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hidePivotFieldList="1" defaultThemeVersion="166925"/>
  <mc:AlternateContent xmlns:mc="http://schemas.openxmlformats.org/markup-compatibility/2006">
    <mc:Choice Requires="x15">
      <x15ac:absPath xmlns:x15ac="http://schemas.microsoft.com/office/spreadsheetml/2010/11/ac" url="D:\Rama Judicial\SRPA\CESPA\SIGCMA\09 MATRIZ DE RIESGOS\2024\"/>
    </mc:Choice>
  </mc:AlternateContent>
  <xr:revisionPtr revIDLastSave="0" documentId="13_ncr:1_{37CFEB22-0A10-4F74-9B52-F405594F6EBD}" xr6:coauthVersionLast="47" xr6:coauthVersionMax="47" xr10:uidLastSave="{00000000-0000-0000-0000-000000000000}"/>
  <bookViews>
    <workbookView xWindow="-120" yWindow="-120" windowWidth="29040" windowHeight="15720" tabRatio="898" activeTab="3" xr2:uid="{00000000-000D-0000-FFFF-FFFF00000000}"/>
  </bookViews>
  <sheets>
    <sheet name="1- Presentación " sheetId="10" r:id="rId1"/>
    <sheet name="2- Análisis de Contexto " sheetId="14" r:id="rId2"/>
    <sheet name="3- Estrategias" sheetId="15" r:id="rId3"/>
    <sheet name="5- Identificación de Riesgos" sheetId="27" r:id="rId4"/>
    <sheet name="6- Valoración Controles" sheetId="28" r:id="rId5"/>
    <sheet name="7- Mapa Final" sheetId="29" r:id="rId6"/>
    <sheet name="Seguimiento 1 Trimestre" sheetId="18" r:id="rId7"/>
    <sheet name="Seguimiento 2 Trimestre" sheetId="38" r:id="rId8"/>
    <sheet name="Seguimiento 3 Trimestre" sheetId="39" r:id="rId9"/>
    <sheet name="Seguimiento 4 Trimestre" sheetId="40" r:id="rId10"/>
    <sheet name="4- Instructivo Riesgos " sheetId="33" r:id="rId11"/>
    <sheet name="8- Políticas de Administración " sheetId="5" r:id="rId12"/>
    <sheet name="9- Matriz de Calor " sheetId="21" r:id="rId13"/>
    <sheet name="Conceptos 37001 " sheetId="37" r:id="rId14"/>
  </sheets>
  <externalReferences>
    <externalReference r:id="rId15"/>
    <externalReference r:id="rId16"/>
    <externalReference r:id="rId17"/>
  </externalReferences>
  <definedNames>
    <definedName name="_xlnm.Print_Area" localSheetId="3">'5- Identificación de Riesgos'!$A$1:$N$29</definedName>
    <definedName name="_xlnm.Print_Area" localSheetId="4">'6- Valoración Controles'!$A$1:$V$29</definedName>
    <definedName name="_xlnm.Print_Area" localSheetId="5">'7- Mapa Final'!$A$1:$N$29</definedName>
    <definedName name="Data">'[1]Tabla de Valoración'!$I$2:$L$5</definedName>
    <definedName name="Diseño">'[1]Tabla de Valoración'!$I$2:$I$5</definedName>
    <definedName name="Ejecución">'[1]Tabla de Valoración'!$I$2:$L$2</definedName>
    <definedName name="Posibilidad" localSheetId="1">[2]Hoja2!$H$3:$H$7</definedName>
    <definedName name="Posibilidad" localSheetId="2">[2]Hoja2!$H$3:$H$7</definedName>
    <definedName name="Posibilidad">[2]Hoja2!$H$3:$H$7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3" i="40" l="1"/>
  <c r="H62" i="40"/>
  <c r="H61" i="40"/>
  <c r="H60" i="40"/>
  <c r="F60" i="40"/>
  <c r="E60" i="40"/>
  <c r="D60" i="40"/>
  <c r="C60" i="40"/>
  <c r="B60" i="40"/>
  <c r="H51" i="40"/>
  <c r="H50" i="40"/>
  <c r="F50" i="40"/>
  <c r="E50" i="40"/>
  <c r="D50" i="40"/>
  <c r="C50" i="40"/>
  <c r="B50" i="40"/>
  <c r="H43" i="40"/>
  <c r="H42" i="40"/>
  <c r="H41" i="40"/>
  <c r="H40" i="40"/>
  <c r="F40" i="40"/>
  <c r="E40" i="40"/>
  <c r="D40" i="40"/>
  <c r="C40" i="40"/>
  <c r="B40" i="40"/>
  <c r="A40" i="40"/>
  <c r="H31" i="40"/>
  <c r="H30" i="40"/>
  <c r="F30" i="40"/>
  <c r="E30" i="40"/>
  <c r="D30" i="40"/>
  <c r="C30" i="40"/>
  <c r="B30" i="40"/>
  <c r="A30" i="40"/>
  <c r="H21" i="40"/>
  <c r="H20" i="40"/>
  <c r="F20" i="40"/>
  <c r="E20" i="40"/>
  <c r="D20" i="40"/>
  <c r="C20" i="40"/>
  <c r="B20" i="40"/>
  <c r="A20" i="40"/>
  <c r="H12" i="40"/>
  <c r="H11" i="40"/>
  <c r="H10" i="40"/>
  <c r="F10" i="40"/>
  <c r="E10" i="40"/>
  <c r="D10" i="40"/>
  <c r="C10" i="40"/>
  <c r="B10" i="40"/>
  <c r="A10" i="40"/>
  <c r="H63" i="39"/>
  <c r="H62" i="39"/>
  <c r="H61" i="39"/>
  <c r="H60" i="39"/>
  <c r="F60" i="39"/>
  <c r="E60" i="39"/>
  <c r="D60" i="39"/>
  <c r="C60" i="39"/>
  <c r="B60" i="39"/>
  <c r="H51" i="39"/>
  <c r="H50" i="39"/>
  <c r="F50" i="39"/>
  <c r="E50" i="39"/>
  <c r="D50" i="39"/>
  <c r="C50" i="39"/>
  <c r="B50" i="39"/>
  <c r="H43" i="39"/>
  <c r="H42" i="39"/>
  <c r="H41" i="39"/>
  <c r="H40" i="39"/>
  <c r="F40" i="39"/>
  <c r="E40" i="39"/>
  <c r="D40" i="39"/>
  <c r="C40" i="39"/>
  <c r="B40" i="39"/>
  <c r="A40" i="39"/>
  <c r="H31" i="39"/>
  <c r="H30" i="39"/>
  <c r="F30" i="39"/>
  <c r="E30" i="39"/>
  <c r="D30" i="39"/>
  <c r="C30" i="39"/>
  <c r="B30" i="39"/>
  <c r="A30" i="39"/>
  <c r="H21" i="39"/>
  <c r="H20" i="39"/>
  <c r="F20" i="39"/>
  <c r="E20" i="39"/>
  <c r="D20" i="39"/>
  <c r="C20" i="39"/>
  <c r="B20" i="39"/>
  <c r="A20" i="39"/>
  <c r="H12" i="39"/>
  <c r="H11" i="39"/>
  <c r="H10" i="39"/>
  <c r="F10" i="39"/>
  <c r="E10" i="39"/>
  <c r="D10" i="39"/>
  <c r="C10" i="39"/>
  <c r="B10" i="39"/>
  <c r="A10" i="39"/>
  <c r="H63" i="38"/>
  <c r="H62" i="38"/>
  <c r="H61" i="38"/>
  <c r="H60" i="38"/>
  <c r="F60" i="38"/>
  <c r="E60" i="38"/>
  <c r="D60" i="38"/>
  <c r="C60" i="38"/>
  <c r="B60" i="38"/>
  <c r="H51" i="38"/>
  <c r="H50" i="38"/>
  <c r="F50" i="38"/>
  <c r="E50" i="38"/>
  <c r="D50" i="38"/>
  <c r="C50" i="38"/>
  <c r="B50" i="38"/>
  <c r="H43" i="38"/>
  <c r="H42" i="38"/>
  <c r="H41" i="38"/>
  <c r="H40" i="38"/>
  <c r="F40" i="38"/>
  <c r="E40" i="38"/>
  <c r="D40" i="38"/>
  <c r="C40" i="38"/>
  <c r="B40" i="38"/>
  <c r="A40" i="38"/>
  <c r="H31" i="38"/>
  <c r="H30" i="38"/>
  <c r="F30" i="38"/>
  <c r="E30" i="38"/>
  <c r="D30" i="38"/>
  <c r="C30" i="38"/>
  <c r="B30" i="38"/>
  <c r="A30" i="38"/>
  <c r="H21" i="38"/>
  <c r="H20" i="38"/>
  <c r="F20" i="38"/>
  <c r="E20" i="38"/>
  <c r="D20" i="38"/>
  <c r="C20" i="38"/>
  <c r="B20" i="38"/>
  <c r="A20" i="38"/>
  <c r="H12" i="38"/>
  <c r="H11" i="38"/>
  <c r="H10" i="38"/>
  <c r="F10" i="38"/>
  <c r="E10" i="38"/>
  <c r="D10" i="38"/>
  <c r="C10" i="38"/>
  <c r="B10" i="38"/>
  <c r="A10" i="38"/>
  <c r="A10" i="18"/>
  <c r="B10" i="18"/>
  <c r="C10" i="18"/>
  <c r="D10" i="18"/>
  <c r="E10" i="18"/>
  <c r="F10" i="18"/>
  <c r="H10" i="18"/>
  <c r="H11" i="18"/>
  <c r="H12" i="18"/>
  <c r="A20" i="18"/>
  <c r="B20" i="18"/>
  <c r="C20" i="18"/>
  <c r="D20" i="18"/>
  <c r="E20" i="18"/>
  <c r="F20" i="18"/>
  <c r="H20" i="18"/>
  <c r="H21" i="18"/>
  <c r="A67" i="28"/>
  <c r="A60" i="29"/>
  <c r="A50" i="29"/>
  <c r="A50" i="28"/>
  <c r="A40" i="28"/>
  <c r="L82" i="27" l="1"/>
  <c r="K82" i="27" s="1"/>
  <c r="L81" i="27"/>
  <c r="K81" i="27" s="1"/>
  <c r="L80" i="27"/>
  <c r="K80" i="27" s="1"/>
  <c r="L79" i="27"/>
  <c r="K79" i="27" s="1"/>
  <c r="L78" i="27"/>
  <c r="K78" i="27" s="1"/>
  <c r="L77" i="27"/>
  <c r="K77" i="27" s="1"/>
  <c r="H63" i="18"/>
  <c r="H62" i="18"/>
  <c r="H61" i="18"/>
  <c r="H60" i="18"/>
  <c r="H51" i="18"/>
  <c r="H50" i="18"/>
  <c r="H42" i="18"/>
  <c r="H43" i="18"/>
  <c r="H41" i="18"/>
  <c r="H40" i="18"/>
  <c r="H31" i="18"/>
  <c r="H30" i="18"/>
  <c r="L51" i="28" l="1"/>
  <c r="C60" i="29" l="1"/>
  <c r="C60" i="18" s="1"/>
  <c r="B60" i="29"/>
  <c r="B60" i="18" s="1"/>
  <c r="E60" i="29"/>
  <c r="R76" i="28"/>
  <c r="L76" i="28"/>
  <c r="C76" i="28"/>
  <c r="R75" i="28"/>
  <c r="L75" i="28"/>
  <c r="C75" i="28"/>
  <c r="L74" i="28"/>
  <c r="J74" i="28"/>
  <c r="L73" i="28"/>
  <c r="J73" i="28"/>
  <c r="L72" i="28"/>
  <c r="J72" i="28"/>
  <c r="L71" i="28"/>
  <c r="J71" i="28"/>
  <c r="L70" i="28"/>
  <c r="J70" i="28"/>
  <c r="J69" i="28"/>
  <c r="C69" i="28"/>
  <c r="J68" i="28"/>
  <c r="C68" i="28"/>
  <c r="L67" i="28"/>
  <c r="J67" i="28"/>
  <c r="C67" i="28"/>
  <c r="B67" i="28"/>
  <c r="L76" i="27"/>
  <c r="K76" i="27" s="1"/>
  <c r="L75" i="27"/>
  <c r="K75" i="27" s="1"/>
  <c r="L74" i="27"/>
  <c r="K74" i="27" s="1"/>
  <c r="L73" i="27"/>
  <c r="K73" i="27" s="1"/>
  <c r="L72" i="27"/>
  <c r="K72" i="27" s="1"/>
  <c r="L71" i="27"/>
  <c r="K71" i="27" s="1"/>
  <c r="L70" i="27"/>
  <c r="K70" i="27" s="1"/>
  <c r="L69" i="27"/>
  <c r="K69" i="27" s="1"/>
  <c r="L68" i="27"/>
  <c r="K68" i="27" s="1"/>
  <c r="L67" i="27"/>
  <c r="K67" i="27" s="1"/>
  <c r="G67" i="27"/>
  <c r="H67" i="27" s="1"/>
  <c r="F60" i="29" s="1"/>
  <c r="K67" i="28" l="1"/>
  <c r="T67" i="28" s="1"/>
  <c r="J60" i="29" s="1"/>
  <c r="M67" i="27"/>
  <c r="U67" i="28" l="1"/>
  <c r="K60" i="29" s="1"/>
  <c r="E60" i="18" s="1"/>
  <c r="N67" i="27"/>
  <c r="H60" i="29" s="1"/>
  <c r="G60" i="29"/>
  <c r="D60" i="18"/>
  <c r="V67" i="28" l="1"/>
  <c r="M60" i="29" s="1"/>
  <c r="F60" i="18" s="1"/>
  <c r="E69" i="29"/>
  <c r="E68" i="29"/>
  <c r="E67" i="29"/>
  <c r="E66" i="29"/>
  <c r="E65" i="29"/>
  <c r="E64" i="29"/>
  <c r="E63" i="29"/>
  <c r="E62" i="29"/>
  <c r="E61" i="29"/>
  <c r="L60" i="29"/>
  <c r="R66" i="28"/>
  <c r="L66" i="28"/>
  <c r="C66" i="28"/>
  <c r="R65" i="28"/>
  <c r="L65" i="28"/>
  <c r="C65" i="28"/>
  <c r="S75" i="28" l="1"/>
  <c r="S65" i="28" l="1"/>
  <c r="C59" i="28" l="1"/>
  <c r="J59" i="28"/>
  <c r="L59" i="28"/>
  <c r="R59" i="28"/>
  <c r="J60" i="28"/>
  <c r="L60" i="28"/>
  <c r="R60" i="28"/>
  <c r="J61" i="28"/>
  <c r="L61" i="28"/>
  <c r="R61" i="28"/>
  <c r="J62" i="28"/>
  <c r="L62" i="28"/>
  <c r="R62" i="28"/>
  <c r="J63" i="28"/>
  <c r="L63" i="28"/>
  <c r="R63" i="28"/>
  <c r="J64" i="28"/>
  <c r="L64" i="28"/>
  <c r="R64" i="28"/>
  <c r="C24" i="28"/>
  <c r="L66" i="27"/>
  <c r="L65" i="27"/>
  <c r="L64" i="27"/>
  <c r="K64" i="27" s="1"/>
  <c r="L63" i="27"/>
  <c r="K63" i="27" s="1"/>
  <c r="L62" i="27"/>
  <c r="K62" i="27" s="1"/>
  <c r="L61" i="27"/>
  <c r="K61" i="27" s="1"/>
  <c r="L60" i="27"/>
  <c r="K60" i="27" s="1"/>
  <c r="L59" i="27"/>
  <c r="K59" i="27" s="1"/>
  <c r="L58" i="27"/>
  <c r="K58" i="27" s="1"/>
  <c r="L57" i="27"/>
  <c r="K57" i="27" s="1"/>
  <c r="L56" i="27"/>
  <c r="K56" i="27" s="1"/>
  <c r="L55" i="27"/>
  <c r="K55" i="27" s="1"/>
  <c r="L54" i="27"/>
  <c r="K54" i="27" s="1"/>
  <c r="L53" i="27"/>
  <c r="K53" i="27" s="1"/>
  <c r="L52" i="27"/>
  <c r="K52" i="27" s="1"/>
  <c r="L51" i="27"/>
  <c r="K51" i="27" s="1"/>
  <c r="L50" i="27"/>
  <c r="K50" i="27" s="1"/>
  <c r="L49" i="27"/>
  <c r="K49" i="27" s="1"/>
  <c r="L48" i="27"/>
  <c r="K48" i="27" s="1"/>
  <c r="L47" i="27"/>
  <c r="K47" i="27" s="1"/>
  <c r="L46" i="27"/>
  <c r="K46" i="27" s="1"/>
  <c r="L45" i="27"/>
  <c r="K45" i="27" s="1"/>
  <c r="L44" i="27"/>
  <c r="K44" i="27" s="1"/>
  <c r="L43" i="27"/>
  <c r="K43" i="27" s="1"/>
  <c r="L42" i="27"/>
  <c r="K42" i="27" s="1"/>
  <c r="L41" i="27"/>
  <c r="K41" i="27" s="1"/>
  <c r="L40" i="27"/>
  <c r="K40" i="27"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K66" i="27" l="1"/>
  <c r="K65" i="27"/>
  <c r="M50" i="27"/>
  <c r="M40" i="27"/>
  <c r="A30" i="28"/>
  <c r="A20" i="28"/>
  <c r="L50" i="28" l="1"/>
  <c r="B20" i="28"/>
  <c r="B30" i="28"/>
  <c r="B40" i="28"/>
  <c r="L41" i="28"/>
  <c r="L40" i="28"/>
  <c r="L30" i="28"/>
  <c r="L29" i="28"/>
  <c r="L20" i="28"/>
  <c r="L30" i="29"/>
  <c r="C50" i="29"/>
  <c r="B50" i="29"/>
  <c r="L40" i="29"/>
  <c r="C40" i="29"/>
  <c r="B40" i="29"/>
  <c r="A40" i="29"/>
  <c r="C30" i="29"/>
  <c r="B30" i="29"/>
  <c r="A30" i="29"/>
  <c r="C50" i="28"/>
  <c r="C51" i="28"/>
  <c r="C52" i="28"/>
  <c r="C53" i="28"/>
  <c r="C54" i="28"/>
  <c r="C55" i="28"/>
  <c r="C56" i="28"/>
  <c r="C57" i="28"/>
  <c r="C58" i="28"/>
  <c r="C40" i="28"/>
  <c r="C41" i="28"/>
  <c r="C43" i="28"/>
  <c r="C44" i="28"/>
  <c r="C45" i="28"/>
  <c r="C46" i="28"/>
  <c r="C47" i="28"/>
  <c r="C48" i="28"/>
  <c r="C49" i="28"/>
  <c r="C30" i="28"/>
  <c r="C31" i="28"/>
  <c r="C32" i="28"/>
  <c r="C34" i="28"/>
  <c r="C35" i="28"/>
  <c r="C36" i="28"/>
  <c r="C37" i="28"/>
  <c r="C38" i="28"/>
  <c r="C39" i="28"/>
  <c r="B40" i="18" l="1"/>
  <c r="C50" i="18"/>
  <c r="C30" i="18"/>
  <c r="A30" i="18"/>
  <c r="B50" i="18"/>
  <c r="B30" i="18"/>
  <c r="C40" i="18"/>
  <c r="A40" i="18"/>
  <c r="G50" i="29"/>
  <c r="G40" i="29" l="1"/>
  <c r="G30" i="27" l="1"/>
  <c r="H30" i="27" s="1"/>
  <c r="F30" i="29" l="1"/>
  <c r="M30" i="27"/>
  <c r="G10" i="27"/>
  <c r="G20" i="27"/>
  <c r="O30" i="27" l="1"/>
  <c r="G30" i="29"/>
  <c r="N30" i="27"/>
  <c r="H30" i="29" s="1"/>
  <c r="C23" i="28"/>
  <c r="C20" i="28" l="1"/>
  <c r="J20" i="28"/>
  <c r="R20" i="28"/>
  <c r="C21" i="28"/>
  <c r="J21" i="28"/>
  <c r="R21" i="28"/>
  <c r="C22" i="28"/>
  <c r="J22" i="28"/>
  <c r="R22" i="28"/>
  <c r="J23" i="28"/>
  <c r="R23" i="28"/>
  <c r="J24" i="28"/>
  <c r="R24" i="28"/>
  <c r="C25" i="28"/>
  <c r="J25" i="28"/>
  <c r="R25" i="28"/>
  <c r="C26" i="28"/>
  <c r="J26" i="28"/>
  <c r="R26" i="28"/>
  <c r="C27" i="28"/>
  <c r="J27" i="28"/>
  <c r="R27" i="28"/>
  <c r="C28" i="28"/>
  <c r="J28" i="28"/>
  <c r="R28" i="28"/>
  <c r="C29" i="28"/>
  <c r="J29" i="28"/>
  <c r="R29" i="28"/>
  <c r="J30" i="28"/>
  <c r="R30" i="28"/>
  <c r="J31" i="28"/>
  <c r="R31" i="28"/>
  <c r="J32" i="28"/>
  <c r="R32" i="28"/>
  <c r="J33" i="28"/>
  <c r="R33" i="28"/>
  <c r="J34" i="28"/>
  <c r="R34" i="28"/>
  <c r="J35" i="28"/>
  <c r="R35" i="28"/>
  <c r="J36" i="28"/>
  <c r="R36" i="28"/>
  <c r="J37" i="28"/>
  <c r="R37" i="28"/>
  <c r="J38" i="28"/>
  <c r="R38" i="28"/>
  <c r="J39" i="28"/>
  <c r="R39" i="28"/>
  <c r="J40" i="28"/>
  <c r="R40" i="28"/>
  <c r="J41" i="28"/>
  <c r="R41" i="28"/>
  <c r="J42" i="28"/>
  <c r="R42" i="28"/>
  <c r="J43" i="28"/>
  <c r="R43" i="28"/>
  <c r="J44" i="28"/>
  <c r="R44" i="28"/>
  <c r="J45" i="28"/>
  <c r="R45" i="28"/>
  <c r="J46" i="28"/>
  <c r="R46" i="28"/>
  <c r="J47" i="28"/>
  <c r="R47" i="28"/>
  <c r="J48" i="28"/>
  <c r="R48" i="28"/>
  <c r="J49" i="28"/>
  <c r="R49" i="28"/>
  <c r="R58" i="28"/>
  <c r="J58" i="28"/>
  <c r="R57" i="28"/>
  <c r="J57" i="28"/>
  <c r="R56" i="28"/>
  <c r="J56" i="28"/>
  <c r="R55" i="28"/>
  <c r="J55" i="28"/>
  <c r="R54" i="28"/>
  <c r="J54" i="28"/>
  <c r="R53" i="28"/>
  <c r="J53" i="28"/>
  <c r="R52" i="28"/>
  <c r="J52" i="28"/>
  <c r="R51" i="28"/>
  <c r="J51" i="28"/>
  <c r="R50" i="28"/>
  <c r="J50" i="28"/>
  <c r="B50" i="28"/>
  <c r="K30" i="28" l="1"/>
  <c r="T30" i="28" s="1"/>
  <c r="S40" i="28"/>
  <c r="U40" i="28" s="1"/>
  <c r="S30" i="28"/>
  <c r="U30" i="28" s="1"/>
  <c r="K20" i="28"/>
  <c r="K40" i="28"/>
  <c r="S20" i="28"/>
  <c r="S50" i="28"/>
  <c r="K50" i="28"/>
  <c r="G40" i="27" l="1"/>
  <c r="H40" i="27" s="1"/>
  <c r="N40" i="27" s="1"/>
  <c r="F40" i="29" l="1"/>
  <c r="T40" i="28"/>
  <c r="H40" i="29"/>
  <c r="O40" i="27" l="1"/>
  <c r="G50" i="27" l="1"/>
  <c r="H50" i="27" s="1"/>
  <c r="N50" i="27" s="1"/>
  <c r="H50" i="29" l="1"/>
  <c r="F50" i="29"/>
  <c r="J30" i="29"/>
  <c r="T50" i="28"/>
  <c r="J50" i="29" s="1"/>
  <c r="D30" i="18" l="1"/>
  <c r="D50" i="18"/>
  <c r="J40" i="29"/>
  <c r="U50" i="28"/>
  <c r="K50" i="29" s="1"/>
  <c r="K30" i="29"/>
  <c r="O50" i="27"/>
  <c r="E50" i="18" l="1"/>
  <c r="E30" i="18"/>
  <c r="D40" i="18"/>
  <c r="V50" i="28"/>
  <c r="M50" i="29" s="1"/>
  <c r="K40" i="29"/>
  <c r="V30" i="28"/>
  <c r="M30" i="29" s="1"/>
  <c r="F50" i="18" l="1"/>
  <c r="F30" i="18"/>
  <c r="E40" i="18"/>
  <c r="V40" i="28"/>
  <c r="M40" i="29" s="1"/>
  <c r="A10" i="28"/>
  <c r="B10" i="28"/>
  <c r="I33" i="5" a="1"/>
  <c r="I33" i="5" s="1"/>
  <c r="F40" i="18" l="1"/>
  <c r="C20" i="29"/>
  <c r="C10" i="29"/>
  <c r="I27" i="5" a="1"/>
  <c r="I27" i="5" l="1"/>
  <c r="C11" i="28"/>
  <c r="C12" i="28"/>
  <c r="C10" i="28"/>
  <c r="L10" i="27" l="1"/>
  <c r="K10" i="27" s="1"/>
  <c r="I21" i="5"/>
  <c r="I22" i="5"/>
  <c r="M20" i="27" l="1"/>
  <c r="M10" i="27"/>
  <c r="G20" i="29" l="1"/>
  <c r="U20" i="28"/>
  <c r="G10" i="29"/>
  <c r="L20" i="29"/>
  <c r="E11" i="29"/>
  <c r="E12" i="29"/>
  <c r="A20" i="29"/>
  <c r="B20" i="29"/>
  <c r="R11" i="28"/>
  <c r="R12" i="28"/>
  <c r="R13" i="28"/>
  <c r="R14" i="28"/>
  <c r="R15" i="28"/>
  <c r="R16" i="28"/>
  <c r="R17" i="28"/>
  <c r="R18" i="28"/>
  <c r="R19" i="28"/>
  <c r="R10" i="28"/>
  <c r="J11" i="28"/>
  <c r="J12" i="28"/>
  <c r="J13" i="28"/>
  <c r="J14" i="28"/>
  <c r="J15" i="28"/>
  <c r="J16" i="28"/>
  <c r="J17" i="28"/>
  <c r="J18" i="28"/>
  <c r="J19" i="28"/>
  <c r="J10" i="28"/>
  <c r="K10" i="28" s="1"/>
  <c r="S10" i="28" l="1"/>
  <c r="U10" i="28" s="1"/>
  <c r="H10" i="27" l="1"/>
  <c r="H20" i="27"/>
  <c r="N20" i="27" l="1"/>
  <c r="H20" i="29" s="1"/>
  <c r="T20" i="28"/>
  <c r="V20" i="28" s="1"/>
  <c r="M20" i="29" s="1"/>
  <c r="O10" i="27"/>
  <c r="N10" i="27"/>
  <c r="H10" i="29" s="1"/>
  <c r="T10" i="28"/>
  <c r="V10" i="28" s="1"/>
  <c r="M10" i="29" s="1"/>
  <c r="O20" i="27"/>
  <c r="F20" i="29"/>
  <c r="E10" i="29"/>
  <c r="B10" i="29"/>
  <c r="A10" i="29"/>
  <c r="J20" i="29" l="1"/>
  <c r="L10" i="29" l="1"/>
  <c r="K10" i="29" l="1"/>
  <c r="K20" i="29" l="1"/>
  <c r="F10" i="29" l="1"/>
  <c r="J10" i="29" l="1"/>
  <c r="I37" i="5" l="1"/>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sharedStrings.xml><?xml version="1.0" encoding="utf-8"?>
<sst xmlns="http://schemas.openxmlformats.org/spreadsheetml/2006/main" count="933" uniqueCount="533">
  <si>
    <t xml:space="preserve">                                                                         Consejo Superior de la Judicatura</t>
  </si>
  <si>
    <t xml:space="preserve"> MAPA DE RIESGOS SIGCMA</t>
  </si>
  <si>
    <t>DEPENDENCIA (Unidad misional del CSJ o Unidad de la DEAJ o Seccional o CSJ en caso de despachos judiciales certificados)</t>
  </si>
  <si>
    <t>SISTEMA DE RESPONSABILIDAD PENAL PARA ADOLESCENTES DE MONTERÍA</t>
  </si>
  <si>
    <t>PROCESO (indique el tipo de proceso si es Estratégico. Misional, Apoyo, Evaluación y Mejora y especifique el nombre del proceso)</t>
  </si>
  <si>
    <t>Misionales</t>
  </si>
  <si>
    <t>PROCESO ACCIONES CONSTITUCIONALES
PROCESO PENAL PARA ADOLESCENTES</t>
  </si>
  <si>
    <t>Apoyo</t>
  </si>
  <si>
    <t>ATENCIÓN AL USUARIO, GESTIÓN DE SERVICIOS JUDICIALES Y GESTIÓN SERVICIOS ADMINISTRATIVOS</t>
  </si>
  <si>
    <t>CONSEJO SUPERIOR DE LA JUDICATURA</t>
  </si>
  <si>
    <t>CONSEJO SECCIONAL DE LA JUDICATURA</t>
  </si>
  <si>
    <t>DIRECCIÓN SECCIONAL DE ADMINISTRACIÓN JUDICIAL</t>
  </si>
  <si>
    <t>DESPACHO JUDICIAL CERTIFICADO</t>
  </si>
  <si>
    <t>X</t>
  </si>
  <si>
    <t>FECHA</t>
  </si>
  <si>
    <t>ANÁLISIS DE CONTEXTO</t>
  </si>
  <si>
    <t>CONSEJO SECCIONAL/DIRECCIÓN SECCIONAL DE ADMINISTRACIÓN JUDICIAL Y/O DISTRITO JUDICIAL SEGÚN SEA EL CASO</t>
  </si>
  <si>
    <t xml:space="preserve">PROCESOS </t>
  </si>
  <si>
    <t>PROCESOS ESTRATEGICOS, MISIONALES, DE APOYO Y DE EVALUACION Y MEJORA</t>
  </si>
  <si>
    <t xml:space="preserve">DEPENDENCIA ADMINISTRATIVA O JUDICIAL CERTIFICADA </t>
  </si>
  <si>
    <t>JUZGADOS Y CENTRO DE SERVICIOS JUDICIALES DEL SISTEMA DE RESPONSABILIDAD PENAL PARA ADOLESCENTES DE MONTERÍA</t>
  </si>
  <si>
    <t>OBJETIVO DE LOS PROCESOS</t>
  </si>
  <si>
    <t>MAPA DE PROCESOS CONSEJO SUPERIOR DE LA JUDICATURA</t>
  </si>
  <si>
    <t>PROCESOS DEPENDENCIA JUDICIALES CERTIFICADAS</t>
  </si>
  <si>
    <t>N/A</t>
  </si>
  <si>
    <t>VER CARACTERIZACIONES</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</si>
  <si>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</si>
  <si>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</si>
  <si>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</si>
  <si>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</si>
  <si>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</si>
  <si>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</si>
  <si>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</si>
  <si>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 de Normatividad y Regulaciones Expedidas por el Gobierno Nacional o el Congreso de la Republica que afecten la administración de Justicia.</t>
  </si>
  <si>
    <t>Ley 2213 de 2022, 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</si>
  <si>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Económicos y Financieros (disponibilidad de capital, liquidez, mercados financieros, desempleo, competencia)</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</si>
  <si>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</si>
  <si>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</si>
  <si>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</si>
  <si>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 xml:space="preserve">Interrupción del servicio público de Administrar Justicia a causa de las variantes del covid-19 u otros virus. </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</si>
  <si>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</si>
  <si>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</si>
  <si>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</si>
  <si>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Mayor nivel de cumplimiento y realización de las etapas procesales ante el cambio cultural orientado a un mayor uso de las tecnologías de la información y las telecomunicaciones.</t>
  </si>
  <si>
    <t>Aumento de la demanda de Justicia a causa de la problemática social y/u otros factores</t>
  </si>
  <si>
    <t>Amenazas a servidores judiciales en razón al ejercicio de sus funciones.</t>
  </si>
  <si>
    <t xml:space="preserve">Afectaciones a la infraestructura física de las sedes Judiciales y Administrativas </t>
  </si>
  <si>
    <t>No realización de audiencias, de notificaciones derivadas de la Atención de Acciones Contitucionales y/o de Audiencias y del Seguimiento a las Sanciones  por factores atribuibles a las partes interesadas externas (no traslados a las sedes judiciales de manera presencial, desconocimiento de las partes en el usoTics, no asistencia de las partes procesales necesarias en el proceso,  por falta de suministro de contactos actualizados (Ciudadania en general, fiscalia, defensoria, ICBF) o que estos estén errados o porque no dispongan de los mismos (Direcciones Físicas, líneas telefónicas)</t>
  </si>
  <si>
    <t>Disposición de un grupo reducido de partes o sujetos procesales (2 funcionarios), como fiscales, Defensores públicos y defensores de Familia, lo que limita la programación y realización de las audiencias por los despachos judiciales.</t>
  </si>
  <si>
    <t>Tecnológicos (desarrollo digital, avances en tecnología, acceso a sistemas de información externos, gobierno en línea)</t>
  </si>
  <si>
    <t>Interrupción del servicio público de Administrar Justicia por perdida o hackeo de información y/o imposibilidad de acceder a softwares, portales y aplicativos por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</si>
  <si>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</si>
  <si>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</si>
  <si>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</si>
  <si>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Afectación de la prestación del servicio  por fallas en la conectividad a Internet</t>
  </si>
  <si>
    <t>Generar espacios donde se realicen acuerdo interinstitucionales para poder consultar información que beneficie a la administración de justicia</t>
  </si>
  <si>
    <t>Ausencia de portal único de información del Estado (Ramas del poder, órganos autónomos y demás entes especiales), que garantice la consulta de información en línea de toda la información oficial. Gobierno en Línea)</t>
  </si>
  <si>
    <t>Accesibilidad a nuevas herramientas virtuales, que facilitan el acceso a la información, la optimización del tiempo y contribuyen a la disminución de los consumos de papel</t>
  </si>
  <si>
    <t>Falta de conocimiento y capacitación de las partes interesadas externas en las herramientas tecnológicas dispuestas para prestar el servicio de justicia.</t>
  </si>
  <si>
    <t>Divulgación en la comunidad de las herramientas tecnológicas dispuestas para prestar el servicio de justicia y su funcionamiento.</t>
  </si>
  <si>
    <t>Inconvenientes con el reporte de estadistica con el sistema SIERJU</t>
  </si>
  <si>
    <t>Legales y reglamentarios (estándares nacionales, internacionales, regulación)</t>
  </si>
  <si>
    <t>Normas expedidas que afecten el desarrollo de las etapas propias de los procesos</t>
  </si>
  <si>
    <t>Actualización del marco normativo que afecte de manera directa o indirecta la función pública de administrar justicia.</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</si>
  <si>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</si>
  <si>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</si>
  <si>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</si>
  <si>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</si>
  <si>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</si>
  <si>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</si>
  <si>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</si>
  <si>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</si>
  <si>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</si>
  <si>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</si>
  <si>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</si>
  <si>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Falta de conocimiento y compromiso respecto del SIGCMA por parte de algunos servidores del SRPA de Montería</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</si>
  <si>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</si>
  <si>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</si>
  <si>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6256:2021 y GTC 286 2021</t>
  </si>
  <si>
    <t>El compromiso de la Alta Dirección y de los líderes de proceso para ampliar, mantener y mejorar el SIGCMA</t>
  </si>
  <si>
    <t>Encuentro nacional e internacional del SIGCMA</t>
  </si>
  <si>
    <t>Recursos financieros (presupuesto de funcionamiento, recursos de inversión</t>
  </si>
  <si>
    <t>Personal (competencia del personal, disponibilidad, suficiencia, seguridad y salud  en el trabajo)</t>
  </si>
  <si>
    <t>No contar con el talento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</si>
  <si>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</si>
  <si>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</si>
  <si>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</si>
  <si>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El desarrollo de competencia a través de procesos de sensibilización, capacitación y formación en modelo de gestión para el desarrollo de competencias de los servidores judiciales.</t>
  </si>
  <si>
    <t xml:space="preserve">Carencia  de manuales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</si>
  <si>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</si>
  <si>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</si>
  <si>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</si>
  <si>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para el fortalecimiento de competencias propias en el desarrollo de las actividades asignadas</t>
  </si>
  <si>
    <t>ACUERDO PCSJA22-12024 del 14 de diciembre de 2022, estableció la Implementación del teletrabajo en la Rama Judicial, como una alternativa laboral que permite a los servidores judiciales desempeñar sus funciones mediante la utilización de tecnologías de la información y las telecomunicaciones (TIC), desde un lugar distinto a su lugar de trabajo habitual.</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</si>
  <si>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</si>
  <si>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de la información, normas antisoborno, normas de bioseguridad, entre otras.  </t>
  </si>
  <si>
    <t>Actualización de la plataforma estratégica para responder a los cambios normativos y legales</t>
  </si>
  <si>
    <t>Falta de tiempo para acceder a la formación de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</si>
  <si>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</si>
  <si>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</si>
  <si>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 xml:space="preserve">Congestión judicial derivada de la no realización de audiencias programadas por causas asociadas a las partes interesadas externas </t>
  </si>
  <si>
    <t xml:space="preserve">Apoyo del Centro de Servicios Judiciales en el agendamientoy citación a las audiencias. </t>
  </si>
  <si>
    <t>Falencias del proveedor (Operador Postal) en la comunicación y notificación para sectores rurales de la ciudad y otros municipios del país, que impiden la notificación física a estos destinos, por cuanto la entidad contratada por el nivel central (Operador Postal), no garantiza la efectividad del servicio para tales zonas, dificultando la realización de audiencias, notificaciones derivadas de la atención de Acciones Constitucionales, notificacions de Audiencias y Seguimiento a Sanciones</t>
  </si>
  <si>
    <t xml:space="preserve">Tecnológicos </t>
  </si>
  <si>
    <t>Debilidad de la plataforma tecnológica a nivel nacional de  software y hardware en las sedes administrativas y judiciales</t>
  </si>
  <si>
    <t>Falta de apropiación y aplicación del conocimiento y de las buenas prácticas en los avances tecnológicos</t>
  </si>
  <si>
    <t xml:space="preserve">Capacitación para el uso de herramientas tecnológicas  </t>
  </si>
  <si>
    <t>Limitación en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</si>
  <si>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</si>
  <si>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</si>
  <si>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Falencias en la articulación con los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</si>
  <si>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</si>
  <si>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</si>
  <si>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</si>
  <si>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</si>
  <si>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</si>
  <si>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</si>
  <si>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</si>
  <si>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</si>
  <si>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</si>
  <si>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</si>
  <si>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Falta de  documentacion respecto de las competencias y funciones  de los servidores judiciales</t>
  </si>
  <si>
    <t>Infraestructura física (suficiencia, comodidad)</t>
  </si>
  <si>
    <t>Sedes Judiciales arrendadas, en comodato y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</si>
  <si>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</si>
  <si>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</si>
  <si>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</si>
  <si>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</si>
  <si>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</si>
  <si>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</si>
  <si>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</si>
  <si>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</si>
  <si>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</si>
  <si>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</si>
  <si>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</si>
  <si>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</si>
  <si>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</si>
  <si>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t>Uso adecuado del aplicativo SIGOBIUS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</si>
  <si>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</si>
  <si>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</si>
  <si>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</si>
  <si>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</si>
  <si>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</si>
  <si>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</si>
  <si>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</si>
  <si>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</si>
  <si>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bioseguras: Sellos de bioseguridad huella de confianza</t>
  </si>
  <si>
    <t>Falta en la separación adecuada de residuos en la fuente </t>
  </si>
  <si>
    <t>Formación de Auditores en modelos de gestión en los esquemas en los que se encuentran certificada la Rama Judicial.</t>
  </si>
  <si>
    <t xml:space="preserve">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</si>
  <si>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</si>
  <si>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</si>
  <si>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</si>
  <si>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</si>
  <si>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</si>
  <si>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</si>
  <si>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</si>
  <si>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</si>
  <si>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</si>
  <si>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</si>
  <si>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</si>
  <si>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Desarrollar el plan de formación de la Escuela Judicial para el fortalecimiento de competencias de los servidores judiciales </t>
  </si>
  <si>
    <t>1, 17</t>
  </si>
  <si>
    <t>1, 10</t>
  </si>
  <si>
    <t>6, 9, 11</t>
  </si>
  <si>
    <t>9, 12, 13, 18, 19</t>
  </si>
  <si>
    <t xml:space="preserve">Plan de Acción </t>
  </si>
  <si>
    <t xml:space="preserve">Asistir y participar activamente en los procesos de sensibilización, capacitación y formación en los procesos SIGCMA </t>
  </si>
  <si>
    <t>1, 3, 10, 11, 25</t>
  </si>
  <si>
    <t>2, 3, 4, 5, 6, 7, 9, 12, 18, 19</t>
  </si>
  <si>
    <t>Plan de Acción</t>
  </si>
  <si>
    <t>Realizar seguimiento al plan de acción y realizar el reporte oportuno</t>
  </si>
  <si>
    <t>1, 10, 25</t>
  </si>
  <si>
    <t>Implementar mecanismos para la retroalimentación de las  partes interesadas</t>
  </si>
  <si>
    <t>2, 3, 4, 5, 6, 7,
8, 9, 11, 12, 13, 14, 15, 18, 19</t>
  </si>
  <si>
    <t>1, 2, 3, 4, 7, 8,
 9</t>
  </si>
  <si>
    <t>12, 13, 15, 18, 
19, 31, 32</t>
  </si>
  <si>
    <t>15, 16, 17, 23, 
24, 25, 26, 27, 28, 29, 30</t>
  </si>
  <si>
    <t>Mantener, actualizar y documentar  el Sistema Integrado de Gestión SIGCMA, en el contexto especifico al igual que los manuales de funciones de los servidores de los Juzgados y el Centro de Servicios para facilitar transiciones o cambios de personal y realizar la inducción del personal nuevo y reinducción al personal existente que lo requiera</t>
  </si>
  <si>
    <t>1, 2</t>
  </si>
  <si>
    <t>1, 3, 6, 7, 8. 9, 10, 25, 28, 31</t>
  </si>
  <si>
    <t>1, 3, 4, 5, 6, 7, 8, 11, 14, 18, 19</t>
  </si>
  <si>
    <t>Solicitar apoyo al CENDOJ para realización de capacitaciones en tablas de retención documental (TRD)</t>
  </si>
  <si>
    <t>2, 10, 11, 17, 25, 26, 27</t>
  </si>
  <si>
    <t>Plan de Acción-Matriz de Riesgos</t>
  </si>
  <si>
    <t>Hacer uso adecuado de la información y de las herramientas tecnológicas dispuestas para la prestación del servicios</t>
  </si>
  <si>
    <t>2, 3, 4, 5, 6, 7,
8, 9, 11, 12, 15, 18, 19</t>
  </si>
  <si>
    <t>1, 2, 3, 4, 5, 6,
7, 8, 9</t>
  </si>
  <si>
    <t>2, 5, 6, 10, 11, 13, 15, 16, 17, 18, 19, 20, 21, 22, 23, 24, 31, 32</t>
  </si>
  <si>
    <t>15, 16, 17, 21, 
24, 25, 26, 27, 28, 29, 30</t>
  </si>
  <si>
    <t>Motivar a los servidores judiciales en la Implementación del plan de gestión ambiental en cada sede administrativa o judicial</t>
  </si>
  <si>
    <t>3, 10, 11, 25, 29, 33, 34, 35, 36, 37</t>
  </si>
  <si>
    <t>2, 31, 32, 33, 34, 35</t>
  </si>
  <si>
    <t>Realizar identificación y cumplimiento de los requisitos legales y reglamentarios</t>
  </si>
  <si>
    <t>1, 6, 8, 9</t>
  </si>
  <si>
    <t>1, 3, 4, 10</t>
  </si>
  <si>
    <t>4, 6, 7, 8, 9, 18, 19, 29, 30</t>
  </si>
  <si>
    <t>10, 13, 20, 21, 
30</t>
  </si>
  <si>
    <t xml:space="preserve">Registro de las estadisticas Sistema Sierju-BI
Consolidar y reportar las estadisticas trimestralmente  en la plataforma Sierju- BI y revisar y atender las inconsistencias de las estadísticas reportadas </t>
  </si>
  <si>
    <t>15, 18, 19, 20, 21, 22, 23, 24</t>
  </si>
  <si>
    <t>Planificación  y Gestión de audiencias
Dar celeridad a los procesos mediante la aplicación de metodos que optimicen los recursos en la realización de audiencias y el trámite de los procesos.
Instar a las demás entidades del SRPA para que esten en la capacidad de responder ante la demanda eventual de mas funcionarios, para la realización de audiencias</t>
  </si>
  <si>
    <t>2, 3, 4, 5, 6,
 7 , 8, 9, 10</t>
  </si>
  <si>
    <t>1, 2, 4, 5, 6, 7, 
8, 9</t>
  </si>
  <si>
    <t>13, 14, 15, 18, 19, 20, 21, 22, 23, 24, 31, 32</t>
  </si>
  <si>
    <t>10, 15, 16, 17, 
24, 25, 26, 27, 28, 29, 30</t>
  </si>
  <si>
    <t>Planificación y Gestión de los Repartos, las Notificaciones y el Seguimiento a las sanciones
Gestionar la realización efectiva, por parte de los servidores del Centro de Servicios,  de los Repartos, las Notificaciones y el Seguimiento a las sanciones</t>
  </si>
  <si>
    <t>1, 2, 4, 5, 6, 7,
8, 9</t>
  </si>
  <si>
    <t>13, 14, 18, 19, 20, 21, 22, 23, 24, 31, 32</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</si>
  <si>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</si>
  <si>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</si>
  <si>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</si>
  <si>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</si>
  <si>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</si>
  <si>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</si>
  <si>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</si>
  <si>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</si>
  <si>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</si>
  <si>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</si>
  <si>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</si>
  <si>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</si>
  <si>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</si>
  <si>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</si>
  <si>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</si>
  <si>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</si>
  <si>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</si>
  <si>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</si>
  <si>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</si>
  <si>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</si>
  <si>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</si>
  <si>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</si>
  <si>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</si>
  <si>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</si>
  <si>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</si>
  <si>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</si>
  <si>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</si>
  <si>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</si>
  <si>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</si>
  <si>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</si>
  <si>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</si>
  <si>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</si>
  <si>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</si>
  <si>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</si>
  <si>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</si>
  <si>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</si>
  <si>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</si>
  <si>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</si>
  <si>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</si>
  <si>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</si>
  <si>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</si>
  <si>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</si>
  <si>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</si>
  <si>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</si>
  <si>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</si>
  <si>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</si>
  <si>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</si>
  <si>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</si>
  <si>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</si>
  <si>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</si>
  <si>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</si>
  <si>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</si>
  <si>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</si>
  <si>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</si>
  <si>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</si>
  <si>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</si>
  <si>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</si>
  <si>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</si>
  <si>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</si>
  <si>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</si>
  <si>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</si>
  <si>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</si>
  <si>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</si>
  <si>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</si>
  <si>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</si>
  <si>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</si>
  <si>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</si>
  <si>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</si>
  <si>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</si>
  <si>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</si>
  <si>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</si>
  <si>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</si>
  <si>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</si>
  <si>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Procesos: PROCESO ACCIONES CONSTITUCIONALES, PROCESO PENAL PARA ADOLESCENTES, ATENCIÓN AL USUARIO, GESTIÓN SERVICIOS JUDICIALES Y GESTIÓN SERVICIOS ADMINISTRATIVOS</t>
  </si>
  <si>
    <t xml:space="preserve">Objetivos: </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</si>
  <si>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</si>
  <si>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</si>
  <si>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</si>
  <si>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</si>
  <si>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</si>
  <si>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</si>
  <si>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</si>
  <si>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</si>
  <si>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</si>
  <si>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</si>
  <si>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</si>
  <si>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</si>
  <si>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</si>
  <si>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</si>
  <si>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</si>
  <si>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</si>
  <si>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</si>
  <si>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</si>
  <si>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</si>
  <si>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</si>
  <si>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</si>
  <si>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</si>
  <si>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Se realizan  actuaciones procesales o se da  respuesta a las solicitudes de los usuarios de la administración de justicia en materia penal, después del  término legal establecido para decidir sobre los conflictos presentados a los jueces.</t>
  </si>
  <si>
    <t>1. Mayor demanda de justicia, insuficiencia de personal  y/o Complejidad de los procesos judiciales y solicitudes, lo cual incrementa los tiempos para su resolución e imposibilita la oportuna atención de la función misional y de las partes intersadas por parte de los despachos judiciales</t>
  </si>
  <si>
    <t>Afectación de reputacion,imagén,  credibilidad, satisfacción de usuarios y PI</t>
  </si>
  <si>
    <t xml:space="preserve">De la entidad, seccional, despachos a nivel local o municipal </t>
  </si>
  <si>
    <t>2.Fallas en la planeación  para el desarrollo de las tareas propias del despacho.</t>
  </si>
  <si>
    <t>Incumplimiento de las metas establecidas</t>
  </si>
  <si>
    <t>Incumplimiento del 20% de los indicadores del proceso</t>
  </si>
  <si>
    <t>3.  Fallas e insuficiencia de las herramientas tecnológicas.</t>
  </si>
  <si>
    <t>Incumplimiento del 60% de los indicadores del proceso</t>
  </si>
  <si>
    <t xml:space="preserve">Incumplimientos en la realizacion de audiencias  </t>
  </si>
  <si>
    <t xml:space="preserve">No se atiende la  solicitud  de un fiscal o parte interesada para la realización de una audiencia preliminar o no se cumple  la programción de audiencias de Conocimiento. </t>
  </si>
  <si>
    <t>1. Inasistencia del Juez o Inasistencia/Solicitud de Aplazamiento de las partes.</t>
  </si>
  <si>
    <t xml:space="preserve">2. Falta de tiempo para  la realización,  por la programación de las mismas sin tener en cuenta tiempos de duración para su realización.
</t>
  </si>
  <si>
    <t>Incumplimiento del 40% de los indicadores del proceso</t>
  </si>
  <si>
    <t>3. Comunicación o notificación inoportuna o errores en la misma.</t>
  </si>
  <si>
    <t>Interrupción o afectación en la prestación del servicio judicial</t>
  </si>
  <si>
    <t>Entre 49 a 96 horas  habiles al año  o afectación baja</t>
  </si>
  <si>
    <t>4.Fallas en el servicio de internet,  conectividad  irregular.</t>
  </si>
  <si>
    <t xml:space="preserve"> Efectuar notificaciones que no cumplan con los requistos</t>
  </si>
  <si>
    <t>No se realizan las  notificaciones , no se erfectuan  oportunamente o no se aplica aplicar la normatividad</t>
  </si>
  <si>
    <t>1. Errores en la digitación</t>
  </si>
  <si>
    <t>2. Incumplimiento del procedimiento de comunicación, por falta de seguimiento y control al cumplimiento efectivo de la actividad asignada.</t>
  </si>
  <si>
    <t>Afectación Económica</t>
  </si>
  <si>
    <t>Entre e 97 a 192 horas  habiles al año o afectación baja</t>
  </si>
  <si>
    <t>3. Falta de comunicación y de oportunidad en la  actualización de las novedades de los juzgados;  direcciones físicas o electrónicas  de las partes interesadas erradas, insuficientes o inexistentes</t>
  </si>
  <si>
    <t>Efectuar el reparto judicial incumpliendo requisitos</t>
  </si>
  <si>
    <t>Realizar el reparto incumplimiento los principios  y condiciones establecidas para su realización</t>
  </si>
  <si>
    <t>1. Desconocimiento en la normatividad y/o falta de seguimiento, control y organización del trabajo en el Centro de Servicios</t>
  </si>
  <si>
    <t>2.  Fallas e insuficiencia de las herramientas tecnológicas.</t>
  </si>
  <si>
    <t>Interrupción o afectación en la prestación del servicio administrativo</t>
  </si>
  <si>
    <t>Pérdida de documentos</t>
  </si>
  <si>
    <t>Extravío temporal o definitivo de los  documentos de los procesos judiciales</t>
  </si>
  <si>
    <t xml:space="preserve">1. Falta de implementación del expediente electrónico en todas las dependencias y juzgados.
</t>
  </si>
  <si>
    <t>2.Falta de software institucional estandarizado para la especialidad para el control del archivo de documentos tanto físicos como virtuales.</t>
  </si>
  <si>
    <t>Entre  0 a 48 horas habiles al año o afectación mínima</t>
  </si>
  <si>
    <t>3.Desconocimiento e inaplicabilidad de las Tablas de Retención Documental (TRD)</t>
  </si>
  <si>
    <t>Entre 0 a 96 horas habiles al año  o afectación minima</t>
  </si>
  <si>
    <t>Afectación Ambiental</t>
  </si>
  <si>
    <t xml:space="preserve">Si el hecho llegara a presentarse, tendría bajo impacto o efecto sobre la entidad.
</t>
  </si>
  <si>
    <t xml:space="preserve">1.Falta de ética  de los servidores judiciales 
</t>
  </si>
  <si>
    <t xml:space="preserve">De la entidad y sector justicia a nivel nacional </t>
  </si>
  <si>
    <t>Afectación al presupuesto  en un valor  &lt;1% y ≥5%.</t>
  </si>
  <si>
    <t xml:space="preserve">Recibir, ofrecer, prometer, entregar o aceptar dadivas  o beneficios a nombre propio o de terceros para  demorar, retener, alterar o direccionar fallos judiciales </t>
  </si>
  <si>
    <t xml:space="preserve">Proferir  sentencias judiciales incumplmiendo los principios de la administracion de justicia o sin la observancia de los Codigos  Procesales en la materia </t>
  </si>
  <si>
    <t xml:space="preserve">2. Desconocimiento del Código de Etica y Buen Gobierno.   </t>
  </si>
  <si>
    <t>Entre  97 a 144 horas   habiles al año  o afectación media</t>
  </si>
  <si>
    <t xml:space="preserve">De un área del nivel central, seccional o despacho judicial </t>
  </si>
  <si>
    <t>Afectación al presupuesto en un valor ≥0,5%.</t>
  </si>
  <si>
    <t xml:space="preserve">MATRIZ DE RIESGOS </t>
  </si>
  <si>
    <t>Procesos: PROCESO PENAL PARA DOLESCENTES, PROCESO ACCIONES CONSTITUCIONALES, PROCESO GESTIÓN ADMINISTRATIVA y PROCESO GESTIÓN DOCUMENTAL</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</si>
  <si>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</si>
  <si>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</si>
  <si>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</si>
  <si>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</si>
  <si>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</si>
  <si>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</si>
  <si>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</si>
  <si>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</si>
  <si>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</si>
  <si>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</si>
  <si>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</si>
  <si>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</si>
  <si>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</si>
  <si>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</si>
  <si>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</si>
  <si>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</si>
  <si>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 xml:space="preserve">Los servidores Judiciales del SRPA de Montería de manera diaria, revisan en el correo electronico del despacho judicial, el acta de reparto de procesos penales y acciones constitucionales, los memoriales y todas las solicitudes de los procesos judiciales y registra en la matriz de excel y se establecen las alertas de las actuaciones judiciales para evitar el vencimiento de los términos. Como registro, se lleva el cuadro de control en excel. </t>
  </si>
  <si>
    <t>SI</t>
  </si>
  <si>
    <t>NO</t>
  </si>
  <si>
    <t>Los jueces del SRPA de Montería, semanalmente hacen seguimiento a la  planificación de audiencias, revisando el tipo de audiencias a realizar  y los tiempos programados para cada una, ajustando la programación si requiere incluir o hacer cambios imprevistos.   
Como registro del control queda el planificador</t>
  </si>
  <si>
    <t>NO SE TIENEN EQUIPOS ALTERNOS? NO SE DISPONE DE OTROS MEDIOS PARA LA REALIZACIÓN?</t>
  </si>
  <si>
    <r>
      <t>Q</t>
    </r>
    <r>
      <rPr>
        <sz val="10"/>
        <color rgb="FF00B050"/>
        <rFont val="Calibri"/>
        <family val="2"/>
        <scheme val="minor"/>
      </rPr>
      <t>UE HACEN?  Para que no pase?</t>
    </r>
  </si>
  <si>
    <t>Los Juzgados y el Centro de Servicios del SRPA, diariamente, implementan el uso de los archivos y expedientes digitales en One Drive, de manera organizada, esta actividad se visualiza en las carpetas que contienen los procesos. lo cual disminuye la posibilidad de perdida de documentos.</t>
  </si>
  <si>
    <t>En caso de perdida de documento será necesario hacer la reconstrucción de los mismos, en apoyo a los registros que se encuentren en las tablas de retención documental.</t>
  </si>
  <si>
    <t xml:space="preserve">MATRIZ DE RIESGOS SIGCMA </t>
  </si>
  <si>
    <t>Proceso:</t>
  </si>
  <si>
    <t>PROCESO PENAL PARA DOLESCENTES, PROCESO ACCIONES CONSTITUCIONALES, PROCESO GESTIÓN ADMINISTRATIVA y PROCESO GESTIÓN DOCUMENTAL</t>
  </si>
  <si>
    <t>Objetivo:</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</si>
  <si>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</si>
  <si>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</si>
  <si>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</si>
  <si>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</si>
  <si>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</si>
  <si>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</si>
  <si>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</si>
  <si>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</si>
  <si>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</si>
  <si>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</si>
  <si>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</si>
  <si>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</si>
  <si>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</si>
  <si>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Aceptar el riesgo</t>
  </si>
  <si>
    <t>Reducir (Mitigar)</t>
  </si>
  <si>
    <t>Compartir</t>
  </si>
  <si>
    <t xml:space="preserve">Control interno de los repartos, los procesos penales para adolescentes y acciones constitucionales con el fin de garantizar un tramite igualitario y sin lugar a discriminaciones.                                         
 </t>
  </si>
  <si>
    <t>Jueces y Coordinador Centro de Servicios</t>
  </si>
  <si>
    <t xml:space="preserve">Dar trámite a las actuaciones judiciales conforme a su turno, respetando el orden de llegada y de prelación.                                     </t>
  </si>
  <si>
    <t>Jueces, Secretarios y Oficiales</t>
  </si>
  <si>
    <t xml:space="preserve">Fomentar el uso de las buenas practicas .                           </t>
  </si>
  <si>
    <t xml:space="preserve">Vigilar  que se garantice un comportamiento ético por parte de los empleados de los juzgados y el centro de servicios y se brinde transparencia en las actuaciones adelantadas en las acciones constitucionales y los procesos penales para adolescentes.  </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</si>
  <si>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</si>
  <si>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</si>
  <si>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</si>
  <si>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</si>
  <si>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</si>
  <si>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</si>
  <si>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</si>
  <si>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</si>
  <si>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</si>
  <si>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</si>
  <si>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</si>
  <si>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</si>
  <si>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</si>
  <si>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</si>
  <si>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</si>
  <si>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</si>
  <si>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</si>
  <si>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</si>
  <si>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</si>
  <si>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</si>
  <si>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</si>
  <si>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</si>
  <si>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Menor</t>
  </si>
  <si>
    <t>Moderado</t>
  </si>
  <si>
    <t xml:space="preserve">De la entidad, seccional, despachos a nivel departamental </t>
  </si>
  <si>
    <t>Mayor</t>
  </si>
  <si>
    <t>Catastrófico</t>
  </si>
  <si>
    <t xml:space="preserve">De la entidad y sector justicia a nivel internacional </t>
  </si>
  <si>
    <t>Afectación al presupuesto en un valor &lt;0,5% y ≥1%.</t>
  </si>
  <si>
    <t>Afectación al  presupuesto en un valor  &lt;5% y  ≥20%.</t>
  </si>
  <si>
    <t>Afectación al presupuesto en un valor ≥50%.</t>
  </si>
  <si>
    <t>Incumplimiento del 80% de los indicadores del proceso</t>
  </si>
  <si>
    <t>Incumplimiento del 100% de los indicadores del proceso</t>
  </si>
  <si>
    <t xml:space="preserve">Entre  145 a 192 horas  hábiles al año o afectación alta </t>
  </si>
  <si>
    <t xml:space="preserve">Entre e 193 a 240 horas  habiles al año   o afectación extrema </t>
  </si>
  <si>
    <t xml:space="preserve">     El riesgo afecta la imagen de la entidad con algunos usuarios de relevancia frente al logro de los objetivos</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</si>
  <si>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</si>
  <si>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</si>
  <si>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</si>
  <si>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</si>
  <si>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</si>
  <si>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</si>
  <si>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</si>
  <si>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</si>
  <si>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</si>
  <si>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</si>
  <si>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</si>
  <si>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</si>
  <si>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</si>
  <si>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</si>
  <si>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</si>
  <si>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</si>
  <si>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</si>
  <si>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</si>
  <si>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</si>
  <si>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</si>
  <si>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</si>
  <si>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</si>
  <si>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</si>
  <si>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</si>
  <si>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</si>
  <si>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</si>
  <si>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</si>
  <si>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</si>
  <si>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</si>
  <si>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</si>
  <si>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</si>
  <si>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</si>
  <si>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</si>
  <si>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</si>
  <si>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</si>
  <si>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</si>
  <si>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</si>
  <si>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</si>
  <si>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</si>
  <si>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</si>
  <si>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</si>
  <si>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</si>
  <si>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</si>
  <si>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</si>
  <si>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</si>
  <si>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</si>
  <si>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</si>
  <si>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</si>
  <si>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</si>
  <si>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</si>
  <si>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</si>
  <si>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</si>
  <si>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</si>
  <si>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</si>
  <si>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</si>
  <si>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</si>
  <si>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</si>
  <si>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</si>
  <si>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</si>
  <si>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SIGCMA</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</si>
  <si>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</si>
  <si>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</si>
  <si>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</si>
  <si>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</si>
  <si>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</si>
  <si>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</si>
  <si>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</si>
  <si>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</si>
  <si>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</si>
  <si>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</si>
  <si>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</si>
  <si>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</si>
  <si>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</si>
  <si>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Los secretarios de los despachos del SRPA de Montería, diariamente hacen seguimiento a la  planificación de audiencias y a las solicitudes de aplazamientos que se puedan presentar por parte de las partes e intervinientes o del Juez, para informar de esta situación al Centro de Servicios para que se notifique a todos los citados, también puede ocurrir que alguno de los citados no se presente o conecte a la audiencia,  por lo que el juez en ambos casos valorará los argumentos del inasistente o de quien solicito el aplazamiento para determinar si puede ser sujeto de alguna sanción y posteriormente fijará nueva fecha y hora para realizar la audiencia, notificando a todos los citados, se deja registro del control en el correo electrónico y el expediente digital.</t>
  </si>
  <si>
    <t>Los jueces del SRPA de Montería, semanalmente hacen seguimiento a notificación de audiencias, revisando que se hayan efectuado las notificaciones oportunamente y con la información correcta, así como los respectivas evidencias de la misma, realizando los ajustes que se requieran, a través del centro de servicios, cuando el tiempo y la posibilidad de la comunicaciòn lo permitan antes de la audiencia, como registro del control queda el correo electrónico y el expediente digital.</t>
  </si>
  <si>
    <t xml:space="preserve">Los servidores del área de planeación de audiencias del Centro de Servicios, diariamente contactan a las partes e intervinientes de cada audiencia para monitorear, verificar y hacer las gestiones que estén al alcance para garantizar la exitosa realización de las mismas, prestando el soporte técnico necesario y/o garantizando el adecuado funcionamiento de los equipos tecnológicos y de grabación de la rama Judicial, indispensables para la celebración de todas las audiencias, cuando se evidencian con la debida antelación fallas en el servicio de internet o conectividad irregular de las partes e intervinientes se le facilita el acceso a los que lo requieran desde la sala de audiencias ubicada en la sede judicial del SRPA, se deja constancia en las notificaciones que reposan en el expediente digital. </t>
  </si>
  <si>
    <t xml:space="preserve">Cuando se presentan fallas masivas en el servicio de internet o conectividad irregular en la sede judicial Los servidores del área de planeación de audiencias del Centro de Servicios, deben informar de esta situación al Juez del Despacho para que este solicite la notificación a todos los citados de la reprogramación de la audiencia y posteriormente fijará nueva fecha y hora para realizar la misma, igualmente notificando a todos los citados, se deja constancia en las notificaciones que reposan en el expediente digital. </t>
  </si>
  <si>
    <t>Los jueces del SRPA de Montería, semanalmente hacen seguimiento a la  planificación de audiencias, cuando el tiempo y la posibilidad de la comunicaciòn no permitan comunicar esta situación a los citados con la debida antelación a la audiencia, esta deberá ser reprogramada e informar de esta situación al Centro de Servicios para que se notifique a todos los citados y posteriormente fijará nueva fecha y hora para realizar la audiencia, igualmente notificando a todos los citados,  como registro del control queda el correo electrónico y el expediente digital.</t>
  </si>
  <si>
    <t xml:space="preserve">Si cualquier Servidor de los Juzgados o el Centro de Servicios del SRPA, detecta errores en la digitaciòn de las notificaciones de la audiencia, después de haber sido realizadas, que confundan a los citados o que propicien la no realizaciòn de la audiencia, se procederá a realizar nuevamente los oficios y su notificación, se deja constancia de este control en las notificaciones que reposan en el expediente digital. </t>
  </si>
  <si>
    <t>El Escribiente del Centro de Servicios, diariamente, verifica que los datos consignados en las notificaciones, concuerden con la información suministrada por el despacho en el formato de solicitud de agendamiento y notificación de audiencias, confrontando la información aportada por los juzgados y la consignada en los correos electrónicos y los oficios, si encuentra que ingresó datos errados hace la corrección  antes de realizar cada notificación, como registro  queda la información consignada en los correos electrónicos y los oficios</t>
  </si>
  <si>
    <t xml:space="preserve">El Escribiente y los Citadores del Centro de Servicios, diariamente, verifican las direcciones aportadas en el formato de solicitud de agendamiento y notificacion de audiencias, a través de la revisión de los documentos del expediente digital y de ser necesario se trasladan a los lugares indicados para las notificaciones físicas, cuando aún así es imposible realizar la notificaciòn, se pide apoyo a los fiscales, Defensa Tècnica y/o Defensores de Familia, para que suministren números telefónicos, direcciones físicas o de coerreo electrónico actulizados y poder así realizar las notificaciones </t>
  </si>
  <si>
    <t>El Grupo de Repartos del Centro de Servicios, diariamente, verifica que hayan solicitudes de repartos en la cuenta de correo institucional estipulada para los repartos de la especialidad y procede a darle el trámite mas inmediato posible a los mismos, de acuerdo a lo establecido en el procedimiento Repartos, el Coordinador del Centro de Servicios realiza seguimiento y control en la carpeta de repartos de su cuenta de correo institucional, destinada para tal fin, donde se refleja la constancia respectiva,</t>
  </si>
  <si>
    <t>Si se detecta un Reparto que no cumple con los requisitos establecidos en la normatividad y el procedimiento, se debe proceder a realizarlo de manera inmediata y a verificar la trazabiliidad del mismo, para determinar si la falla estuvo en quien omitió realizar el reparto o en quien omitió requeriirlo debidamente, se deja constancia en el expediente digital,</t>
  </si>
  <si>
    <t xml:space="preserve">Cuando se presenten fallas y/o insuficiencias en la herramienta tecnológica de Repartos y se estime que el tiempo para su reestablecimiento tomará mas del que con el que se cuenta para la realización del mismo, el servidor responsable del reparto por parte del Centro de Servicios, deberá convocar a una reunión por el medio más expedito posible y realizar un sorteo manual con la presencia de los Jueces de Control de Garantías o sus representantes, el Director de la Oficina judicial o su representante y un representante de la oficina de Auditoria de la Dirección Ejecutiva Seccional, dejando constancia del mismo en el  FORMATO ACTA INDIVIDUAL DE ASIGNACIÓN, que se encuentra en el expediente digital del procesos </t>
  </si>
  <si>
    <t xml:space="preserve"> Los Juzgados y el Centro de Servicios del SRPA, diariamente, implementan el uso del aplicativo Tyba, se alimentan las actuaciones y cargan los documentos de los procesos, en caso de no poder hacerlo por fallas se hace el reporte a soporte Tyba por correo electrónico, como soportes se encuentran en línea los procesos que pueden ser consultado por el despacho y los usuarios.</t>
  </si>
  <si>
    <t>En caso de presentarse fallas en la carga de archivos que ocasionen perdida de estos, se debe por parte del empleado encargado registrar nuevamente los documentos en el aplicativo Tyba y verificar que hayan quedado guardados en debida forma</t>
  </si>
  <si>
    <t>El Juez como director de Despacho, todo el tiempo promoverá la ética del servidor judicial, con las buenas practicas, facilitando la asistencia de los empleados cuando existan capacitaciones referentes al tema, quedarán como evidencia los registros de asistencia.</t>
  </si>
  <si>
    <t xml:space="preserve">El director del Despacho, fomentará el uso de las buenas practicas y velará por el comportamiento ético por parte de los empleados de los juzgados y el centro de servicios y que se brinde transparencia en las actuaciones adelantadas en las acciones constitucionales y los procesos penales para adolescentes, garantizando que se hayan tramitado en los términos establecidos en la ley.  </t>
  </si>
  <si>
    <t xml:space="preserve">De observarse algún procedimiento realizado de manera inadecuada, el Juez deberá indagar sobre lo acontecido, y de considerara que existió dolo, adelantar los procesos disciplinarios que correspondan o compulsar a la autoridad que corresponda. Como registro se tiene el expediente con la evidencia probatoria. </t>
  </si>
  <si>
    <t>Adelantar los procesos disciplinarios que correspondan o compulsar a la autoridad que corresponda</t>
  </si>
  <si>
    <t>20 DE MARZO DE 2024</t>
  </si>
  <si>
    <t>Con las controles implementados y las actividades realizadas, se evitó que  el riesgo se materializara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</si>
</sst>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240A]d&quot; de &quot;mmmm&quot; de &quot;yyyy;@"/>
  </numFmts>
  <fonts count="93">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2"/>
      <color rgb="FFC00000"/>
      <name val="Calibri"/>
      <family val="2"/>
      <scheme val="minor"/>
    </font>
    <font>
      <sz val="11"/>
      <color rgb="FFC00000"/>
      <name val="Calibri"/>
      <family val="2"/>
      <scheme val="minor"/>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b/>
      <sz val="11"/>
      <name val="Calibri"/>
      <family val="2"/>
      <scheme val="minor"/>
    </font>
    <font>
      <sz val="11"/>
      <color theme="1" tint="4.9989318521683403E-2"/>
      <name val="Calibri"/>
      <family val="2"/>
      <scheme val="minor"/>
    </font>
    <font>
      <sz val="10"/>
      <color rgb="FF00B050"/>
      <name val="Calibri"/>
      <family val="2"/>
      <scheme val="minor"/>
    </font>
    <font>
      <sz val="11"/>
      <color rgb="FF92D050"/>
      <name val="Calibri"/>
      <family val="2"/>
      <scheme val="minor"/>
    </font>
    <font>
      <sz val="10"/>
      <color theme="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sz val="11"/>
      <color rgb="FF000000"/>
      <name val="Calibri"/>
      <family val="2"/>
      <scheme val="minor"/>
    </font>
    <font>
      <sz val="11"/>
      <color rgb="FFFFFFFF"/>
      <name val="Calibri"/>
      <family val="2"/>
      <scheme val="minor"/>
    </font>
    <font>
      <sz val="11"/>
      <color theme="0"/>
      <name val="Azo Sans Medium"/>
    </font>
    <font>
      <sz val="11"/>
      <color theme="1"/>
      <name val="Azo Sans Medium"/>
    </font>
    <font>
      <sz val="11"/>
      <color rgb="FF004D6D"/>
      <name val="Azo Sans Medium"/>
    </font>
    <font>
      <sz val="11"/>
      <color rgb="FF595959"/>
      <name val="Azo Sans Light"/>
    </font>
    <font>
      <sz val="12"/>
      <color rgb="FF004D6D"/>
      <name val="Azo Sans Medium"/>
    </font>
    <font>
      <sz val="12"/>
      <name val="Azo Sans Light"/>
    </font>
    <font>
      <sz val="12"/>
      <color theme="1"/>
      <name val="Azo Sans Light"/>
    </font>
    <font>
      <b/>
      <sz val="12"/>
      <color theme="1"/>
      <name val="Arial"/>
      <family val="2"/>
    </font>
    <font>
      <sz val="12"/>
      <name val="Calibri"/>
      <family val="2"/>
      <scheme val="minor"/>
    </font>
    <font>
      <sz val="16"/>
      <color theme="1"/>
      <name val="Azo Sans Medium"/>
    </font>
    <font>
      <sz val="11"/>
      <name val="Azo Sans Medium"/>
    </font>
    <font>
      <b/>
      <sz val="14"/>
      <name val="Azo Sans Medium"/>
    </font>
    <font>
      <sz val="11"/>
      <color theme="0" tint="-4.9989318521683403E-2"/>
      <name val="Azo Sans Medium"/>
    </font>
    <font>
      <sz val="12"/>
      <name val="Azo Sans Medium"/>
    </font>
    <font>
      <sz val="14"/>
      <color rgb="FF004D6D"/>
      <name val="Azo Sans Medium"/>
    </font>
    <font>
      <sz val="12"/>
      <color theme="1"/>
      <name val="Azo Sans Medium"/>
    </font>
    <font>
      <sz val="12"/>
      <color theme="0"/>
      <name val="Azo Sans Medium"/>
    </font>
  </fonts>
  <fills count="21">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4DC0E3"/>
        <bgColor indexed="64"/>
      </patternFill>
    </fill>
    <fill>
      <patternFill patternType="solid">
        <fgColor rgb="FF0084B6"/>
        <bgColor indexed="64"/>
      </patternFill>
    </fill>
  </fills>
  <borders count="134">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thin">
        <color indexed="64"/>
      </top>
      <bottom style="thick">
        <color theme="0"/>
      </bottom>
      <diagonal/>
    </border>
    <border>
      <left/>
      <right/>
      <top style="thin">
        <color indexed="64"/>
      </top>
      <bottom style="thick">
        <color theme="0"/>
      </bottom>
      <diagonal/>
    </border>
    <border>
      <left/>
      <right style="thin">
        <color indexed="64"/>
      </right>
      <top style="thin">
        <color indexed="64"/>
      </top>
      <bottom style="thick">
        <color theme="0"/>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680">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6" fillId="0" borderId="0" xfId="0" applyFont="1" applyAlignment="1" applyProtection="1">
      <alignment horizontal="center" vertical="center" wrapText="1" readingOrder="1"/>
      <protection hidden="1"/>
    </xf>
    <xf numFmtId="0" fontId="59"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9" fillId="3" borderId="0" xfId="1" quotePrefix="1" applyFont="1" applyFill="1" applyAlignment="1">
      <alignment horizontal="center" vertical="center" wrapText="1"/>
    </xf>
    <xf numFmtId="0" fontId="60" fillId="3" borderId="0" xfId="1" quotePrefix="1" applyFont="1" applyFill="1" applyAlignment="1">
      <alignment horizontal="center" vertical="center" wrapText="1"/>
    </xf>
    <xf numFmtId="0" fontId="60"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5" fillId="3" borderId="11" xfId="1" applyFont="1" applyFill="1" applyBorder="1" applyAlignment="1">
      <alignment horizontal="left" vertical="center" wrapText="1"/>
    </xf>
    <xf numFmtId="0" fontId="18" fillId="3" borderId="11" xfId="0" applyFont="1" applyFill="1" applyBorder="1"/>
    <xf numFmtId="0" fontId="61" fillId="3" borderId="0" xfId="0" applyFont="1" applyFill="1" applyAlignment="1">
      <alignment horizontal="center" vertical="center" wrapText="1"/>
    </xf>
    <xf numFmtId="0" fontId="61" fillId="3" borderId="0" xfId="0" applyFont="1" applyFill="1" applyAlignment="1">
      <alignment horizontal="left" vertical="center" wrapText="1"/>
    </xf>
    <xf numFmtId="0" fontId="55"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0" fontId="12"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0" fontId="24" fillId="0" borderId="20"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0" xfId="0" applyBorder="1" applyAlignment="1">
      <alignment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2" fontId="66"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65" fillId="0" borderId="6" xfId="0" applyFont="1" applyBorder="1" applyAlignment="1" applyProtection="1">
      <alignment horizontal="justify" vertical="center" wrapText="1"/>
      <protection locked="0"/>
    </xf>
    <xf numFmtId="1" fontId="0" fillId="0" borderId="20" xfId="4" applyNumberFormat="1" applyFont="1" applyBorder="1" applyAlignment="1">
      <alignment horizontal="center" vertical="center" wrapText="1"/>
    </xf>
    <xf numFmtId="3" fontId="0" fillId="0" borderId="29" xfId="0" applyNumberFormat="1" applyBorder="1" applyAlignment="1">
      <alignment horizontal="justify" vertical="center" wrapText="1"/>
    </xf>
    <xf numFmtId="2" fontId="0" fillId="0" borderId="29" xfId="3" applyNumberFormat="1" applyFont="1" applyBorder="1" applyAlignment="1">
      <alignment horizontal="center" vertical="center" wrapText="1"/>
    </xf>
    <xf numFmtId="2" fontId="0" fillId="0" borderId="29" xfId="3" applyNumberFormat="1" applyFont="1" applyBorder="1" applyAlignment="1">
      <alignment horizontal="justify" vertical="center" wrapText="1"/>
    </xf>
    <xf numFmtId="0" fontId="12" fillId="0" borderId="29" xfId="0" applyFont="1" applyBorder="1" applyAlignment="1" applyProtection="1">
      <alignment horizontal="justify" vertical="center" wrapText="1"/>
      <protection locked="0"/>
    </xf>
    <xf numFmtId="0" fontId="67" fillId="3" borderId="6" xfId="0" applyFont="1" applyFill="1" applyBorder="1" applyAlignment="1" applyProtection="1">
      <alignment horizontal="justify" vertical="center" wrapText="1"/>
      <protection locked="0"/>
    </xf>
    <xf numFmtId="0" fontId="19" fillId="15" borderId="29" xfId="0" applyFont="1" applyFill="1" applyBorder="1" applyAlignment="1" applyProtection="1">
      <alignment vertical="center" wrapText="1"/>
      <protection locked="0"/>
    </xf>
    <xf numFmtId="0" fontId="20" fillId="4" borderId="6" xfId="0" applyFont="1" applyFill="1" applyBorder="1" applyAlignment="1" applyProtection="1">
      <alignment horizontal="left" vertical="center" wrapText="1"/>
      <protection locked="0"/>
    </xf>
    <xf numFmtId="0" fontId="19" fillId="15" borderId="6" xfId="0" applyFont="1" applyFill="1" applyBorder="1" applyAlignment="1" applyProtection="1">
      <alignment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61" fillId="3" borderId="114" xfId="0" applyFont="1" applyFill="1" applyBorder="1" applyAlignment="1">
      <alignment vertical="center" wrapText="1"/>
    </xf>
    <xf numFmtId="0" fontId="61" fillId="3" borderId="110" xfId="0" applyFont="1" applyFill="1" applyBorder="1" applyAlignment="1">
      <alignment vertical="center" wrapText="1"/>
    </xf>
    <xf numFmtId="0" fontId="11" fillId="0" borderId="76" xfId="0" applyFont="1" applyBorder="1"/>
    <xf numFmtId="0" fontId="11" fillId="0" borderId="16" xfId="0" applyFont="1" applyBorder="1"/>
    <xf numFmtId="2" fontId="66" fillId="0" borderId="21" xfId="3" applyNumberFormat="1" applyFont="1" applyBorder="1" applyAlignment="1">
      <alignment horizontal="justify" vertical="center" wrapText="1"/>
    </xf>
    <xf numFmtId="0" fontId="12" fillId="3" borderId="29" xfId="0" applyFont="1" applyFill="1" applyBorder="1" applyAlignment="1">
      <alignment horizontal="center"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63" fillId="0" borderId="0" xfId="0" applyFont="1"/>
    <xf numFmtId="0" fontId="74" fillId="0" borderId="6" xfId="0" applyFont="1" applyBorder="1" applyAlignment="1">
      <alignment horizontal="justify" vertical="center" wrapText="1"/>
    </xf>
    <xf numFmtId="0" fontId="74" fillId="0" borderId="6" xfId="0" applyFont="1" applyBorder="1" applyAlignment="1">
      <alignment horizontal="left" vertical="top" wrapText="1"/>
    </xf>
    <xf numFmtId="0" fontId="75" fillId="0" borderId="6" xfId="0" applyFont="1" applyBorder="1" applyAlignment="1">
      <alignment horizontal="justify" vertical="center" wrapText="1"/>
    </xf>
    <xf numFmtId="0" fontId="74" fillId="0" borderId="21" xfId="0" applyFont="1" applyBorder="1" applyAlignment="1">
      <alignment horizontal="justify" vertical="center" wrapText="1"/>
    </xf>
    <xf numFmtId="0" fontId="12" fillId="3" borderId="20" xfId="0" applyFont="1" applyFill="1" applyBorder="1" applyAlignment="1">
      <alignment horizontal="center" vertical="center" wrapText="1"/>
    </xf>
    <xf numFmtId="0" fontId="0" fillId="0" borderId="20" xfId="0" applyBorder="1" applyAlignment="1">
      <alignment horizontal="left" vertical="center" wrapText="1"/>
    </xf>
    <xf numFmtId="0" fontId="77" fillId="0" borderId="0" xfId="0" applyFont="1" applyAlignment="1" applyProtection="1">
      <alignment horizontal="left" vertical="center"/>
      <protection locked="0"/>
    </xf>
    <xf numFmtId="0" fontId="76" fillId="0" borderId="0" xfId="0" applyFont="1" applyAlignment="1" applyProtection="1">
      <alignment horizontal="center" vertical="center"/>
      <protection locked="0"/>
    </xf>
    <xf numFmtId="0" fontId="77" fillId="0" borderId="0" xfId="0" applyFont="1" applyAlignment="1" applyProtection="1">
      <alignment horizontal="center" vertical="center"/>
      <protection locked="0"/>
    </xf>
    <xf numFmtId="0" fontId="77" fillId="0" borderId="0" xfId="0" applyFont="1" applyAlignment="1" applyProtection="1">
      <alignment horizontal="left"/>
      <protection locked="0"/>
    </xf>
    <xf numFmtId="0" fontId="77" fillId="0" borderId="0" xfId="0" applyFont="1" applyAlignment="1" applyProtection="1">
      <alignment horizontal="center"/>
      <protection locked="0"/>
    </xf>
    <xf numFmtId="0" fontId="77" fillId="0" borderId="0" xfId="0" applyFont="1"/>
    <xf numFmtId="0" fontId="78" fillId="19" borderId="122" xfId="0" applyFont="1" applyFill="1" applyBorder="1" applyAlignment="1">
      <alignment horizontal="center" vertical="center" wrapText="1" readingOrder="1"/>
    </xf>
    <xf numFmtId="0" fontId="79" fillId="3" borderId="122" xfId="0" applyFont="1" applyFill="1" applyBorder="1" applyAlignment="1">
      <alignment horizontal="center" vertical="center" wrapText="1" readingOrder="1"/>
    </xf>
    <xf numFmtId="0" fontId="79" fillId="3" borderId="122" xfId="0" applyFont="1" applyFill="1" applyBorder="1" applyAlignment="1">
      <alignment horizontal="left" vertical="center" wrapText="1"/>
    </xf>
    <xf numFmtId="0" fontId="79" fillId="3" borderId="122" xfId="0" applyFont="1" applyFill="1" applyBorder="1" applyAlignment="1">
      <alignment horizontal="center" vertical="center" wrapText="1"/>
    </xf>
    <xf numFmtId="0" fontId="78" fillId="0" borderId="122" xfId="0" applyFont="1" applyBorder="1" applyAlignment="1">
      <alignment vertical="center" wrapText="1" readingOrder="1"/>
    </xf>
    <xf numFmtId="0" fontId="79" fillId="0" borderId="122" xfId="0" applyFont="1" applyBorder="1" applyAlignment="1">
      <alignment horizontal="center" vertical="center" wrapText="1" readingOrder="1"/>
    </xf>
    <xf numFmtId="0" fontId="79" fillId="0" borderId="122" xfId="0" applyFont="1" applyBorder="1" applyAlignment="1">
      <alignment horizontal="left" vertical="center" wrapText="1"/>
    </xf>
    <xf numFmtId="0" fontId="77" fillId="0" borderId="0" xfId="0" applyFont="1" applyAlignment="1">
      <alignment horizontal="center"/>
    </xf>
    <xf numFmtId="0" fontId="79" fillId="3" borderId="122" xfId="0" applyFont="1" applyFill="1" applyBorder="1" applyAlignment="1">
      <alignment horizontal="left" vertical="center" wrapText="1" readingOrder="1"/>
    </xf>
    <xf numFmtId="0" fontId="77" fillId="3" borderId="0" xfId="0" applyFont="1" applyFill="1"/>
    <xf numFmtId="0" fontId="79" fillId="3" borderId="122" xfId="0" applyFont="1" applyFill="1" applyBorder="1" applyAlignment="1">
      <alignment vertical="center" wrapText="1"/>
    </xf>
    <xf numFmtId="0" fontId="79" fillId="3" borderId="122" xfId="0" applyFont="1" applyFill="1" applyBorder="1" applyAlignment="1">
      <alignment vertical="center" wrapText="1" readingOrder="1"/>
    </xf>
    <xf numFmtId="0" fontId="79" fillId="3" borderId="122" xfId="0" applyFont="1" applyFill="1" applyBorder="1" applyAlignment="1">
      <alignment vertical="center"/>
    </xf>
    <xf numFmtId="0" fontId="79" fillId="3" borderId="122" xfId="0" applyFont="1" applyFill="1" applyBorder="1" applyAlignment="1">
      <alignment horizontal="center" vertical="center"/>
    </xf>
    <xf numFmtId="0" fontId="79" fillId="3" borderId="123" xfId="0" applyFont="1" applyFill="1" applyBorder="1" applyAlignment="1">
      <alignment horizontal="center" vertical="center" wrapText="1" readingOrder="1"/>
    </xf>
    <xf numFmtId="0" fontId="79" fillId="3" borderId="123" xfId="0" applyFont="1" applyFill="1" applyBorder="1" applyAlignment="1">
      <alignment horizontal="left" vertical="center" wrapText="1"/>
    </xf>
    <xf numFmtId="0" fontId="79" fillId="3" borderId="123" xfId="0" applyFont="1" applyFill="1" applyBorder="1" applyAlignment="1">
      <alignment horizontal="center" vertical="center"/>
    </xf>
    <xf numFmtId="0" fontId="80" fillId="3" borderId="119" xfId="0" applyFont="1" applyFill="1" applyBorder="1" applyAlignment="1">
      <alignment horizontal="left" vertical="top" wrapText="1"/>
    </xf>
    <xf numFmtId="0" fontId="81" fillId="3" borderId="119" xfId="0" applyFont="1" applyFill="1" applyBorder="1" applyAlignment="1">
      <alignment horizontal="center" vertical="center" wrapText="1"/>
    </xf>
    <xf numFmtId="0" fontId="82" fillId="3" borderId="119" xfId="0" applyFont="1" applyFill="1" applyBorder="1" applyAlignment="1">
      <alignment horizontal="center" vertical="center" wrapText="1"/>
    </xf>
    <xf numFmtId="0" fontId="82" fillId="3" borderId="119" xfId="0" applyFont="1" applyFill="1" applyBorder="1" applyAlignment="1">
      <alignment horizontal="left" vertical="center"/>
    </xf>
    <xf numFmtId="0" fontId="80" fillId="0" borderId="119" xfId="0" applyFont="1" applyBorder="1" applyAlignment="1">
      <alignment vertical="top" wrapText="1"/>
    </xf>
    <xf numFmtId="0" fontId="81" fillId="3" borderId="119" xfId="0" applyFont="1" applyFill="1" applyBorder="1" applyAlignment="1">
      <alignment horizontal="center" vertical="center"/>
    </xf>
    <xf numFmtId="0" fontId="82" fillId="3" borderId="119" xfId="0" applyFont="1" applyFill="1" applyBorder="1" applyAlignment="1">
      <alignment horizontal="center" vertical="center"/>
    </xf>
    <xf numFmtId="0" fontId="80" fillId="3" borderId="119" xfId="0" applyFont="1" applyFill="1" applyBorder="1" applyAlignment="1">
      <alignment horizontal="left" vertical="center" wrapText="1"/>
    </xf>
    <xf numFmtId="0" fontId="80" fillId="0" borderId="119" xfId="0" applyFont="1" applyBorder="1" applyAlignment="1">
      <alignment horizontal="left"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52" fillId="0" borderId="6" xfId="0" applyFont="1" applyBorder="1" applyAlignment="1">
      <alignment vertical="center" wrapText="1"/>
    </xf>
    <xf numFmtId="0" fontId="52" fillId="0" borderId="21" xfId="0" applyFont="1" applyBorder="1" applyAlignment="1">
      <alignment vertical="center" wrapText="1"/>
    </xf>
    <xf numFmtId="9" fontId="53" fillId="0" borderId="6" xfId="4" applyFont="1" applyBorder="1" applyAlignment="1">
      <alignment vertical="center" wrapText="1"/>
    </xf>
    <xf numFmtId="9" fontId="53" fillId="0" borderId="21" xfId="4" applyFont="1" applyBorder="1" applyAlignment="1">
      <alignment vertical="center" wrapText="1"/>
    </xf>
    <xf numFmtId="0" fontId="27" fillId="0" borderId="6" xfId="0" applyFont="1" applyBorder="1" applyAlignment="1">
      <alignment vertical="center" wrapText="1"/>
    </xf>
    <xf numFmtId="0" fontId="27" fillId="0" borderId="21" xfId="0" applyFont="1" applyBorder="1" applyAlignment="1">
      <alignment vertical="center" wrapText="1"/>
    </xf>
    <xf numFmtId="0" fontId="0" fillId="0" borderId="21" xfId="0" applyBorder="1" applyAlignment="1">
      <alignment vertical="center" wrapText="1"/>
    </xf>
    <xf numFmtId="0" fontId="0" fillId="0" borderId="72" xfId="0" applyBorder="1" applyAlignment="1">
      <alignment vertical="center" wrapText="1"/>
    </xf>
    <xf numFmtId="0" fontId="0" fillId="0" borderId="73" xfId="0" applyBorder="1" applyAlignment="1">
      <alignment vertical="center" wrapText="1"/>
    </xf>
    <xf numFmtId="9" fontId="0" fillId="0" borderId="6" xfId="4" applyFont="1" applyBorder="1" applyAlignment="1">
      <alignment vertical="center" wrapText="1"/>
    </xf>
    <xf numFmtId="9" fontId="0" fillId="0" borderId="21" xfId="4" applyFont="1" applyBorder="1" applyAlignment="1">
      <alignment vertical="center" wrapText="1"/>
    </xf>
    <xf numFmtId="0" fontId="0" fillId="0" borderId="41" xfId="0" applyBorder="1" applyAlignment="1">
      <alignment vertical="center" wrapText="1"/>
    </xf>
    <xf numFmtId="0" fontId="0" fillId="0" borderId="25" xfId="0" applyBorder="1" applyAlignment="1">
      <alignment vertical="center" wrapText="1"/>
    </xf>
    <xf numFmtId="0" fontId="0" fillId="0" borderId="102" xfId="0" applyBorder="1" applyAlignment="1">
      <alignment vertical="center" wrapText="1"/>
    </xf>
    <xf numFmtId="0" fontId="0" fillId="0" borderId="128" xfId="0" applyBorder="1" applyAlignment="1">
      <alignment vertical="center" wrapText="1"/>
    </xf>
    <xf numFmtId="0" fontId="0" fillId="0" borderId="43" xfId="0" applyBorder="1" applyAlignment="1">
      <alignment vertical="center" wrapText="1"/>
    </xf>
    <xf numFmtId="0" fontId="0" fillId="3" borderId="25" xfId="0" applyFill="1" applyBorder="1" applyAlignment="1">
      <alignment vertical="center" wrapText="1"/>
    </xf>
    <xf numFmtId="0" fontId="0" fillId="3" borderId="43" xfId="0" applyFill="1" applyBorder="1" applyAlignment="1">
      <alignment vertical="center" wrapText="1"/>
    </xf>
    <xf numFmtId="9" fontId="0" fillId="0" borderId="20" xfId="4" applyFont="1" applyBorder="1" applyAlignment="1">
      <alignment vertical="center" wrapText="1"/>
    </xf>
    <xf numFmtId="0" fontId="27" fillId="0" borderId="20" xfId="0" applyFont="1" applyBorder="1" applyAlignment="1">
      <alignment vertical="center" wrapText="1"/>
    </xf>
    <xf numFmtId="0" fontId="0" fillId="0" borderId="32" xfId="0" applyBorder="1" applyAlignment="1">
      <alignment horizontal="left" vertical="center" wrapText="1"/>
    </xf>
    <xf numFmtId="0" fontId="64" fillId="0" borderId="20" xfId="0" applyFont="1" applyBorder="1" applyAlignment="1">
      <alignment horizontal="justify" vertical="center" wrapText="1"/>
    </xf>
    <xf numFmtId="9" fontId="0" fillId="0" borderId="25" xfId="4" applyFont="1" applyBorder="1" applyAlignment="1">
      <alignment vertical="center" wrapText="1"/>
    </xf>
    <xf numFmtId="9" fontId="0" fillId="0" borderId="43" xfId="4" applyFont="1" applyBorder="1" applyAlignment="1">
      <alignment vertical="center" wrapText="1"/>
    </xf>
    <xf numFmtId="0" fontId="27" fillId="0" borderId="25" xfId="0" applyFont="1" applyBorder="1" applyAlignment="1">
      <alignment vertical="center" wrapText="1"/>
    </xf>
    <xf numFmtId="0" fontId="27" fillId="0" borderId="43" xfId="0" applyFont="1" applyBorder="1" applyAlignment="1">
      <alignment vertical="center" wrapText="1"/>
    </xf>
    <xf numFmtId="0" fontId="0" fillId="0" borderId="103" xfId="0" applyBorder="1" applyAlignment="1">
      <alignment vertical="center" wrapText="1"/>
    </xf>
    <xf numFmtId="0" fontId="0" fillId="0" borderId="42" xfId="0" applyBorder="1" applyAlignment="1">
      <alignment vertical="center" wrapText="1"/>
    </xf>
    <xf numFmtId="0" fontId="0" fillId="0" borderId="118" xfId="0" applyBorder="1" applyAlignment="1">
      <alignment vertical="center" wrapText="1"/>
    </xf>
    <xf numFmtId="0" fontId="0" fillId="0" borderId="106" xfId="0" applyBorder="1" applyAlignment="1">
      <alignment horizontal="justify" vertical="center" wrapText="1"/>
    </xf>
    <xf numFmtId="0" fontId="0" fillId="0" borderId="28" xfId="0" applyBorder="1" applyAlignment="1">
      <alignment horizontal="justify" vertical="center" wrapText="1"/>
    </xf>
    <xf numFmtId="0" fontId="0" fillId="0" borderId="107" xfId="0" applyBorder="1" applyAlignment="1">
      <alignment horizontal="justify" vertical="center" wrapText="1"/>
    </xf>
    <xf numFmtId="0" fontId="0" fillId="0" borderId="29" xfId="0" applyBorder="1" applyAlignment="1">
      <alignment vertical="center" wrapText="1"/>
    </xf>
    <xf numFmtId="0" fontId="0" fillId="0" borderId="108" xfId="0" applyBorder="1" applyAlignment="1">
      <alignment vertical="center" wrapText="1"/>
    </xf>
    <xf numFmtId="0" fontId="2" fillId="3" borderId="6" xfId="0" applyFont="1" applyFill="1" applyBorder="1" applyAlignment="1" applyProtection="1">
      <alignment vertical="center"/>
      <protection locked="0"/>
    </xf>
    <xf numFmtId="2" fontId="12" fillId="0" borderId="6" xfId="3" applyNumberFormat="1" applyFont="1" applyBorder="1" applyAlignment="1">
      <alignment horizontal="justify" vertical="center" wrapText="1"/>
    </xf>
    <xf numFmtId="2" fontId="12" fillId="0" borderId="32" xfId="3" applyNumberFormat="1" applyFont="1" applyBorder="1" applyAlignment="1">
      <alignment horizontal="justify" vertical="center" wrapText="1"/>
    </xf>
    <xf numFmtId="0" fontId="24" fillId="3" borderId="32" xfId="0" applyFont="1" applyFill="1" applyBorder="1" applyAlignment="1" applyProtection="1">
      <alignment horizontal="justify" vertical="center" wrapText="1"/>
      <protection locked="0"/>
    </xf>
    <xf numFmtId="0" fontId="24" fillId="3" borderId="6" xfId="0" applyFont="1" applyFill="1" applyBorder="1" applyAlignment="1" applyProtection="1">
      <alignment horizontal="justify" vertical="center" wrapText="1"/>
      <protection locked="0"/>
    </xf>
    <xf numFmtId="0" fontId="12" fillId="3" borderId="6" xfId="0" applyFont="1" applyFill="1" applyBorder="1" applyAlignment="1">
      <alignment horizontal="left" vertical="center"/>
    </xf>
    <xf numFmtId="165" fontId="12" fillId="3" borderId="72" xfId="0" applyNumberFormat="1" applyFont="1" applyFill="1" applyBorder="1" applyAlignment="1">
      <alignment horizontal="left" vertical="center"/>
    </xf>
    <xf numFmtId="0" fontId="13" fillId="0" borderId="32" xfId="0" applyFont="1" applyBorder="1" applyAlignment="1">
      <alignment vertical="center"/>
    </xf>
    <xf numFmtId="0" fontId="13" fillId="0" borderId="6" xfId="0" applyFont="1" applyBorder="1" applyAlignment="1">
      <alignment vertical="center"/>
    </xf>
    <xf numFmtId="0" fontId="0" fillId="0" borderId="29" xfId="0" applyBorder="1" applyAlignment="1">
      <alignment horizontal="left" vertical="top" wrapText="1"/>
    </xf>
    <xf numFmtId="2" fontId="0" fillId="0" borderId="20" xfId="3" applyNumberFormat="1" applyFont="1" applyBorder="1" applyAlignment="1">
      <alignment vertical="center" wrapText="1"/>
    </xf>
    <xf numFmtId="0" fontId="0" fillId="0" borderId="16" xfId="0" applyBorder="1"/>
    <xf numFmtId="3" fontId="0" fillId="0" borderId="16" xfId="0" applyNumberFormat="1" applyBorder="1" applyAlignment="1">
      <alignment horizontal="left"/>
    </xf>
    <xf numFmtId="0" fontId="77" fillId="0" borderId="0" xfId="0" applyFont="1" applyAlignment="1" applyProtection="1">
      <alignment vertical="center"/>
      <protection locked="0"/>
    </xf>
    <xf numFmtId="0" fontId="76" fillId="20" borderId="119" xfId="0" applyFont="1" applyFill="1" applyBorder="1" applyAlignment="1" applyProtection="1">
      <alignment horizontal="left" vertical="center" wrapText="1"/>
      <protection locked="0"/>
    </xf>
    <xf numFmtId="0" fontId="76" fillId="20" borderId="119" xfId="0" applyFont="1" applyFill="1" applyBorder="1" applyAlignment="1" applyProtection="1">
      <alignment horizontal="center" vertical="center"/>
      <protection locked="0"/>
    </xf>
    <xf numFmtId="0" fontId="86" fillId="5" borderId="119" xfId="0" applyFont="1" applyFill="1" applyBorder="1" applyAlignment="1" applyProtection="1">
      <alignment horizontal="center" vertical="center" wrapText="1"/>
      <protection locked="0"/>
    </xf>
    <xf numFmtId="0" fontId="76" fillId="0" borderId="0" xfId="0" applyFont="1"/>
    <xf numFmtId="0" fontId="77" fillId="0" borderId="0" xfId="0" applyFont="1" applyAlignment="1">
      <alignment horizontal="left"/>
    </xf>
    <xf numFmtId="0" fontId="89" fillId="0" borderId="0" xfId="0" applyFont="1" applyAlignment="1">
      <alignment wrapText="1"/>
    </xf>
    <xf numFmtId="0" fontId="91" fillId="0" borderId="0" xfId="0" applyFont="1"/>
    <xf numFmtId="0" fontId="80" fillId="19" borderId="119" xfId="0" applyFont="1" applyFill="1" applyBorder="1" applyAlignment="1">
      <alignment horizontal="center" vertical="center"/>
    </xf>
    <xf numFmtId="0" fontId="80" fillId="5" borderId="119" xfId="0" applyFont="1" applyFill="1" applyBorder="1" applyAlignment="1">
      <alignment horizontal="center" vertical="center"/>
    </xf>
    <xf numFmtId="0" fontId="80" fillId="5" borderId="119" xfId="0" applyFont="1" applyFill="1" applyBorder="1" applyAlignment="1">
      <alignment vertical="center" wrapText="1"/>
    </xf>
    <xf numFmtId="0" fontId="91" fillId="0" borderId="0" xfId="0" applyFont="1" applyAlignment="1">
      <alignment horizontal="left"/>
    </xf>
    <xf numFmtId="0" fontId="89" fillId="0" borderId="0" xfId="0" applyFont="1" applyAlignment="1">
      <alignment horizontal="center"/>
    </xf>
    <xf numFmtId="0" fontId="91" fillId="0" borderId="0" xfId="0" applyFont="1" applyAlignment="1">
      <alignment horizontal="center"/>
    </xf>
    <xf numFmtId="0" fontId="36" fillId="4" borderId="35" xfId="0" applyFont="1" applyFill="1" applyBorder="1" applyAlignment="1" applyProtection="1">
      <alignment horizontal="center" vertical="center" wrapText="1"/>
      <protection locked="0"/>
    </xf>
    <xf numFmtId="2" fontId="24" fillId="0" borderId="6" xfId="3" applyNumberFormat="1" applyFont="1" applyBorder="1" applyAlignment="1">
      <alignment horizontal="justify" vertical="center" wrapText="1"/>
    </xf>
    <xf numFmtId="2" fontId="24" fillId="0" borderId="32" xfId="3" applyNumberFormat="1" applyFont="1" applyBorder="1" applyAlignment="1">
      <alignment horizontal="justify" vertical="center" wrapText="1"/>
    </xf>
    <xf numFmtId="2" fontId="12" fillId="3" borderId="32" xfId="3" applyNumberFormat="1" applyFont="1" applyFill="1" applyBorder="1" applyAlignment="1">
      <alignment horizontal="justify" vertical="center" wrapText="1"/>
    </xf>
    <xf numFmtId="2" fontId="12" fillId="3" borderId="6" xfId="3" applyNumberFormat="1" applyFont="1" applyFill="1" applyBorder="1" applyAlignment="1">
      <alignment horizontal="justify" vertical="center" wrapText="1"/>
    </xf>
    <xf numFmtId="14" fontId="19" fillId="15" borderId="26" xfId="0" applyNumberFormat="1" applyFont="1" applyFill="1" applyBorder="1" applyAlignment="1" applyProtection="1">
      <alignment horizontal="center" vertical="center" wrapText="1"/>
      <protection locked="0"/>
    </xf>
    <xf numFmtId="14" fontId="19" fillId="15" borderId="27" xfId="0" applyNumberFormat="1" applyFont="1" applyFill="1" applyBorder="1" applyAlignment="1" applyProtection="1">
      <alignment horizontal="center" vertical="center" wrapText="1"/>
      <protection locked="0"/>
    </xf>
    <xf numFmtId="14" fontId="19" fillId="15" borderId="28" xfId="0" applyNumberFormat="1" applyFont="1" applyFill="1" applyBorder="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26" xfId="0" applyFont="1" applyFill="1" applyBorder="1" applyAlignment="1" applyProtection="1">
      <alignment horizontal="center" vertical="center" wrapText="1"/>
      <protection locked="0"/>
    </xf>
    <xf numFmtId="0" fontId="51" fillId="15" borderId="27" xfId="0" applyFont="1" applyFill="1" applyBorder="1" applyAlignment="1" applyProtection="1">
      <alignment horizontal="center" vertical="center" wrapText="1"/>
      <protection locked="0"/>
    </xf>
    <xf numFmtId="0" fontId="51" fillId="15" borderId="28" xfId="0" applyFont="1" applyFill="1" applyBorder="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83" fillId="15" borderId="26" xfId="0" applyFont="1" applyFill="1" applyBorder="1" applyAlignment="1" applyProtection="1">
      <alignment horizontal="center" vertical="center"/>
      <protection locked="0"/>
    </xf>
    <xf numFmtId="0" fontId="83" fillId="15" borderId="27" xfId="0" applyFont="1" applyFill="1" applyBorder="1" applyAlignment="1" applyProtection="1">
      <alignment horizontal="center" vertical="center"/>
      <protection locked="0"/>
    </xf>
    <xf numFmtId="0" fontId="83" fillId="15" borderId="28" xfId="0" applyFont="1" applyFill="1" applyBorder="1" applyAlignment="1" applyProtection="1">
      <alignment horizontal="center" vertical="center"/>
      <protection locked="0"/>
    </xf>
    <xf numFmtId="0" fontId="83" fillId="15" borderId="29" xfId="0" applyFont="1" applyFill="1" applyBorder="1" applyAlignment="1" applyProtection="1">
      <alignment horizontal="center" vertical="center" wrapText="1"/>
      <protection locked="0"/>
    </xf>
    <xf numFmtId="0" fontId="83" fillId="15" borderId="6" xfId="0" applyFont="1" applyFill="1" applyBorder="1" applyAlignment="1" applyProtection="1">
      <alignment horizontal="center" vertical="center" wrapText="1"/>
      <protection locked="0"/>
    </xf>
    <xf numFmtId="0" fontId="78" fillId="3" borderId="122" xfId="0" applyFont="1" applyFill="1" applyBorder="1" applyAlignment="1">
      <alignment horizontal="center" vertical="center" wrapText="1" readingOrder="1"/>
    </xf>
    <xf numFmtId="0" fontId="78" fillId="0" borderId="122" xfId="0" applyFont="1" applyBorder="1" applyAlignment="1">
      <alignment horizontal="center" vertical="center" wrapText="1" readingOrder="1"/>
    </xf>
    <xf numFmtId="0" fontId="85" fillId="0" borderId="0" xfId="0" applyFont="1" applyAlignment="1" applyProtection="1">
      <alignment horizontal="center" vertical="center" wrapText="1"/>
      <protection locked="0"/>
    </xf>
    <xf numFmtId="0" fontId="86" fillId="5" borderId="120" xfId="0" applyFont="1" applyFill="1" applyBorder="1" applyAlignment="1" applyProtection="1">
      <alignment horizontal="center" vertical="center" wrapText="1"/>
      <protection locked="0"/>
    </xf>
    <xf numFmtId="0" fontId="86" fillId="5" borderId="121" xfId="0" applyFont="1" applyFill="1" applyBorder="1" applyAlignment="1" applyProtection="1">
      <alignment horizontal="center" vertical="center" wrapText="1"/>
      <protection locked="0"/>
    </xf>
    <xf numFmtId="0" fontId="86" fillId="5" borderId="119" xfId="0" applyFont="1" applyFill="1" applyBorder="1" applyAlignment="1" applyProtection="1">
      <alignment horizontal="center" vertical="center"/>
      <protection locked="0"/>
    </xf>
    <xf numFmtId="0" fontId="76" fillId="5" borderId="119" xfId="0" applyFont="1" applyFill="1" applyBorder="1" applyAlignment="1" applyProtection="1">
      <alignment horizontal="center" vertical="center"/>
      <protection locked="0"/>
    </xf>
    <xf numFmtId="0" fontId="88" fillId="20" borderId="122" xfId="0" applyFont="1" applyFill="1" applyBorder="1" applyAlignment="1">
      <alignment horizontal="center" vertical="center" wrapText="1" readingOrder="1"/>
    </xf>
    <xf numFmtId="0" fontId="78" fillId="0" borderId="119" xfId="0" applyFont="1" applyBorder="1" applyAlignment="1" applyProtection="1">
      <alignment horizontal="center" vertical="center"/>
      <protection locked="0"/>
    </xf>
    <xf numFmtId="0" fontId="78" fillId="19" borderId="119" xfId="0" applyFont="1" applyFill="1" applyBorder="1" applyAlignment="1" applyProtection="1">
      <alignment horizontal="center" vertical="center"/>
      <protection locked="0"/>
    </xf>
    <xf numFmtId="0" fontId="87" fillId="5" borderId="120" xfId="0" applyFont="1" applyFill="1" applyBorder="1" applyAlignment="1" applyProtection="1">
      <alignment horizontal="center" vertical="center" wrapText="1"/>
      <protection locked="0"/>
    </xf>
    <xf numFmtId="0" fontId="87" fillId="5" borderId="121" xfId="0" applyFont="1" applyFill="1" applyBorder="1" applyAlignment="1" applyProtection="1">
      <alignment horizontal="center" vertical="center" wrapText="1"/>
      <protection locked="0"/>
    </xf>
    <xf numFmtId="0" fontId="87" fillId="5" borderId="119" xfId="0" applyFont="1" applyFill="1" applyBorder="1" applyAlignment="1" applyProtection="1">
      <alignment horizontal="center" wrapText="1"/>
      <protection locked="0"/>
    </xf>
    <xf numFmtId="0" fontId="87" fillId="5" borderId="119" xfId="0" applyFont="1" applyFill="1" applyBorder="1" applyAlignment="1" applyProtection="1">
      <alignment horizontal="center"/>
      <protection locked="0"/>
    </xf>
    <xf numFmtId="0" fontId="78" fillId="0" borderId="123" xfId="0" applyFont="1" applyBorder="1" applyAlignment="1">
      <alignment horizontal="center" vertical="center" wrapText="1" readingOrder="1"/>
    </xf>
    <xf numFmtId="0" fontId="78" fillId="0" borderId="125" xfId="0" applyFont="1" applyBorder="1" applyAlignment="1">
      <alignment horizontal="center" vertical="center" wrapText="1" readingOrder="1"/>
    </xf>
    <xf numFmtId="0" fontId="78" fillId="0" borderId="124" xfId="0" applyFont="1" applyBorder="1" applyAlignment="1">
      <alignment horizontal="center" vertical="center" wrapText="1" readingOrder="1"/>
    </xf>
    <xf numFmtId="0" fontId="92" fillId="20" borderId="119" xfId="0" applyFont="1" applyFill="1" applyBorder="1" applyAlignment="1">
      <alignment horizontal="center"/>
    </xf>
    <xf numFmtId="0" fontId="90" fillId="0" borderId="0" xfId="0" applyFont="1" applyAlignment="1">
      <alignment horizontal="center" vertical="center" wrapText="1"/>
    </xf>
    <xf numFmtId="0" fontId="80" fillId="19" borderId="119" xfId="0" applyFont="1" applyFill="1" applyBorder="1" applyAlignment="1">
      <alignment horizontal="center" vertical="center" wrapText="1"/>
    </xf>
    <xf numFmtId="0" fontId="80" fillId="19" borderId="119" xfId="0" applyFont="1" applyFill="1" applyBorder="1" applyAlignment="1">
      <alignment horizontal="center" vertical="center"/>
    </xf>
    <xf numFmtId="0" fontId="72" fillId="3" borderId="0" xfId="1" applyFont="1" applyFill="1" applyAlignment="1">
      <alignment horizontal="justify" vertical="center" wrapText="1"/>
    </xf>
    <xf numFmtId="0" fontId="72" fillId="3" borderId="0" xfId="1" applyFont="1" applyFill="1" applyAlignment="1">
      <alignment horizontal="left" vertical="center" wrapText="1"/>
    </xf>
    <xf numFmtId="0" fontId="72" fillId="3" borderId="0" xfId="1" applyFont="1" applyFill="1" applyAlignment="1">
      <alignment horizontal="center"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61" fillId="3" borderId="6" xfId="0" applyFont="1" applyFill="1" applyBorder="1" applyAlignment="1">
      <alignment horizontal="left" vertical="center" wrapText="1"/>
    </xf>
    <xf numFmtId="0" fontId="55" fillId="3" borderId="6" xfId="1" applyFont="1" applyFill="1" applyBorder="1" applyAlignment="1">
      <alignment horizontal="justify" vertical="center" wrapText="1"/>
    </xf>
    <xf numFmtId="0" fontId="55" fillId="3" borderId="72" xfId="1" applyFont="1" applyFill="1" applyBorder="1" applyAlignment="1">
      <alignment horizontal="justify" vertical="center" wrapText="1"/>
    </xf>
    <xf numFmtId="0" fontId="72" fillId="3" borderId="6" xfId="1" applyFont="1" applyFill="1" applyBorder="1" applyAlignment="1">
      <alignment horizontal="justify" vertical="center" wrapText="1"/>
    </xf>
    <xf numFmtId="0" fontId="72" fillId="3" borderId="72" xfId="1" applyFont="1" applyFill="1" applyBorder="1" applyAlignment="1">
      <alignment horizontal="justify" vertical="center" wrapText="1"/>
    </xf>
    <xf numFmtId="0" fontId="61" fillId="3" borderId="26" xfId="0" applyFont="1" applyFill="1" applyBorder="1" applyAlignment="1">
      <alignment horizontal="left" vertical="center" wrapText="1"/>
    </xf>
    <xf numFmtId="0" fontId="61" fillId="3" borderId="28" xfId="0" applyFont="1" applyFill="1" applyBorder="1" applyAlignment="1">
      <alignment horizontal="left" vertical="center" wrapText="1"/>
    </xf>
    <xf numFmtId="0" fontId="55" fillId="3" borderId="26" xfId="1" applyFont="1" applyFill="1" applyBorder="1" applyAlignment="1">
      <alignment horizontal="justify" vertical="center" wrapText="1"/>
    </xf>
    <xf numFmtId="0" fontId="55" fillId="3" borderId="95" xfId="1" applyFont="1" applyFill="1" applyBorder="1" applyAlignment="1">
      <alignment horizontal="justify" vertical="center" wrapText="1"/>
    </xf>
    <xf numFmtId="0" fontId="55"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5" fillId="3" borderId="11" xfId="1" applyFont="1" applyFill="1" applyBorder="1" applyAlignment="1">
      <alignment horizontal="left" vertical="top" wrapText="1"/>
    </xf>
    <xf numFmtId="0" fontId="55" fillId="3" borderId="0" xfId="1" applyFont="1" applyFill="1" applyAlignment="1">
      <alignment horizontal="left" vertical="top" wrapText="1"/>
    </xf>
    <xf numFmtId="0" fontId="55" fillId="3" borderId="12" xfId="1" applyFont="1" applyFill="1" applyBorder="1" applyAlignment="1">
      <alignment horizontal="left" vertical="top" wrapText="1"/>
    </xf>
    <xf numFmtId="0" fontId="62" fillId="4" borderId="81" xfId="2" applyFont="1" applyFill="1" applyBorder="1" applyAlignment="1">
      <alignment horizontal="center" vertical="center" wrapText="1"/>
    </xf>
    <xf numFmtId="0" fontId="62" fillId="4" borderId="81" xfId="1" applyFont="1" applyFill="1" applyBorder="1" applyAlignment="1">
      <alignment horizontal="center" vertical="center"/>
    </xf>
    <xf numFmtId="0" fontId="62" fillId="4" borderId="94" xfId="1" applyFont="1" applyFill="1" applyBorder="1" applyAlignment="1">
      <alignment horizontal="center" vertical="center"/>
    </xf>
    <xf numFmtId="0" fontId="61" fillId="7" borderId="6" xfId="0" applyFont="1" applyFill="1" applyBorder="1" applyAlignment="1">
      <alignment horizontal="left" vertical="center" wrapText="1"/>
    </xf>
    <xf numFmtId="0" fontId="55" fillId="3" borderId="117" xfId="1" applyFont="1" applyFill="1" applyBorder="1" applyAlignment="1">
      <alignment horizontal="justify" vertical="center" wrapText="1"/>
    </xf>
    <xf numFmtId="0" fontId="55" fillId="3" borderId="113" xfId="1" applyFont="1" applyFill="1" applyBorder="1" applyAlignment="1">
      <alignment horizontal="justify" vertical="center" wrapText="1"/>
    </xf>
    <xf numFmtId="0" fontId="61" fillId="7" borderId="26" xfId="0" applyFont="1" applyFill="1" applyBorder="1" applyAlignment="1">
      <alignment horizontal="left" vertical="center" wrapText="1"/>
    </xf>
    <xf numFmtId="0" fontId="61" fillId="7" borderId="28" xfId="0" applyFont="1" applyFill="1" applyBorder="1" applyAlignment="1">
      <alignment horizontal="left" vertical="center" wrapText="1"/>
    </xf>
    <xf numFmtId="0" fontId="55" fillId="3" borderId="112" xfId="1" applyFont="1" applyFill="1" applyBorder="1" applyAlignment="1">
      <alignment horizontal="justify" vertical="center" wrapText="1"/>
    </xf>
    <xf numFmtId="0" fontId="61" fillId="3" borderId="114" xfId="0" applyFont="1" applyFill="1" applyBorder="1" applyAlignment="1">
      <alignment vertical="center" wrapText="1"/>
    </xf>
    <xf numFmtId="0" fontId="61" fillId="3" borderId="110" xfId="0" applyFont="1" applyFill="1" applyBorder="1" applyAlignment="1">
      <alignment vertical="center" wrapText="1"/>
    </xf>
    <xf numFmtId="0" fontId="61" fillId="3" borderId="115" xfId="0" applyFont="1" applyFill="1" applyBorder="1" applyAlignment="1">
      <alignment vertical="center" wrapText="1"/>
    </xf>
    <xf numFmtId="0" fontId="61" fillId="3" borderId="116" xfId="0" applyFont="1" applyFill="1" applyBorder="1" applyAlignment="1">
      <alignment vertical="center" wrapText="1"/>
    </xf>
    <xf numFmtId="0" fontId="61" fillId="3" borderId="111" xfId="0" applyFont="1" applyFill="1" applyBorder="1" applyAlignment="1">
      <alignment vertical="center" wrapText="1"/>
    </xf>
    <xf numFmtId="0" fontId="61" fillId="3" borderId="110" xfId="0" applyFont="1" applyFill="1" applyBorder="1" applyAlignment="1">
      <alignment horizontal="left" vertical="center" wrapText="1"/>
    </xf>
    <xf numFmtId="0" fontId="61" fillId="3" borderId="111" xfId="0" applyFont="1" applyFill="1" applyBorder="1" applyAlignment="1">
      <alignment horizontal="left" vertical="center" wrapText="1"/>
    </xf>
    <xf numFmtId="0" fontId="58" fillId="4" borderId="7" xfId="1" applyFont="1" applyFill="1" applyBorder="1" applyAlignment="1">
      <alignment horizontal="center" vertical="center" wrapText="1"/>
    </xf>
    <xf numFmtId="0" fontId="58" fillId="4" borderId="8" xfId="1" applyFont="1" applyFill="1" applyBorder="1" applyAlignment="1">
      <alignment horizontal="center" vertical="center" wrapText="1"/>
    </xf>
    <xf numFmtId="0" fontId="58" fillId="4" borderId="89" xfId="1" applyFont="1" applyFill="1" applyBorder="1" applyAlignment="1">
      <alignment horizontal="center" vertical="center" wrapText="1"/>
    </xf>
    <xf numFmtId="0" fontId="59" fillId="3" borderId="9" xfId="1" quotePrefix="1" applyFont="1" applyFill="1" applyBorder="1" applyAlignment="1">
      <alignment horizontal="left" vertical="top" wrapText="1"/>
    </xf>
    <xf numFmtId="0" fontId="59" fillId="3" borderId="10" xfId="1" quotePrefix="1" applyFont="1" applyFill="1" applyBorder="1" applyAlignment="1">
      <alignment horizontal="left" vertical="top" wrapText="1"/>
    </xf>
    <xf numFmtId="0" fontId="60" fillId="3" borderId="10" xfId="1" quotePrefix="1" applyFont="1" applyFill="1" applyBorder="1" applyAlignment="1">
      <alignment horizontal="left" vertical="top" wrapText="1"/>
    </xf>
    <xf numFmtId="0" fontId="60" fillId="3" borderId="90" xfId="1" quotePrefix="1" applyFont="1" applyFill="1" applyBorder="1" applyAlignment="1">
      <alignment horizontal="left" vertical="top" wrapText="1"/>
    </xf>
    <xf numFmtId="0" fontId="54" fillId="3" borderId="13" xfId="1" quotePrefix="1" applyFont="1" applyFill="1" applyBorder="1" applyAlignment="1">
      <alignment horizontal="justify" vertical="center" wrapText="1"/>
    </xf>
    <xf numFmtId="0" fontId="54" fillId="3" borderId="14" xfId="1" quotePrefix="1" applyFont="1" applyFill="1" applyBorder="1" applyAlignment="1">
      <alignment horizontal="justify" vertical="center" wrapText="1"/>
    </xf>
    <xf numFmtId="0" fontId="54" fillId="3" borderId="91" xfId="1" quotePrefix="1" applyFont="1" applyFill="1" applyBorder="1" applyAlignment="1">
      <alignment horizontal="justify" vertical="center" wrapText="1"/>
    </xf>
    <xf numFmtId="0" fontId="55" fillId="0" borderId="11" xfId="1" quotePrefix="1" applyFont="1" applyBorder="1" applyAlignment="1">
      <alignment horizontal="left" vertical="top" wrapText="1"/>
    </xf>
    <xf numFmtId="0" fontId="55" fillId="0" borderId="0" xfId="1" quotePrefix="1" applyFont="1" applyAlignment="1">
      <alignment horizontal="left" vertical="top" wrapText="1"/>
    </xf>
    <xf numFmtId="0" fontId="55" fillId="0" borderId="12" xfId="1" quotePrefix="1" applyFont="1" applyBorder="1" applyAlignment="1">
      <alignment horizontal="left" vertical="top" wrapText="1"/>
    </xf>
    <xf numFmtId="0" fontId="62" fillId="4" borderId="76" xfId="2" applyFont="1" applyFill="1" applyBorder="1" applyAlignment="1">
      <alignment horizontal="center" vertical="center" wrapText="1"/>
    </xf>
    <xf numFmtId="0" fontId="62" fillId="4" borderId="92" xfId="2" applyFont="1" applyFill="1" applyBorder="1" applyAlignment="1">
      <alignment horizontal="center" vertical="center" wrapText="1"/>
    </xf>
    <xf numFmtId="0" fontId="62" fillId="4" borderId="109" xfId="1" applyFont="1" applyFill="1" applyBorder="1" applyAlignment="1">
      <alignment horizontal="center" vertical="center"/>
    </xf>
    <xf numFmtId="0" fontId="62" fillId="4" borderId="89" xfId="1" applyFont="1" applyFill="1" applyBorder="1" applyAlignment="1">
      <alignment horizontal="center" vertical="center"/>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5" fillId="4" borderId="26" xfId="0" applyFont="1" applyFill="1" applyBorder="1" applyAlignment="1">
      <alignment horizontal="left" vertical="center" wrapText="1"/>
    </xf>
    <xf numFmtId="0" fontId="5" fillId="4" borderId="27" xfId="0" applyFont="1" applyFill="1" applyBorder="1" applyAlignment="1">
      <alignment horizontal="left" vertical="center" wrapText="1"/>
    </xf>
    <xf numFmtId="0" fontId="5" fillId="4" borderId="28" xfId="0" applyFont="1" applyFill="1" applyBorder="1" applyAlignment="1">
      <alignment horizontal="left" vertical="center" wrapText="1"/>
    </xf>
    <xf numFmtId="0" fontId="0" fillId="0" borderId="41" xfId="0" applyBorder="1" applyAlignment="1">
      <alignment horizontal="center" vertical="center" wrapText="1"/>
    </xf>
    <xf numFmtId="0" fontId="0" fillId="0" borderId="43" xfId="0" applyBorder="1" applyAlignment="1">
      <alignment horizontal="center" vertical="center" wrapText="1"/>
    </xf>
    <xf numFmtId="9" fontId="0" fillId="0" borderId="41" xfId="4" applyFont="1" applyBorder="1" applyAlignment="1">
      <alignment horizontal="center" vertical="center" wrapText="1"/>
    </xf>
    <xf numFmtId="9" fontId="0" fillId="0" borderId="43" xfId="4" applyFont="1" applyBorder="1" applyAlignment="1">
      <alignment horizontal="center" vertical="center" wrapText="1"/>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3" borderId="25" xfId="0" applyFill="1" applyBorder="1" applyAlignment="1">
      <alignment horizontal="center" vertical="center" wrapText="1"/>
    </xf>
    <xf numFmtId="0" fontId="0" fillId="0" borderId="25" xfId="0" applyBorder="1" applyAlignment="1">
      <alignment horizontal="center" vertical="center" wrapText="1"/>
    </xf>
    <xf numFmtId="9" fontId="0" fillId="0" borderId="25" xfId="4" applyFont="1" applyBorder="1" applyAlignment="1">
      <alignment horizontal="center" vertical="center" wrapText="1"/>
    </xf>
    <xf numFmtId="0" fontId="27" fillId="0" borderId="41"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0" xfId="0" applyFont="1" applyBorder="1" applyAlignment="1">
      <alignment horizontal="center" vertical="center" wrapText="1"/>
    </xf>
    <xf numFmtId="0" fontId="0" fillId="0" borderId="20" xfId="0" applyBorder="1" applyAlignment="1">
      <alignment horizontal="center" vertical="center" wrapText="1"/>
    </xf>
    <xf numFmtId="0" fontId="0" fillId="0" borderId="101" xfId="0" applyBorder="1" applyAlignment="1">
      <alignment horizontal="center" vertical="center" wrapText="1"/>
    </xf>
    <xf numFmtId="0" fontId="0" fillId="0" borderId="102" xfId="0" applyBorder="1" applyAlignment="1">
      <alignment horizontal="center" vertical="center" wrapText="1"/>
    </xf>
    <xf numFmtId="0" fontId="0" fillId="0" borderId="128" xfId="0" applyBorder="1" applyAlignment="1">
      <alignment horizontal="center" vertical="center" wrapText="1"/>
    </xf>
    <xf numFmtId="0" fontId="73" fillId="10" borderId="11" xfId="0" applyFont="1" applyFill="1" applyBorder="1" applyAlignment="1">
      <alignment horizontal="center" vertical="center" wrapText="1"/>
    </xf>
    <xf numFmtId="0" fontId="73" fillId="10" borderId="0" xfId="0" applyFont="1" applyFill="1" applyAlignment="1">
      <alignment horizontal="center" vertical="center" wrapText="1"/>
    </xf>
    <xf numFmtId="0" fontId="73" fillId="10" borderId="12"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130" xfId="0" applyBorder="1" applyAlignment="1">
      <alignment horizontal="center" vertical="center" wrapText="1"/>
    </xf>
    <xf numFmtId="0" fontId="27" fillId="0" borderId="43" xfId="0" applyFont="1" applyBorder="1" applyAlignment="1">
      <alignment horizontal="center" vertical="center" wrapText="1"/>
    </xf>
    <xf numFmtId="0" fontId="0" fillId="0" borderId="34" xfId="0" applyBorder="1" applyAlignment="1">
      <alignment horizontal="center" vertical="center" wrapText="1"/>
    </xf>
    <xf numFmtId="0" fontId="0" fillId="0" borderId="82" xfId="0"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4" fillId="0" borderId="41" xfId="0" applyFont="1" applyBorder="1" applyAlignment="1">
      <alignment horizontal="center" vertical="center" wrapText="1"/>
    </xf>
    <xf numFmtId="0" fontId="84" fillId="0" borderId="25" xfId="0" applyFont="1" applyBorder="1" applyAlignment="1">
      <alignment horizontal="center" vertical="center" wrapText="1"/>
    </xf>
    <xf numFmtId="0" fontId="84" fillId="0" borderId="20" xfId="0" applyFont="1" applyBorder="1" applyAlignment="1">
      <alignment horizontal="center" vertical="center" wrapText="1"/>
    </xf>
    <xf numFmtId="9" fontId="53" fillId="0" borderId="41" xfId="4" applyFont="1" applyBorder="1" applyAlignment="1">
      <alignment horizontal="center" vertical="center" wrapText="1"/>
    </xf>
    <xf numFmtId="9" fontId="53" fillId="0" borderId="25" xfId="4" applyFont="1" applyBorder="1" applyAlignment="1">
      <alignment horizontal="center" vertical="center" wrapText="1"/>
    </xf>
    <xf numFmtId="9" fontId="53" fillId="0" borderId="20" xfId="4" applyFont="1" applyBorder="1" applyAlignment="1">
      <alignment horizontal="center" vertical="center" wrapText="1"/>
    </xf>
    <xf numFmtId="0" fontId="0" fillId="0" borderId="103" xfId="0" applyBorder="1" applyAlignment="1">
      <alignment horizontal="center" vertical="center" wrapText="1"/>
    </xf>
    <xf numFmtId="0" fontId="0" fillId="3" borderId="40" xfId="0" applyFill="1" applyBorder="1" applyAlignment="1">
      <alignment horizontal="center" vertical="center" wrapText="1"/>
    </xf>
    <xf numFmtId="0" fontId="0" fillId="3" borderId="42" xfId="0" applyFill="1" applyBorder="1" applyAlignment="1">
      <alignment horizontal="center" vertical="center" wrapText="1"/>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9" fontId="0" fillId="0" borderId="20" xfId="4" applyFont="1"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32"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2" fillId="3" borderId="26" xfId="0" applyFont="1" applyFill="1" applyBorder="1" applyAlignment="1" applyProtection="1">
      <alignment horizontal="justify" vertical="center"/>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4" fillId="4" borderId="83"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5" fillId="4" borderId="6" xfId="0" applyFont="1" applyFill="1" applyBorder="1" applyAlignment="1">
      <alignment horizontal="left" vertical="center"/>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4" fillId="16" borderId="36" xfId="0" applyFont="1" applyFill="1" applyBorder="1" applyAlignment="1" applyProtection="1">
      <alignment horizontal="center" vertical="center" wrapText="1"/>
      <protection locked="0"/>
    </xf>
    <xf numFmtId="0" fontId="4" fillId="16" borderId="84"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3" borderId="127" xfId="0" applyFill="1" applyBorder="1" applyAlignment="1">
      <alignment horizontal="center" vertical="center"/>
    </xf>
    <xf numFmtId="0" fontId="0" fillId="3" borderId="75" xfId="0" applyFill="1" applyBorder="1" applyAlignment="1">
      <alignment horizontal="center" vertical="center"/>
    </xf>
    <xf numFmtId="0" fontId="0" fillId="3" borderId="126" xfId="0" applyFill="1" applyBorder="1" applyAlignment="1">
      <alignment horizontal="center" vertical="center"/>
    </xf>
    <xf numFmtId="0" fontId="0" fillId="0" borderId="129" xfId="0" applyBorder="1" applyAlignment="1">
      <alignment horizontal="center" vertical="center" wrapText="1"/>
    </xf>
    <xf numFmtId="0" fontId="74" fillId="0" borderId="74" xfId="0" applyFont="1" applyBorder="1" applyAlignment="1">
      <alignment horizontal="center" vertical="center" wrapText="1"/>
    </xf>
    <xf numFmtId="0" fontId="74" fillId="0" borderId="11"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40" xfId="0" applyFont="1" applyBorder="1" applyAlignment="1">
      <alignment horizontal="center" vertical="center" wrapText="1"/>
    </xf>
    <xf numFmtId="0" fontId="74" fillId="0" borderId="42" xfId="0" applyFont="1" applyBorder="1" applyAlignment="1">
      <alignment horizontal="center" vertical="center" wrapText="1"/>
    </xf>
    <xf numFmtId="0" fontId="74" fillId="0" borderId="118" xfId="0" applyFont="1" applyBorder="1" applyAlignment="1">
      <alignment horizontal="center" vertical="center" wrapText="1"/>
    </xf>
    <xf numFmtId="0" fontId="12" fillId="3" borderId="42" xfId="0" applyFont="1" applyFill="1" applyBorder="1" applyAlignment="1">
      <alignment horizontal="center" vertical="center" wrapText="1"/>
    </xf>
    <xf numFmtId="0" fontId="12" fillId="3" borderId="118"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0" fillId="0" borderId="42" xfId="0" applyBorder="1" applyAlignment="1">
      <alignment horizontal="center" vertical="center" wrapText="1"/>
    </xf>
    <xf numFmtId="0" fontId="5" fillId="4" borderId="26" xfId="0" applyFont="1" applyFill="1" applyBorder="1" applyAlignment="1">
      <alignment horizontal="left" vertical="center"/>
    </xf>
    <xf numFmtId="0" fontId="5" fillId="4" borderId="27" xfId="0" applyFont="1" applyFill="1" applyBorder="1" applyAlignment="1">
      <alignment horizontal="left" vertical="center"/>
    </xf>
    <xf numFmtId="0" fontId="5" fillId="4" borderId="28" xfId="0" applyFont="1" applyFill="1" applyBorder="1" applyAlignment="1">
      <alignment horizontal="left" vertical="center"/>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0" fillId="3" borderId="7" xfId="0" applyFill="1" applyBorder="1" applyAlignment="1">
      <alignment horizontal="center" vertical="center" wrapText="1"/>
    </xf>
    <xf numFmtId="0" fontId="0" fillId="3" borderId="104" xfId="0" applyFill="1" applyBorder="1" applyAlignment="1">
      <alignment horizontal="center" vertical="center" wrapText="1"/>
    </xf>
    <xf numFmtId="0" fontId="0" fillId="3" borderId="105" xfId="0" applyFill="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0" fontId="0" fillId="3" borderId="9" xfId="0" applyFill="1" applyBorder="1" applyAlignment="1">
      <alignment horizontal="center" vertical="center" wrapText="1"/>
    </xf>
    <xf numFmtId="0" fontId="27" fillId="0" borderId="106"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107" xfId="0" applyFont="1" applyBorder="1" applyAlignment="1">
      <alignment horizontal="center" vertical="center" wrapText="1"/>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2" fontId="0" fillId="0" borderId="73" xfId="3" applyNumberFormat="1" applyFont="1"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0" fillId="0" borderId="108" xfId="0" applyBorder="1" applyAlignment="1">
      <alignment horizontal="center" vertical="center" wrapText="1"/>
    </xf>
    <xf numFmtId="0" fontId="27" fillId="0" borderId="29" xfId="0" applyFont="1" applyBorder="1" applyAlignment="1">
      <alignment horizontal="center" vertical="center" wrapText="1"/>
    </xf>
    <xf numFmtId="0" fontId="0" fillId="0" borderId="29" xfId="0" applyBorder="1" applyAlignment="1">
      <alignment horizontal="center" vertical="center" wrapText="1"/>
    </xf>
    <xf numFmtId="0" fontId="2" fillId="3" borderId="26" xfId="0" applyFont="1" applyFill="1" applyBorder="1" applyAlignment="1" applyProtection="1">
      <alignment horizontal="left" vertical="center"/>
      <protection locked="0"/>
    </xf>
    <xf numFmtId="0" fontId="2" fillId="3" borderId="27" xfId="0" applyFont="1" applyFill="1" applyBorder="1" applyAlignment="1" applyProtection="1">
      <alignment horizontal="left" vertical="center"/>
      <protection locked="0"/>
    </xf>
    <xf numFmtId="0" fontId="2" fillId="3" borderId="28" xfId="0" applyFont="1" applyFill="1" applyBorder="1" applyAlignment="1" applyProtection="1">
      <alignment horizontal="left" vertical="center"/>
      <protection locked="0"/>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3" borderId="96" xfId="0" applyFill="1" applyBorder="1" applyAlignment="1">
      <alignment horizontal="center" vertical="center" wrapText="1"/>
    </xf>
    <xf numFmtId="0" fontId="0" fillId="0" borderId="96" xfId="0" applyBorder="1" applyAlignment="1">
      <alignment horizontal="center" vertical="center" wrapText="1"/>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9" fontId="0" fillId="0" borderId="41" xfId="0" applyNumberFormat="1" applyBorder="1" applyAlignment="1">
      <alignment horizontal="center" vertical="center" wrapText="1"/>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28" fillId="4" borderId="6" xfId="0" applyFont="1" applyFill="1" applyBorder="1" applyAlignment="1">
      <alignment horizontal="center" vertical="center"/>
    </xf>
    <xf numFmtId="0" fontId="6" fillId="3" borderId="6" xfId="0" applyFont="1" applyFill="1" applyBorder="1" applyAlignment="1">
      <alignment horizontal="center" vertical="center"/>
    </xf>
    <xf numFmtId="0" fontId="2" fillId="3"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6" xfId="0" applyFont="1" applyBorder="1" applyAlignment="1">
      <alignment horizontal="left" vertical="center" wrapText="1"/>
    </xf>
    <xf numFmtId="0" fontId="45" fillId="6" borderId="0" xfId="0" applyFont="1" applyFill="1" applyAlignment="1">
      <alignment horizontal="center" vertical="center" wrapText="1" readingOrder="1"/>
    </xf>
    <xf numFmtId="0" fontId="45" fillId="6" borderId="6" xfId="0" applyFont="1" applyFill="1" applyBorder="1" applyAlignment="1">
      <alignment horizontal="center" vertical="center" wrapText="1" readingOrder="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7" fillId="0" borderId="11" xfId="0" applyFont="1" applyBorder="1" applyAlignment="1">
      <alignment horizontal="center" vertical="center" wrapText="1"/>
    </xf>
    <xf numFmtId="0" fontId="57"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13" fillId="0" borderId="25" xfId="0" applyFont="1" applyBorder="1" applyAlignment="1">
      <alignment horizontal="center" vertical="center"/>
    </xf>
    <xf numFmtId="0" fontId="13" fillId="0" borderId="43" xfId="0" applyFont="1" applyBorder="1" applyAlignment="1">
      <alignment horizontal="center" vertical="center"/>
    </xf>
    <xf numFmtId="1" fontId="35" fillId="0" borderId="86" xfId="0" applyNumberFormat="1" applyFont="1" applyBorder="1" applyAlignment="1" applyProtection="1">
      <alignment horizontal="center" vertical="center" wrapText="1"/>
      <protection locked="0"/>
    </xf>
    <xf numFmtId="1" fontId="35" fillId="0" borderId="87" xfId="0" applyNumberFormat="1" applyFont="1" applyBorder="1" applyAlignment="1" applyProtection="1">
      <alignment horizontal="center" vertical="center" wrapText="1"/>
      <protection locked="0"/>
    </xf>
    <xf numFmtId="1" fontId="35" fillId="0" borderId="88" xfId="0" applyNumberFormat="1" applyFont="1" applyBorder="1" applyAlignment="1" applyProtection="1">
      <alignment horizontal="center" vertical="center" wrapText="1"/>
      <protection locked="0"/>
    </xf>
    <xf numFmtId="1" fontId="35" fillId="0" borderId="32"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32"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32"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1" fontId="35" fillId="3" borderId="86" xfId="0" applyNumberFormat="1" applyFont="1" applyFill="1" applyBorder="1" applyAlignment="1" applyProtection="1">
      <alignment horizontal="center" vertical="center" wrapText="1"/>
      <protection locked="0"/>
    </xf>
    <xf numFmtId="1" fontId="35" fillId="3" borderId="87" xfId="0" applyNumberFormat="1" applyFont="1" applyFill="1" applyBorder="1" applyAlignment="1" applyProtection="1">
      <alignment horizontal="center" vertical="center" wrapText="1"/>
      <protection locked="0"/>
    </xf>
    <xf numFmtId="1" fontId="35" fillId="3" borderId="88" xfId="0" applyNumberFormat="1" applyFont="1" applyFill="1" applyBorder="1" applyAlignment="1" applyProtection="1">
      <alignment horizontal="center" vertical="center" wrapText="1"/>
      <protection locked="0"/>
    </xf>
    <xf numFmtId="14" fontId="13" fillId="0" borderId="32"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21" xfId="0" applyFont="1" applyBorder="1" applyAlignment="1">
      <alignment horizontal="center" vertical="center"/>
    </xf>
    <xf numFmtId="0" fontId="13" fillId="0" borderId="71" xfId="0" applyFont="1" applyBorder="1" applyAlignment="1">
      <alignment horizontal="center" vertical="center" wrapText="1"/>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32"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32" xfId="0" applyFont="1" applyBorder="1" applyAlignment="1">
      <alignment horizontal="center" vertical="center"/>
    </xf>
    <xf numFmtId="0" fontId="7" fillId="3" borderId="6" xfId="0" applyFont="1" applyFill="1" applyBorder="1" applyAlignment="1">
      <alignment horizontal="center" vertical="center"/>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30" fillId="17" borderId="44" xfId="0" applyFont="1" applyFill="1" applyBorder="1" applyAlignment="1">
      <alignment horizontal="center"/>
    </xf>
    <xf numFmtId="0" fontId="30" fillId="17" borderId="45" xfId="0" applyFont="1" applyFill="1" applyBorder="1" applyAlignment="1">
      <alignment horizontal="center"/>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2" fillId="3" borderId="131" xfId="0" applyFont="1" applyFill="1" applyBorder="1" applyAlignment="1" applyProtection="1">
      <alignment horizontal="left" vertical="center"/>
      <protection locked="0"/>
    </xf>
    <xf numFmtId="0" fontId="2" fillId="3" borderId="132" xfId="0" applyFont="1" applyFill="1" applyBorder="1" applyAlignment="1" applyProtection="1">
      <alignment horizontal="left" vertical="center"/>
      <protection locked="0"/>
    </xf>
    <xf numFmtId="0" fontId="2" fillId="3" borderId="133" xfId="0" applyFont="1" applyFill="1" applyBorder="1" applyAlignment="1" applyProtection="1">
      <alignment horizontal="left" vertical="center"/>
      <protection locked="0"/>
    </xf>
    <xf numFmtId="0" fontId="13" fillId="0" borderId="28" xfId="0" applyFont="1" applyBorder="1" applyAlignment="1">
      <alignment horizontal="center" vertical="center"/>
    </xf>
    <xf numFmtId="0" fontId="13" fillId="0" borderId="107" xfId="0" applyFont="1" applyBorder="1" applyAlignment="1">
      <alignment horizontal="center" vertical="center"/>
    </xf>
    <xf numFmtId="0" fontId="13" fillId="0" borderId="25" xfId="0" applyFont="1" applyBorder="1" applyAlignment="1">
      <alignment vertical="center"/>
    </xf>
    <xf numFmtId="0" fontId="13" fillId="0" borderId="43" xfId="0" applyFont="1" applyBorder="1" applyAlignment="1">
      <alignment vertical="center"/>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610">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00000000-0008-0000-0000-000005000000}"/>
            </a:ext>
          </a:extLst>
        </xdr:cNvPr>
        <xdr:cNvGrpSpPr>
          <a:grpSpLocks/>
        </xdr:cNvGrpSpPr>
      </xdr:nvGrpSpPr>
      <xdr:grpSpPr bwMode="auto">
        <a:xfrm>
          <a:off x="6970183" y="260350"/>
          <a:ext cx="669924" cy="321733"/>
          <a:chOff x="2381" y="720"/>
          <a:chExt cx="3154" cy="65"/>
        </a:xfrm>
      </xdr:grpSpPr>
      <xdr:pic>
        <xdr:nvPicPr>
          <xdr:cNvPr id="6" name="6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00000000-0008-0000-0000-000008000000}"/>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3" name="Group 8">
          <a:extLst>
            <a:ext uri="{FF2B5EF4-FFF2-40B4-BE49-F238E27FC236}">
              <a16:creationId xmlns:a16="http://schemas.microsoft.com/office/drawing/2014/main" id="{30D30719-8A45-4350-8B0D-33D1F4126945}"/>
            </a:ext>
          </a:extLst>
        </xdr:cNvPr>
        <xdr:cNvGrpSpPr>
          <a:grpSpLocks/>
        </xdr:cNvGrpSpPr>
      </xdr:nvGrpSpPr>
      <xdr:grpSpPr bwMode="auto">
        <a:xfrm>
          <a:off x="6970183" y="260350"/>
          <a:ext cx="669924" cy="321733"/>
          <a:chOff x="2381" y="720"/>
          <a:chExt cx="3154" cy="65"/>
        </a:xfrm>
      </xdr:grpSpPr>
      <xdr:pic>
        <xdr:nvPicPr>
          <xdr:cNvPr id="9" name="6 Imagen">
            <a:extLst>
              <a:ext uri="{FF2B5EF4-FFF2-40B4-BE49-F238E27FC236}">
                <a16:creationId xmlns:a16="http://schemas.microsoft.com/office/drawing/2014/main" id="{23735DC2-7DEB-E45E-4979-B56A9E3478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7 Imagen">
            <a:extLst>
              <a:ext uri="{FF2B5EF4-FFF2-40B4-BE49-F238E27FC236}">
                <a16:creationId xmlns:a16="http://schemas.microsoft.com/office/drawing/2014/main" id="{35CAD40A-83F7-7743-9223-77C23438D3C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1" name="CuadroTexto 4">
          <a:extLst>
            <a:ext uri="{FF2B5EF4-FFF2-40B4-BE49-F238E27FC236}">
              <a16:creationId xmlns:a16="http://schemas.microsoft.com/office/drawing/2014/main" id="{85063CD5-D40D-410B-82E6-231CBDA6050A}"/>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13" name="Group 8">
          <a:extLst>
            <a:ext uri="{FF2B5EF4-FFF2-40B4-BE49-F238E27FC236}">
              <a16:creationId xmlns:a16="http://schemas.microsoft.com/office/drawing/2014/main" id="{291CB119-7BC3-4D9E-AE0F-1DF61EED9BF4}"/>
            </a:ext>
          </a:extLst>
        </xdr:cNvPr>
        <xdr:cNvGrpSpPr>
          <a:grpSpLocks/>
        </xdr:cNvGrpSpPr>
      </xdr:nvGrpSpPr>
      <xdr:grpSpPr bwMode="auto">
        <a:xfrm>
          <a:off x="6970183" y="260350"/>
          <a:ext cx="669924" cy="321733"/>
          <a:chOff x="2381" y="720"/>
          <a:chExt cx="3154" cy="65"/>
        </a:xfrm>
      </xdr:grpSpPr>
      <xdr:pic>
        <xdr:nvPicPr>
          <xdr:cNvPr id="14" name="6 Imagen">
            <a:extLst>
              <a:ext uri="{FF2B5EF4-FFF2-40B4-BE49-F238E27FC236}">
                <a16:creationId xmlns:a16="http://schemas.microsoft.com/office/drawing/2014/main" id="{2BE3D8BE-9615-0EE0-A3D5-A09083221A5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5" name="7 Imagen">
            <a:extLst>
              <a:ext uri="{FF2B5EF4-FFF2-40B4-BE49-F238E27FC236}">
                <a16:creationId xmlns:a16="http://schemas.microsoft.com/office/drawing/2014/main" id="{C79ABF38-C6FA-3EA7-414A-710897538F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6" name="CuadroTexto 4">
          <a:extLst>
            <a:ext uri="{FF2B5EF4-FFF2-40B4-BE49-F238E27FC236}">
              <a16:creationId xmlns:a16="http://schemas.microsoft.com/office/drawing/2014/main" id="{DF13B3F0-F02C-4EEC-B784-2990DE8BA11B}"/>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17" name="Imagen 16">
          <a:extLst>
            <a:ext uri="{FF2B5EF4-FFF2-40B4-BE49-F238E27FC236}">
              <a16:creationId xmlns:a16="http://schemas.microsoft.com/office/drawing/2014/main" id="{DF71AB31-2D54-4458-858C-3091A2AC0F0F}"/>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18" name="Group 8">
          <a:extLst>
            <a:ext uri="{FF2B5EF4-FFF2-40B4-BE49-F238E27FC236}">
              <a16:creationId xmlns:a16="http://schemas.microsoft.com/office/drawing/2014/main" id="{879E209D-A34D-4644-9138-A6275133A2AB}"/>
            </a:ext>
          </a:extLst>
        </xdr:cNvPr>
        <xdr:cNvGrpSpPr>
          <a:grpSpLocks/>
        </xdr:cNvGrpSpPr>
      </xdr:nvGrpSpPr>
      <xdr:grpSpPr bwMode="auto">
        <a:xfrm>
          <a:off x="6970183" y="260350"/>
          <a:ext cx="669924" cy="321733"/>
          <a:chOff x="2381" y="720"/>
          <a:chExt cx="3154" cy="65"/>
        </a:xfrm>
      </xdr:grpSpPr>
      <xdr:pic>
        <xdr:nvPicPr>
          <xdr:cNvPr id="19" name="6 Imagen">
            <a:extLst>
              <a:ext uri="{FF2B5EF4-FFF2-40B4-BE49-F238E27FC236}">
                <a16:creationId xmlns:a16="http://schemas.microsoft.com/office/drawing/2014/main" id="{5C05CB91-FEE4-483F-9827-0036717D371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0" name="7 Imagen">
            <a:extLst>
              <a:ext uri="{FF2B5EF4-FFF2-40B4-BE49-F238E27FC236}">
                <a16:creationId xmlns:a16="http://schemas.microsoft.com/office/drawing/2014/main" id="{D96C4A00-AE0E-4AA6-8302-7FCB15968CB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21" name="CuadroTexto 4">
          <a:extLst>
            <a:ext uri="{FF2B5EF4-FFF2-40B4-BE49-F238E27FC236}">
              <a16:creationId xmlns:a16="http://schemas.microsoft.com/office/drawing/2014/main" id="{0F1758FC-4B34-4D53-9E0C-A754E938C085}"/>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2" name="Imagen 3">
          <a:extLst>
            <a:ext uri="{FF2B5EF4-FFF2-40B4-BE49-F238E27FC236}">
              <a16:creationId xmlns:a16="http://schemas.microsoft.com/office/drawing/2014/main" id="{0B70C5CB-D751-47A7-8F05-6521CA540E66}"/>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23" name="Group 8">
          <a:extLst>
            <a:ext uri="{FF2B5EF4-FFF2-40B4-BE49-F238E27FC236}">
              <a16:creationId xmlns:a16="http://schemas.microsoft.com/office/drawing/2014/main" id="{523D9886-6990-4A43-A064-17FCC78C32A6}"/>
            </a:ext>
          </a:extLst>
        </xdr:cNvPr>
        <xdr:cNvGrpSpPr>
          <a:grpSpLocks/>
        </xdr:cNvGrpSpPr>
      </xdr:nvGrpSpPr>
      <xdr:grpSpPr bwMode="auto">
        <a:xfrm>
          <a:off x="6970183" y="260350"/>
          <a:ext cx="669924" cy="321733"/>
          <a:chOff x="2381" y="720"/>
          <a:chExt cx="3154" cy="65"/>
        </a:xfrm>
      </xdr:grpSpPr>
      <xdr:pic>
        <xdr:nvPicPr>
          <xdr:cNvPr id="24" name="6 Imagen">
            <a:extLst>
              <a:ext uri="{FF2B5EF4-FFF2-40B4-BE49-F238E27FC236}">
                <a16:creationId xmlns:a16="http://schemas.microsoft.com/office/drawing/2014/main" id="{3E0CD31B-DEF1-4C77-A306-E83CDB5754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5" name="7 Imagen">
            <a:extLst>
              <a:ext uri="{FF2B5EF4-FFF2-40B4-BE49-F238E27FC236}">
                <a16:creationId xmlns:a16="http://schemas.microsoft.com/office/drawing/2014/main" id="{8A78691D-735A-4ACB-847A-37F6F49A094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26" name="CuadroTexto 4">
          <a:extLst>
            <a:ext uri="{FF2B5EF4-FFF2-40B4-BE49-F238E27FC236}">
              <a16:creationId xmlns:a16="http://schemas.microsoft.com/office/drawing/2014/main" id="{4145B188-EE0A-45A7-9D75-48C3C4FEE42A}"/>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7" name="Imagen 26">
          <a:extLst>
            <a:ext uri="{FF2B5EF4-FFF2-40B4-BE49-F238E27FC236}">
              <a16:creationId xmlns:a16="http://schemas.microsoft.com/office/drawing/2014/main" id="{D344D736-787E-4DFE-BCAB-D20EEBDFB9A2}"/>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28" name="Group 8">
          <a:extLst>
            <a:ext uri="{FF2B5EF4-FFF2-40B4-BE49-F238E27FC236}">
              <a16:creationId xmlns:a16="http://schemas.microsoft.com/office/drawing/2014/main" id="{32ED48A8-C114-4CE0-9B98-9796E6AEF2DC}"/>
            </a:ext>
          </a:extLst>
        </xdr:cNvPr>
        <xdr:cNvGrpSpPr>
          <a:grpSpLocks/>
        </xdr:cNvGrpSpPr>
      </xdr:nvGrpSpPr>
      <xdr:grpSpPr bwMode="auto">
        <a:xfrm>
          <a:off x="6970183" y="260350"/>
          <a:ext cx="669924" cy="321733"/>
          <a:chOff x="2381" y="720"/>
          <a:chExt cx="3154" cy="65"/>
        </a:xfrm>
      </xdr:grpSpPr>
      <xdr:pic>
        <xdr:nvPicPr>
          <xdr:cNvPr id="29" name="6 Imagen">
            <a:extLst>
              <a:ext uri="{FF2B5EF4-FFF2-40B4-BE49-F238E27FC236}">
                <a16:creationId xmlns:a16="http://schemas.microsoft.com/office/drawing/2014/main" id="{B9803ACE-43B2-436F-A04D-3E5D3EEB5CE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0" name="7 Imagen">
            <a:extLst>
              <a:ext uri="{FF2B5EF4-FFF2-40B4-BE49-F238E27FC236}">
                <a16:creationId xmlns:a16="http://schemas.microsoft.com/office/drawing/2014/main" id="{B9465ADA-FC32-46EB-883C-C329AA83FDF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31" name="CuadroTexto 4">
          <a:extLst>
            <a:ext uri="{FF2B5EF4-FFF2-40B4-BE49-F238E27FC236}">
              <a16:creationId xmlns:a16="http://schemas.microsoft.com/office/drawing/2014/main" id="{0BA2D43E-C2DA-4FA3-B1E8-825F96A9DB04}"/>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32" name="Imagen 3">
          <a:extLst>
            <a:ext uri="{FF2B5EF4-FFF2-40B4-BE49-F238E27FC236}">
              <a16:creationId xmlns:a16="http://schemas.microsoft.com/office/drawing/2014/main" id="{47BF277A-FC59-43E8-82CF-ECD831D7E859}"/>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33" name="Group 8">
          <a:extLst>
            <a:ext uri="{FF2B5EF4-FFF2-40B4-BE49-F238E27FC236}">
              <a16:creationId xmlns:a16="http://schemas.microsoft.com/office/drawing/2014/main" id="{C2471B68-B1E2-4298-92CA-277AFB245DED}"/>
            </a:ext>
          </a:extLst>
        </xdr:cNvPr>
        <xdr:cNvGrpSpPr>
          <a:grpSpLocks/>
        </xdr:cNvGrpSpPr>
      </xdr:nvGrpSpPr>
      <xdr:grpSpPr bwMode="auto">
        <a:xfrm>
          <a:off x="6970183" y="260350"/>
          <a:ext cx="669924" cy="321733"/>
          <a:chOff x="2381" y="720"/>
          <a:chExt cx="3154" cy="65"/>
        </a:xfrm>
      </xdr:grpSpPr>
      <xdr:pic>
        <xdr:nvPicPr>
          <xdr:cNvPr id="34" name="6 Imagen">
            <a:extLst>
              <a:ext uri="{FF2B5EF4-FFF2-40B4-BE49-F238E27FC236}">
                <a16:creationId xmlns:a16="http://schemas.microsoft.com/office/drawing/2014/main" id="{1A1427DA-6F54-4D3C-B42F-E2D12DE8B1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5" name="7 Imagen">
            <a:extLst>
              <a:ext uri="{FF2B5EF4-FFF2-40B4-BE49-F238E27FC236}">
                <a16:creationId xmlns:a16="http://schemas.microsoft.com/office/drawing/2014/main" id="{8D54695C-5052-454D-BA08-DC5017BA9F0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36" name="CuadroTexto 4">
          <a:extLst>
            <a:ext uri="{FF2B5EF4-FFF2-40B4-BE49-F238E27FC236}">
              <a16:creationId xmlns:a16="http://schemas.microsoft.com/office/drawing/2014/main" id="{EC658242-5D60-4A51-9A41-B47A37B1E8A9}"/>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D5AB3528-2BE0-46EA-8B60-9000CF33A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2" name="CuadroTexto 21">
          <a:extLst>
            <a:ext uri="{FF2B5EF4-FFF2-40B4-BE49-F238E27FC236}">
              <a16:creationId xmlns:a16="http://schemas.microsoft.com/office/drawing/2014/main" id="{4D706DF6-9EA3-438A-B804-1E1466A0F7CF}"/>
            </a:ext>
          </a:extLst>
        </xdr:cNvPr>
        <xdr:cNvSpPr txBox="1"/>
      </xdr:nvSpPr>
      <xdr:spPr>
        <a:xfrm>
          <a:off x="13938885" y="393001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4</xdr:col>
      <xdr:colOff>2196043</xdr:colOff>
      <xdr:row>0</xdr:row>
      <xdr:rowOff>224896</xdr:rowOff>
    </xdr:from>
    <xdr:to>
      <xdr:col>4</xdr:col>
      <xdr:colOff>3699849</xdr:colOff>
      <xdr:row>0</xdr:row>
      <xdr:rowOff>888288</xdr:rowOff>
    </xdr:to>
    <xdr:pic>
      <xdr:nvPicPr>
        <xdr:cNvPr id="23" name="Picture 9">
          <a:extLst>
            <a:ext uri="{FF2B5EF4-FFF2-40B4-BE49-F238E27FC236}">
              <a16:creationId xmlns:a16="http://schemas.microsoft.com/office/drawing/2014/main" id="{41BBBB2A-A3C7-449F-9147-5515EEC2AD10}"/>
            </a:ext>
          </a:extLst>
        </xdr:cNvPr>
        <xdr:cNvPicPr>
          <a:picLocks noChangeAspect="1"/>
        </xdr:cNvPicPr>
      </xdr:nvPicPr>
      <xdr:blipFill>
        <a:blip xmlns:r="http://schemas.openxmlformats.org/officeDocument/2006/relationships" r:embed="rId1"/>
        <a:stretch>
          <a:fillRect/>
        </a:stretch>
      </xdr:blipFill>
      <xdr:spPr>
        <a:xfrm>
          <a:off x="12095622" y="224896"/>
          <a:ext cx="1503806" cy="663392"/>
        </a:xfrm>
        <a:prstGeom prst="rect">
          <a:avLst/>
        </a:prstGeom>
      </xdr:spPr>
    </xdr:pic>
    <xdr:clientData/>
  </xdr:twoCellAnchor>
  <xdr:twoCellAnchor editAs="oneCell">
    <xdr:from>
      <xdr:col>0</xdr:col>
      <xdr:colOff>107844</xdr:colOff>
      <xdr:row>0</xdr:row>
      <xdr:rowOff>79375</xdr:rowOff>
    </xdr:from>
    <xdr:to>
      <xdr:col>0</xdr:col>
      <xdr:colOff>2995196</xdr:colOff>
      <xdr:row>0</xdr:row>
      <xdr:rowOff>931096</xdr:rowOff>
    </xdr:to>
    <xdr:pic>
      <xdr:nvPicPr>
        <xdr:cNvPr id="26" name="Picture 8">
          <a:extLst>
            <a:ext uri="{FF2B5EF4-FFF2-40B4-BE49-F238E27FC236}">
              <a16:creationId xmlns:a16="http://schemas.microsoft.com/office/drawing/2014/main" id="{30447EC1-754A-49F5-8AD8-0995C8375EDD}"/>
            </a:ext>
          </a:extLst>
        </xdr:cNvPr>
        <xdr:cNvPicPr>
          <a:picLocks noChangeAspect="1"/>
        </xdr:cNvPicPr>
      </xdr:nvPicPr>
      <xdr:blipFill>
        <a:blip xmlns:r="http://schemas.openxmlformats.org/officeDocument/2006/relationships" r:embed="rId2"/>
        <a:stretch>
          <a:fillRect/>
        </a:stretch>
      </xdr:blipFill>
      <xdr:spPr>
        <a:xfrm>
          <a:off x="107844" y="79375"/>
          <a:ext cx="2887352" cy="8517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480059</xdr:colOff>
      <xdr:row>1</xdr:row>
      <xdr:rowOff>91440</xdr:rowOff>
    </xdr:from>
    <xdr:ext cx="2624385" cy="5844540"/>
    <xdr:sp macro="" textlink="">
      <xdr:nvSpPr>
        <xdr:cNvPr id="29" name="CuadroTexto 28">
          <a:extLst>
            <a:ext uri="{FF2B5EF4-FFF2-40B4-BE49-F238E27FC236}">
              <a16:creationId xmlns:a16="http://schemas.microsoft.com/office/drawing/2014/main" id="{3C0FDD07-EE2E-475E-996C-F83C0438523E}"/>
            </a:ext>
          </a:extLst>
        </xdr:cNvPr>
        <xdr:cNvSpPr txBox="1"/>
      </xdr:nvSpPr>
      <xdr:spPr>
        <a:xfrm>
          <a:off x="11138534" y="1101090"/>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segun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traves de acciónes o proyectos  que se incluyen en el plan de accion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estrategicos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3068104</xdr:colOff>
      <xdr:row>0</xdr:row>
      <xdr:rowOff>931333</xdr:rowOff>
    </xdr:to>
    <xdr:pic>
      <xdr:nvPicPr>
        <xdr:cNvPr id="30" name="Picture 9">
          <a:extLst>
            <a:ext uri="{FF2B5EF4-FFF2-40B4-BE49-F238E27FC236}">
              <a16:creationId xmlns:a16="http://schemas.microsoft.com/office/drawing/2014/main" id="{280149FB-099A-43F2-AB8D-B4CB8A0F3631}"/>
            </a:ext>
          </a:extLst>
        </xdr:cNvPr>
        <xdr:cNvPicPr>
          <a:picLocks noChangeAspect="1"/>
        </xdr:cNvPicPr>
      </xdr:nvPicPr>
      <xdr:blipFill>
        <a:blip xmlns:r="http://schemas.openxmlformats.org/officeDocument/2006/relationships" r:embed="rId1"/>
        <a:stretch>
          <a:fillRect/>
        </a:stretch>
      </xdr:blipFill>
      <xdr:spPr>
        <a:xfrm>
          <a:off x="169336" y="98777"/>
          <a:ext cx="2898768" cy="832556"/>
        </a:xfrm>
        <a:prstGeom prst="rect">
          <a:avLst/>
        </a:prstGeom>
      </xdr:spPr>
    </xdr:pic>
    <xdr:clientData/>
  </xdr:twoCellAnchor>
  <xdr:twoCellAnchor editAs="oneCell">
    <xdr:from>
      <xdr:col>5</xdr:col>
      <xdr:colOff>790226</xdr:colOff>
      <xdr:row>0</xdr:row>
      <xdr:rowOff>89076</xdr:rowOff>
    </xdr:from>
    <xdr:to>
      <xdr:col>5</xdr:col>
      <xdr:colOff>2519764</xdr:colOff>
      <xdr:row>0</xdr:row>
      <xdr:rowOff>878418</xdr:rowOff>
    </xdr:to>
    <xdr:pic>
      <xdr:nvPicPr>
        <xdr:cNvPr id="31" name="Picture 10">
          <a:extLst>
            <a:ext uri="{FF2B5EF4-FFF2-40B4-BE49-F238E27FC236}">
              <a16:creationId xmlns:a16="http://schemas.microsoft.com/office/drawing/2014/main" id="{15B68778-AB0E-4448-88BC-4220C30FE414}"/>
            </a:ext>
          </a:extLst>
        </xdr:cNvPr>
        <xdr:cNvPicPr>
          <a:picLocks noChangeAspect="1"/>
        </xdr:cNvPicPr>
      </xdr:nvPicPr>
      <xdr:blipFill>
        <a:blip xmlns:r="http://schemas.openxmlformats.org/officeDocument/2006/relationships" r:embed="rId2"/>
        <a:stretch>
          <a:fillRect/>
        </a:stretch>
      </xdr:blipFill>
      <xdr:spPr>
        <a:xfrm>
          <a:off x="9034643" y="89076"/>
          <a:ext cx="1729538" cy="7893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BAA8C3EA-018C-4C36-A766-6D8FD77EE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9AD25CC9-7A54-4FD5-9453-DF35487AE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ora\Documents\A%20CSJ%202022\Matriz%20de%20riesgo%20propuestas\URNA\Matriz%20de%20riesgos%20Urna%20-11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resentacion "/>
      <sheetName val="2-  Análisis de Contexto "/>
      <sheetName val="3. Estrategias"/>
      <sheetName val="4- Instructivo Riesgos "/>
      <sheetName val="5-. Identificación de Riesgos"/>
      <sheetName val="6. Valoración Controles"/>
      <sheetName val="7. Mapa Final"/>
      <sheetName val="8- Politicas de admiistracion "/>
      <sheetName val="9- Matriz de Calor "/>
      <sheetName val="Seguimiento 1 Trimestre"/>
      <sheetName val="Seguimiento 2 Trimestre"/>
      <sheetName val="Seguimiento 3 Trimestre"/>
      <sheetName val="Seguimiento 4 Trimestre"/>
    </sheetNames>
    <sheetDataSet>
      <sheetData sheetId="0"/>
      <sheetData sheetId="1"/>
      <sheetData sheetId="2"/>
      <sheetData sheetId="3"/>
      <sheetData sheetId="4"/>
      <sheetData sheetId="5"/>
      <sheetData sheetId="6"/>
      <sheetData sheetId="7">
        <row r="6">
          <cell r="B6" t="str">
            <v>Muy Baja</v>
          </cell>
          <cell r="C6" t="str">
            <v>Resultados entre 0- 4%</v>
          </cell>
          <cell r="D6">
            <v>0.04</v>
          </cell>
          <cell r="E6" t="str">
            <v>Puede ocurrir solo en circunstancias excepcionales</v>
          </cell>
          <cell r="F6">
            <v>1</v>
          </cell>
        </row>
        <row r="7">
          <cell r="B7" t="str">
            <v>Baja</v>
          </cell>
          <cell r="C7" t="str">
            <v>Resultados entre 5%- 9%</v>
          </cell>
          <cell r="D7">
            <v>0.09</v>
          </cell>
          <cell r="E7" t="str">
            <v xml:space="preserve"> Puede ocurrir en algún momento</v>
          </cell>
          <cell r="F7">
            <v>2</v>
          </cell>
        </row>
        <row r="8">
          <cell r="B8" t="str">
            <v>Media</v>
          </cell>
          <cell r="C8" t="str">
            <v>Resultados entre 10%- 29%</v>
          </cell>
          <cell r="D8">
            <v>0.28999999999999998</v>
          </cell>
          <cell r="E8" t="str">
            <v xml:space="preserve"> Podría ocurrir en algún momento</v>
          </cell>
          <cell r="F8">
            <v>3</v>
          </cell>
        </row>
        <row r="9">
          <cell r="B9" t="str">
            <v>Alta</v>
          </cell>
          <cell r="C9" t="str">
            <v>Resultados entre 30% - 49%</v>
          </cell>
          <cell r="D9">
            <v>0.49</v>
          </cell>
          <cell r="E9" t="str">
            <v>Probablemente ocurrirá en la mayoria de las circunstancias</v>
          </cell>
          <cell r="F9">
            <v>4</v>
          </cell>
        </row>
        <row r="10">
          <cell r="B10" t="str">
            <v>Muy Alta</v>
          </cell>
          <cell r="C10" t="str">
            <v>Resultados entre 50% - 100%</v>
          </cell>
          <cell r="D10">
            <v>1</v>
          </cell>
          <cell r="E10" t="str">
            <v>Se espera que ocurra en la mayoría de las circunstancias</v>
          </cell>
          <cell r="F10">
            <v>5</v>
          </cell>
        </row>
      </sheetData>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18"/>
  <sheetViews>
    <sheetView showGridLines="0" zoomScale="90" zoomScaleNormal="90" workbookViewId="0">
      <selection sqref="A1:F1"/>
    </sheetView>
  </sheetViews>
  <sheetFormatPr baseColWidth="10" defaultColWidth="11.42578125" defaultRowHeight="15"/>
  <cols>
    <col min="1" max="1" width="28.140625" customWidth="1"/>
    <col min="2" max="2" width="18" customWidth="1"/>
    <col min="3" max="3" width="14.140625" style="6" customWidth="1"/>
    <col min="4" max="8" width="12.42578125" customWidth="1"/>
  </cols>
  <sheetData>
    <row r="1" spans="1:9" ht="21" customHeight="1">
      <c r="A1" s="328" t="s">
        <v>0</v>
      </c>
      <c r="B1" s="328"/>
      <c r="C1" s="328"/>
      <c r="D1" s="328"/>
      <c r="E1" s="328"/>
      <c r="F1" s="328"/>
    </row>
    <row r="5" spans="1:9">
      <c r="D5" s="14"/>
      <c r="E5" s="14"/>
      <c r="F5" s="14"/>
      <c r="G5" s="14"/>
      <c r="H5" s="14"/>
    </row>
    <row r="6" spans="1:9" ht="16.7" customHeight="1">
      <c r="D6" s="14"/>
      <c r="E6" s="14"/>
      <c r="F6" s="14"/>
      <c r="G6" s="14"/>
      <c r="H6" s="14"/>
    </row>
    <row r="7" spans="1:9" ht="33.75">
      <c r="A7" s="329" t="s">
        <v>1</v>
      </c>
      <c r="B7" s="329"/>
      <c r="C7" s="329"/>
      <c r="D7" s="329"/>
      <c r="E7" s="329"/>
      <c r="F7" s="329"/>
      <c r="G7" s="329"/>
      <c r="H7" s="329"/>
      <c r="I7" s="329"/>
    </row>
    <row r="9" spans="1:9" s="7" customFormat="1" ht="63.75">
      <c r="A9" s="8" t="s">
        <v>2</v>
      </c>
      <c r="B9" s="330" t="s">
        <v>3</v>
      </c>
      <c r="C9" s="331"/>
      <c r="D9" s="331"/>
      <c r="E9" s="331"/>
      <c r="F9" s="331"/>
      <c r="G9" s="331"/>
      <c r="H9" s="331"/>
      <c r="I9" s="332"/>
    </row>
    <row r="10" spans="1:9" s="7" customFormat="1" ht="21" customHeight="1">
      <c r="A10" s="12"/>
      <c r="B10" s="13"/>
      <c r="C10" s="13"/>
      <c r="D10" s="12"/>
      <c r="E10" s="11"/>
    </row>
    <row r="11" spans="1:9" s="7" customFormat="1" ht="63.75" customHeight="1">
      <c r="A11" s="8" t="s">
        <v>4</v>
      </c>
      <c r="B11" s="197" t="s">
        <v>5</v>
      </c>
      <c r="C11" s="333" t="s">
        <v>6</v>
      </c>
      <c r="D11" s="333"/>
      <c r="E11" s="333"/>
      <c r="F11" s="333"/>
      <c r="G11" s="333"/>
      <c r="H11" s="333"/>
      <c r="I11" s="333"/>
    </row>
    <row r="12" spans="1:9" ht="63.75">
      <c r="A12" s="198" t="s">
        <v>4</v>
      </c>
      <c r="B12" s="199" t="s">
        <v>7</v>
      </c>
      <c r="C12" s="334" t="s">
        <v>8</v>
      </c>
      <c r="D12" s="334"/>
      <c r="E12" s="334"/>
      <c r="F12" s="334"/>
      <c r="G12" s="334"/>
      <c r="H12" s="334"/>
      <c r="I12" s="334"/>
    </row>
    <row r="13" spans="1:9" ht="30" customHeight="1">
      <c r="A13" s="9" t="s">
        <v>9</v>
      </c>
      <c r="B13" s="324"/>
      <c r="C13" s="324"/>
      <c r="D13" s="324"/>
      <c r="E13" s="324"/>
      <c r="F13" s="324"/>
      <c r="G13" s="324"/>
      <c r="H13" s="324"/>
      <c r="I13" s="324"/>
    </row>
    <row r="14" spans="1:9" s="7" customFormat="1" ht="30.75" customHeight="1">
      <c r="A14" s="9" t="s">
        <v>10</v>
      </c>
      <c r="B14" s="324"/>
      <c r="C14" s="324"/>
      <c r="D14" s="324"/>
      <c r="E14" s="324"/>
      <c r="F14" s="324"/>
      <c r="G14" s="324"/>
      <c r="H14" s="324"/>
      <c r="I14" s="324"/>
    </row>
    <row r="15" spans="1:9" s="7" customFormat="1" ht="27" customHeight="1">
      <c r="A15" s="9" t="s">
        <v>11</v>
      </c>
      <c r="B15" s="324"/>
      <c r="C15" s="324"/>
      <c r="D15" s="324"/>
      <c r="E15" s="324"/>
      <c r="F15" s="324"/>
      <c r="G15" s="324"/>
      <c r="H15" s="324"/>
      <c r="I15" s="324"/>
    </row>
    <row r="16" spans="1:9" s="7" customFormat="1" ht="30" customHeight="1">
      <c r="A16" s="8" t="s">
        <v>12</v>
      </c>
      <c r="B16" s="325" t="s">
        <v>13</v>
      </c>
      <c r="C16" s="326"/>
      <c r="D16" s="326"/>
      <c r="E16" s="326"/>
      <c r="F16" s="326"/>
      <c r="G16" s="326"/>
      <c r="H16" s="326"/>
      <c r="I16" s="327"/>
    </row>
    <row r="18" spans="1:9" s="7" customFormat="1" ht="14.25" customHeight="1">
      <c r="A18" s="8" t="s">
        <v>14</v>
      </c>
      <c r="B18" s="321" t="s">
        <v>531</v>
      </c>
      <c r="C18" s="322"/>
      <c r="D18" s="322"/>
      <c r="E18" s="322"/>
      <c r="F18" s="322"/>
      <c r="G18" s="322"/>
      <c r="H18" s="322"/>
      <c r="I18" s="323"/>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3B85ADA2-B752-431B-A623-1FA553E38BDF}"/>
    <dataValidation type="list" allowBlank="1" showInputMessage="1" showErrorMessage="1" sqref="B11:B12" xr:uid="{652D604B-7240-4014-A11D-EA8A1C7E8FC2}">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D5FF4-0203-472E-9938-F0021ED09D4E}">
  <sheetPr>
    <tabColor theme="5" tint="0.39997558519241921"/>
    <pageSetUpPr fitToPage="1"/>
  </sheetPr>
  <dimension ref="A1:FM69"/>
  <sheetViews>
    <sheetView showGridLines="0" topLeftCell="A3" zoomScale="85" zoomScaleNormal="85" workbookViewId="0">
      <selection activeCell="G10" sqref="G10:G6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0"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13" s="18" customFormat="1" ht="16.5" customHeight="1">
      <c r="A1" s="658"/>
      <c r="B1" s="659"/>
      <c r="C1" s="662"/>
      <c r="D1" s="662"/>
      <c r="E1" s="662"/>
      <c r="F1" s="662"/>
      <c r="G1" s="662"/>
      <c r="H1" s="662"/>
      <c r="I1" s="662"/>
      <c r="J1" s="663"/>
      <c r="K1" s="652" t="s">
        <v>500</v>
      </c>
      <c r="L1" s="652"/>
      <c r="M1" s="652"/>
    </row>
    <row r="2" spans="1:13" s="18" customFormat="1" ht="39.75" customHeight="1">
      <c r="A2" s="660"/>
      <c r="B2" s="661"/>
      <c r="C2" s="664"/>
      <c r="D2" s="664"/>
      <c r="E2" s="664"/>
      <c r="F2" s="664"/>
      <c r="G2" s="664"/>
      <c r="H2" s="664"/>
      <c r="I2" s="664"/>
      <c r="J2" s="665"/>
      <c r="K2" s="652"/>
      <c r="L2" s="652"/>
      <c r="M2" s="652"/>
    </row>
    <row r="3" spans="1:13" s="18" customFormat="1" ht="3" customHeight="1">
      <c r="A3" s="1"/>
      <c r="B3" s="1"/>
      <c r="C3" s="664"/>
      <c r="D3" s="664"/>
      <c r="E3" s="664"/>
      <c r="F3" s="664"/>
      <c r="G3" s="664"/>
      <c r="H3" s="664"/>
      <c r="I3" s="664"/>
      <c r="J3" s="665"/>
      <c r="K3" s="652"/>
      <c r="L3" s="652"/>
      <c r="M3" s="652"/>
    </row>
    <row r="4" spans="1:13" s="18" customFormat="1" ht="40.9" customHeight="1">
      <c r="A4" s="478" t="s">
        <v>380</v>
      </c>
      <c r="B4" s="478"/>
      <c r="C4" s="506" t="s">
        <v>381</v>
      </c>
      <c r="D4" s="507"/>
      <c r="E4" s="507"/>
      <c r="F4" s="507"/>
      <c r="G4" s="507"/>
      <c r="H4" s="507"/>
      <c r="I4" s="507"/>
      <c r="J4" s="507"/>
      <c r="K4" s="507"/>
      <c r="L4" s="507"/>
      <c r="M4" s="508"/>
    </row>
    <row r="5" spans="1:13" s="18" customFormat="1" ht="62.45" customHeight="1">
      <c r="A5" s="478" t="s">
        <v>382</v>
      </c>
      <c r="B5" s="478"/>
      <c r="C5" s="506" t="s">
        <v>25</v>
      </c>
      <c r="D5" s="507"/>
      <c r="E5" s="507"/>
      <c r="F5" s="507"/>
      <c r="G5" s="507"/>
      <c r="H5" s="507"/>
      <c r="I5" s="507"/>
      <c r="J5" s="507"/>
      <c r="K5" s="507"/>
      <c r="L5" s="507"/>
      <c r="M5" s="508"/>
    </row>
    <row r="6" spans="1:13" s="18" customFormat="1" ht="40.9" customHeight="1" thickBot="1">
      <c r="A6" s="478" t="s">
        <v>283</v>
      </c>
      <c r="B6" s="478"/>
      <c r="C6" s="673" t="s">
        <v>3</v>
      </c>
      <c r="D6" s="674"/>
      <c r="E6" s="674"/>
      <c r="F6" s="674"/>
      <c r="G6" s="674"/>
      <c r="H6" s="674"/>
      <c r="I6" s="674"/>
      <c r="J6" s="674"/>
      <c r="K6" s="674"/>
      <c r="L6" s="674"/>
      <c r="M6" s="675"/>
    </row>
    <row r="7" spans="1:13" s="22" customFormat="1" ht="40.5" customHeight="1" thickTop="1" thickBot="1">
      <c r="A7" s="668" t="s">
        <v>501</v>
      </c>
      <c r="B7" s="669"/>
      <c r="C7" s="670"/>
      <c r="D7" s="671" t="s">
        <v>502</v>
      </c>
      <c r="E7" s="671"/>
      <c r="F7" s="671"/>
      <c r="G7" s="672" t="s">
        <v>503</v>
      </c>
      <c r="H7" s="653" t="s">
        <v>504</v>
      </c>
      <c r="I7" s="655" t="s">
        <v>505</v>
      </c>
      <c r="J7" s="656"/>
      <c r="K7" s="655" t="s">
        <v>506</v>
      </c>
      <c r="L7" s="656"/>
      <c r="M7" s="657" t="s">
        <v>507</v>
      </c>
    </row>
    <row r="8" spans="1:13" s="23" customFormat="1" ht="108" customHeight="1" thickTop="1" thickBot="1">
      <c r="A8" s="316" t="s">
        <v>30</v>
      </c>
      <c r="B8" s="316" t="s">
        <v>223</v>
      </c>
      <c r="C8" s="316" t="s">
        <v>225</v>
      </c>
      <c r="D8" s="27" t="s">
        <v>235</v>
      </c>
      <c r="E8" s="27" t="s">
        <v>508</v>
      </c>
      <c r="F8" s="27" t="s">
        <v>509</v>
      </c>
      <c r="G8" s="672"/>
      <c r="H8" s="654"/>
      <c r="I8" s="28" t="s">
        <v>510</v>
      </c>
      <c r="J8" s="28" t="s">
        <v>511</v>
      </c>
      <c r="K8" s="28" t="s">
        <v>512</v>
      </c>
      <c r="L8" s="28" t="s">
        <v>513</v>
      </c>
      <c r="M8" s="657"/>
    </row>
    <row r="9" spans="1:13" s="24" customFormat="1" ht="21.75" customHeight="1" thickTop="1" thickBot="1">
      <c r="A9" s="666"/>
      <c r="B9" s="667"/>
      <c r="C9" s="667"/>
      <c r="D9" s="667"/>
      <c r="E9" s="667"/>
      <c r="F9" s="667"/>
      <c r="G9" s="667"/>
      <c r="H9" s="29"/>
      <c r="I9" s="29"/>
      <c r="J9" s="29"/>
      <c r="K9" s="29"/>
      <c r="L9" s="29"/>
      <c r="M9" s="29"/>
    </row>
    <row r="10" spans="1:13" s="25" customFormat="1" ht="15" hidden="1" customHeight="1">
      <c r="A10" s="627">
        <f>'7- Mapa Final'!A10</f>
        <v>1</v>
      </c>
      <c r="B10" s="630" t="str">
        <f>'7- Mapa Final'!B10</f>
        <v>Vencimiento de Términos</v>
      </c>
      <c r="C10" s="630" t="str">
        <f>'7- Mapa Final'!C10</f>
        <v>Se realizan  actuaciones procesales o se da  respuesta a las solicitudes de los usuarios de la administración de justicia en materia penal, después del  término legal establecido para decidir sobre los conflictos presentados a los jueces.</v>
      </c>
      <c r="D10" s="633" t="str">
        <f>'7- Mapa Final'!J10</f>
        <v>Muy Baja - 1</v>
      </c>
      <c r="E10" s="636" t="str">
        <f>'7- Mapa Final'!K10</f>
        <v>Menor - 2</v>
      </c>
      <c r="F10" s="648" t="str">
        <f>'7- Mapa Final'!M10</f>
        <v>Bajo - 2</v>
      </c>
      <c r="G10" s="425" t="s">
        <v>396</v>
      </c>
      <c r="H10" s="296">
        <f>'7- Mapa Final'!O10</f>
        <v>0</v>
      </c>
      <c r="I10" s="651"/>
      <c r="J10" s="651" t="s">
        <v>13</v>
      </c>
      <c r="K10" s="642"/>
      <c r="L10" s="642"/>
      <c r="M10" s="645"/>
    </row>
    <row r="11" spans="1:13" s="25" customFormat="1" ht="13.5" hidden="1" customHeight="1">
      <c r="A11" s="628"/>
      <c r="B11" s="631"/>
      <c r="C11" s="631"/>
      <c r="D11" s="634"/>
      <c r="E11" s="637"/>
      <c r="F11" s="649"/>
      <c r="G11" s="425"/>
      <c r="H11" s="297">
        <f>'7- Mapa Final'!O11</f>
        <v>0</v>
      </c>
      <c r="I11" s="643"/>
      <c r="J11" s="643"/>
      <c r="K11" s="643"/>
      <c r="L11" s="643"/>
      <c r="M11" s="646"/>
    </row>
    <row r="12" spans="1:13" s="25" customFormat="1" ht="13.5" hidden="1" customHeight="1">
      <c r="A12" s="628"/>
      <c r="B12" s="631"/>
      <c r="C12" s="631"/>
      <c r="D12" s="634"/>
      <c r="E12" s="637"/>
      <c r="F12" s="649"/>
      <c r="G12" s="425"/>
      <c r="H12" s="297">
        <f>'7- Mapa Final'!O12</f>
        <v>0</v>
      </c>
      <c r="I12" s="643"/>
      <c r="J12" s="643"/>
      <c r="K12" s="643"/>
      <c r="L12" s="643"/>
      <c r="M12" s="646"/>
    </row>
    <row r="13" spans="1:13" s="25" customFormat="1" ht="13.5" customHeight="1">
      <c r="A13" s="628"/>
      <c r="B13" s="631"/>
      <c r="C13" s="631"/>
      <c r="D13" s="634"/>
      <c r="E13" s="637"/>
      <c r="F13" s="649"/>
      <c r="G13" s="425"/>
      <c r="H13" s="625"/>
      <c r="I13" s="643"/>
      <c r="J13" s="643"/>
      <c r="K13" s="643"/>
      <c r="L13" s="643"/>
      <c r="M13" s="646"/>
    </row>
    <row r="14" spans="1:13" s="25" customFormat="1" ht="13.5" customHeight="1">
      <c r="A14" s="628"/>
      <c r="B14" s="631"/>
      <c r="C14" s="631"/>
      <c r="D14" s="634"/>
      <c r="E14" s="637"/>
      <c r="F14" s="649"/>
      <c r="G14" s="425"/>
      <c r="H14" s="625"/>
      <c r="I14" s="643"/>
      <c r="J14" s="643"/>
      <c r="K14" s="643"/>
      <c r="L14" s="643"/>
      <c r="M14" s="646"/>
    </row>
    <row r="15" spans="1:13" s="25" customFormat="1" ht="13.5" customHeight="1">
      <c r="A15" s="628"/>
      <c r="B15" s="631"/>
      <c r="C15" s="631"/>
      <c r="D15" s="634"/>
      <c r="E15" s="637"/>
      <c r="F15" s="649"/>
      <c r="G15" s="425"/>
      <c r="H15" s="625"/>
      <c r="I15" s="643"/>
      <c r="J15" s="643"/>
      <c r="K15" s="643"/>
      <c r="L15" s="643"/>
      <c r="M15" s="646"/>
    </row>
    <row r="16" spans="1:13" s="25" customFormat="1" ht="13.5" customHeight="1">
      <c r="A16" s="628"/>
      <c r="B16" s="631"/>
      <c r="C16" s="631"/>
      <c r="D16" s="634"/>
      <c r="E16" s="637"/>
      <c r="F16" s="649"/>
      <c r="G16" s="425"/>
      <c r="H16" s="625"/>
      <c r="I16" s="643"/>
      <c r="J16" s="643"/>
      <c r="K16" s="643"/>
      <c r="L16" s="643"/>
      <c r="M16" s="646"/>
    </row>
    <row r="17" spans="1:13" s="25" customFormat="1" ht="13.5" customHeight="1">
      <c r="A17" s="628"/>
      <c r="B17" s="631"/>
      <c r="C17" s="631"/>
      <c r="D17" s="634"/>
      <c r="E17" s="637"/>
      <c r="F17" s="649"/>
      <c r="G17" s="425"/>
      <c r="H17" s="625"/>
      <c r="I17" s="643"/>
      <c r="J17" s="643"/>
      <c r="K17" s="643"/>
      <c r="L17" s="643"/>
      <c r="M17" s="646"/>
    </row>
    <row r="18" spans="1:13" s="25" customFormat="1" ht="13.5" customHeight="1">
      <c r="A18" s="628"/>
      <c r="B18" s="631"/>
      <c r="C18" s="631"/>
      <c r="D18" s="634"/>
      <c r="E18" s="637"/>
      <c r="F18" s="649"/>
      <c r="G18" s="425"/>
      <c r="H18" s="625"/>
      <c r="I18" s="643"/>
      <c r="J18" s="643"/>
      <c r="K18" s="643"/>
      <c r="L18" s="643"/>
      <c r="M18" s="646"/>
    </row>
    <row r="19" spans="1:13" s="25" customFormat="1" ht="21.75" customHeight="1" thickBot="1">
      <c r="A19" s="629"/>
      <c r="B19" s="632"/>
      <c r="C19" s="632"/>
      <c r="D19" s="635"/>
      <c r="E19" s="638"/>
      <c r="F19" s="650"/>
      <c r="G19" s="430"/>
      <c r="H19" s="626"/>
      <c r="I19" s="644"/>
      <c r="J19" s="644"/>
      <c r="K19" s="644"/>
      <c r="L19" s="644"/>
      <c r="M19" s="647"/>
    </row>
    <row r="20" spans="1:13" s="25" customFormat="1" ht="12.75" hidden="1" customHeight="1">
      <c r="A20" s="627">
        <f>'7- Mapa Final'!A20</f>
        <v>2</v>
      </c>
      <c r="B20" s="630" t="str">
        <f>'7- Mapa Final'!B20</f>
        <v xml:space="preserve">Incumplimientos en la realizacion de audiencias  </v>
      </c>
      <c r="C20" s="630" t="str">
        <f>'7- Mapa Final'!C20</f>
        <v xml:space="preserve">No se atiende la  solicitud  de un fiscal o parte interesada para la realización de una audiencia preliminar o no se cumple  la programción de audiencias de Conocimiento. </v>
      </c>
      <c r="D20" s="633" t="str">
        <f>'7- Mapa Final'!J20</f>
        <v>Alta - 4</v>
      </c>
      <c r="E20" s="636" t="str">
        <f>'7- Mapa Final'!K20</f>
        <v>Menor - 2</v>
      </c>
      <c r="F20" s="648" t="str">
        <f>'7- Mapa Final'!M20</f>
        <v>Moderado - 8</v>
      </c>
      <c r="G20" s="425" t="s">
        <v>396</v>
      </c>
      <c r="H20" s="296">
        <f>'7- Mapa Final'!O20</f>
        <v>0</v>
      </c>
      <c r="I20" s="651"/>
      <c r="J20" s="651" t="s">
        <v>13</v>
      </c>
      <c r="K20" s="642"/>
      <c r="L20" s="642"/>
      <c r="M20" s="645"/>
    </row>
    <row r="21" spans="1:13" s="25" customFormat="1" ht="12.75" hidden="1" customHeight="1">
      <c r="A21" s="628"/>
      <c r="B21" s="631"/>
      <c r="C21" s="631"/>
      <c r="D21" s="634"/>
      <c r="E21" s="637"/>
      <c r="F21" s="649"/>
      <c r="G21" s="425"/>
      <c r="H21" s="297">
        <f>'7- Mapa Final'!O21</f>
        <v>0</v>
      </c>
      <c r="I21" s="643"/>
      <c r="J21" s="643"/>
      <c r="K21" s="643"/>
      <c r="L21" s="643"/>
      <c r="M21" s="646"/>
    </row>
    <row r="22" spans="1:13" s="25" customFormat="1" ht="12.75" customHeight="1">
      <c r="A22" s="628"/>
      <c r="B22" s="631"/>
      <c r="C22" s="631"/>
      <c r="D22" s="634"/>
      <c r="E22" s="637"/>
      <c r="F22" s="649"/>
      <c r="G22" s="425"/>
      <c r="H22" s="625"/>
      <c r="I22" s="643"/>
      <c r="J22" s="643"/>
      <c r="K22" s="643"/>
      <c r="L22" s="643"/>
      <c r="M22" s="646"/>
    </row>
    <row r="23" spans="1:13" s="25" customFormat="1" ht="12.75" customHeight="1">
      <c r="A23" s="628"/>
      <c r="B23" s="631"/>
      <c r="C23" s="631"/>
      <c r="D23" s="634"/>
      <c r="E23" s="637"/>
      <c r="F23" s="649"/>
      <c r="G23" s="425"/>
      <c r="H23" s="625"/>
      <c r="I23" s="643"/>
      <c r="J23" s="643"/>
      <c r="K23" s="643"/>
      <c r="L23" s="643"/>
      <c r="M23" s="646"/>
    </row>
    <row r="24" spans="1:13" s="25" customFormat="1" ht="13.5" customHeight="1">
      <c r="A24" s="628"/>
      <c r="B24" s="631"/>
      <c r="C24" s="631"/>
      <c r="D24" s="634"/>
      <c r="E24" s="637"/>
      <c r="F24" s="649"/>
      <c r="G24" s="425"/>
      <c r="H24" s="625"/>
      <c r="I24" s="643"/>
      <c r="J24" s="643"/>
      <c r="K24" s="643"/>
      <c r="L24" s="643"/>
      <c r="M24" s="646"/>
    </row>
    <row r="25" spans="1:13">
      <c r="A25" s="628"/>
      <c r="B25" s="631"/>
      <c r="C25" s="631"/>
      <c r="D25" s="634"/>
      <c r="E25" s="637"/>
      <c r="F25" s="649"/>
      <c r="G25" s="425"/>
      <c r="H25" s="625"/>
      <c r="I25" s="643"/>
      <c r="J25" s="643"/>
      <c r="K25" s="643"/>
      <c r="L25" s="643"/>
      <c r="M25" s="646"/>
    </row>
    <row r="26" spans="1:13">
      <c r="A26" s="628"/>
      <c r="B26" s="631"/>
      <c r="C26" s="631"/>
      <c r="D26" s="634"/>
      <c r="E26" s="637"/>
      <c r="F26" s="649"/>
      <c r="G26" s="425"/>
      <c r="H26" s="625"/>
      <c r="I26" s="643"/>
      <c r="J26" s="643"/>
      <c r="K26" s="643"/>
      <c r="L26" s="643"/>
      <c r="M26" s="646"/>
    </row>
    <row r="27" spans="1:13">
      <c r="A27" s="628"/>
      <c r="B27" s="631"/>
      <c r="C27" s="631"/>
      <c r="D27" s="634"/>
      <c r="E27" s="637"/>
      <c r="F27" s="649"/>
      <c r="G27" s="425"/>
      <c r="H27" s="625"/>
      <c r="I27" s="643"/>
      <c r="J27" s="643"/>
      <c r="K27" s="643"/>
      <c r="L27" s="643"/>
      <c r="M27" s="646"/>
    </row>
    <row r="28" spans="1:13">
      <c r="A28" s="628"/>
      <c r="B28" s="631"/>
      <c r="C28" s="631"/>
      <c r="D28" s="634"/>
      <c r="E28" s="637"/>
      <c r="F28" s="649"/>
      <c r="G28" s="425"/>
      <c r="H28" s="625"/>
      <c r="I28" s="643"/>
      <c r="J28" s="643"/>
      <c r="K28" s="643"/>
      <c r="L28" s="643"/>
      <c r="M28" s="646"/>
    </row>
    <row r="29" spans="1:13" ht="15.75" thickBot="1">
      <c r="A29" s="629"/>
      <c r="B29" s="632"/>
      <c r="C29" s="632"/>
      <c r="D29" s="635"/>
      <c r="E29" s="638"/>
      <c r="F29" s="650"/>
      <c r="G29" s="430"/>
      <c r="H29" s="626"/>
      <c r="I29" s="644"/>
      <c r="J29" s="644"/>
      <c r="K29" s="644"/>
      <c r="L29" s="644"/>
      <c r="M29" s="647"/>
    </row>
    <row r="30" spans="1:13" s="25" customFormat="1" ht="12.75" hidden="1" customHeight="1">
      <c r="A30" s="627">
        <f>'7- Mapa Final'!A30</f>
        <v>3</v>
      </c>
      <c r="B30" s="630" t="str">
        <f>'7- Mapa Final'!B30</f>
        <v xml:space="preserve"> Efectuar notificaciones que no cumplan con los requistos</v>
      </c>
      <c r="C30" s="630" t="str">
        <f>'7- Mapa Final'!C30</f>
        <v>No se realizan las  notificaciones , no se erfectuan  oportunamente o no se aplica aplicar la normatividad</v>
      </c>
      <c r="D30" s="633" t="str">
        <f>'7- Mapa Final'!J30</f>
        <v>Baja - 2</v>
      </c>
      <c r="E30" s="636" t="str">
        <f>'7- Mapa Final'!K30</f>
        <v>Menor - 2</v>
      </c>
      <c r="F30" s="648" t="str">
        <f>'7- Mapa Final'!M30</f>
        <v>Moderado - 4</v>
      </c>
      <c r="G30" s="425" t="s">
        <v>396</v>
      </c>
      <c r="H30" s="296">
        <f>'7- Mapa Final'!O30</f>
        <v>0</v>
      </c>
      <c r="I30" s="651"/>
      <c r="J30" s="651" t="s">
        <v>13</v>
      </c>
      <c r="K30" s="642"/>
      <c r="L30" s="642"/>
      <c r="M30" s="645"/>
    </row>
    <row r="31" spans="1:13" s="25" customFormat="1" ht="12.75" hidden="1" customHeight="1">
      <c r="A31" s="628"/>
      <c r="B31" s="631"/>
      <c r="C31" s="631"/>
      <c r="D31" s="634"/>
      <c r="E31" s="637"/>
      <c r="F31" s="649"/>
      <c r="G31" s="425"/>
      <c r="H31" s="297">
        <f>'7- Mapa Final'!O31</f>
        <v>0</v>
      </c>
      <c r="I31" s="643"/>
      <c r="J31" s="643"/>
      <c r="K31" s="643"/>
      <c r="L31" s="643"/>
      <c r="M31" s="646"/>
    </row>
    <row r="32" spans="1:13" s="25" customFormat="1" ht="12.75" customHeight="1">
      <c r="A32" s="628"/>
      <c r="B32" s="631"/>
      <c r="C32" s="631"/>
      <c r="D32" s="634"/>
      <c r="E32" s="637"/>
      <c r="F32" s="649"/>
      <c r="G32" s="425"/>
      <c r="H32" s="625"/>
      <c r="I32" s="643"/>
      <c r="J32" s="643"/>
      <c r="K32" s="643"/>
      <c r="L32" s="643"/>
      <c r="M32" s="646"/>
    </row>
    <row r="33" spans="1:13" s="25" customFormat="1" ht="12.75" customHeight="1">
      <c r="A33" s="628"/>
      <c r="B33" s="631"/>
      <c r="C33" s="631"/>
      <c r="D33" s="634"/>
      <c r="E33" s="637"/>
      <c r="F33" s="649"/>
      <c r="G33" s="425"/>
      <c r="H33" s="625"/>
      <c r="I33" s="643"/>
      <c r="J33" s="643"/>
      <c r="K33" s="643"/>
      <c r="L33" s="643"/>
      <c r="M33" s="646"/>
    </row>
    <row r="34" spans="1:13" s="25" customFormat="1" ht="13.5" customHeight="1">
      <c r="A34" s="628"/>
      <c r="B34" s="631"/>
      <c r="C34" s="631"/>
      <c r="D34" s="634"/>
      <c r="E34" s="637"/>
      <c r="F34" s="649"/>
      <c r="G34" s="425"/>
      <c r="H34" s="625"/>
      <c r="I34" s="643"/>
      <c r="J34" s="643"/>
      <c r="K34" s="643"/>
      <c r="L34" s="643"/>
      <c r="M34" s="646"/>
    </row>
    <row r="35" spans="1:13">
      <c r="A35" s="628"/>
      <c r="B35" s="631"/>
      <c r="C35" s="631"/>
      <c r="D35" s="634"/>
      <c r="E35" s="637"/>
      <c r="F35" s="649"/>
      <c r="G35" s="425"/>
      <c r="H35" s="625"/>
      <c r="I35" s="643"/>
      <c r="J35" s="643"/>
      <c r="K35" s="643"/>
      <c r="L35" s="643"/>
      <c r="M35" s="646"/>
    </row>
    <row r="36" spans="1:13">
      <c r="A36" s="628"/>
      <c r="B36" s="631"/>
      <c r="C36" s="631"/>
      <c r="D36" s="634"/>
      <c r="E36" s="637"/>
      <c r="F36" s="649"/>
      <c r="G36" s="425"/>
      <c r="H36" s="625"/>
      <c r="I36" s="643"/>
      <c r="J36" s="643"/>
      <c r="K36" s="643"/>
      <c r="L36" s="643"/>
      <c r="M36" s="646"/>
    </row>
    <row r="37" spans="1:13">
      <c r="A37" s="628"/>
      <c r="B37" s="631"/>
      <c r="C37" s="631"/>
      <c r="D37" s="634"/>
      <c r="E37" s="637"/>
      <c r="F37" s="649"/>
      <c r="G37" s="425"/>
      <c r="H37" s="625"/>
      <c r="I37" s="643"/>
      <c r="J37" s="643"/>
      <c r="K37" s="643"/>
      <c r="L37" s="643"/>
      <c r="M37" s="646"/>
    </row>
    <row r="38" spans="1:13">
      <c r="A38" s="628"/>
      <c r="B38" s="631"/>
      <c r="C38" s="631"/>
      <c r="D38" s="634"/>
      <c r="E38" s="637"/>
      <c r="F38" s="649"/>
      <c r="G38" s="425"/>
      <c r="H38" s="625"/>
      <c r="I38" s="643"/>
      <c r="J38" s="643"/>
      <c r="K38" s="643"/>
      <c r="L38" s="643"/>
      <c r="M38" s="646"/>
    </row>
    <row r="39" spans="1:13" ht="15.75" thickBot="1">
      <c r="A39" s="629"/>
      <c r="B39" s="632"/>
      <c r="C39" s="632"/>
      <c r="D39" s="635"/>
      <c r="E39" s="638"/>
      <c r="F39" s="650"/>
      <c r="G39" s="430"/>
      <c r="H39" s="626"/>
      <c r="I39" s="644"/>
      <c r="J39" s="644"/>
      <c r="K39" s="644"/>
      <c r="L39" s="644"/>
      <c r="M39" s="647"/>
    </row>
    <row r="40" spans="1:13" s="25" customFormat="1" ht="12.75" hidden="1" customHeight="1">
      <c r="A40" s="627">
        <f>'7- Mapa Final'!A40</f>
        <v>4</v>
      </c>
      <c r="B40" s="630" t="str">
        <f>'7- Mapa Final'!B40</f>
        <v>Efectuar el reparto judicial incumpliendo requisitos</v>
      </c>
      <c r="C40" s="630" t="str">
        <f>'7- Mapa Final'!C40</f>
        <v>Realizar el reparto incumplimiento los principios  y condiciones establecidas para su realización</v>
      </c>
      <c r="D40" s="633" t="str">
        <f>'7- Mapa Final'!J40</f>
        <v>Muy Baja - 1</v>
      </c>
      <c r="E40" s="636" t="str">
        <f>'7- Mapa Final'!K40</f>
        <v>Menor - 2</v>
      </c>
      <c r="F40" s="648" t="str">
        <f>'7- Mapa Final'!M40</f>
        <v>Bajo - 2</v>
      </c>
      <c r="G40" s="443" t="s">
        <v>396</v>
      </c>
      <c r="H40" s="296">
        <f>'7- Mapa Final'!O40</f>
        <v>0</v>
      </c>
      <c r="I40" s="651"/>
      <c r="J40" s="651" t="s">
        <v>13</v>
      </c>
      <c r="K40" s="642"/>
      <c r="L40" s="642"/>
      <c r="M40" s="645"/>
    </row>
    <row r="41" spans="1:13" s="25" customFormat="1" ht="12.75" hidden="1" customHeight="1">
      <c r="A41" s="628"/>
      <c r="B41" s="631"/>
      <c r="C41" s="631"/>
      <c r="D41" s="634"/>
      <c r="E41" s="637"/>
      <c r="F41" s="649"/>
      <c r="G41" s="413"/>
      <c r="H41" s="297">
        <f>'7- Mapa Final'!O41</f>
        <v>0</v>
      </c>
      <c r="I41" s="643"/>
      <c r="J41" s="643"/>
      <c r="K41" s="643"/>
      <c r="L41" s="643"/>
      <c r="M41" s="646"/>
    </row>
    <row r="42" spans="1:13" s="25" customFormat="1" ht="12.75" hidden="1" customHeight="1">
      <c r="A42" s="628"/>
      <c r="B42" s="631"/>
      <c r="C42" s="631"/>
      <c r="D42" s="634"/>
      <c r="E42" s="637"/>
      <c r="F42" s="649"/>
      <c r="G42" s="413"/>
      <c r="H42" s="297">
        <f>'7- Mapa Final'!O42</f>
        <v>0</v>
      </c>
      <c r="I42" s="643"/>
      <c r="J42" s="643"/>
      <c r="K42" s="643"/>
      <c r="L42" s="643"/>
      <c r="M42" s="646"/>
    </row>
    <row r="43" spans="1:13" s="25" customFormat="1" ht="12.75" hidden="1" customHeight="1">
      <c r="A43" s="628"/>
      <c r="B43" s="631"/>
      <c r="C43" s="631"/>
      <c r="D43" s="634"/>
      <c r="E43" s="637"/>
      <c r="F43" s="649"/>
      <c r="G43" s="413"/>
      <c r="H43" s="297">
        <f>'7- Mapa Final'!O43</f>
        <v>0</v>
      </c>
      <c r="I43" s="643"/>
      <c r="J43" s="643"/>
      <c r="K43" s="643"/>
      <c r="L43" s="643"/>
      <c r="M43" s="646"/>
    </row>
    <row r="44" spans="1:13" s="25" customFormat="1" ht="13.5" customHeight="1">
      <c r="A44" s="628"/>
      <c r="B44" s="631"/>
      <c r="C44" s="631"/>
      <c r="D44" s="634"/>
      <c r="E44" s="637"/>
      <c r="F44" s="649"/>
      <c r="G44" s="413"/>
      <c r="H44" s="625"/>
      <c r="I44" s="643"/>
      <c r="J44" s="643"/>
      <c r="K44" s="643"/>
      <c r="L44" s="643"/>
      <c r="M44" s="646"/>
    </row>
    <row r="45" spans="1:13">
      <c r="A45" s="628"/>
      <c r="B45" s="631"/>
      <c r="C45" s="631"/>
      <c r="D45" s="634"/>
      <c r="E45" s="637"/>
      <c r="F45" s="649"/>
      <c r="G45" s="413"/>
      <c r="H45" s="625"/>
      <c r="I45" s="643"/>
      <c r="J45" s="643"/>
      <c r="K45" s="643"/>
      <c r="L45" s="643"/>
      <c r="M45" s="646"/>
    </row>
    <row r="46" spans="1:13">
      <c r="A46" s="628"/>
      <c r="B46" s="631"/>
      <c r="C46" s="631"/>
      <c r="D46" s="634"/>
      <c r="E46" s="637"/>
      <c r="F46" s="649"/>
      <c r="G46" s="413"/>
      <c r="H46" s="625"/>
      <c r="I46" s="643"/>
      <c r="J46" s="643"/>
      <c r="K46" s="643"/>
      <c r="L46" s="643"/>
      <c r="M46" s="646"/>
    </row>
    <row r="47" spans="1:13">
      <c r="A47" s="628"/>
      <c r="B47" s="631"/>
      <c r="C47" s="631"/>
      <c r="D47" s="634"/>
      <c r="E47" s="637"/>
      <c r="F47" s="649"/>
      <c r="G47" s="413"/>
      <c r="H47" s="625"/>
      <c r="I47" s="643"/>
      <c r="J47" s="643"/>
      <c r="K47" s="643"/>
      <c r="L47" s="643"/>
      <c r="M47" s="646"/>
    </row>
    <row r="48" spans="1:13">
      <c r="A48" s="628"/>
      <c r="B48" s="631"/>
      <c r="C48" s="631"/>
      <c r="D48" s="634"/>
      <c r="E48" s="637"/>
      <c r="F48" s="649"/>
      <c r="G48" s="413"/>
      <c r="H48" s="625"/>
      <c r="I48" s="643"/>
      <c r="J48" s="643"/>
      <c r="K48" s="643"/>
      <c r="L48" s="643"/>
      <c r="M48" s="646"/>
    </row>
    <row r="49" spans="1:13" ht="15.75" thickBot="1">
      <c r="A49" s="629"/>
      <c r="B49" s="632"/>
      <c r="C49" s="632"/>
      <c r="D49" s="635"/>
      <c r="E49" s="638"/>
      <c r="F49" s="650"/>
      <c r="G49" s="414"/>
      <c r="H49" s="626"/>
      <c r="I49" s="644"/>
      <c r="J49" s="644"/>
      <c r="K49" s="644"/>
      <c r="L49" s="644"/>
      <c r="M49" s="647"/>
    </row>
    <row r="50" spans="1:13" s="25" customFormat="1" ht="12.75" hidden="1" customHeight="1">
      <c r="A50" s="627">
        <v>5</v>
      </c>
      <c r="B50" s="630" t="str">
        <f>'7- Mapa Final'!B50</f>
        <v>Pérdida de documentos</v>
      </c>
      <c r="C50" s="630" t="str">
        <f>'7- Mapa Final'!C50</f>
        <v>Extravío temporal o definitivo de los  documentos de los procesos judiciales</v>
      </c>
      <c r="D50" s="633" t="str">
        <f>'7- Mapa Final'!J50</f>
        <v>Muy Baja - 1</v>
      </c>
      <c r="E50" s="636" t="str">
        <f>'7- Mapa Final'!K50</f>
        <v>Menor - 2</v>
      </c>
      <c r="F50" s="648" t="str">
        <f>'7- Mapa Final'!M50</f>
        <v>Bajo - 2</v>
      </c>
      <c r="G50" s="425" t="s">
        <v>396</v>
      </c>
      <c r="H50" s="296">
        <f>'7- Mapa Final'!O50</f>
        <v>0</v>
      </c>
      <c r="I50" s="651"/>
      <c r="J50" s="651" t="s">
        <v>13</v>
      </c>
      <c r="K50" s="642"/>
      <c r="L50" s="642"/>
      <c r="M50" s="645"/>
    </row>
    <row r="51" spans="1:13" s="25" customFormat="1" ht="12.75" hidden="1" customHeight="1">
      <c r="A51" s="628"/>
      <c r="B51" s="631"/>
      <c r="C51" s="631"/>
      <c r="D51" s="634"/>
      <c r="E51" s="637"/>
      <c r="F51" s="649"/>
      <c r="G51" s="425"/>
      <c r="H51" s="297">
        <f>'7- Mapa Final'!O51</f>
        <v>0</v>
      </c>
      <c r="I51" s="643"/>
      <c r="J51" s="643"/>
      <c r="K51" s="643"/>
      <c r="L51" s="643"/>
      <c r="M51" s="646"/>
    </row>
    <row r="52" spans="1:13" s="25" customFormat="1" ht="12.75" customHeight="1">
      <c r="A52" s="628"/>
      <c r="B52" s="631"/>
      <c r="C52" s="631"/>
      <c r="D52" s="634"/>
      <c r="E52" s="637"/>
      <c r="F52" s="649"/>
      <c r="G52" s="425"/>
      <c r="H52" s="625"/>
      <c r="I52" s="643"/>
      <c r="J52" s="643"/>
      <c r="K52" s="643"/>
      <c r="L52" s="643"/>
      <c r="M52" s="646"/>
    </row>
    <row r="53" spans="1:13" s="25" customFormat="1" ht="12.75" customHeight="1">
      <c r="A53" s="628"/>
      <c r="B53" s="631"/>
      <c r="C53" s="631"/>
      <c r="D53" s="634"/>
      <c r="E53" s="637"/>
      <c r="F53" s="649"/>
      <c r="G53" s="425"/>
      <c r="H53" s="625"/>
      <c r="I53" s="643"/>
      <c r="J53" s="643"/>
      <c r="K53" s="643"/>
      <c r="L53" s="643"/>
      <c r="M53" s="646"/>
    </row>
    <row r="54" spans="1:13" s="25" customFormat="1" ht="13.5" customHeight="1">
      <c r="A54" s="628"/>
      <c r="B54" s="631"/>
      <c r="C54" s="631"/>
      <c r="D54" s="634"/>
      <c r="E54" s="637"/>
      <c r="F54" s="649"/>
      <c r="G54" s="425"/>
      <c r="H54" s="625"/>
      <c r="I54" s="643"/>
      <c r="J54" s="643"/>
      <c r="K54" s="643"/>
      <c r="L54" s="643"/>
      <c r="M54" s="646"/>
    </row>
    <row r="55" spans="1:13">
      <c r="A55" s="628"/>
      <c r="B55" s="631"/>
      <c r="C55" s="631"/>
      <c r="D55" s="634"/>
      <c r="E55" s="637"/>
      <c r="F55" s="649"/>
      <c r="G55" s="425"/>
      <c r="H55" s="625"/>
      <c r="I55" s="643"/>
      <c r="J55" s="643"/>
      <c r="K55" s="643"/>
      <c r="L55" s="643"/>
      <c r="M55" s="646"/>
    </row>
    <row r="56" spans="1:13">
      <c r="A56" s="628"/>
      <c r="B56" s="631"/>
      <c r="C56" s="631"/>
      <c r="D56" s="634"/>
      <c r="E56" s="637"/>
      <c r="F56" s="649"/>
      <c r="G56" s="425"/>
      <c r="H56" s="625"/>
      <c r="I56" s="643"/>
      <c r="J56" s="643"/>
      <c r="K56" s="643"/>
      <c r="L56" s="643"/>
      <c r="M56" s="646"/>
    </row>
    <row r="57" spans="1:13">
      <c r="A57" s="628"/>
      <c r="B57" s="631"/>
      <c r="C57" s="631"/>
      <c r="D57" s="634"/>
      <c r="E57" s="637"/>
      <c r="F57" s="649"/>
      <c r="G57" s="425"/>
      <c r="H57" s="625"/>
      <c r="I57" s="643"/>
      <c r="J57" s="643"/>
      <c r="K57" s="643"/>
      <c r="L57" s="643"/>
      <c r="M57" s="646"/>
    </row>
    <row r="58" spans="1:13">
      <c r="A58" s="628"/>
      <c r="B58" s="631"/>
      <c r="C58" s="631"/>
      <c r="D58" s="634"/>
      <c r="E58" s="637"/>
      <c r="F58" s="649"/>
      <c r="G58" s="425"/>
      <c r="H58" s="625"/>
      <c r="I58" s="643"/>
      <c r="J58" s="643"/>
      <c r="K58" s="643"/>
      <c r="L58" s="643"/>
      <c r="M58" s="646"/>
    </row>
    <row r="59" spans="1:13" ht="15.75" thickBot="1">
      <c r="A59" s="629"/>
      <c r="B59" s="632"/>
      <c r="C59" s="632"/>
      <c r="D59" s="635"/>
      <c r="E59" s="638"/>
      <c r="F59" s="650"/>
      <c r="G59" s="430"/>
      <c r="H59" s="626"/>
      <c r="I59" s="644"/>
      <c r="J59" s="644"/>
      <c r="K59" s="644"/>
      <c r="L59" s="644"/>
      <c r="M59" s="647"/>
    </row>
    <row r="60" spans="1:13" s="25" customFormat="1" ht="12.75" customHeight="1">
      <c r="A60" s="639">
        <v>6</v>
      </c>
      <c r="B60" s="630" t="str">
        <f>'7- Mapa Final'!B60</f>
        <v xml:space="preserve">Recibir, ofrecer, prometer, entregar o aceptar dadivas  o beneficios a nombre propio o de terceros para  demorar, retener, alterar o direccionar fallos judiciales </v>
      </c>
      <c r="C60" s="630" t="str">
        <f>'7- Mapa Final'!C60</f>
        <v xml:space="preserve">Proferir  sentencias judiciales incumplmiendo los principios de la administracion de justicia o sin la observancia de los Codigos  Procesales en la materia </v>
      </c>
      <c r="D60" s="633" t="str">
        <f>'7- Mapa Final'!J60</f>
        <v>Muy Baja - 1</v>
      </c>
      <c r="E60" s="636" t="str">
        <f>'7- Mapa Final'!K60</f>
        <v>Mayor - 4</v>
      </c>
      <c r="F60" s="648" t="str">
        <f>'7- Mapa Final'!M60</f>
        <v>Alto  - 4</v>
      </c>
      <c r="G60" s="425" t="s">
        <v>398</v>
      </c>
      <c r="H60" s="296" t="str">
        <f>'7- Mapa Final'!O60</f>
        <v xml:space="preserve">Control interno de los repartos, los procesos penales para adolescentes y acciones constitucionales con el fin de garantizar un tramite igualitario y sin lugar a discriminaciones.                                         
 </v>
      </c>
      <c r="I60" s="651"/>
      <c r="J60" s="651" t="s">
        <v>13</v>
      </c>
      <c r="K60" s="642"/>
      <c r="L60" s="642"/>
      <c r="M60" s="645"/>
    </row>
    <row r="61" spans="1:13" s="25" customFormat="1" ht="12.75" customHeight="1">
      <c r="A61" s="640"/>
      <c r="B61" s="631"/>
      <c r="C61" s="631"/>
      <c r="D61" s="634"/>
      <c r="E61" s="637"/>
      <c r="F61" s="649"/>
      <c r="G61" s="425"/>
      <c r="H61" s="297" t="str">
        <f>'7- Mapa Final'!O61</f>
        <v xml:space="preserve">Dar trámite a las actuaciones judiciales conforme a su turno, respetando el orden de llegada y de prelación.                                     </v>
      </c>
      <c r="I61" s="676"/>
      <c r="J61" s="643"/>
      <c r="K61" s="643"/>
      <c r="L61" s="643"/>
      <c r="M61" s="646"/>
    </row>
    <row r="62" spans="1:13" s="25" customFormat="1" ht="12.75" customHeight="1">
      <c r="A62" s="640"/>
      <c r="B62" s="631"/>
      <c r="C62" s="631"/>
      <c r="D62" s="634"/>
      <c r="E62" s="637"/>
      <c r="F62" s="649"/>
      <c r="G62" s="425"/>
      <c r="H62" s="297" t="str">
        <f>'7- Mapa Final'!O62</f>
        <v xml:space="preserve">Fomentar el uso de las buenas practicas .                           </v>
      </c>
      <c r="I62" s="676"/>
      <c r="J62" s="643"/>
      <c r="K62" s="643"/>
      <c r="L62" s="643"/>
      <c r="M62" s="646"/>
    </row>
    <row r="63" spans="1:13" s="25" customFormat="1" ht="12.75" customHeight="1">
      <c r="A63" s="640"/>
      <c r="B63" s="631"/>
      <c r="C63" s="631"/>
      <c r="D63" s="634"/>
      <c r="E63" s="637"/>
      <c r="F63" s="649"/>
      <c r="G63" s="425"/>
      <c r="H63" s="297" t="str">
        <f>'7- Mapa Final'!O63</f>
        <v xml:space="preserve">Vigilar  que se garantice un comportamiento ético por parte de los empleados de los juzgados y el centro de servicios y se brinde transparencia en las actuaciones adelantadas en las acciones constitucionales y los procesos penales para adolescentes.  </v>
      </c>
      <c r="I63" s="676"/>
      <c r="J63" s="643"/>
      <c r="K63" s="643"/>
      <c r="L63" s="643"/>
      <c r="M63" s="646"/>
    </row>
    <row r="64" spans="1:13" s="25" customFormat="1" ht="13.5" customHeight="1">
      <c r="A64" s="640"/>
      <c r="B64" s="631"/>
      <c r="C64" s="631"/>
      <c r="D64" s="634"/>
      <c r="E64" s="637"/>
      <c r="F64" s="649"/>
      <c r="G64" s="425"/>
      <c r="H64" s="297" t="s">
        <v>404</v>
      </c>
      <c r="I64" s="676"/>
      <c r="J64" s="643"/>
      <c r="K64" s="643"/>
      <c r="L64" s="643"/>
      <c r="M64" s="646"/>
    </row>
    <row r="65" spans="1:13">
      <c r="A65" s="640"/>
      <c r="B65" s="631"/>
      <c r="C65" s="631"/>
      <c r="D65" s="634"/>
      <c r="E65" s="637"/>
      <c r="F65" s="649"/>
      <c r="G65" s="425"/>
      <c r="H65" s="678"/>
      <c r="I65" s="676"/>
      <c r="J65" s="643"/>
      <c r="K65" s="643"/>
      <c r="L65" s="643"/>
      <c r="M65" s="646"/>
    </row>
    <row r="66" spans="1:13">
      <c r="A66" s="640"/>
      <c r="B66" s="631"/>
      <c r="C66" s="631"/>
      <c r="D66" s="634"/>
      <c r="E66" s="637"/>
      <c r="F66" s="649"/>
      <c r="G66" s="425"/>
      <c r="H66" s="678"/>
      <c r="I66" s="676"/>
      <c r="J66" s="643"/>
      <c r="K66" s="643"/>
      <c r="L66" s="643"/>
      <c r="M66" s="646"/>
    </row>
    <row r="67" spans="1:13">
      <c r="A67" s="640"/>
      <c r="B67" s="631"/>
      <c r="C67" s="631"/>
      <c r="D67" s="634"/>
      <c r="E67" s="637"/>
      <c r="F67" s="649"/>
      <c r="G67" s="425"/>
      <c r="H67" s="678"/>
      <c r="I67" s="676"/>
      <c r="J67" s="643"/>
      <c r="K67" s="643"/>
      <c r="L67" s="643"/>
      <c r="M67" s="646"/>
    </row>
    <row r="68" spans="1:13">
      <c r="A68" s="640"/>
      <c r="B68" s="631"/>
      <c r="C68" s="631"/>
      <c r="D68" s="634"/>
      <c r="E68" s="637"/>
      <c r="F68" s="649"/>
      <c r="G68" s="425"/>
      <c r="H68" s="678"/>
      <c r="I68" s="676"/>
      <c r="J68" s="643"/>
      <c r="K68" s="643"/>
      <c r="L68" s="643"/>
      <c r="M68" s="646"/>
    </row>
    <row r="69" spans="1:13" ht="15.75" thickBot="1">
      <c r="A69" s="641"/>
      <c r="B69" s="632"/>
      <c r="C69" s="632"/>
      <c r="D69" s="635"/>
      <c r="E69" s="638"/>
      <c r="F69" s="650"/>
      <c r="G69" s="419"/>
      <c r="H69" s="679"/>
      <c r="I69" s="677"/>
      <c r="J69" s="644"/>
      <c r="K69" s="644"/>
      <c r="L69" s="644"/>
      <c r="M69" s="647"/>
    </row>
  </sheetData>
  <mergeCells count="94">
    <mergeCell ref="G60:G69"/>
    <mergeCell ref="I60:I69"/>
    <mergeCell ref="J60:J69"/>
    <mergeCell ref="K60:K69"/>
    <mergeCell ref="L60:L69"/>
    <mergeCell ref="M60:M69"/>
    <mergeCell ref="A60:A69"/>
    <mergeCell ref="B60:B69"/>
    <mergeCell ref="C60:C69"/>
    <mergeCell ref="D60:D69"/>
    <mergeCell ref="E60:E69"/>
    <mergeCell ref="F60:F69"/>
    <mergeCell ref="G50:G59"/>
    <mergeCell ref="I50:I59"/>
    <mergeCell ref="J50:J59"/>
    <mergeCell ref="K50:K59"/>
    <mergeCell ref="L50:L59"/>
    <mergeCell ref="M50:M59"/>
    <mergeCell ref="H52:H59"/>
    <mergeCell ref="A50:A59"/>
    <mergeCell ref="B50:B59"/>
    <mergeCell ref="C50:C59"/>
    <mergeCell ref="D50:D59"/>
    <mergeCell ref="E50:E59"/>
    <mergeCell ref="F50:F59"/>
    <mergeCell ref="G40:G49"/>
    <mergeCell ref="I40:I49"/>
    <mergeCell ref="J40:J49"/>
    <mergeCell ref="K40:K49"/>
    <mergeCell ref="L40:L49"/>
    <mergeCell ref="M40:M49"/>
    <mergeCell ref="H44:H49"/>
    <mergeCell ref="A40:A49"/>
    <mergeCell ref="B40:B49"/>
    <mergeCell ref="C40:C49"/>
    <mergeCell ref="D40:D49"/>
    <mergeCell ref="E40:E49"/>
    <mergeCell ref="F40:F49"/>
    <mergeCell ref="G30:G39"/>
    <mergeCell ref="I30:I39"/>
    <mergeCell ref="J30:J39"/>
    <mergeCell ref="K30:K39"/>
    <mergeCell ref="L30:L39"/>
    <mergeCell ref="M30:M39"/>
    <mergeCell ref="H32:H39"/>
    <mergeCell ref="A30:A39"/>
    <mergeCell ref="B30:B39"/>
    <mergeCell ref="C30:C39"/>
    <mergeCell ref="D30:D39"/>
    <mergeCell ref="E30:E39"/>
    <mergeCell ref="F30:F39"/>
    <mergeCell ref="G20:G29"/>
    <mergeCell ref="I20:I29"/>
    <mergeCell ref="J20:J29"/>
    <mergeCell ref="K20:K29"/>
    <mergeCell ref="L20:L29"/>
    <mergeCell ref="M20:M29"/>
    <mergeCell ref="H22:H29"/>
    <mergeCell ref="A20:A29"/>
    <mergeCell ref="B20:B29"/>
    <mergeCell ref="C20:C29"/>
    <mergeCell ref="D20:D29"/>
    <mergeCell ref="E20:E29"/>
    <mergeCell ref="F20:F29"/>
    <mergeCell ref="I10:I19"/>
    <mergeCell ref="J10:J19"/>
    <mergeCell ref="K10:K19"/>
    <mergeCell ref="L10:L19"/>
    <mergeCell ref="M10:M19"/>
    <mergeCell ref="H13:H19"/>
    <mergeCell ref="A9:G9"/>
    <mergeCell ref="A10:A19"/>
    <mergeCell ref="B10:B19"/>
    <mergeCell ref="C10:C19"/>
    <mergeCell ref="D10:D19"/>
    <mergeCell ref="E10:E19"/>
    <mergeCell ref="F10:F19"/>
    <mergeCell ref="G10:G19"/>
    <mergeCell ref="A6:B6"/>
    <mergeCell ref="C6:M6"/>
    <mergeCell ref="A7:C7"/>
    <mergeCell ref="D7:F7"/>
    <mergeCell ref="G7:G8"/>
    <mergeCell ref="H7:H8"/>
    <mergeCell ref="I7:J7"/>
    <mergeCell ref="K7:L7"/>
    <mergeCell ref="M7:M8"/>
    <mergeCell ref="A1:B2"/>
    <mergeCell ref="C1:J3"/>
    <mergeCell ref="K1:M3"/>
    <mergeCell ref="A4:B4"/>
    <mergeCell ref="C4:M4"/>
    <mergeCell ref="A5:B5"/>
    <mergeCell ref="C5:M5"/>
  </mergeCells>
  <conditionalFormatting sqref="A7:B7">
    <cfRule type="containsText" dxfId="55" priority="53" operator="containsText" text="3- Moderado">
      <formula>NOT(ISERROR(SEARCH("3- Moderado",A7)))</formula>
    </cfRule>
    <cfRule type="containsText" dxfId="54" priority="54" operator="containsText" text="6- Moderado">
      <formula>NOT(ISERROR(SEARCH("6- Moderado",A7)))</formula>
    </cfRule>
    <cfRule type="containsText" dxfId="53" priority="55" operator="containsText" text="4- Moderado">
      <formula>NOT(ISERROR(SEARCH("4- Moderado",A7)))</formula>
    </cfRule>
    <cfRule type="containsText" dxfId="52" priority="56" operator="containsText" text="3- Bajo">
      <formula>NOT(ISERROR(SEARCH("3- Bajo",A7)))</formula>
    </cfRule>
    <cfRule type="containsText" dxfId="51" priority="57" operator="containsText" text="4- Bajo">
      <formula>NOT(ISERROR(SEARCH("4- Bajo",A7)))</formula>
    </cfRule>
    <cfRule type="containsText" dxfId="50" priority="58" operator="containsText" text="1- Bajo">
      <formula>NOT(ISERROR(SEARCH("1- Bajo",A7)))</formula>
    </cfRule>
  </conditionalFormatting>
  <conditionalFormatting sqref="A10:E10 A20:E20">
    <cfRule type="containsText" dxfId="49" priority="47" operator="containsText" text="3- Moderado">
      <formula>NOT(ISERROR(SEARCH("3- Moderado",A10)))</formula>
    </cfRule>
    <cfRule type="containsText" dxfId="48" priority="48" operator="containsText" text="6- Moderado">
      <formula>NOT(ISERROR(SEARCH("6- Moderado",A10)))</formula>
    </cfRule>
    <cfRule type="containsText" dxfId="47" priority="49" operator="containsText" text="4- Moderado">
      <formula>NOT(ISERROR(SEARCH("4- Moderado",A10)))</formula>
    </cfRule>
    <cfRule type="containsText" dxfId="46" priority="50" operator="containsText" text="3- Bajo">
      <formula>NOT(ISERROR(SEARCH("3- Bajo",A10)))</formula>
    </cfRule>
    <cfRule type="containsText" dxfId="45" priority="51" operator="containsText" text="4- Bajo">
      <formula>NOT(ISERROR(SEARCH("4- Bajo",A10)))</formula>
    </cfRule>
    <cfRule type="containsText" dxfId="44" priority="52" operator="containsText" text="1- Bajo">
      <formula>NOT(ISERROR(SEARCH("1- Bajo",A10)))</formula>
    </cfRule>
  </conditionalFormatting>
  <conditionalFormatting sqref="A30:E30">
    <cfRule type="containsText" dxfId="43" priority="34" operator="containsText" text="3- Moderado">
      <formula>NOT(ISERROR(SEARCH("3- Moderado",A30)))</formula>
    </cfRule>
    <cfRule type="containsText" dxfId="42" priority="35" operator="containsText" text="6- Moderado">
      <formula>NOT(ISERROR(SEARCH("6- Moderado",A30)))</formula>
    </cfRule>
    <cfRule type="containsText" dxfId="41" priority="36" operator="containsText" text="4- Moderado">
      <formula>NOT(ISERROR(SEARCH("4- Moderado",A30)))</formula>
    </cfRule>
    <cfRule type="containsText" dxfId="40" priority="37" operator="containsText" text="3- Bajo">
      <formula>NOT(ISERROR(SEARCH("3- Bajo",A30)))</formula>
    </cfRule>
    <cfRule type="containsText" dxfId="39" priority="38" operator="containsText" text="4- Bajo">
      <formula>NOT(ISERROR(SEARCH("4- Bajo",A30)))</formula>
    </cfRule>
    <cfRule type="containsText" dxfId="38" priority="39" operator="containsText" text="1- Bajo">
      <formula>NOT(ISERROR(SEARCH("1- Bajo",A30)))</formula>
    </cfRule>
  </conditionalFormatting>
  <conditionalFormatting sqref="A40:E40">
    <cfRule type="containsText" dxfId="37" priority="27" operator="containsText" text="3- Moderado">
      <formula>NOT(ISERROR(SEARCH("3- Moderado",A40)))</formula>
    </cfRule>
    <cfRule type="containsText" dxfId="36" priority="28" operator="containsText" text="6- Moderado">
      <formula>NOT(ISERROR(SEARCH("6- Moderado",A40)))</formula>
    </cfRule>
    <cfRule type="containsText" dxfId="35" priority="29" operator="containsText" text="4- Moderado">
      <formula>NOT(ISERROR(SEARCH("4- Moderado",A40)))</formula>
    </cfRule>
    <cfRule type="containsText" dxfId="34" priority="30" operator="containsText" text="3- Bajo">
      <formula>NOT(ISERROR(SEARCH("3- Bajo",A40)))</formula>
    </cfRule>
    <cfRule type="containsText" dxfId="33" priority="31" operator="containsText" text="4- Bajo">
      <formula>NOT(ISERROR(SEARCH("4- Bajo",A40)))</formula>
    </cfRule>
    <cfRule type="containsText" dxfId="32" priority="32" operator="containsText" text="1- Bajo">
      <formula>NOT(ISERROR(SEARCH("1- Bajo",A40)))</formula>
    </cfRule>
  </conditionalFormatting>
  <conditionalFormatting sqref="A50:E50">
    <cfRule type="containsText" dxfId="31" priority="17" operator="containsText" text="3- Moderado">
      <formula>NOT(ISERROR(SEARCH("3- Moderado",A50)))</formula>
    </cfRule>
    <cfRule type="containsText" dxfId="30" priority="18" operator="containsText" text="6- Moderado">
      <formula>NOT(ISERROR(SEARCH("6- Moderado",A50)))</formula>
    </cfRule>
    <cfRule type="containsText" dxfId="29" priority="19" operator="containsText" text="4- Moderado">
      <formula>NOT(ISERROR(SEARCH("4- Moderado",A50)))</formula>
    </cfRule>
    <cfRule type="containsText" dxfId="28" priority="20" operator="containsText" text="3- Bajo">
      <formula>NOT(ISERROR(SEARCH("3- Bajo",A50)))</formula>
    </cfRule>
    <cfRule type="containsText" dxfId="27" priority="21" operator="containsText" text="4- Bajo">
      <formula>NOT(ISERROR(SEARCH("4- Bajo",A50)))</formula>
    </cfRule>
    <cfRule type="containsText" dxfId="26" priority="22" operator="containsText" text="1- Bajo">
      <formula>NOT(ISERROR(SEARCH("1- Bajo",A50)))</formula>
    </cfRule>
  </conditionalFormatting>
  <conditionalFormatting sqref="A60:E60">
    <cfRule type="containsText" dxfId="25" priority="1" operator="containsText" text="3- Moderado">
      <formula>NOT(ISERROR(SEARCH("3- Moderado",A60)))</formula>
    </cfRule>
    <cfRule type="containsText" dxfId="24" priority="2" operator="containsText" text="6- Moderado">
      <formula>NOT(ISERROR(SEARCH("6- Moderado",A60)))</formula>
    </cfRule>
    <cfRule type="containsText" dxfId="23" priority="3" operator="containsText" text="4- Moderado">
      <formula>NOT(ISERROR(SEARCH("4- Moderado",A60)))</formula>
    </cfRule>
    <cfRule type="containsText" dxfId="22" priority="4" operator="containsText" text="3- Bajo">
      <formula>NOT(ISERROR(SEARCH("3- Bajo",A60)))</formula>
    </cfRule>
    <cfRule type="containsText" dxfId="21" priority="5" operator="containsText" text="4- Bajo">
      <formula>NOT(ISERROR(SEARCH("4- Bajo",A60)))</formula>
    </cfRule>
    <cfRule type="containsText" dxfId="20" priority="6" operator="containsText" text="1- Bajo">
      <formula>NOT(ISERROR(SEARCH("1- Bajo",A60)))</formula>
    </cfRule>
  </conditionalFormatting>
  <conditionalFormatting sqref="C8:F8">
    <cfRule type="containsText" dxfId="19" priority="41" operator="containsText" text="3- Moderado">
      <formula>NOT(ISERROR(SEARCH("3- Moderado",C8)))</formula>
    </cfRule>
    <cfRule type="containsText" dxfId="18" priority="42" operator="containsText" text="6- Moderado">
      <formula>NOT(ISERROR(SEARCH("6- Moderado",C8)))</formula>
    </cfRule>
    <cfRule type="containsText" dxfId="17" priority="43" operator="containsText" text="4- Moderado">
      <formula>NOT(ISERROR(SEARCH("4- Moderado",C8)))</formula>
    </cfRule>
    <cfRule type="containsText" dxfId="16" priority="44" operator="containsText" text="3- Bajo">
      <formula>NOT(ISERROR(SEARCH("3- Bajo",C8)))</formula>
    </cfRule>
    <cfRule type="containsText" dxfId="15" priority="45" operator="containsText" text="4- Bajo">
      <formula>NOT(ISERROR(SEARCH("4- Bajo",C8)))</formula>
    </cfRule>
    <cfRule type="containsText" dxfId="14" priority="46" operator="containsText" text="1- Bajo">
      <formula>NOT(ISERROR(SEARCH("1- Bajo",C8)))</formula>
    </cfRule>
  </conditionalFormatting>
  <conditionalFormatting sqref="D10:D69">
    <cfRule type="containsText" dxfId="13" priority="11" operator="containsText" text="Muy Alta">
      <formula>NOT(ISERROR(SEARCH("Muy Alta",D10)))</formula>
    </cfRule>
    <cfRule type="containsText" dxfId="12" priority="12" operator="containsText" text="Alta">
      <formula>NOT(ISERROR(SEARCH("Alta",D10)))</formula>
    </cfRule>
    <cfRule type="containsText" dxfId="11" priority="13" operator="containsText" text="Baja">
      <formula>NOT(ISERROR(SEARCH("Baja",D10)))</formula>
    </cfRule>
    <cfRule type="containsText" dxfId="10" priority="14" operator="containsText" text="Muy Baja">
      <formula>NOT(ISERROR(SEARCH("Muy Baja",D10)))</formula>
    </cfRule>
    <cfRule type="containsText" dxfId="9" priority="16" operator="containsText" text="Media">
      <formula>NOT(ISERROR(SEARCH("Media",D10)))</formula>
    </cfRule>
  </conditionalFormatting>
  <conditionalFormatting sqref="E10:E69">
    <cfRule type="containsText" dxfId="8" priority="7" operator="containsText" text="Catastrófico">
      <formula>NOT(ISERROR(SEARCH("Catastrófico",E10)))</formula>
    </cfRule>
    <cfRule type="containsText" dxfId="7" priority="8" operator="containsText" text="Mayor">
      <formula>NOT(ISERROR(SEARCH("Mayor",E10)))</formula>
    </cfRule>
    <cfRule type="containsText" dxfId="6" priority="9" operator="containsText" text="Menor">
      <formula>NOT(ISERROR(SEARCH("Menor",E10)))</formula>
    </cfRule>
    <cfRule type="containsText" dxfId="5" priority="10" operator="containsText" text="Leve">
      <formula>NOT(ISERROR(SEARCH("Leve",E10)))</formula>
    </cfRule>
  </conditionalFormatting>
  <conditionalFormatting sqref="E10:F69">
    <cfRule type="containsText" dxfId="4" priority="15" operator="containsText" text="Moderado">
      <formula>NOT(ISERROR(SEARCH("Moderado",E10)))</formula>
    </cfRule>
  </conditionalFormatting>
  <conditionalFormatting sqref="F10:F29">
    <cfRule type="colorScale" priority="59">
      <colorScale>
        <cfvo type="min"/>
        <cfvo type="max"/>
        <color rgb="FFFF7128"/>
        <color rgb="FFFFEF9C"/>
      </colorScale>
    </cfRule>
  </conditionalFormatting>
  <conditionalFormatting sqref="F10:F69">
    <cfRule type="containsText" dxfId="3" priority="23" operator="containsText" text="Bajo">
      <formula>NOT(ISERROR(SEARCH("Bajo",F10)))</formula>
    </cfRule>
    <cfRule type="containsText" dxfId="2" priority="24" operator="containsText" text="Moderado">
      <formula>NOT(ISERROR(SEARCH("Moderado",F10)))</formula>
    </cfRule>
    <cfRule type="containsText" dxfId="1" priority="25" operator="containsText" text="Alto">
      <formula>NOT(ISERROR(SEARCH("Alto",F10)))</formula>
    </cfRule>
    <cfRule type="containsText" dxfId="0" priority="26" operator="containsText" text="Extremo">
      <formula>NOT(ISERROR(SEARCH("Extremo",F10)))</formula>
    </cfRule>
  </conditionalFormatting>
  <conditionalFormatting sqref="F30:F39">
    <cfRule type="colorScale" priority="40">
      <colorScale>
        <cfvo type="min"/>
        <cfvo type="max"/>
        <color rgb="FFFF7128"/>
        <color rgb="FFFFEF9C"/>
      </colorScale>
    </cfRule>
  </conditionalFormatting>
  <conditionalFormatting sqref="F40:F49">
    <cfRule type="colorScale" priority="33">
      <colorScale>
        <cfvo type="min"/>
        <cfvo type="max"/>
        <color rgb="FFFF7128"/>
        <color rgb="FFFFEF9C"/>
      </colorScale>
    </cfRule>
  </conditionalFormatting>
  <conditionalFormatting sqref="F50:F69">
    <cfRule type="colorScale" priority="60">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5C98D9E8-0F82-40E0-97F0-A9DA048EBAA3}"/>
    <dataValidation allowBlank="1" showInputMessage="1" showErrorMessage="1" prompt="Describir las actividades que se van a desarrollar para el proyecto" sqref="H7" xr:uid="{1B385A9A-DFA3-4959-881E-B1B701FA3EA9}"/>
    <dataValidation allowBlank="1" showInputMessage="1" showErrorMessage="1" prompt="Seleccionar si el responsable es el responsable de las acciones es el nivel central" sqref="I7:I8" xr:uid="{98474F89-E6E8-4011-87A0-1E077D4F441D}"/>
    <dataValidation allowBlank="1" showInputMessage="1" showErrorMessage="1" prompt="seleccionar si el responsable de ejecutar las acciones es el nivel central" sqref="J8" xr:uid="{9458F1B3-2E04-41BC-B317-C58A68E6D844}"/>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6E5AE9F-E7AB-4734-A712-2946646BBF2B}">
          <x14:formula1>
            <xm:f>'9- Matriz de Calor '!$S$8:$S$11</xm:f>
          </x14:formula1>
          <xm:sqref>G10:G69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2:I58"/>
  <sheetViews>
    <sheetView showGridLines="0" topLeftCell="D1" zoomScale="112" zoomScaleNormal="112" workbookViewId="0"/>
  </sheetViews>
  <sheetFormatPr baseColWidth="10" defaultColWidth="11.42578125" defaultRowHeight="14.25"/>
  <cols>
    <col min="1" max="1" width="2.7109375" style="15" customWidth="1"/>
    <col min="2" max="2" width="24.7109375" style="15" customWidth="1"/>
    <col min="3" max="3" width="11.28515625" style="44" customWidth="1"/>
    <col min="4" max="4" width="19.28515625" style="44"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2" spans="2:9" ht="18">
      <c r="B2" s="396" t="s">
        <v>208</v>
      </c>
      <c r="C2" s="397"/>
      <c r="D2" s="397"/>
      <c r="E2" s="397"/>
      <c r="F2" s="397"/>
      <c r="G2" s="398"/>
    </row>
    <row r="3" spans="2:9" ht="15">
      <c r="B3" s="399" t="s">
        <v>209</v>
      </c>
      <c r="C3" s="400"/>
      <c r="D3" s="401"/>
      <c r="E3" s="401"/>
      <c r="F3" s="401"/>
      <c r="G3" s="402"/>
    </row>
    <row r="4" spans="2:9" ht="88.5" customHeight="1">
      <c r="B4" s="403" t="s">
        <v>210</v>
      </c>
      <c r="C4" s="404"/>
      <c r="D4" s="404"/>
      <c r="E4" s="404"/>
      <c r="F4" s="404"/>
      <c r="G4" s="405"/>
    </row>
    <row r="5" spans="2:9" ht="15">
      <c r="B5" s="115"/>
      <c r="C5" s="124"/>
      <c r="D5" s="125"/>
      <c r="E5" s="126"/>
      <c r="F5" s="126"/>
      <c r="G5" s="126"/>
    </row>
    <row r="6" spans="2:9" ht="16.5" customHeight="1">
      <c r="B6" s="406" t="s">
        <v>211</v>
      </c>
      <c r="C6" s="407"/>
      <c r="D6" s="407"/>
      <c r="E6" s="407"/>
      <c r="F6" s="407"/>
      <c r="G6" s="408"/>
    </row>
    <row r="7" spans="2:9" ht="76.5" customHeight="1">
      <c r="B7" s="406"/>
      <c r="C7" s="407"/>
      <c r="D7" s="407"/>
      <c r="E7" s="407"/>
      <c r="F7" s="407"/>
      <c r="G7" s="408"/>
    </row>
    <row r="8" spans="2:9" ht="15" thickBot="1">
      <c r="B8" s="127"/>
      <c r="C8" s="128"/>
      <c r="D8" s="128"/>
      <c r="E8" s="129"/>
      <c r="F8" s="130"/>
      <c r="G8" s="130"/>
    </row>
    <row r="9" spans="2:9">
      <c r="B9" s="131"/>
      <c r="C9" s="201" t="s">
        <v>212</v>
      </c>
      <c r="D9" s="409" t="s">
        <v>213</v>
      </c>
      <c r="E9" s="410"/>
      <c r="F9" s="411" t="s">
        <v>214</v>
      </c>
      <c r="G9" s="412"/>
    </row>
    <row r="10" spans="2:9" ht="15" customHeight="1">
      <c r="B10" s="132"/>
      <c r="C10" s="117">
        <v>5</v>
      </c>
      <c r="D10" s="394" t="s">
        <v>215</v>
      </c>
      <c r="E10" s="395"/>
      <c r="F10" s="388" t="s">
        <v>216</v>
      </c>
      <c r="G10" s="385"/>
      <c r="H10" s="357"/>
      <c r="I10" s="357"/>
    </row>
    <row r="11" spans="2:9">
      <c r="B11" s="132"/>
      <c r="C11" s="117">
        <v>5</v>
      </c>
      <c r="D11" s="394" t="s">
        <v>217</v>
      </c>
      <c r="E11" s="395"/>
      <c r="F11" s="388" t="s">
        <v>218</v>
      </c>
      <c r="G11" s="385"/>
      <c r="H11" s="357"/>
      <c r="I11" s="357"/>
    </row>
    <row r="12" spans="2:9">
      <c r="B12" s="132"/>
      <c r="C12" s="117">
        <v>5</v>
      </c>
      <c r="D12" s="394" t="s">
        <v>219</v>
      </c>
      <c r="E12" s="395"/>
      <c r="F12" s="388" t="s">
        <v>220</v>
      </c>
      <c r="G12" s="385"/>
      <c r="H12" s="357"/>
      <c r="I12" s="357"/>
    </row>
    <row r="13" spans="2:9" ht="27.75" customHeight="1">
      <c r="B13" s="132"/>
      <c r="C13" s="117">
        <v>5</v>
      </c>
      <c r="D13" s="394" t="s">
        <v>221</v>
      </c>
      <c r="E13" s="395"/>
      <c r="F13" s="388" t="s">
        <v>222</v>
      </c>
      <c r="G13" s="385"/>
      <c r="H13" s="357"/>
      <c r="I13" s="357"/>
    </row>
    <row r="14" spans="2:9">
      <c r="B14" s="132"/>
      <c r="C14" s="117">
        <v>5</v>
      </c>
      <c r="D14" s="394" t="s">
        <v>223</v>
      </c>
      <c r="E14" s="395"/>
      <c r="F14" s="388" t="s">
        <v>224</v>
      </c>
      <c r="G14" s="385"/>
      <c r="H14" s="357"/>
      <c r="I14" s="357"/>
    </row>
    <row r="15" spans="2:9" ht="41.25" customHeight="1">
      <c r="B15" s="132"/>
      <c r="C15" s="117">
        <v>5</v>
      </c>
      <c r="D15" s="394" t="s">
        <v>225</v>
      </c>
      <c r="E15" s="395"/>
      <c r="F15" s="388" t="s">
        <v>226</v>
      </c>
      <c r="G15" s="385"/>
      <c r="H15" s="357"/>
      <c r="I15" s="357"/>
    </row>
    <row r="16" spans="2:9" ht="41.25" customHeight="1">
      <c r="B16" s="132"/>
      <c r="C16" s="117">
        <v>5</v>
      </c>
      <c r="D16" s="389" t="s">
        <v>227</v>
      </c>
      <c r="E16" s="390"/>
      <c r="F16" s="388" t="s">
        <v>228</v>
      </c>
      <c r="G16" s="385"/>
      <c r="H16" s="357"/>
      <c r="I16" s="357"/>
    </row>
    <row r="17" spans="2:9" ht="51.75" customHeight="1">
      <c r="B17" s="132"/>
      <c r="C17" s="117">
        <v>5</v>
      </c>
      <c r="D17" s="390" t="s">
        <v>229</v>
      </c>
      <c r="E17" s="393"/>
      <c r="F17" s="388" t="s">
        <v>230</v>
      </c>
      <c r="G17" s="385"/>
      <c r="H17" s="357"/>
      <c r="I17" s="357"/>
    </row>
    <row r="18" spans="2:9" ht="51.75" customHeight="1">
      <c r="B18" s="132"/>
      <c r="C18" s="117">
        <v>5</v>
      </c>
      <c r="D18" s="389" t="s">
        <v>231</v>
      </c>
      <c r="E18" s="390"/>
      <c r="F18" s="388" t="s">
        <v>232</v>
      </c>
      <c r="G18" s="385"/>
      <c r="H18" s="357"/>
      <c r="I18" s="357"/>
    </row>
    <row r="19" spans="2:9" ht="51.75" customHeight="1">
      <c r="B19" s="132"/>
      <c r="C19" s="117">
        <v>5</v>
      </c>
      <c r="D19" s="202" t="s">
        <v>233</v>
      </c>
      <c r="E19" s="203"/>
      <c r="F19" s="388" t="s">
        <v>234</v>
      </c>
      <c r="G19" s="385"/>
      <c r="H19" s="357"/>
      <c r="I19" s="357"/>
    </row>
    <row r="20" spans="2:9" ht="51.75" customHeight="1">
      <c r="B20" s="132"/>
      <c r="C20" s="117">
        <v>5</v>
      </c>
      <c r="D20" s="202" t="s">
        <v>235</v>
      </c>
      <c r="E20" s="203"/>
      <c r="F20" s="388" t="s">
        <v>236</v>
      </c>
      <c r="G20" s="385"/>
      <c r="H20" s="357"/>
      <c r="I20" s="357"/>
    </row>
    <row r="21" spans="2:9" ht="66.75" customHeight="1">
      <c r="B21" s="132"/>
      <c r="C21" s="117">
        <v>5</v>
      </c>
      <c r="D21" s="389" t="s">
        <v>237</v>
      </c>
      <c r="E21" s="390"/>
      <c r="F21" s="388" t="s">
        <v>238</v>
      </c>
      <c r="G21" s="385"/>
      <c r="H21" s="357"/>
      <c r="I21" s="357"/>
    </row>
    <row r="22" spans="2:9" ht="36" customHeight="1">
      <c r="B22" s="132"/>
      <c r="C22" s="117">
        <v>5</v>
      </c>
      <c r="D22" s="391" t="s">
        <v>239</v>
      </c>
      <c r="E22" s="392"/>
      <c r="F22" s="388" t="s">
        <v>240</v>
      </c>
      <c r="G22" s="385"/>
      <c r="H22" s="358"/>
      <c r="I22" s="358"/>
    </row>
    <row r="23" spans="2:9" ht="26.25" customHeight="1">
      <c r="B23" s="132"/>
      <c r="C23" s="117">
        <v>5</v>
      </c>
      <c r="D23" s="383" t="s">
        <v>241</v>
      </c>
      <c r="E23" s="383"/>
      <c r="F23" s="384" t="s">
        <v>242</v>
      </c>
      <c r="G23" s="385"/>
      <c r="H23" s="357"/>
      <c r="I23" s="357"/>
    </row>
    <row r="24" spans="2:9" ht="26.25" customHeight="1">
      <c r="B24" s="132"/>
      <c r="C24" s="117">
        <v>5</v>
      </c>
      <c r="D24" s="383" t="s">
        <v>243</v>
      </c>
      <c r="E24" s="383"/>
      <c r="F24" s="384" t="s">
        <v>244</v>
      </c>
      <c r="G24" s="385"/>
      <c r="H24" s="357"/>
      <c r="I24" s="357"/>
    </row>
    <row r="25" spans="2:9" ht="26.25" customHeight="1">
      <c r="B25" s="132"/>
      <c r="C25" s="117">
        <v>5</v>
      </c>
      <c r="D25" s="386" t="s">
        <v>245</v>
      </c>
      <c r="E25" s="387"/>
      <c r="F25" s="384" t="s">
        <v>246</v>
      </c>
      <c r="G25" s="385"/>
      <c r="H25" s="357"/>
      <c r="I25" s="357"/>
    </row>
    <row r="26" spans="2:9" ht="27" customHeight="1">
      <c r="B26" s="133"/>
      <c r="C26" s="374" t="s">
        <v>247</v>
      </c>
      <c r="D26" s="375"/>
      <c r="E26" s="375"/>
      <c r="F26" s="375"/>
      <c r="G26" s="376"/>
    </row>
    <row r="27" spans="2:9" ht="27" customHeight="1">
      <c r="B27" s="377" t="s">
        <v>248</v>
      </c>
      <c r="C27" s="378"/>
      <c r="D27" s="378"/>
      <c r="E27" s="378"/>
      <c r="F27" s="378"/>
      <c r="G27" s="379"/>
    </row>
    <row r="28" spans="2:9" ht="10.5" customHeight="1">
      <c r="B28" s="134"/>
      <c r="D28" s="135"/>
      <c r="E28" s="136"/>
      <c r="F28" s="137"/>
      <c r="G28" s="137"/>
    </row>
    <row r="29" spans="2:9">
      <c r="B29" s="134"/>
      <c r="C29" s="138"/>
      <c r="D29" s="380" t="s">
        <v>213</v>
      </c>
      <c r="E29" s="380"/>
      <c r="F29" s="381" t="s">
        <v>214</v>
      </c>
      <c r="G29" s="382"/>
    </row>
    <row r="30" spans="2:9">
      <c r="B30" s="134"/>
      <c r="D30" s="365" t="s">
        <v>215</v>
      </c>
      <c r="E30" s="365"/>
      <c r="F30" s="366" t="s">
        <v>249</v>
      </c>
      <c r="G30" s="367"/>
      <c r="H30" s="357"/>
      <c r="I30" s="357"/>
    </row>
    <row r="31" spans="2:9">
      <c r="B31" s="134"/>
      <c r="D31" s="365" t="s">
        <v>217</v>
      </c>
      <c r="E31" s="365"/>
      <c r="F31" s="366" t="s">
        <v>250</v>
      </c>
      <c r="G31" s="367"/>
      <c r="H31" s="357"/>
      <c r="I31" s="357"/>
    </row>
    <row r="32" spans="2:9">
      <c r="B32" s="134"/>
      <c r="D32" s="365" t="s">
        <v>219</v>
      </c>
      <c r="E32" s="365"/>
      <c r="F32" s="366" t="s">
        <v>251</v>
      </c>
      <c r="G32" s="367"/>
      <c r="H32" s="357"/>
      <c r="I32" s="357"/>
    </row>
    <row r="33" spans="4:9">
      <c r="D33" s="365" t="s">
        <v>221</v>
      </c>
      <c r="E33" s="365"/>
      <c r="F33" s="366" t="s">
        <v>252</v>
      </c>
      <c r="G33" s="367"/>
      <c r="H33" s="357"/>
      <c r="I33" s="357"/>
    </row>
    <row r="34" spans="4:9">
      <c r="D34" s="365" t="s">
        <v>223</v>
      </c>
      <c r="E34" s="365"/>
      <c r="F34" s="366" t="s">
        <v>253</v>
      </c>
      <c r="G34" s="367"/>
      <c r="H34" s="357"/>
      <c r="I34" s="357"/>
    </row>
    <row r="35" spans="4:9" ht="40.9" customHeight="1">
      <c r="D35" s="365" t="s">
        <v>254</v>
      </c>
      <c r="E35" s="365"/>
      <c r="F35" s="366" t="s">
        <v>255</v>
      </c>
      <c r="G35" s="367"/>
      <c r="H35" s="357"/>
      <c r="I35" s="357"/>
    </row>
    <row r="36" spans="4:9" ht="42" customHeight="1">
      <c r="D36" s="365" t="s">
        <v>256</v>
      </c>
      <c r="E36" s="365"/>
      <c r="F36" s="366" t="s">
        <v>257</v>
      </c>
      <c r="G36" s="367"/>
      <c r="H36" s="356"/>
      <c r="I36" s="356"/>
    </row>
    <row r="37" spans="4:9" ht="30.75" customHeight="1">
      <c r="D37" s="365" t="s">
        <v>258</v>
      </c>
      <c r="E37" s="365"/>
      <c r="F37" s="368" t="s">
        <v>259</v>
      </c>
      <c r="G37" s="369"/>
      <c r="H37" s="356"/>
      <c r="I37" s="356"/>
    </row>
    <row r="38" spans="4:9" ht="33" customHeight="1">
      <c r="D38" s="365" t="s">
        <v>260</v>
      </c>
      <c r="E38" s="365"/>
      <c r="F38" s="368" t="s">
        <v>259</v>
      </c>
      <c r="G38" s="369"/>
      <c r="H38" s="356"/>
      <c r="I38" s="356"/>
    </row>
    <row r="39" spans="4:9" ht="30" customHeight="1">
      <c r="D39" s="365" t="s">
        <v>261</v>
      </c>
      <c r="E39" s="365"/>
      <c r="F39" s="368" t="s">
        <v>259</v>
      </c>
      <c r="G39" s="369"/>
      <c r="H39" s="356"/>
      <c r="I39" s="356"/>
    </row>
    <row r="40" spans="4:9" ht="30" customHeight="1">
      <c r="D40" s="365" t="s">
        <v>262</v>
      </c>
      <c r="E40" s="365"/>
      <c r="F40" s="368" t="s">
        <v>259</v>
      </c>
      <c r="G40" s="369"/>
      <c r="H40" s="356"/>
      <c r="I40" s="356"/>
    </row>
    <row r="41" spans="4:9" ht="30" customHeight="1">
      <c r="D41" s="370" t="s">
        <v>263</v>
      </c>
      <c r="E41" s="371"/>
      <c r="F41" s="366" t="s">
        <v>264</v>
      </c>
      <c r="G41" s="367"/>
      <c r="H41" s="356"/>
      <c r="I41" s="356"/>
    </row>
    <row r="42" spans="4:9" ht="35.25" customHeight="1">
      <c r="D42" s="365" t="s">
        <v>265</v>
      </c>
      <c r="E42" s="365"/>
      <c r="F42" s="366" t="s">
        <v>266</v>
      </c>
      <c r="G42" s="367"/>
      <c r="H42" s="356"/>
      <c r="I42" s="356"/>
    </row>
    <row r="43" spans="4:9" ht="31.5" customHeight="1">
      <c r="D43" s="365" t="s">
        <v>258</v>
      </c>
      <c r="E43" s="365"/>
      <c r="F43" s="368" t="s">
        <v>259</v>
      </c>
      <c r="G43" s="369"/>
      <c r="H43" s="356"/>
      <c r="I43" s="356"/>
    </row>
    <row r="44" spans="4:9" ht="35.25" customHeight="1">
      <c r="D44" s="365" t="s">
        <v>267</v>
      </c>
      <c r="E44" s="365"/>
      <c r="F44" s="368" t="s">
        <v>259</v>
      </c>
      <c r="G44" s="369"/>
      <c r="H44" s="356"/>
      <c r="I44" s="356"/>
    </row>
    <row r="45" spans="4:9" ht="57" customHeight="1">
      <c r="D45" s="365" t="s">
        <v>262</v>
      </c>
      <c r="E45" s="365"/>
      <c r="F45" s="368" t="s">
        <v>259</v>
      </c>
      <c r="G45" s="369"/>
      <c r="H45" s="356"/>
      <c r="I45" s="356"/>
    </row>
    <row r="46" spans="4:9" ht="32.25" customHeight="1">
      <c r="D46" s="365" t="s">
        <v>260</v>
      </c>
      <c r="E46" s="365"/>
      <c r="F46" s="368" t="s">
        <v>259</v>
      </c>
      <c r="G46" s="369"/>
      <c r="H46" s="356"/>
      <c r="I46" s="356"/>
    </row>
    <row r="47" spans="4:9" ht="32.25" customHeight="1">
      <c r="D47" s="370" t="s">
        <v>268</v>
      </c>
      <c r="E47" s="371"/>
      <c r="F47" s="372" t="s">
        <v>269</v>
      </c>
      <c r="G47" s="373"/>
      <c r="H47" s="356"/>
      <c r="I47" s="356"/>
    </row>
    <row r="48" spans="4:9" ht="32.25" customHeight="1">
      <c r="D48" s="365" t="s">
        <v>270</v>
      </c>
      <c r="E48" s="365"/>
      <c r="F48" s="366" t="s">
        <v>271</v>
      </c>
      <c r="G48" s="367"/>
      <c r="H48" s="356"/>
      <c r="I48" s="356"/>
    </row>
    <row r="49" spans="2:9" ht="32.25" customHeight="1">
      <c r="B49" s="116"/>
      <c r="C49" s="139"/>
      <c r="D49" s="365" t="s">
        <v>272</v>
      </c>
      <c r="E49" s="365"/>
      <c r="F49" s="366" t="s">
        <v>273</v>
      </c>
      <c r="G49" s="367"/>
      <c r="H49" s="356"/>
      <c r="I49" s="356"/>
    </row>
    <row r="50" spans="2:9" ht="32.25" customHeight="1">
      <c r="B50" s="116"/>
      <c r="C50" s="139"/>
      <c r="D50" s="365" t="s">
        <v>274</v>
      </c>
      <c r="E50" s="365"/>
      <c r="F50" s="366" t="s">
        <v>275</v>
      </c>
      <c r="G50" s="367"/>
      <c r="H50" s="356"/>
      <c r="I50" s="356"/>
    </row>
    <row r="51" spans="2:9" ht="32.25" customHeight="1">
      <c r="B51" s="116"/>
      <c r="C51" s="139"/>
      <c r="D51" s="135"/>
      <c r="E51" s="135"/>
      <c r="F51" s="137"/>
      <c r="G51" s="137"/>
      <c r="H51" s="356"/>
      <c r="I51" s="356"/>
    </row>
    <row r="52" spans="2:9" ht="32.25" customHeight="1">
      <c r="B52" s="116"/>
      <c r="C52" s="139"/>
      <c r="D52" s="135"/>
      <c r="E52" s="135"/>
      <c r="F52" s="137"/>
      <c r="G52" s="137"/>
    </row>
    <row r="53" spans="2:9" ht="32.25" customHeight="1">
      <c r="B53" s="116"/>
      <c r="C53" s="139"/>
      <c r="D53" s="135"/>
      <c r="E53" s="135"/>
      <c r="F53" s="137"/>
      <c r="G53" s="137"/>
    </row>
    <row r="54" spans="2:9" ht="21.75" customHeight="1">
      <c r="B54" s="359" t="s">
        <v>276</v>
      </c>
      <c r="C54" s="360"/>
      <c r="D54" s="360"/>
      <c r="E54" s="360"/>
      <c r="F54" s="360"/>
      <c r="G54" s="361"/>
    </row>
    <row r="55" spans="2:9" ht="21.75" customHeight="1">
      <c r="B55" s="359" t="s">
        <v>277</v>
      </c>
      <c r="C55" s="360"/>
      <c r="D55" s="360"/>
      <c r="E55" s="360"/>
      <c r="F55" s="360"/>
      <c r="G55" s="361"/>
    </row>
    <row r="56" spans="2:9" ht="20.25" customHeight="1">
      <c r="B56" s="359" t="s">
        <v>278</v>
      </c>
      <c r="C56" s="360"/>
      <c r="D56" s="360"/>
      <c r="E56" s="360"/>
      <c r="F56" s="360"/>
      <c r="G56" s="361"/>
    </row>
    <row r="57" spans="2:9" ht="20.25" customHeight="1">
      <c r="B57" s="359" t="s">
        <v>279</v>
      </c>
      <c r="C57" s="360"/>
      <c r="D57" s="360"/>
      <c r="E57" s="360"/>
      <c r="F57" s="360"/>
      <c r="G57" s="361"/>
    </row>
    <row r="58" spans="2:9" ht="18" customHeight="1" thickBot="1">
      <c r="B58" s="362" t="s">
        <v>280</v>
      </c>
      <c r="C58" s="363"/>
      <c r="D58" s="363"/>
      <c r="E58" s="363"/>
      <c r="F58" s="363"/>
      <c r="G58" s="364"/>
    </row>
  </sheetData>
  <mergeCells count="125">
    <mergeCell ref="B2:G2"/>
    <mergeCell ref="B3:G3"/>
    <mergeCell ref="B4:G4"/>
    <mergeCell ref="B6:G7"/>
    <mergeCell ref="D9:E9"/>
    <mergeCell ref="F9:G9"/>
    <mergeCell ref="D13:E13"/>
    <mergeCell ref="F13:G13"/>
    <mergeCell ref="D14:E14"/>
    <mergeCell ref="F14:G14"/>
    <mergeCell ref="D15:E15"/>
    <mergeCell ref="F15:G15"/>
    <mergeCell ref="D10:E10"/>
    <mergeCell ref="F10:G10"/>
    <mergeCell ref="D11:E11"/>
    <mergeCell ref="F11:G11"/>
    <mergeCell ref="D12:E12"/>
    <mergeCell ref="F12:G12"/>
    <mergeCell ref="F19:G19"/>
    <mergeCell ref="F20:G20"/>
    <mergeCell ref="D21:E21"/>
    <mergeCell ref="F21:G21"/>
    <mergeCell ref="D22:E22"/>
    <mergeCell ref="F22:G22"/>
    <mergeCell ref="D16:E16"/>
    <mergeCell ref="F16:G16"/>
    <mergeCell ref="D17:E17"/>
    <mergeCell ref="F17:G17"/>
    <mergeCell ref="D18:E18"/>
    <mergeCell ref="F18:G18"/>
    <mergeCell ref="C26:G26"/>
    <mergeCell ref="B27:G27"/>
    <mergeCell ref="D29:E29"/>
    <mergeCell ref="F29:G29"/>
    <mergeCell ref="D30:E30"/>
    <mergeCell ref="F30:G30"/>
    <mergeCell ref="D23:E23"/>
    <mergeCell ref="F23:G23"/>
    <mergeCell ref="D24:E24"/>
    <mergeCell ref="F24:G24"/>
    <mergeCell ref="D25:E25"/>
    <mergeCell ref="F25:G25"/>
    <mergeCell ref="D34:E34"/>
    <mergeCell ref="F34:G34"/>
    <mergeCell ref="D35:E35"/>
    <mergeCell ref="F35:G35"/>
    <mergeCell ref="D36:E36"/>
    <mergeCell ref="F36:G36"/>
    <mergeCell ref="D31:E31"/>
    <mergeCell ref="F31:G31"/>
    <mergeCell ref="D32:E32"/>
    <mergeCell ref="F32:G32"/>
    <mergeCell ref="D33:E33"/>
    <mergeCell ref="F33:G33"/>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H20:I20"/>
    <mergeCell ref="H21:I21"/>
    <mergeCell ref="H22:I22"/>
    <mergeCell ref="H23:I23"/>
    <mergeCell ref="H24:I24"/>
    <mergeCell ref="H15:I15"/>
    <mergeCell ref="H16:I16"/>
    <mergeCell ref="H17:I17"/>
    <mergeCell ref="H18:I18"/>
    <mergeCell ref="H19:I19"/>
    <mergeCell ref="H34:I34"/>
    <mergeCell ref="H35:I35"/>
    <mergeCell ref="H36:I36"/>
    <mergeCell ref="H37:I37"/>
    <mergeCell ref="H38:I38"/>
    <mergeCell ref="H25:I25"/>
    <mergeCell ref="H30:I30"/>
    <mergeCell ref="H31:I31"/>
    <mergeCell ref="H32:I32"/>
    <mergeCell ref="H33:I33"/>
    <mergeCell ref="H49:I49"/>
    <mergeCell ref="H50:I50"/>
    <mergeCell ref="H51:I51"/>
    <mergeCell ref="H44:I44"/>
    <mergeCell ref="H45:I45"/>
    <mergeCell ref="H46:I46"/>
    <mergeCell ref="H47:I47"/>
    <mergeCell ref="H48:I48"/>
    <mergeCell ref="H39:I39"/>
    <mergeCell ref="H40:I40"/>
    <mergeCell ref="H41:I41"/>
    <mergeCell ref="H42:I42"/>
    <mergeCell ref="H43:I43"/>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B2:EH61"/>
  <sheetViews>
    <sheetView showGridLines="0" zoomScale="70" zoomScaleNormal="70" workbookViewId="0">
      <selection activeCell="B16" sqref="B16"/>
    </sheetView>
  </sheetViews>
  <sheetFormatPr baseColWidth="10" defaultColWidth="11.42578125" defaultRowHeight="15"/>
  <cols>
    <col min="2" max="2" width="24.28515625" customWidth="1"/>
    <col min="3" max="3" width="62.85546875" customWidth="1"/>
    <col min="4" max="4" width="10.28515625" bestFit="1" customWidth="1"/>
    <col min="5" max="5" width="84.28515625" style="46" customWidth="1"/>
    <col min="6" max="6" width="24.7109375" customWidth="1"/>
    <col min="7" max="7" width="11.5703125" customWidth="1"/>
    <col min="8" max="8" width="13.7109375" customWidth="1"/>
    <col min="9" max="9" width="38.140625" hidden="1" customWidth="1"/>
    <col min="10" max="13" width="11.5703125" customWidth="1"/>
    <col min="14" max="14" width="11.5703125" style="119"/>
    <col min="15" max="15" width="102.7109375" style="214" customWidth="1"/>
    <col min="16" max="32" width="11.5703125" style="94"/>
    <col min="33" max="36" width="11.42578125" style="3"/>
    <col min="37" max="138" width="11.42578125" style="2"/>
  </cols>
  <sheetData>
    <row r="2" spans="2:9" ht="24" thickBot="1">
      <c r="B2" s="591" t="s">
        <v>405</v>
      </c>
      <c r="C2" s="591"/>
      <c r="D2" s="591"/>
      <c r="E2" s="591"/>
      <c r="F2" s="83"/>
      <c r="G2" s="2"/>
      <c r="H2" s="2"/>
      <c r="I2" s="2"/>
    </row>
    <row r="3" spans="2:9" ht="15.75" thickTop="1">
      <c r="B3" s="15"/>
      <c r="C3" s="15"/>
      <c r="D3" s="15"/>
      <c r="E3" s="44"/>
      <c r="F3" s="2"/>
      <c r="G3" s="2"/>
      <c r="H3" s="2"/>
      <c r="I3" s="2"/>
    </row>
    <row r="4" spans="2:9" ht="21">
      <c r="B4" s="59"/>
      <c r="C4" s="60" t="s">
        <v>406</v>
      </c>
      <c r="D4" s="60"/>
      <c r="E4" s="60" t="s">
        <v>407</v>
      </c>
      <c r="F4" s="61"/>
      <c r="G4" s="2"/>
      <c r="H4" s="2"/>
      <c r="I4" s="2"/>
    </row>
    <row r="5" spans="2:9" ht="40.5">
      <c r="B5" s="59"/>
      <c r="C5" s="60" t="s">
        <v>408</v>
      </c>
      <c r="D5" s="60"/>
      <c r="E5" s="62" t="s">
        <v>409</v>
      </c>
      <c r="F5" s="60" t="s">
        <v>407</v>
      </c>
      <c r="G5" s="2"/>
      <c r="H5" s="2"/>
      <c r="I5" s="2"/>
    </row>
    <row r="6" spans="2:9" ht="20.25">
      <c r="B6" s="63" t="s">
        <v>410</v>
      </c>
      <c r="C6" s="107" t="s">
        <v>411</v>
      </c>
      <c r="D6" s="64">
        <v>0.04</v>
      </c>
      <c r="E6" s="65" t="s">
        <v>412</v>
      </c>
      <c r="F6" s="66">
        <v>1</v>
      </c>
      <c r="G6" s="2"/>
      <c r="H6" s="48"/>
      <c r="I6" s="2"/>
    </row>
    <row r="7" spans="2:9" ht="20.25">
      <c r="B7" s="67" t="s">
        <v>413</v>
      </c>
      <c r="C7" s="107" t="s">
        <v>414</v>
      </c>
      <c r="D7" s="64">
        <v>0.09</v>
      </c>
      <c r="E7" s="65" t="s">
        <v>415</v>
      </c>
      <c r="F7" s="66">
        <v>2</v>
      </c>
      <c r="G7" s="2"/>
      <c r="H7" s="2"/>
      <c r="I7" s="2"/>
    </row>
    <row r="8" spans="2:9" ht="20.25">
      <c r="B8" s="68" t="s">
        <v>416</v>
      </c>
      <c r="C8" s="107" t="s">
        <v>417</v>
      </c>
      <c r="D8" s="64">
        <v>0.28999999999999998</v>
      </c>
      <c r="E8" s="65" t="s">
        <v>418</v>
      </c>
      <c r="F8" s="66">
        <v>3</v>
      </c>
      <c r="G8" s="2"/>
      <c r="H8" s="2"/>
      <c r="I8" s="2"/>
    </row>
    <row r="9" spans="2:9" ht="20.25">
      <c r="B9" s="69" t="s">
        <v>419</v>
      </c>
      <c r="C9" s="107" t="s">
        <v>420</v>
      </c>
      <c r="D9" s="64">
        <v>0.49</v>
      </c>
      <c r="E9" s="65" t="s">
        <v>421</v>
      </c>
      <c r="F9" s="66">
        <v>4</v>
      </c>
      <c r="G9" s="2"/>
      <c r="H9" s="2"/>
      <c r="I9" s="2"/>
    </row>
    <row r="10" spans="2:9" ht="20.25">
      <c r="B10" s="70" t="s">
        <v>422</v>
      </c>
      <c r="C10" s="107" t="s">
        <v>423</v>
      </c>
      <c r="D10" s="64">
        <v>1</v>
      </c>
      <c r="E10" s="65" t="s">
        <v>424</v>
      </c>
      <c r="F10" s="66">
        <v>5</v>
      </c>
      <c r="G10" s="2"/>
      <c r="H10" s="2"/>
      <c r="I10" s="88" t="s">
        <v>342</v>
      </c>
    </row>
    <row r="11" spans="2:9" ht="16.5">
      <c r="B11" s="4"/>
      <c r="C11" s="3"/>
      <c r="D11" s="3"/>
      <c r="E11" s="45"/>
      <c r="F11" s="2"/>
      <c r="G11" s="2"/>
      <c r="H11" s="2"/>
      <c r="I11" s="2"/>
    </row>
    <row r="12" spans="2:9">
      <c r="B12" s="2"/>
      <c r="C12" s="2"/>
      <c r="D12" s="2"/>
      <c r="E12" s="43"/>
      <c r="F12" s="2"/>
      <c r="G12" s="2"/>
      <c r="H12" s="2"/>
      <c r="I12" s="2"/>
    </row>
    <row r="13" spans="2:9">
      <c r="B13" s="2"/>
      <c r="C13" s="2"/>
      <c r="D13" s="2"/>
      <c r="E13" s="43"/>
      <c r="F13" s="2"/>
      <c r="G13" s="2"/>
      <c r="H13" s="2"/>
      <c r="I13" s="2"/>
    </row>
    <row r="14" spans="2:9" ht="23.25">
      <c r="B14" s="592" t="s">
        <v>425</v>
      </c>
      <c r="C14" s="592"/>
      <c r="D14" s="592"/>
      <c r="E14" s="592"/>
      <c r="F14" s="96"/>
      <c r="G14" s="58"/>
      <c r="H14" s="2"/>
      <c r="I14" s="2"/>
    </row>
    <row r="15" spans="2:9">
      <c r="B15" s="95"/>
      <c r="C15" s="95"/>
      <c r="D15" s="95"/>
      <c r="E15" s="95"/>
      <c r="F15" s="97"/>
      <c r="G15" s="2"/>
      <c r="H15" s="2"/>
      <c r="I15" s="2"/>
    </row>
    <row r="16" spans="2:9" s="74" customFormat="1" ht="20.25">
      <c r="B16" s="98"/>
      <c r="C16" s="590" t="s">
        <v>307</v>
      </c>
      <c r="D16" s="590"/>
      <c r="E16" s="590"/>
      <c r="F16" s="99"/>
      <c r="G16" s="72"/>
      <c r="H16" s="72"/>
      <c r="I16" s="89" t="s">
        <v>301</v>
      </c>
    </row>
    <row r="17" spans="2:9" s="74" customFormat="1" ht="40.5" customHeight="1">
      <c r="B17" s="63" t="s">
        <v>426</v>
      </c>
      <c r="C17" s="588" t="s">
        <v>351</v>
      </c>
      <c r="D17" s="588"/>
      <c r="E17" s="588"/>
      <c r="F17" s="100">
        <v>1</v>
      </c>
      <c r="G17" s="72"/>
      <c r="H17" s="72"/>
      <c r="I17" s="88" t="s">
        <v>307</v>
      </c>
    </row>
    <row r="18" spans="2:9" s="74" customFormat="1" ht="20.25">
      <c r="B18" s="67" t="s">
        <v>427</v>
      </c>
      <c r="C18" s="588" t="s">
        <v>308</v>
      </c>
      <c r="D18" s="588"/>
      <c r="E18" s="588"/>
      <c r="F18" s="100">
        <v>2</v>
      </c>
      <c r="G18" s="72"/>
      <c r="H18" s="72"/>
      <c r="I18" s="88" t="s">
        <v>327</v>
      </c>
    </row>
    <row r="19" spans="2:9" s="74" customFormat="1" ht="30">
      <c r="B19" s="68" t="s">
        <v>428</v>
      </c>
      <c r="C19" s="588" t="s">
        <v>429</v>
      </c>
      <c r="D19" s="588"/>
      <c r="E19" s="588"/>
      <c r="F19" s="100">
        <v>3</v>
      </c>
      <c r="G19" s="72"/>
      <c r="H19" s="72"/>
      <c r="I19" s="88" t="s">
        <v>310</v>
      </c>
    </row>
    <row r="20" spans="2:9" s="74" customFormat="1" ht="30">
      <c r="B20" s="69" t="s">
        <v>430</v>
      </c>
      <c r="C20" s="588" t="s">
        <v>345</v>
      </c>
      <c r="D20" s="588"/>
      <c r="E20" s="588"/>
      <c r="F20" s="100">
        <v>4</v>
      </c>
      <c r="G20" s="72"/>
      <c r="H20" s="72"/>
      <c r="I20" s="88" t="s">
        <v>320</v>
      </c>
    </row>
    <row r="21" spans="2:9" s="74" customFormat="1" ht="60.6" customHeight="1">
      <c r="B21" s="70" t="s">
        <v>431</v>
      </c>
      <c r="C21" s="588" t="s">
        <v>432</v>
      </c>
      <c r="D21" s="588"/>
      <c r="E21" s="588"/>
      <c r="F21" s="100">
        <v>5</v>
      </c>
      <c r="G21" s="72"/>
      <c r="H21" s="72"/>
      <c r="I21" s="88" t="str">
        <f>C48</f>
        <v>Interrupción o afectación en la prestación del servicio administrativo</v>
      </c>
    </row>
    <row r="22" spans="2:9" s="74" customFormat="1" ht="20.25">
      <c r="B22" s="80"/>
      <c r="C22" s="71"/>
      <c r="D22" s="71"/>
      <c r="E22" s="71"/>
      <c r="F22" s="81"/>
      <c r="G22" s="72"/>
      <c r="H22" s="72"/>
      <c r="I22" s="88" t="str">
        <f>C56</f>
        <v>Afectación Ambiental</v>
      </c>
    </row>
    <row r="23" spans="2:9" s="74" customFormat="1" ht="20.25">
      <c r="B23" s="80"/>
      <c r="C23" s="71"/>
      <c r="D23" s="71"/>
      <c r="E23" s="71"/>
      <c r="F23" s="81"/>
      <c r="G23" s="72"/>
      <c r="H23" s="72"/>
      <c r="I23" s="72"/>
    </row>
    <row r="24" spans="2:9" s="74" customFormat="1" ht="20.25">
      <c r="B24" s="73"/>
      <c r="C24" s="589" t="s">
        <v>327</v>
      </c>
      <c r="D24" s="589"/>
      <c r="E24" s="589"/>
      <c r="F24" s="81"/>
      <c r="G24" s="72"/>
      <c r="H24" s="72"/>
      <c r="I24" s="72"/>
    </row>
    <row r="25" spans="2:9" s="74" customFormat="1" ht="20.25">
      <c r="B25" s="75" t="s">
        <v>426</v>
      </c>
      <c r="C25" s="588" t="s">
        <v>352</v>
      </c>
      <c r="D25" s="588"/>
      <c r="E25" s="588"/>
      <c r="F25" s="100">
        <v>1</v>
      </c>
      <c r="G25" s="72"/>
      <c r="H25" s="72"/>
      <c r="I25" s="72"/>
    </row>
    <row r="26" spans="2:9" s="74" customFormat="1" ht="20.25">
      <c r="B26" s="76" t="s">
        <v>427</v>
      </c>
      <c r="C26" s="588" t="s">
        <v>433</v>
      </c>
      <c r="D26" s="588"/>
      <c r="E26" s="588"/>
      <c r="F26" s="100">
        <v>2</v>
      </c>
      <c r="G26" s="72"/>
      <c r="H26" s="72"/>
      <c r="I26" s="80"/>
    </row>
    <row r="27" spans="2:9" s="74" customFormat="1" ht="20.25">
      <c r="B27" s="77" t="s">
        <v>428</v>
      </c>
      <c r="C27" s="588" t="s">
        <v>346</v>
      </c>
      <c r="D27" s="588"/>
      <c r="E27" s="588"/>
      <c r="F27" s="100">
        <v>3</v>
      </c>
      <c r="G27" s="72"/>
      <c r="H27" s="72"/>
      <c r="I27" s="80" t="str">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row>
    <row r="28" spans="2:9" s="74" customFormat="1" ht="20.25">
      <c r="B28" s="78" t="s">
        <v>430</v>
      </c>
      <c r="C28" s="588" t="s">
        <v>434</v>
      </c>
      <c r="D28" s="588"/>
      <c r="E28" s="588"/>
      <c r="F28" s="100">
        <v>4</v>
      </c>
      <c r="G28" s="72"/>
      <c r="H28" s="72"/>
      <c r="I28" s="80" t="str">
        <v xml:space="preserve">Si el hecho llegara a presentarse, tendría bajo impacto o efecto sobre la entidad.
</v>
      </c>
    </row>
    <row r="29" spans="2:9" s="74" customFormat="1" ht="20.25">
      <c r="B29" s="79" t="s">
        <v>431</v>
      </c>
      <c r="C29" s="588" t="s">
        <v>435</v>
      </c>
      <c r="D29" s="588"/>
      <c r="E29" s="588"/>
      <c r="F29" s="100">
        <v>5</v>
      </c>
      <c r="G29" s="72"/>
      <c r="H29" s="72"/>
      <c r="I29" s="80" t="str">
        <v xml:space="preserve">Si el hecho llegara a presentarse, tendría medianas consecuencias o efectos sobre la entidad.
</v>
      </c>
    </row>
    <row r="30" spans="2:9" s="74" customFormat="1" ht="20.25">
      <c r="B30" s="80"/>
      <c r="C30" s="71"/>
      <c r="D30" s="71"/>
      <c r="E30" s="71"/>
      <c r="F30" s="81"/>
      <c r="G30" s="72"/>
      <c r="H30" s="72"/>
      <c r="I30" s="80" t="str">
        <v xml:space="preserve">Si el hecho llegara a presentarse, tendría altas consecuencias o efectos sobre la entidad
</v>
      </c>
    </row>
    <row r="31" spans="2:9" s="72" customFormat="1" ht="20.25">
      <c r="B31" s="82"/>
      <c r="C31" s="82"/>
      <c r="D31" s="82"/>
      <c r="E31" s="82"/>
      <c r="F31" s="81"/>
      <c r="I31" s="80" t="str">
        <v xml:space="preserve">Si el hecho llegara a presentarse, tendría desastrosas consecuencias o efectos sobre la entidad.
</v>
      </c>
    </row>
    <row r="32" spans="2:9" s="72" customFormat="1" ht="20.25">
      <c r="B32" s="98"/>
      <c r="C32" s="590" t="s">
        <v>310</v>
      </c>
      <c r="D32" s="590"/>
      <c r="E32" s="590"/>
      <c r="F32" s="81"/>
      <c r="I32" s="80"/>
    </row>
    <row r="33" spans="2:9" s="72" customFormat="1" ht="20.25">
      <c r="B33" s="63" t="s">
        <v>426</v>
      </c>
      <c r="C33" s="588" t="s">
        <v>311</v>
      </c>
      <c r="D33" s="588"/>
      <c r="E33" s="588"/>
      <c r="F33" s="101">
        <v>1</v>
      </c>
      <c r="I33" s="80" t="str">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row>
    <row r="34" spans="2:9" s="72" customFormat="1" ht="20.25">
      <c r="B34" s="67" t="s">
        <v>427</v>
      </c>
      <c r="C34" s="588" t="s">
        <v>318</v>
      </c>
      <c r="D34" s="588"/>
      <c r="E34" s="588"/>
      <c r="F34" s="101">
        <v>2</v>
      </c>
      <c r="I34" s="80" t="str">
        <v xml:space="preserve">Si el hecho llegara a presentarse, tendría bajo impacto o efecto sobre la entidad.
</v>
      </c>
    </row>
    <row r="35" spans="2:9" s="72" customFormat="1" ht="20.25">
      <c r="B35" s="68" t="s">
        <v>428</v>
      </c>
      <c r="C35" s="588" t="s">
        <v>313</v>
      </c>
      <c r="D35" s="588"/>
      <c r="E35" s="588"/>
      <c r="F35" s="101">
        <v>3</v>
      </c>
      <c r="I35" s="80" t="str">
        <v xml:space="preserve">Si el hecho llegara a presentarse, tendría medianas consecuencias o efectos sobre la entidad.
</v>
      </c>
    </row>
    <row r="36" spans="2:9" s="72" customFormat="1" ht="20.25">
      <c r="B36" s="69" t="s">
        <v>430</v>
      </c>
      <c r="C36" s="588" t="s">
        <v>436</v>
      </c>
      <c r="D36" s="588"/>
      <c r="E36" s="588"/>
      <c r="F36" s="101">
        <v>4</v>
      </c>
      <c r="I36" s="80" t="str">
        <v xml:space="preserve">Si el hecho llegara a presentarse, tendría altas consecuencias o efectos sobre la entidad
</v>
      </c>
    </row>
    <row r="37" spans="2:9" s="72" customFormat="1" ht="20.25">
      <c r="B37" s="70" t="s">
        <v>431</v>
      </c>
      <c r="C37" s="588" t="s">
        <v>437</v>
      </c>
      <c r="D37" s="588"/>
      <c r="E37" s="588"/>
      <c r="F37" s="101">
        <v>5</v>
      </c>
      <c r="I37" s="80" t="str">
        <v xml:space="preserve">Si el hecho llegara a presentarse, tendría desastrosas consecuencias o efectos sobre la entidad.
</v>
      </c>
    </row>
    <row r="38" spans="2:9" s="72" customFormat="1" ht="20.25">
      <c r="B38" s="82"/>
      <c r="C38" s="82"/>
      <c r="D38" s="82"/>
      <c r="E38" s="82"/>
      <c r="F38" s="81"/>
      <c r="I38" s="80"/>
    </row>
    <row r="39" spans="2:9" s="72" customFormat="1" ht="20.25">
      <c r="B39" s="82"/>
      <c r="C39" s="82"/>
      <c r="D39" s="82"/>
      <c r="E39" s="82"/>
      <c r="F39" s="81"/>
    </row>
    <row r="40" spans="2:9" s="72" customFormat="1" ht="20.25">
      <c r="B40" s="73"/>
      <c r="C40" s="590" t="s">
        <v>320</v>
      </c>
      <c r="D40" s="590"/>
      <c r="E40" s="590"/>
      <c r="F40" s="81"/>
    </row>
    <row r="41" spans="2:9" s="72" customFormat="1" ht="20.25">
      <c r="B41" s="102" t="s">
        <v>426</v>
      </c>
      <c r="C41" s="588" t="s">
        <v>339</v>
      </c>
      <c r="D41" s="588"/>
      <c r="E41" s="588"/>
      <c r="F41" s="101">
        <v>1</v>
      </c>
    </row>
    <row r="42" spans="2:9" s="72" customFormat="1" ht="20.25">
      <c r="B42" s="103" t="s">
        <v>427</v>
      </c>
      <c r="C42" s="588" t="s">
        <v>321</v>
      </c>
      <c r="D42" s="588"/>
      <c r="E42" s="588"/>
      <c r="F42" s="101">
        <v>2</v>
      </c>
    </row>
    <row r="43" spans="2:9" s="72" customFormat="1" ht="20.25">
      <c r="B43" s="104" t="s">
        <v>428</v>
      </c>
      <c r="C43" s="588" t="s">
        <v>350</v>
      </c>
      <c r="D43" s="588"/>
      <c r="E43" s="588"/>
      <c r="F43" s="101">
        <v>3</v>
      </c>
    </row>
    <row r="44" spans="2:9" s="72" customFormat="1" ht="20.25">
      <c r="B44" s="105" t="s">
        <v>430</v>
      </c>
      <c r="C44" s="588" t="s">
        <v>438</v>
      </c>
      <c r="D44" s="588"/>
      <c r="E44" s="588"/>
      <c r="F44" s="101">
        <v>4</v>
      </c>
    </row>
    <row r="45" spans="2:9" s="72" customFormat="1" ht="20.25">
      <c r="B45" s="106" t="s">
        <v>431</v>
      </c>
      <c r="C45" s="588" t="s">
        <v>439</v>
      </c>
      <c r="D45" s="588"/>
      <c r="E45" s="588"/>
      <c r="F45" s="101">
        <v>5</v>
      </c>
    </row>
    <row r="46" spans="2:9" s="72" customFormat="1" ht="20.25">
      <c r="B46" s="80"/>
      <c r="C46" s="80" t="s">
        <v>440</v>
      </c>
      <c r="D46" s="80"/>
      <c r="F46" s="81"/>
    </row>
    <row r="47" spans="2:9" s="72" customFormat="1" ht="20.25">
      <c r="B47" s="80"/>
      <c r="C47" s="80"/>
      <c r="D47" s="80"/>
      <c r="F47" s="81"/>
    </row>
    <row r="48" spans="2:9" s="72" customFormat="1" ht="20.25">
      <c r="B48" s="73"/>
      <c r="C48" s="589" t="s">
        <v>334</v>
      </c>
      <c r="D48" s="589"/>
      <c r="E48" s="589"/>
      <c r="F48" s="81"/>
    </row>
    <row r="49" spans="2:6" s="72" customFormat="1" ht="20.25" customHeight="1">
      <c r="B49" s="75" t="s">
        <v>426</v>
      </c>
      <c r="C49" s="585" t="s">
        <v>341</v>
      </c>
      <c r="D49" s="586"/>
      <c r="E49" s="587"/>
      <c r="F49" s="66">
        <v>1</v>
      </c>
    </row>
    <row r="50" spans="2:6" s="72" customFormat="1" ht="20.25" customHeight="1">
      <c r="B50" s="76" t="s">
        <v>427</v>
      </c>
      <c r="C50" s="585" t="s">
        <v>328</v>
      </c>
      <c r="D50" s="586"/>
      <c r="E50" s="587"/>
      <c r="F50" s="66">
        <v>2</v>
      </c>
    </row>
    <row r="51" spans="2:6" s="72" customFormat="1" ht="20.25" customHeight="1">
      <c r="B51" s="77" t="s">
        <v>428</v>
      </c>
      <c r="C51" s="585" t="s">
        <v>441</v>
      </c>
      <c r="D51" s="586"/>
      <c r="E51" s="587"/>
      <c r="F51" s="66">
        <v>3</v>
      </c>
    </row>
    <row r="52" spans="2:6" s="72" customFormat="1" ht="20.25" customHeight="1">
      <c r="B52" s="78" t="s">
        <v>430</v>
      </c>
      <c r="C52" s="585" t="s">
        <v>442</v>
      </c>
      <c r="D52" s="586"/>
      <c r="E52" s="587"/>
      <c r="F52" s="66">
        <v>4</v>
      </c>
    </row>
    <row r="53" spans="2:6" s="72" customFormat="1" ht="20.25" customHeight="1">
      <c r="B53" s="79" t="s">
        <v>431</v>
      </c>
      <c r="C53" s="585" t="s">
        <v>443</v>
      </c>
      <c r="D53" s="586"/>
      <c r="E53" s="587"/>
      <c r="F53" s="66">
        <v>5</v>
      </c>
    </row>
    <row r="54" spans="2:6" s="72" customFormat="1" ht="20.25">
      <c r="B54" s="80"/>
      <c r="C54" s="80"/>
      <c r="D54" s="80"/>
      <c r="E54" s="80"/>
      <c r="F54" s="81"/>
    </row>
    <row r="55" spans="2:6" s="72" customFormat="1" ht="20.25"/>
    <row r="56" spans="2:6" s="72" customFormat="1" ht="20.25" customHeight="1">
      <c r="B56" s="73"/>
      <c r="C56" s="91" t="s">
        <v>342</v>
      </c>
      <c r="D56" s="91"/>
      <c r="E56" s="91"/>
      <c r="F56" s="81"/>
    </row>
    <row r="57" spans="2:6" s="72" customFormat="1" ht="20.25" customHeight="1">
      <c r="B57" s="75" t="s">
        <v>426</v>
      </c>
      <c r="C57" s="582" t="s">
        <v>444</v>
      </c>
      <c r="D57" s="583"/>
      <c r="E57" s="584"/>
      <c r="F57" s="66">
        <v>1</v>
      </c>
    </row>
    <row r="58" spans="2:6" s="72" customFormat="1" ht="20.25" customHeight="1">
      <c r="B58" s="76" t="s">
        <v>427</v>
      </c>
      <c r="C58" s="582" t="s">
        <v>343</v>
      </c>
      <c r="D58" s="583"/>
      <c r="E58" s="584"/>
      <c r="F58" s="66">
        <v>2</v>
      </c>
    </row>
    <row r="59" spans="2:6" s="72" customFormat="1" ht="20.25" customHeight="1">
      <c r="B59" s="77" t="s">
        <v>428</v>
      </c>
      <c r="C59" s="582" t="s">
        <v>445</v>
      </c>
      <c r="D59" s="583"/>
      <c r="E59" s="584"/>
      <c r="F59" s="66">
        <v>3</v>
      </c>
    </row>
    <row r="60" spans="2:6" s="72" customFormat="1" ht="20.25" customHeight="1">
      <c r="B60" s="78" t="s">
        <v>430</v>
      </c>
      <c r="C60" s="582" t="s">
        <v>446</v>
      </c>
      <c r="D60" s="583"/>
      <c r="E60" s="584"/>
      <c r="F60" s="66">
        <v>4</v>
      </c>
    </row>
    <row r="61" spans="2:6" s="72" customFormat="1" ht="20.25" customHeight="1">
      <c r="B61" s="79" t="s">
        <v>431</v>
      </c>
      <c r="C61" s="582" t="s">
        <v>447</v>
      </c>
      <c r="D61" s="583"/>
      <c r="E61" s="584"/>
      <c r="F61" s="66">
        <v>5</v>
      </c>
    </row>
  </sheetData>
  <mergeCells count="37">
    <mergeCell ref="B2:E2"/>
    <mergeCell ref="B14:E14"/>
    <mergeCell ref="C17:E17"/>
    <mergeCell ref="C18:E18"/>
    <mergeCell ref="C19:E19"/>
    <mergeCell ref="C20:E20"/>
    <mergeCell ref="C21:E21"/>
    <mergeCell ref="C16:E16"/>
    <mergeCell ref="C24:E24"/>
    <mergeCell ref="C25:E25"/>
    <mergeCell ref="C26:E26"/>
    <mergeCell ref="C27:E27"/>
    <mergeCell ref="C28:E28"/>
    <mergeCell ref="C29:E29"/>
    <mergeCell ref="C32:E32"/>
    <mergeCell ref="C33:E33"/>
    <mergeCell ref="C34:E34"/>
    <mergeCell ref="C35:E35"/>
    <mergeCell ref="C36:E36"/>
    <mergeCell ref="C37:E37"/>
    <mergeCell ref="C40:E40"/>
    <mergeCell ref="C41:E41"/>
    <mergeCell ref="C42:E42"/>
    <mergeCell ref="C43:E43"/>
    <mergeCell ref="C44:E44"/>
    <mergeCell ref="C52:E52"/>
    <mergeCell ref="C53:E53"/>
    <mergeCell ref="C45:E45"/>
    <mergeCell ref="C48:E48"/>
    <mergeCell ref="C49:E49"/>
    <mergeCell ref="C50:E50"/>
    <mergeCell ref="C51:E51"/>
    <mergeCell ref="C57:E57"/>
    <mergeCell ref="C58:E58"/>
    <mergeCell ref="C59:E59"/>
    <mergeCell ref="C60:E60"/>
    <mergeCell ref="C61:E61"/>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4:S42"/>
  <sheetViews>
    <sheetView showGridLines="0" topLeftCell="C1" zoomScale="70" zoomScaleNormal="70" workbookViewId="0">
      <selection activeCell="Q10" sqref="Q10:R10"/>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4" spans="2:19">
      <c r="B4" s="595" t="s">
        <v>448</v>
      </c>
      <c r="C4" s="596"/>
      <c r="D4" s="596"/>
      <c r="E4" s="597" t="s">
        <v>449</v>
      </c>
      <c r="F4" s="597"/>
      <c r="G4" s="597"/>
      <c r="H4" s="597"/>
      <c r="I4" s="598"/>
      <c r="Q4" s="599" t="s">
        <v>450</v>
      </c>
      <c r="R4" s="599"/>
    </row>
    <row r="5" spans="2:19">
      <c r="B5" s="595"/>
      <c r="C5" s="596"/>
      <c r="D5" s="596"/>
      <c r="E5" s="597"/>
      <c r="F5" s="597"/>
      <c r="G5" s="597"/>
      <c r="H5" s="597"/>
      <c r="I5" s="598"/>
      <c r="Q5" s="599"/>
      <c r="R5" s="599"/>
    </row>
    <row r="6" spans="2:19">
      <c r="B6" s="595"/>
      <c r="C6" s="596"/>
      <c r="D6" s="596"/>
      <c r="E6" s="597"/>
      <c r="F6" s="597"/>
      <c r="G6" s="597"/>
      <c r="H6" s="597"/>
      <c r="I6" s="598"/>
      <c r="Q6" s="599"/>
      <c r="R6" s="599"/>
    </row>
    <row r="7" spans="2:19" ht="15.75" thickBot="1">
      <c r="B7" s="108"/>
      <c r="I7" s="109"/>
    </row>
    <row r="8" spans="2:19" ht="62.25" customHeight="1" thickBot="1">
      <c r="B8" s="600" t="s">
        <v>407</v>
      </c>
      <c r="C8" s="601"/>
      <c r="D8" s="52" t="s">
        <v>451</v>
      </c>
      <c r="E8" s="53">
        <v>5</v>
      </c>
      <c r="F8" s="53">
        <v>10</v>
      </c>
      <c r="G8" s="53">
        <v>15</v>
      </c>
      <c r="H8" s="53">
        <v>20</v>
      </c>
      <c r="I8" s="110">
        <v>25</v>
      </c>
      <c r="K8" s="602" t="s">
        <v>452</v>
      </c>
      <c r="L8" s="603"/>
      <c r="M8" s="603"/>
      <c r="N8" s="603"/>
      <c r="O8" s="603"/>
      <c r="P8" s="604"/>
      <c r="Q8" s="605" t="s">
        <v>453</v>
      </c>
      <c r="R8" s="605"/>
      <c r="S8" s="16" t="s">
        <v>454</v>
      </c>
    </row>
    <row r="9" spans="2:19" ht="62.25" customHeight="1" thickBot="1">
      <c r="B9" s="600"/>
      <c r="C9" s="601"/>
      <c r="D9" s="52" t="s">
        <v>455</v>
      </c>
      <c r="E9" s="54">
        <v>4</v>
      </c>
      <c r="F9" s="54">
        <v>8</v>
      </c>
      <c r="G9" s="53">
        <v>12</v>
      </c>
      <c r="H9" s="53">
        <v>16</v>
      </c>
      <c r="I9" s="110">
        <v>20</v>
      </c>
      <c r="K9" s="606" t="s">
        <v>456</v>
      </c>
      <c r="L9" s="607"/>
      <c r="M9" s="607"/>
      <c r="N9" s="607"/>
      <c r="O9" s="607"/>
      <c r="P9" s="607"/>
      <c r="Q9" s="608" t="s">
        <v>457</v>
      </c>
      <c r="R9" s="609"/>
      <c r="S9" s="16" t="s">
        <v>397</v>
      </c>
    </row>
    <row r="10" spans="2:19" ht="62.25" customHeight="1" thickBot="1">
      <c r="B10" s="600"/>
      <c r="C10" s="601"/>
      <c r="D10" s="52" t="s">
        <v>458</v>
      </c>
      <c r="E10" s="54">
        <v>3</v>
      </c>
      <c r="F10" s="54">
        <v>6</v>
      </c>
      <c r="G10" s="54">
        <v>9</v>
      </c>
      <c r="H10" s="53">
        <v>12</v>
      </c>
      <c r="I10" s="110">
        <v>15</v>
      </c>
      <c r="K10" s="610" t="s">
        <v>428</v>
      </c>
      <c r="L10" s="611"/>
      <c r="M10" s="611"/>
      <c r="N10" s="611"/>
      <c r="O10" s="611"/>
      <c r="P10" s="611"/>
      <c r="Q10" s="605" t="s">
        <v>459</v>
      </c>
      <c r="R10" s="605"/>
      <c r="S10" s="16" t="s">
        <v>398</v>
      </c>
    </row>
    <row r="11" spans="2:19" ht="62.25" customHeight="1">
      <c r="B11" s="600"/>
      <c r="C11" s="601"/>
      <c r="D11" s="52" t="s">
        <v>460</v>
      </c>
      <c r="E11" s="55">
        <v>2</v>
      </c>
      <c r="F11" s="54">
        <v>4</v>
      </c>
      <c r="G11" s="54">
        <v>6</v>
      </c>
      <c r="H11" s="53">
        <v>8</v>
      </c>
      <c r="I11" s="110">
        <v>10</v>
      </c>
      <c r="K11" s="612" t="s">
        <v>461</v>
      </c>
      <c r="L11" s="613"/>
      <c r="M11" s="613"/>
      <c r="N11" s="613"/>
      <c r="O11" s="613"/>
      <c r="P11" s="613"/>
      <c r="Q11" s="605" t="s">
        <v>396</v>
      </c>
      <c r="R11" s="614"/>
      <c r="S11" s="16" t="s">
        <v>396</v>
      </c>
    </row>
    <row r="12" spans="2:19" ht="62.25" customHeight="1">
      <c r="B12" s="600"/>
      <c r="C12" s="601"/>
      <c r="D12" s="52" t="s">
        <v>462</v>
      </c>
      <c r="E12" s="55">
        <v>1</v>
      </c>
      <c r="F12" s="55">
        <v>2</v>
      </c>
      <c r="G12" s="54">
        <v>3</v>
      </c>
      <c r="H12" s="53">
        <v>4</v>
      </c>
      <c r="I12" s="110">
        <v>5</v>
      </c>
    </row>
    <row r="13" spans="2:19" ht="62.25" customHeight="1" thickBot="1">
      <c r="B13" s="111"/>
      <c r="C13" s="593" t="s">
        <v>463</v>
      </c>
      <c r="D13" s="594"/>
      <c r="E13" s="112" t="s">
        <v>464</v>
      </c>
      <c r="F13" s="112" t="s">
        <v>465</v>
      </c>
      <c r="G13" s="112" t="s">
        <v>466</v>
      </c>
      <c r="H13" s="112" t="s">
        <v>467</v>
      </c>
      <c r="I13" s="113" t="s">
        <v>468</v>
      </c>
    </row>
    <row r="18" spans="4:6" ht="15.75">
      <c r="D18" s="21" t="s">
        <v>469</v>
      </c>
      <c r="E18" s="114" t="s">
        <v>461</v>
      </c>
      <c r="F18" s="114">
        <v>1</v>
      </c>
    </row>
    <row r="19" spans="4:6">
      <c r="D19" s="21" t="s">
        <v>470</v>
      </c>
      <c r="E19" s="21" t="s">
        <v>461</v>
      </c>
      <c r="F19" s="21">
        <v>2</v>
      </c>
    </row>
    <row r="20" spans="4:6">
      <c r="D20" s="21" t="s">
        <v>471</v>
      </c>
      <c r="E20" s="21" t="s">
        <v>428</v>
      </c>
      <c r="F20" s="21">
        <v>2</v>
      </c>
    </row>
    <row r="21" spans="4:6">
      <c r="D21" s="21" t="s">
        <v>472</v>
      </c>
      <c r="E21" s="21" t="s">
        <v>473</v>
      </c>
      <c r="F21" s="21">
        <v>3</v>
      </c>
    </row>
    <row r="22" spans="4:6">
      <c r="D22" s="21" t="s">
        <v>474</v>
      </c>
      <c r="E22" s="21" t="s">
        <v>452</v>
      </c>
      <c r="F22" s="21">
        <v>4</v>
      </c>
    </row>
    <row r="23" spans="4:6">
      <c r="D23" s="21" t="s">
        <v>475</v>
      </c>
      <c r="E23" s="21" t="s">
        <v>461</v>
      </c>
      <c r="F23" s="21">
        <v>1</v>
      </c>
    </row>
    <row r="24" spans="4:6">
      <c r="D24" s="21" t="s">
        <v>476</v>
      </c>
      <c r="E24" s="21" t="s">
        <v>428</v>
      </c>
      <c r="F24" s="21">
        <v>2</v>
      </c>
    </row>
    <row r="25" spans="4:6">
      <c r="D25" s="21" t="s">
        <v>477</v>
      </c>
      <c r="E25" s="21" t="s">
        <v>428</v>
      </c>
      <c r="F25" s="21">
        <v>2</v>
      </c>
    </row>
    <row r="26" spans="4:6">
      <c r="D26" s="21" t="s">
        <v>478</v>
      </c>
      <c r="E26" s="21" t="s">
        <v>456</v>
      </c>
      <c r="F26" s="21">
        <v>3</v>
      </c>
    </row>
    <row r="27" spans="4:6">
      <c r="D27" s="21" t="s">
        <v>479</v>
      </c>
      <c r="E27" s="21" t="s">
        <v>452</v>
      </c>
      <c r="F27" s="21">
        <v>4</v>
      </c>
    </row>
    <row r="28" spans="4:6">
      <c r="D28" s="21" t="s">
        <v>480</v>
      </c>
      <c r="E28" s="21" t="s">
        <v>428</v>
      </c>
      <c r="F28" s="21">
        <v>2</v>
      </c>
    </row>
    <row r="29" spans="4:6">
      <c r="D29" s="21" t="s">
        <v>481</v>
      </c>
      <c r="E29" s="21" t="s">
        <v>428</v>
      </c>
      <c r="F29" s="21">
        <v>2</v>
      </c>
    </row>
    <row r="30" spans="4:6">
      <c r="D30" s="21" t="s">
        <v>482</v>
      </c>
      <c r="E30" s="21" t="s">
        <v>428</v>
      </c>
      <c r="F30" s="21">
        <v>2</v>
      </c>
    </row>
    <row r="31" spans="4:6">
      <c r="D31" s="21" t="s">
        <v>483</v>
      </c>
      <c r="E31" s="21" t="s">
        <v>456</v>
      </c>
      <c r="F31" s="21">
        <v>3</v>
      </c>
    </row>
    <row r="32" spans="4:6">
      <c r="D32" s="21" t="s">
        <v>484</v>
      </c>
      <c r="E32" s="21" t="s">
        <v>452</v>
      </c>
      <c r="F32" s="21">
        <v>4</v>
      </c>
    </row>
    <row r="33" spans="4:6">
      <c r="D33" s="21" t="s">
        <v>485</v>
      </c>
      <c r="E33" s="21" t="s">
        <v>428</v>
      </c>
      <c r="F33" s="21">
        <v>2</v>
      </c>
    </row>
    <row r="34" spans="4:6">
      <c r="D34" s="21" t="s">
        <v>486</v>
      </c>
      <c r="E34" s="21" t="s">
        <v>428</v>
      </c>
      <c r="F34" s="21">
        <v>2</v>
      </c>
    </row>
    <row r="35" spans="4:6">
      <c r="D35" s="21" t="s">
        <v>487</v>
      </c>
      <c r="E35" s="21" t="s">
        <v>456</v>
      </c>
      <c r="F35" s="21">
        <v>3</v>
      </c>
    </row>
    <row r="36" spans="4:6">
      <c r="D36" s="21" t="s">
        <v>488</v>
      </c>
      <c r="E36" s="21" t="s">
        <v>456</v>
      </c>
      <c r="F36" s="21">
        <v>3</v>
      </c>
    </row>
    <row r="37" spans="4:6">
      <c r="D37" s="21" t="s">
        <v>489</v>
      </c>
      <c r="E37" s="21" t="s">
        <v>452</v>
      </c>
      <c r="F37" s="21">
        <v>4</v>
      </c>
    </row>
    <row r="38" spans="4:6">
      <c r="D38" s="21" t="s">
        <v>490</v>
      </c>
      <c r="E38" s="21" t="s">
        <v>456</v>
      </c>
      <c r="F38" s="21">
        <v>3</v>
      </c>
    </row>
    <row r="39" spans="4:6">
      <c r="D39" s="21" t="s">
        <v>491</v>
      </c>
      <c r="E39" s="21" t="s">
        <v>456</v>
      </c>
      <c r="F39" s="21">
        <v>3</v>
      </c>
    </row>
    <row r="40" spans="4:6">
      <c r="D40" s="21" t="s">
        <v>492</v>
      </c>
      <c r="E40" s="21" t="s">
        <v>456</v>
      </c>
      <c r="F40" s="21">
        <v>3</v>
      </c>
    </row>
    <row r="41" spans="4:6">
      <c r="D41" s="21" t="s">
        <v>493</v>
      </c>
      <c r="E41" s="21" t="s">
        <v>456</v>
      </c>
      <c r="F41" s="21">
        <v>3</v>
      </c>
    </row>
    <row r="42" spans="4:6">
      <c r="D42" s="21" t="s">
        <v>494</v>
      </c>
      <c r="E42" s="21" t="s">
        <v>452</v>
      </c>
      <c r="F42" s="21">
        <v>4</v>
      </c>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82172-25F6-42D9-A12B-AA71A446AC90}">
  <dimension ref="B2:J30"/>
  <sheetViews>
    <sheetView workbookViewId="0">
      <selection activeCell="S26" sqref="S26"/>
    </sheetView>
  </sheetViews>
  <sheetFormatPr baseColWidth="10" defaultColWidth="11.42578125" defaultRowHeight="15"/>
  <sheetData>
    <row r="2" spans="2:10" ht="18.75">
      <c r="B2" s="615" t="s">
        <v>495</v>
      </c>
      <c r="C2" s="615"/>
      <c r="D2" s="615"/>
      <c r="E2" s="615"/>
      <c r="F2" s="615"/>
      <c r="G2" s="615"/>
      <c r="H2" s="615"/>
      <c r="I2" s="615"/>
      <c r="J2" s="615"/>
    </row>
    <row r="3" spans="2:10" ht="15.75" thickBot="1"/>
    <row r="4" spans="2:10">
      <c r="B4" s="616" t="s">
        <v>496</v>
      </c>
      <c r="C4" s="617"/>
      <c r="D4" s="617"/>
      <c r="E4" s="617"/>
      <c r="F4" s="617"/>
      <c r="G4" s="617"/>
      <c r="H4" s="617"/>
      <c r="I4" s="617"/>
      <c r="J4" s="618"/>
    </row>
    <row r="5" spans="2:10">
      <c r="B5" s="619"/>
      <c r="C5" s="620"/>
      <c r="D5" s="620"/>
      <c r="E5" s="620"/>
      <c r="F5" s="620"/>
      <c r="G5" s="620"/>
      <c r="H5" s="620"/>
      <c r="I5" s="620"/>
      <c r="J5" s="621"/>
    </row>
    <row r="6" spans="2:10">
      <c r="B6" s="619"/>
      <c r="C6" s="620"/>
      <c r="D6" s="620"/>
      <c r="E6" s="620"/>
      <c r="F6" s="620"/>
      <c r="G6" s="620"/>
      <c r="H6" s="620"/>
      <c r="I6" s="620"/>
      <c r="J6" s="621"/>
    </row>
    <row r="7" spans="2:10" ht="15.75" thickBot="1">
      <c r="B7" s="622"/>
      <c r="C7" s="623"/>
      <c r="D7" s="623"/>
      <c r="E7" s="623"/>
      <c r="F7" s="623"/>
      <c r="G7" s="623"/>
      <c r="H7" s="623"/>
      <c r="I7" s="623"/>
      <c r="J7" s="624"/>
    </row>
    <row r="9" spans="2:10">
      <c r="B9" s="620" t="s">
        <v>497</v>
      </c>
      <c r="C9" s="620"/>
      <c r="D9" s="620"/>
      <c r="E9" s="620"/>
      <c r="F9" s="620"/>
      <c r="G9" s="620"/>
      <c r="H9" s="620"/>
      <c r="I9" s="620"/>
      <c r="J9" s="620"/>
    </row>
    <row r="10" spans="2:10">
      <c r="B10" s="620"/>
      <c r="C10" s="620"/>
      <c r="D10" s="620"/>
      <c r="E10" s="620"/>
      <c r="F10" s="620"/>
      <c r="G10" s="620"/>
      <c r="H10" s="620"/>
      <c r="I10" s="620"/>
      <c r="J10" s="620"/>
    </row>
    <row r="11" spans="2:10">
      <c r="B11" s="620"/>
      <c r="C11" s="620"/>
      <c r="D11" s="620"/>
      <c r="E11" s="620"/>
      <c r="F11" s="620"/>
      <c r="G11" s="620"/>
      <c r="H11" s="620"/>
      <c r="I11" s="620"/>
      <c r="J11" s="620"/>
    </row>
    <row r="12" spans="2:10">
      <c r="B12" s="620"/>
      <c r="C12" s="620"/>
      <c r="D12" s="620"/>
      <c r="E12" s="620"/>
      <c r="F12" s="620"/>
      <c r="G12" s="620"/>
      <c r="H12" s="620"/>
      <c r="I12" s="620"/>
      <c r="J12" s="620"/>
    </row>
    <row r="13" spans="2:10">
      <c r="B13" s="620"/>
      <c r="C13" s="620"/>
      <c r="D13" s="620"/>
      <c r="E13" s="620"/>
      <c r="F13" s="620"/>
      <c r="G13" s="620"/>
      <c r="H13" s="620"/>
      <c r="I13" s="620"/>
      <c r="J13" s="620"/>
    </row>
    <row r="14" spans="2:10">
      <c r="B14" s="620"/>
      <c r="C14" s="620"/>
      <c r="D14" s="620"/>
      <c r="E14" s="620"/>
      <c r="F14" s="620"/>
      <c r="G14" s="620"/>
      <c r="H14" s="620"/>
      <c r="I14" s="620"/>
      <c r="J14" s="620"/>
    </row>
    <row r="15" spans="2:10">
      <c r="B15" s="620"/>
      <c r="C15" s="620"/>
      <c r="D15" s="620"/>
      <c r="E15" s="620"/>
      <c r="F15" s="620"/>
      <c r="G15" s="620"/>
      <c r="H15" s="620"/>
      <c r="I15" s="620"/>
      <c r="J15" s="620"/>
    </row>
    <row r="17" spans="2:10">
      <c r="B17" s="620" t="s">
        <v>498</v>
      </c>
      <c r="C17" s="620"/>
      <c r="D17" s="620"/>
      <c r="E17" s="620"/>
      <c r="F17" s="620"/>
      <c r="G17" s="620"/>
      <c r="H17" s="620"/>
      <c r="I17" s="620"/>
      <c r="J17" s="620"/>
    </row>
    <row r="18" spans="2:10">
      <c r="B18" s="620"/>
      <c r="C18" s="620"/>
      <c r="D18" s="620"/>
      <c r="E18" s="620"/>
      <c r="F18" s="620"/>
      <c r="G18" s="620"/>
      <c r="H18" s="620"/>
      <c r="I18" s="620"/>
      <c r="J18" s="620"/>
    </row>
    <row r="19" spans="2:10">
      <c r="B19" s="620"/>
      <c r="C19" s="620"/>
      <c r="D19" s="620"/>
      <c r="E19" s="620"/>
      <c r="F19" s="620"/>
      <c r="G19" s="620"/>
      <c r="H19" s="620"/>
      <c r="I19" s="620"/>
      <c r="J19" s="620"/>
    </row>
    <row r="20" spans="2:10">
      <c r="B20" s="620"/>
      <c r="C20" s="620"/>
      <c r="D20" s="620"/>
      <c r="E20" s="620"/>
      <c r="F20" s="620"/>
      <c r="G20" s="620"/>
      <c r="H20" s="620"/>
      <c r="I20" s="620"/>
      <c r="J20" s="620"/>
    </row>
    <row r="22" spans="2:10">
      <c r="B22" s="620" t="s">
        <v>499</v>
      </c>
      <c r="C22" s="620"/>
      <c r="D22" s="620"/>
      <c r="E22" s="620"/>
      <c r="F22" s="620"/>
      <c r="G22" s="620"/>
      <c r="H22" s="620"/>
      <c r="I22" s="620"/>
      <c r="J22" s="620"/>
    </row>
    <row r="23" spans="2:10">
      <c r="B23" s="620"/>
      <c r="C23" s="620"/>
      <c r="D23" s="620"/>
      <c r="E23" s="620"/>
      <c r="F23" s="620"/>
      <c r="G23" s="620"/>
      <c r="H23" s="620"/>
      <c r="I23" s="620"/>
      <c r="J23" s="620"/>
    </row>
    <row r="24" spans="2:10">
      <c r="B24" s="620"/>
      <c r="C24" s="620"/>
      <c r="D24" s="620"/>
      <c r="E24" s="620"/>
      <c r="F24" s="620"/>
      <c r="G24" s="620"/>
      <c r="H24" s="620"/>
      <c r="I24" s="620"/>
      <c r="J24" s="620"/>
    </row>
    <row r="25" spans="2:10">
      <c r="B25" s="620"/>
      <c r="C25" s="620"/>
      <c r="D25" s="620"/>
      <c r="E25" s="620"/>
      <c r="F25" s="620"/>
      <c r="G25" s="620"/>
      <c r="H25" s="620"/>
      <c r="I25" s="620"/>
      <c r="J25" s="620"/>
    </row>
    <row r="26" spans="2:10">
      <c r="B26" s="620"/>
      <c r="C26" s="620"/>
      <c r="D26" s="620"/>
      <c r="E26" s="620"/>
      <c r="F26" s="620"/>
      <c r="G26" s="620"/>
      <c r="H26" s="620"/>
      <c r="I26" s="620"/>
      <c r="J26" s="620"/>
    </row>
    <row r="27" spans="2:10">
      <c r="B27" s="620"/>
      <c r="C27" s="620"/>
      <c r="D27" s="620"/>
      <c r="E27" s="620"/>
      <c r="F27" s="620"/>
      <c r="G27" s="620"/>
      <c r="H27" s="620"/>
      <c r="I27" s="620"/>
      <c r="J27" s="620"/>
    </row>
    <row r="28" spans="2:10">
      <c r="B28" s="620"/>
      <c r="C28" s="620"/>
      <c r="D28" s="620"/>
      <c r="E28" s="620"/>
      <c r="F28" s="620"/>
      <c r="G28" s="620"/>
      <c r="H28" s="620"/>
      <c r="I28" s="620"/>
      <c r="J28" s="620"/>
    </row>
    <row r="29" spans="2:10">
      <c r="B29" s="620"/>
      <c r="C29" s="620"/>
      <c r="D29" s="620"/>
      <c r="E29" s="620"/>
      <c r="F29" s="620"/>
      <c r="G29" s="620"/>
      <c r="H29" s="620"/>
      <c r="I29" s="620"/>
      <c r="J29" s="620"/>
    </row>
    <row r="30" spans="2:10">
      <c r="B30" s="620"/>
      <c r="C30" s="620"/>
      <c r="D30" s="620"/>
      <c r="E30" s="620"/>
      <c r="F30" s="620"/>
      <c r="G30" s="620"/>
      <c r="H30" s="620"/>
      <c r="I30" s="620"/>
      <c r="J30" s="620"/>
    </row>
  </sheetData>
  <mergeCells count="5">
    <mergeCell ref="B2:J2"/>
    <mergeCell ref="B4:J7"/>
    <mergeCell ref="B9:J15"/>
    <mergeCell ref="B17:J20"/>
    <mergeCell ref="B22:J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J83"/>
  <sheetViews>
    <sheetView showGridLines="0" zoomScale="89" zoomScaleNormal="89" workbookViewId="0">
      <selection activeCell="G1" sqref="G1"/>
    </sheetView>
  </sheetViews>
  <sheetFormatPr baseColWidth="10" defaultColWidth="10.42578125" defaultRowHeight="14.25"/>
  <cols>
    <col min="1" max="1" width="53.28515625" style="307" customWidth="1"/>
    <col min="2" max="2" width="15.42578125" style="234" customWidth="1"/>
    <col min="3" max="3" width="55.7109375" style="226" customWidth="1"/>
    <col min="4" max="4" width="24.140625" style="234" customWidth="1"/>
    <col min="5" max="5" width="55.7109375" style="226" customWidth="1"/>
    <col min="6" max="6" width="4.7109375" style="226" customWidth="1"/>
    <col min="7" max="16384" width="10.42578125" style="226"/>
  </cols>
  <sheetData>
    <row r="1" spans="1:5" ht="79.900000000000006" customHeight="1">
      <c r="A1" s="302"/>
      <c r="B1" s="337" t="s">
        <v>15</v>
      </c>
      <c r="C1" s="337"/>
      <c r="D1" s="337"/>
      <c r="E1" s="302"/>
    </row>
    <row r="2" spans="1:5" ht="54.75" customHeight="1">
      <c r="A2" s="303" t="s">
        <v>16</v>
      </c>
      <c r="B2" s="338" t="s">
        <v>9</v>
      </c>
      <c r="C2" s="339"/>
      <c r="D2" s="304" t="s">
        <v>17</v>
      </c>
      <c r="E2" s="305" t="s">
        <v>18</v>
      </c>
    </row>
    <row r="3" spans="1:5" ht="16.899999999999999" customHeight="1">
      <c r="A3" s="221"/>
      <c r="B3" s="222"/>
      <c r="C3" s="222"/>
      <c r="D3" s="223"/>
      <c r="E3" s="222"/>
    </row>
    <row r="4" spans="1:5" ht="54.75" customHeight="1">
      <c r="A4" s="303" t="s">
        <v>19</v>
      </c>
      <c r="B4" s="340" t="s">
        <v>20</v>
      </c>
      <c r="C4" s="341"/>
      <c r="D4" s="341"/>
      <c r="E4" s="341"/>
    </row>
    <row r="5" spans="1:5" ht="13.15" customHeight="1">
      <c r="A5" s="224"/>
      <c r="B5" s="225"/>
      <c r="D5" s="223"/>
      <c r="E5" s="223"/>
    </row>
    <row r="6" spans="1:5" ht="21" customHeight="1">
      <c r="A6" s="343" t="s">
        <v>21</v>
      </c>
      <c r="B6" s="344" t="s">
        <v>22</v>
      </c>
      <c r="C6" s="344"/>
      <c r="D6" s="344" t="s">
        <v>23</v>
      </c>
      <c r="E6" s="344"/>
    </row>
    <row r="7" spans="1:5" ht="51" customHeight="1">
      <c r="A7" s="343"/>
      <c r="B7" s="345" t="s">
        <v>24</v>
      </c>
      <c r="C7" s="346"/>
      <c r="D7" s="347" t="s">
        <v>25</v>
      </c>
      <c r="E7" s="348"/>
    </row>
    <row r="8" spans="1:5" ht="21" customHeight="1">
      <c r="A8" s="224"/>
      <c r="B8" s="225"/>
      <c r="D8" s="223"/>
      <c r="E8" s="223"/>
    </row>
    <row r="9" spans="1:5" ht="19.899999999999999" customHeight="1">
      <c r="A9" s="342" t="s">
        <v>26</v>
      </c>
      <c r="B9" s="342"/>
      <c r="C9" s="342"/>
      <c r="D9" s="342"/>
      <c r="E9" s="342"/>
    </row>
    <row r="10" spans="1:5" ht="19.899999999999999" customHeight="1">
      <c r="A10" s="227" t="s">
        <v>27</v>
      </c>
      <c r="B10" s="227" t="s">
        <v>28</v>
      </c>
      <c r="C10" s="227" t="s">
        <v>29</v>
      </c>
      <c r="D10" s="227" t="s">
        <v>30</v>
      </c>
      <c r="E10" s="227" t="s">
        <v>31</v>
      </c>
    </row>
    <row r="11" spans="1:5" s="236" customFormat="1" ht="118.5" customHeight="1">
      <c r="A11" s="335" t="s">
        <v>32</v>
      </c>
      <c r="B11" s="228">
        <v>1</v>
      </c>
      <c r="C11" s="229" t="s">
        <v>33</v>
      </c>
      <c r="D11" s="230">
        <v>1</v>
      </c>
      <c r="E11" s="229" t="s">
        <v>34</v>
      </c>
    </row>
    <row r="12" spans="1:5" s="236" customFormat="1" hidden="1">
      <c r="A12" s="335"/>
      <c r="B12" s="228"/>
      <c r="C12" s="229"/>
      <c r="D12" s="230"/>
      <c r="E12" s="229"/>
    </row>
    <row r="13" spans="1:5" ht="42.75">
      <c r="A13" s="231" t="s">
        <v>35</v>
      </c>
      <c r="B13" s="232"/>
      <c r="C13" s="233"/>
      <c r="E13" s="232"/>
    </row>
    <row r="14" spans="1:5" ht="71.25">
      <c r="A14" s="336" t="s">
        <v>36</v>
      </c>
      <c r="B14" s="232">
        <v>2</v>
      </c>
      <c r="C14" s="233" t="s">
        <v>37</v>
      </c>
      <c r="D14" s="232">
        <v>2</v>
      </c>
      <c r="E14" s="229" t="s">
        <v>38</v>
      </c>
    </row>
    <row r="15" spans="1:5" ht="42.75">
      <c r="A15" s="336"/>
      <c r="B15" s="232">
        <v>3</v>
      </c>
      <c r="C15" s="233" t="s">
        <v>39</v>
      </c>
      <c r="D15" s="232">
        <v>3</v>
      </c>
      <c r="E15" s="229" t="s">
        <v>40</v>
      </c>
    </row>
    <row r="16" spans="1:5" ht="28.5">
      <c r="A16" s="336"/>
      <c r="B16" s="232">
        <v>4</v>
      </c>
      <c r="C16" s="233" t="s">
        <v>41</v>
      </c>
      <c r="D16" s="232"/>
      <c r="E16" s="229"/>
    </row>
    <row r="17" spans="1:5" ht="57">
      <c r="A17" s="336"/>
      <c r="B17" s="232">
        <v>5</v>
      </c>
      <c r="C17" s="233" t="s">
        <v>42</v>
      </c>
      <c r="D17" s="232">
        <v>4</v>
      </c>
      <c r="E17" s="229" t="s">
        <v>43</v>
      </c>
    </row>
    <row r="18" spans="1:5" ht="28.5">
      <c r="A18" s="336"/>
      <c r="B18" s="232">
        <v>6</v>
      </c>
      <c r="C18" s="233" t="s">
        <v>44</v>
      </c>
      <c r="D18" s="232"/>
      <c r="E18" s="229"/>
    </row>
    <row r="19" spans="1:5" ht="28.5">
      <c r="A19" s="336"/>
      <c r="B19" s="232">
        <v>7</v>
      </c>
      <c r="C19" s="233" t="s">
        <v>45</v>
      </c>
      <c r="D19" s="232"/>
      <c r="E19" s="233"/>
    </row>
    <row r="20" spans="1:5" ht="28.5">
      <c r="A20" s="336"/>
      <c r="B20" s="232">
        <v>8</v>
      </c>
      <c r="C20" s="233" t="s">
        <v>46</v>
      </c>
      <c r="D20" s="232"/>
      <c r="E20" s="233"/>
    </row>
    <row r="21" spans="1:5" ht="147.75" customHeight="1">
      <c r="A21" s="336"/>
      <c r="B21" s="232">
        <v>9</v>
      </c>
      <c r="C21" s="233" t="s">
        <v>47</v>
      </c>
      <c r="D21" s="232"/>
      <c r="E21" s="233"/>
    </row>
    <row r="22" spans="1:5" ht="71.25">
      <c r="A22" s="336"/>
      <c r="B22" s="232">
        <v>10</v>
      </c>
      <c r="C22" s="233" t="s">
        <v>48</v>
      </c>
      <c r="D22" s="232"/>
      <c r="E22" s="233"/>
    </row>
    <row r="23" spans="1:5" ht="57">
      <c r="A23" s="336" t="s">
        <v>49</v>
      </c>
      <c r="B23" s="232">
        <v>11</v>
      </c>
      <c r="C23" s="229" t="s">
        <v>50</v>
      </c>
      <c r="D23" s="228">
        <v>5</v>
      </c>
      <c r="E23" s="229" t="s">
        <v>51</v>
      </c>
    </row>
    <row r="24" spans="1:5" ht="42.75">
      <c r="A24" s="336"/>
      <c r="B24" s="232">
        <v>12</v>
      </c>
      <c r="C24" s="229" t="s">
        <v>52</v>
      </c>
      <c r="D24" s="228">
        <v>6</v>
      </c>
      <c r="E24" s="229" t="s">
        <v>53</v>
      </c>
    </row>
    <row r="25" spans="1:5" ht="42.75">
      <c r="A25" s="336"/>
      <c r="B25" s="232">
        <v>13</v>
      </c>
      <c r="C25" s="229" t="s">
        <v>54</v>
      </c>
      <c r="D25" s="228">
        <v>7</v>
      </c>
      <c r="E25" s="229" t="s">
        <v>55</v>
      </c>
    </row>
    <row r="26" spans="1:5" ht="57">
      <c r="A26" s="336"/>
      <c r="B26" s="230">
        <v>14</v>
      </c>
      <c r="C26" s="229" t="s">
        <v>56</v>
      </c>
      <c r="D26" s="230">
        <v>8</v>
      </c>
      <c r="E26" s="229" t="s">
        <v>57</v>
      </c>
    </row>
    <row r="27" spans="1:5" ht="42.75">
      <c r="A27" s="336"/>
      <c r="B27" s="230">
        <v>15</v>
      </c>
      <c r="C27" s="229" t="s">
        <v>58</v>
      </c>
      <c r="D27" s="230">
        <v>9</v>
      </c>
      <c r="E27" s="229" t="s">
        <v>59</v>
      </c>
    </row>
    <row r="28" spans="1:5" ht="28.5">
      <c r="A28" s="336"/>
      <c r="B28" s="230">
        <v>16</v>
      </c>
      <c r="C28" s="229" t="s">
        <v>60</v>
      </c>
      <c r="D28" s="229"/>
      <c r="E28" s="229"/>
    </row>
    <row r="29" spans="1:5" ht="42.75">
      <c r="A29" s="231" t="s">
        <v>61</v>
      </c>
      <c r="B29" s="232">
        <v>17</v>
      </c>
      <c r="C29" s="229" t="s">
        <v>62</v>
      </c>
      <c r="D29" s="228">
        <v>10</v>
      </c>
      <c r="E29" s="229" t="s">
        <v>63</v>
      </c>
    </row>
    <row r="30" spans="1:5" ht="28.5">
      <c r="A30" s="336" t="s">
        <v>64</v>
      </c>
      <c r="B30" s="232">
        <v>18</v>
      </c>
      <c r="C30" s="235" t="s">
        <v>65</v>
      </c>
      <c r="D30" s="232"/>
      <c r="E30" s="233"/>
    </row>
    <row r="31" spans="1:5" ht="28.5">
      <c r="A31" s="336"/>
      <c r="B31" s="232">
        <v>19</v>
      </c>
      <c r="C31" s="235" t="s">
        <v>66</v>
      </c>
      <c r="D31" s="232"/>
      <c r="E31" s="233"/>
    </row>
    <row r="32" spans="1:5" ht="19.899999999999999" customHeight="1">
      <c r="A32" s="342" t="s">
        <v>67</v>
      </c>
      <c r="B32" s="342"/>
      <c r="C32" s="342"/>
      <c r="D32" s="342"/>
      <c r="E32" s="342"/>
    </row>
    <row r="33" spans="1:5" ht="19.899999999999999" customHeight="1">
      <c r="A33" s="227" t="s">
        <v>27</v>
      </c>
      <c r="B33" s="227" t="s">
        <v>28</v>
      </c>
      <c r="C33" s="227" t="s">
        <v>68</v>
      </c>
      <c r="D33" s="227" t="s">
        <v>30</v>
      </c>
      <c r="E33" s="227" t="s">
        <v>69</v>
      </c>
    </row>
    <row r="34" spans="1:5" ht="85.5">
      <c r="A34" s="336" t="s">
        <v>70</v>
      </c>
      <c r="B34" s="228">
        <v>1</v>
      </c>
      <c r="C34" s="229" t="s">
        <v>71</v>
      </c>
      <c r="D34" s="228">
        <v>1</v>
      </c>
      <c r="E34" s="229" t="s">
        <v>72</v>
      </c>
    </row>
    <row r="35" spans="1:5" ht="57">
      <c r="A35" s="336"/>
      <c r="B35" s="228">
        <v>2</v>
      </c>
      <c r="C35" s="229" t="s">
        <v>73</v>
      </c>
      <c r="D35" s="228">
        <v>2</v>
      </c>
      <c r="E35" s="229" t="s">
        <v>74</v>
      </c>
    </row>
    <row r="36" spans="1:5" ht="42.75">
      <c r="A36" s="336"/>
      <c r="B36" s="228">
        <v>3</v>
      </c>
      <c r="C36" s="229" t="s">
        <v>75</v>
      </c>
      <c r="D36" s="228">
        <v>3</v>
      </c>
      <c r="E36" s="229" t="s">
        <v>76</v>
      </c>
    </row>
    <row r="37" spans="1:5" ht="28.5">
      <c r="A37" s="336"/>
      <c r="B37" s="228"/>
      <c r="C37" s="229"/>
      <c r="D37" s="228">
        <v>4</v>
      </c>
      <c r="E37" s="229" t="s">
        <v>77</v>
      </c>
    </row>
    <row r="38" spans="1:5" ht="28.5">
      <c r="A38" s="336"/>
      <c r="B38" s="228"/>
      <c r="C38" s="236"/>
      <c r="D38" s="228">
        <v>5</v>
      </c>
      <c r="E38" s="229" t="s">
        <v>78</v>
      </c>
    </row>
    <row r="39" spans="1:5" ht="28.5">
      <c r="A39" s="336"/>
      <c r="B39" s="228"/>
      <c r="C39" s="235"/>
      <c r="D39" s="228">
        <v>6</v>
      </c>
      <c r="E39" s="229" t="s">
        <v>79</v>
      </c>
    </row>
    <row r="40" spans="1:5">
      <c r="A40" s="336"/>
      <c r="B40" s="228"/>
      <c r="C40" s="235"/>
      <c r="D40" s="228">
        <v>7</v>
      </c>
      <c r="E40" s="235" t="s">
        <v>80</v>
      </c>
    </row>
    <row r="41" spans="1:5" ht="28.5">
      <c r="A41" s="231" t="s">
        <v>81</v>
      </c>
      <c r="B41" s="228"/>
      <c r="C41" s="235"/>
      <c r="D41" s="228"/>
      <c r="E41" s="235"/>
    </row>
    <row r="42" spans="1:5" s="306" customFormat="1" ht="42.75">
      <c r="A42" s="336" t="s">
        <v>82</v>
      </c>
      <c r="B42" s="228">
        <v>4</v>
      </c>
      <c r="C42" s="229" t="s">
        <v>83</v>
      </c>
      <c r="D42" s="228">
        <v>8</v>
      </c>
      <c r="E42" s="237" t="s">
        <v>84</v>
      </c>
    </row>
    <row r="43" spans="1:5" s="306" customFormat="1" ht="28.5">
      <c r="A43" s="336"/>
      <c r="B43" s="228">
        <v>5</v>
      </c>
      <c r="C43" s="229" t="s">
        <v>85</v>
      </c>
      <c r="D43" s="228"/>
      <c r="E43" s="229"/>
    </row>
    <row r="44" spans="1:5" s="306" customFormat="1" ht="57">
      <c r="A44" s="336"/>
      <c r="B44" s="228">
        <v>6</v>
      </c>
      <c r="C44" s="229" t="s">
        <v>86</v>
      </c>
      <c r="D44" s="228">
        <v>9</v>
      </c>
      <c r="E44" s="229" t="s">
        <v>87</v>
      </c>
    </row>
    <row r="45" spans="1:5" s="306" customFormat="1" ht="42.75">
      <c r="A45" s="336"/>
      <c r="B45" s="228">
        <v>7</v>
      </c>
      <c r="C45" s="229" t="s">
        <v>88</v>
      </c>
      <c r="D45" s="228">
        <v>10</v>
      </c>
      <c r="E45" s="229" t="s">
        <v>89</v>
      </c>
    </row>
    <row r="46" spans="1:5" ht="28.5">
      <c r="A46" s="336"/>
      <c r="B46" s="228">
        <v>8</v>
      </c>
      <c r="C46" s="237" t="s">
        <v>90</v>
      </c>
      <c r="D46" s="228">
        <v>11</v>
      </c>
      <c r="E46" s="229" t="s">
        <v>91</v>
      </c>
    </row>
    <row r="47" spans="1:5" ht="96" customHeight="1">
      <c r="A47" s="336"/>
      <c r="B47" s="228">
        <v>9</v>
      </c>
      <c r="C47" s="229" t="s">
        <v>92</v>
      </c>
      <c r="D47" s="228">
        <v>12</v>
      </c>
      <c r="E47" s="229" t="s">
        <v>93</v>
      </c>
    </row>
    <row r="48" spans="1:5" ht="85.5">
      <c r="A48" s="336" t="s">
        <v>94</v>
      </c>
      <c r="B48" s="228">
        <v>10</v>
      </c>
      <c r="C48" s="229" t="s">
        <v>95</v>
      </c>
      <c r="D48" s="228">
        <v>13</v>
      </c>
      <c r="E48" s="229" t="s">
        <v>96</v>
      </c>
    </row>
    <row r="49" spans="1:5" ht="57">
      <c r="A49" s="336"/>
      <c r="B49" s="228">
        <v>11</v>
      </c>
      <c r="C49" s="229" t="s">
        <v>97</v>
      </c>
      <c r="D49" s="230">
        <v>14</v>
      </c>
      <c r="E49" s="229" t="s">
        <v>98</v>
      </c>
    </row>
    <row r="50" spans="1:5" ht="42.75">
      <c r="A50" s="336"/>
      <c r="B50" s="228">
        <v>12</v>
      </c>
      <c r="C50" s="229" t="s">
        <v>99</v>
      </c>
      <c r="D50" s="230"/>
      <c r="E50" s="229"/>
    </row>
    <row r="51" spans="1:5" ht="42.75">
      <c r="A51" s="336"/>
      <c r="B51" s="230">
        <v>13</v>
      </c>
      <c r="C51" s="229" t="s">
        <v>100</v>
      </c>
      <c r="D51" s="230">
        <v>15</v>
      </c>
      <c r="E51" s="229" t="s">
        <v>101</v>
      </c>
    </row>
    <row r="52" spans="1:5" ht="128.25">
      <c r="A52" s="336"/>
      <c r="B52" s="230">
        <v>14</v>
      </c>
      <c r="C52" s="229" t="s">
        <v>102</v>
      </c>
      <c r="D52" s="229"/>
      <c r="E52" s="229"/>
    </row>
    <row r="53" spans="1:5" ht="57">
      <c r="A53" s="336" t="s">
        <v>103</v>
      </c>
      <c r="B53" s="228">
        <v>15</v>
      </c>
      <c r="C53" s="229" t="s">
        <v>104</v>
      </c>
      <c r="D53" s="230">
        <v>16</v>
      </c>
      <c r="E53" s="237" t="s">
        <v>57</v>
      </c>
    </row>
    <row r="54" spans="1:5" ht="28.5">
      <c r="A54" s="336"/>
      <c r="B54" s="228">
        <v>16</v>
      </c>
      <c r="C54" s="229" t="s">
        <v>105</v>
      </c>
      <c r="D54" s="230">
        <v>17</v>
      </c>
      <c r="E54" s="237" t="s">
        <v>106</v>
      </c>
    </row>
    <row r="55" spans="1:5" ht="71.25">
      <c r="A55" s="336"/>
      <c r="B55" s="228">
        <v>17</v>
      </c>
      <c r="C55" s="229" t="s">
        <v>107</v>
      </c>
      <c r="D55" s="230"/>
      <c r="E55" s="237"/>
    </row>
    <row r="56" spans="1:5" ht="28.5">
      <c r="A56" s="336"/>
      <c r="B56" s="228">
        <v>18</v>
      </c>
      <c r="C56" s="229" t="s">
        <v>108</v>
      </c>
      <c r="D56" s="230"/>
      <c r="E56" s="237"/>
    </row>
    <row r="57" spans="1:5">
      <c r="A57" s="336"/>
      <c r="B57" s="228">
        <v>19</v>
      </c>
      <c r="C57" s="229" t="s">
        <v>109</v>
      </c>
      <c r="D57" s="230"/>
      <c r="E57" s="237"/>
    </row>
    <row r="58" spans="1:5" ht="28.5">
      <c r="A58" s="336"/>
      <c r="B58" s="228">
        <v>20</v>
      </c>
      <c r="C58" s="229" t="s">
        <v>110</v>
      </c>
      <c r="D58" s="230"/>
      <c r="E58" s="237"/>
    </row>
    <row r="59" spans="1:5" ht="28.5">
      <c r="A59" s="336"/>
      <c r="B59" s="228">
        <v>21</v>
      </c>
      <c r="C59" s="229" t="s">
        <v>111</v>
      </c>
      <c r="D59" s="230"/>
      <c r="E59" s="237"/>
    </row>
    <row r="60" spans="1:5" ht="28.5">
      <c r="A60" s="336"/>
      <c r="B60" s="228">
        <v>22</v>
      </c>
      <c r="C60" s="229" t="s">
        <v>112</v>
      </c>
      <c r="D60" s="230"/>
      <c r="E60" s="237"/>
    </row>
    <row r="61" spans="1:5" ht="42.75">
      <c r="A61" s="336"/>
      <c r="B61" s="228">
        <v>23</v>
      </c>
      <c r="C61" s="229" t="s">
        <v>113</v>
      </c>
      <c r="D61" s="230"/>
      <c r="E61" s="237"/>
    </row>
    <row r="62" spans="1:5" ht="28.5">
      <c r="A62" s="336"/>
      <c r="B62" s="228">
        <v>24</v>
      </c>
      <c r="C62" s="229" t="s">
        <v>114</v>
      </c>
      <c r="D62" s="230"/>
      <c r="E62" s="238"/>
    </row>
    <row r="63" spans="1:5" ht="57">
      <c r="A63" s="336" t="s">
        <v>115</v>
      </c>
      <c r="B63" s="228">
        <v>25</v>
      </c>
      <c r="C63" s="229" t="s">
        <v>116</v>
      </c>
      <c r="D63" s="230">
        <v>18</v>
      </c>
      <c r="E63" s="237" t="s">
        <v>117</v>
      </c>
    </row>
    <row r="64" spans="1:5" ht="42.75">
      <c r="A64" s="336"/>
      <c r="B64" s="228">
        <v>26</v>
      </c>
      <c r="C64" s="229" t="s">
        <v>118</v>
      </c>
      <c r="D64" s="230">
        <v>19</v>
      </c>
      <c r="E64" s="229" t="s">
        <v>119</v>
      </c>
    </row>
    <row r="65" spans="1:5" ht="28.5">
      <c r="A65" s="336"/>
      <c r="B65" s="228">
        <v>27</v>
      </c>
      <c r="C65" s="229" t="s">
        <v>120</v>
      </c>
      <c r="D65" s="230"/>
      <c r="E65" s="229"/>
    </row>
    <row r="66" spans="1:5" ht="28.5">
      <c r="A66" s="336"/>
      <c r="B66" s="228">
        <v>28</v>
      </c>
      <c r="C66" s="229" t="s">
        <v>121</v>
      </c>
      <c r="D66" s="230"/>
      <c r="E66" s="237"/>
    </row>
    <row r="67" spans="1:5" ht="57">
      <c r="A67" s="349" t="s">
        <v>122</v>
      </c>
      <c r="B67" s="228">
        <v>29</v>
      </c>
      <c r="C67" s="229" t="s">
        <v>123</v>
      </c>
      <c r="D67" s="230">
        <v>20</v>
      </c>
      <c r="E67" s="237" t="s">
        <v>124</v>
      </c>
    </row>
    <row r="68" spans="1:5">
      <c r="A68" s="351"/>
      <c r="B68" s="228"/>
      <c r="C68" s="229"/>
      <c r="D68" s="230"/>
      <c r="E68" s="230"/>
    </row>
    <row r="69" spans="1:5" ht="28.5">
      <c r="A69" s="336" t="s">
        <v>125</v>
      </c>
      <c r="B69" s="228">
        <v>30</v>
      </c>
      <c r="C69" s="229" t="s">
        <v>126</v>
      </c>
      <c r="D69" s="230">
        <v>21</v>
      </c>
      <c r="E69" s="229" t="s">
        <v>127</v>
      </c>
    </row>
    <row r="70" spans="1:5" ht="38.25" customHeight="1">
      <c r="A70" s="336"/>
      <c r="B70" s="228"/>
      <c r="C70" s="229"/>
      <c r="D70" s="230">
        <v>22</v>
      </c>
      <c r="E70" s="229" t="s">
        <v>128</v>
      </c>
    </row>
    <row r="71" spans="1:5" ht="28.5">
      <c r="A71" s="336" t="s">
        <v>129</v>
      </c>
      <c r="B71" s="228">
        <v>31</v>
      </c>
      <c r="C71" s="237" t="s">
        <v>130</v>
      </c>
      <c r="D71" s="230">
        <v>23</v>
      </c>
      <c r="E71" s="237" t="s">
        <v>131</v>
      </c>
    </row>
    <row r="72" spans="1:5" ht="28.5">
      <c r="A72" s="336"/>
      <c r="B72" s="228">
        <v>32</v>
      </c>
      <c r="C72" s="237" t="s">
        <v>132</v>
      </c>
      <c r="D72" s="230">
        <v>24</v>
      </c>
      <c r="E72" s="237" t="s">
        <v>133</v>
      </c>
    </row>
    <row r="73" spans="1:5" ht="28.5">
      <c r="A73" s="336"/>
      <c r="B73" s="228"/>
      <c r="C73" s="236"/>
      <c r="D73" s="230">
        <v>25</v>
      </c>
      <c r="E73" s="237" t="s">
        <v>134</v>
      </c>
    </row>
    <row r="74" spans="1:5" ht="28.5">
      <c r="A74" s="336"/>
      <c r="B74" s="228"/>
      <c r="C74" s="239"/>
      <c r="D74" s="230">
        <v>26</v>
      </c>
      <c r="E74" s="237" t="s">
        <v>135</v>
      </c>
    </row>
    <row r="75" spans="1:5">
      <c r="A75" s="336"/>
      <c r="B75" s="228"/>
      <c r="C75" s="237"/>
      <c r="D75" s="230">
        <v>27</v>
      </c>
      <c r="E75" s="237" t="s">
        <v>136</v>
      </c>
    </row>
    <row r="76" spans="1:5">
      <c r="A76" s="336"/>
      <c r="B76" s="228"/>
      <c r="C76" s="237"/>
      <c r="D76" s="230">
        <v>28</v>
      </c>
      <c r="E76" s="237" t="s">
        <v>137</v>
      </c>
    </row>
    <row r="77" spans="1:5">
      <c r="A77" s="336"/>
      <c r="B77" s="228"/>
      <c r="C77" s="237"/>
      <c r="D77" s="230">
        <v>29</v>
      </c>
      <c r="E77" s="239" t="s">
        <v>138</v>
      </c>
    </row>
    <row r="78" spans="1:5" ht="28.5">
      <c r="A78" s="336"/>
      <c r="B78" s="228"/>
      <c r="C78" s="230"/>
      <c r="D78" s="230">
        <v>30</v>
      </c>
      <c r="E78" s="237" t="s">
        <v>139</v>
      </c>
    </row>
    <row r="79" spans="1:5" ht="42.75">
      <c r="A79" s="349" t="s">
        <v>140</v>
      </c>
      <c r="B79" s="228">
        <v>33</v>
      </c>
      <c r="C79" s="229" t="s">
        <v>141</v>
      </c>
      <c r="D79" s="230">
        <v>31</v>
      </c>
      <c r="E79" s="229" t="s">
        <v>142</v>
      </c>
    </row>
    <row r="80" spans="1:5" ht="28.5">
      <c r="A80" s="350"/>
      <c r="B80" s="228">
        <v>34</v>
      </c>
      <c r="C80" s="229" t="s">
        <v>143</v>
      </c>
      <c r="D80" s="230">
        <v>32</v>
      </c>
      <c r="E80" s="229" t="s">
        <v>144</v>
      </c>
    </row>
    <row r="81" spans="1:10" ht="28.5">
      <c r="A81" s="350"/>
      <c r="B81" s="228">
        <v>35</v>
      </c>
      <c r="C81" s="229" t="s">
        <v>145</v>
      </c>
      <c r="D81" s="240">
        <v>33</v>
      </c>
      <c r="E81" s="229" t="s">
        <v>146</v>
      </c>
    </row>
    <row r="82" spans="1:10" ht="42.75">
      <c r="A82" s="350"/>
      <c r="B82" s="228">
        <v>36</v>
      </c>
      <c r="C82" s="229" t="s">
        <v>147</v>
      </c>
      <c r="D82" s="240">
        <v>34</v>
      </c>
      <c r="E82" s="229" t="s">
        <v>148</v>
      </c>
      <c r="J82" s="226" t="s">
        <v>149</v>
      </c>
    </row>
    <row r="83" spans="1:10" ht="42.75">
      <c r="A83" s="350"/>
      <c r="B83" s="241">
        <v>37</v>
      </c>
      <c r="C83" s="242" t="s">
        <v>150</v>
      </c>
      <c r="D83" s="243">
        <v>35</v>
      </c>
      <c r="E83" s="242" t="s">
        <v>151</v>
      </c>
    </row>
  </sheetData>
  <mergeCells count="23">
    <mergeCell ref="A71:A78"/>
    <mergeCell ref="A79:A83"/>
    <mergeCell ref="A48:A52"/>
    <mergeCell ref="A53:A62"/>
    <mergeCell ref="A63:A66"/>
    <mergeCell ref="A67:A68"/>
    <mergeCell ref="A69:A70"/>
    <mergeCell ref="A23:A28"/>
    <mergeCell ref="A30:A31"/>
    <mergeCell ref="A32:E32"/>
    <mergeCell ref="A34:A40"/>
    <mergeCell ref="A42:A47"/>
    <mergeCell ref="A11:A12"/>
    <mergeCell ref="A14:A22"/>
    <mergeCell ref="B1:D1"/>
    <mergeCell ref="B2:C2"/>
    <mergeCell ref="B4:E4"/>
    <mergeCell ref="A9:E9"/>
    <mergeCell ref="A6:A7"/>
    <mergeCell ref="B6:C6"/>
    <mergeCell ref="D6:E6"/>
    <mergeCell ref="B7:C7"/>
    <mergeCell ref="D7:E7"/>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F16"/>
  <sheetViews>
    <sheetView showGridLines="0" zoomScale="90" zoomScaleNormal="90" workbookViewId="0">
      <selection activeCell="F3" sqref="F3"/>
    </sheetView>
  </sheetViews>
  <sheetFormatPr baseColWidth="10" defaultColWidth="10.42578125" defaultRowHeight="15"/>
  <cols>
    <col min="1" max="1" width="60.7109375" style="313" customWidth="1"/>
    <col min="2" max="2" width="15.7109375" style="314" customWidth="1"/>
    <col min="3" max="5" width="15.7109375" style="315" customWidth="1"/>
    <col min="6" max="6" width="40.7109375" style="313" customWidth="1"/>
    <col min="7" max="7" width="2.7109375" style="309" customWidth="1"/>
    <col min="8" max="16384" width="10.42578125" style="309"/>
  </cols>
  <sheetData>
    <row r="1" spans="1:6" ht="80.25" customHeight="1">
      <c r="A1" s="308"/>
      <c r="B1" s="353" t="s">
        <v>152</v>
      </c>
      <c r="C1" s="353"/>
      <c r="D1" s="353"/>
      <c r="E1" s="353"/>
      <c r="F1" s="308"/>
    </row>
    <row r="2" spans="1:6">
      <c r="A2" s="352" t="s">
        <v>153</v>
      </c>
      <c r="B2" s="352"/>
      <c r="C2" s="352"/>
      <c r="D2" s="352"/>
      <c r="E2" s="352"/>
      <c r="F2" s="352"/>
    </row>
    <row r="3" spans="1:6">
      <c r="A3" s="354" t="s">
        <v>154</v>
      </c>
      <c r="B3" s="355" t="s">
        <v>155</v>
      </c>
      <c r="C3" s="355"/>
      <c r="D3" s="355"/>
      <c r="E3" s="355"/>
      <c r="F3" s="310" t="s">
        <v>156</v>
      </c>
    </row>
    <row r="4" spans="1:6">
      <c r="A4" s="354"/>
      <c r="B4" s="311" t="s">
        <v>157</v>
      </c>
      <c r="C4" s="311" t="s">
        <v>158</v>
      </c>
      <c r="D4" s="311" t="s">
        <v>159</v>
      </c>
      <c r="E4" s="311" t="s">
        <v>160</v>
      </c>
      <c r="F4" s="312"/>
    </row>
    <row r="5" spans="1:6" ht="45">
      <c r="A5" s="244" t="s">
        <v>161</v>
      </c>
      <c r="B5" s="245" t="s">
        <v>162</v>
      </c>
      <c r="C5" s="246" t="s">
        <v>163</v>
      </c>
      <c r="D5" s="246" t="s">
        <v>164</v>
      </c>
      <c r="E5" s="246" t="s">
        <v>165</v>
      </c>
      <c r="F5" s="247" t="s">
        <v>166</v>
      </c>
    </row>
    <row r="6" spans="1:6" ht="45">
      <c r="A6" s="248" t="s">
        <v>167</v>
      </c>
      <c r="B6" s="245"/>
      <c r="C6" s="246">
        <v>2</v>
      </c>
      <c r="D6" s="246" t="s">
        <v>168</v>
      </c>
      <c r="E6" s="246" t="s">
        <v>169</v>
      </c>
      <c r="F6" s="247" t="s">
        <v>170</v>
      </c>
    </row>
    <row r="7" spans="1:6" ht="30">
      <c r="A7" s="248" t="s">
        <v>171</v>
      </c>
      <c r="B7" s="249"/>
      <c r="C7" s="250">
        <v>2</v>
      </c>
      <c r="D7" s="250" t="s">
        <v>172</v>
      </c>
      <c r="E7" s="250">
        <v>1</v>
      </c>
      <c r="F7" s="247" t="s">
        <v>170</v>
      </c>
    </row>
    <row r="8" spans="1:6" ht="60">
      <c r="A8" s="251" t="s">
        <v>173</v>
      </c>
      <c r="B8" s="245" t="s">
        <v>174</v>
      </c>
      <c r="C8" s="246" t="s">
        <v>175</v>
      </c>
      <c r="D8" s="246" t="s">
        <v>176</v>
      </c>
      <c r="E8" s="246" t="s">
        <v>177</v>
      </c>
      <c r="F8" s="247" t="s">
        <v>170</v>
      </c>
    </row>
    <row r="9" spans="1:6" ht="105">
      <c r="A9" s="251" t="s">
        <v>178</v>
      </c>
      <c r="B9" s="249">
        <v>1</v>
      </c>
      <c r="C9" s="249" t="s">
        <v>179</v>
      </c>
      <c r="D9" s="246" t="s">
        <v>180</v>
      </c>
      <c r="E9" s="246" t="s">
        <v>181</v>
      </c>
      <c r="F9" s="247" t="s">
        <v>170</v>
      </c>
    </row>
    <row r="10" spans="1:6" ht="30">
      <c r="A10" s="248" t="s">
        <v>182</v>
      </c>
      <c r="B10" s="245"/>
      <c r="C10" s="246">
        <v>1</v>
      </c>
      <c r="D10" s="246" t="s">
        <v>183</v>
      </c>
      <c r="E10" s="246">
        <v>22</v>
      </c>
      <c r="F10" s="247" t="s">
        <v>184</v>
      </c>
    </row>
    <row r="11" spans="1:6" ht="75">
      <c r="A11" s="252" t="s">
        <v>185</v>
      </c>
      <c r="B11" s="245" t="s">
        <v>186</v>
      </c>
      <c r="C11" s="246" t="s">
        <v>187</v>
      </c>
      <c r="D11" s="246" t="s">
        <v>188</v>
      </c>
      <c r="E11" s="246" t="s">
        <v>189</v>
      </c>
      <c r="F11" s="247" t="s">
        <v>184</v>
      </c>
    </row>
    <row r="12" spans="1:6" ht="45">
      <c r="A12" s="252" t="s">
        <v>190</v>
      </c>
      <c r="B12" s="249">
        <v>19</v>
      </c>
      <c r="C12" s="250">
        <v>2</v>
      </c>
      <c r="D12" s="246" t="s">
        <v>191</v>
      </c>
      <c r="E12" s="246" t="s">
        <v>192</v>
      </c>
      <c r="F12" s="247" t="s">
        <v>184</v>
      </c>
    </row>
    <row r="13" spans="1:6" ht="30">
      <c r="A13" s="252" t="s">
        <v>193</v>
      </c>
      <c r="B13" s="249" t="s">
        <v>194</v>
      </c>
      <c r="C13" s="250" t="s">
        <v>195</v>
      </c>
      <c r="D13" s="246" t="s">
        <v>196</v>
      </c>
      <c r="E13" s="246" t="s">
        <v>197</v>
      </c>
      <c r="F13" s="247" t="s">
        <v>184</v>
      </c>
    </row>
    <row r="14" spans="1:6" ht="60">
      <c r="A14" s="252" t="s">
        <v>198</v>
      </c>
      <c r="B14" s="249">
        <v>16</v>
      </c>
      <c r="C14" s="250"/>
      <c r="D14" s="246" t="s">
        <v>199</v>
      </c>
      <c r="E14" s="250"/>
      <c r="F14" s="247" t="s">
        <v>184</v>
      </c>
    </row>
    <row r="15" spans="1:6" ht="105">
      <c r="A15" s="252" t="s">
        <v>200</v>
      </c>
      <c r="B15" s="245" t="s">
        <v>201</v>
      </c>
      <c r="C15" s="246" t="s">
        <v>202</v>
      </c>
      <c r="D15" s="246" t="s">
        <v>203</v>
      </c>
      <c r="E15" s="246" t="s">
        <v>204</v>
      </c>
      <c r="F15" s="247" t="s">
        <v>184</v>
      </c>
    </row>
    <row r="16" spans="1:6" ht="75">
      <c r="A16" s="252" t="s">
        <v>205</v>
      </c>
      <c r="B16" s="245" t="s">
        <v>201</v>
      </c>
      <c r="C16" s="246" t="s">
        <v>206</v>
      </c>
      <c r="D16" s="246" t="s">
        <v>207</v>
      </c>
      <c r="E16" s="246" t="s">
        <v>204</v>
      </c>
      <c r="F16" s="247" t="s">
        <v>184</v>
      </c>
    </row>
  </sheetData>
  <mergeCells count="4">
    <mergeCell ref="A2:F2"/>
    <mergeCell ref="B1:E1"/>
    <mergeCell ref="A3:A4"/>
    <mergeCell ref="B3:E3"/>
  </mergeCells>
  <dataValidations count="2">
    <dataValidation allowBlank="1" showInputMessage="1" showErrorMessage="1" prompt="Proponer y escribir en una frase la estrategia para gestionar la debilidad, la oportunidad, la amenaza o la fortaleza.Usar verbo de acción en infinitivo._x000a_" sqref="G1 A3" xr:uid="{8B798A6A-CF86-4212-BD6A-9A9B2FE56E63}"/>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5A051A1D-CDE8-44D0-BFD5-ED74C3E3AAAE}"/>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IW82"/>
  <sheetViews>
    <sheetView showGridLines="0" tabSelected="1" zoomScale="70" zoomScaleNormal="70" zoomScalePageLayoutView="50" workbookViewId="0">
      <selection activeCell="B10" sqref="B10:B19"/>
    </sheetView>
  </sheetViews>
  <sheetFormatPr baseColWidth="10"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11" hidden="1" customWidth="1"/>
    <col min="13" max="13" width="25.5703125" customWidth="1"/>
    <col min="14" max="14" width="26.28515625" customWidth="1"/>
    <col min="15" max="15" width="15.140625" hidden="1" customWidth="1"/>
    <col min="16" max="257" width="11.42578125" style="16"/>
    <col min="258" max="16384" width="11.42578125" style="21"/>
  </cols>
  <sheetData>
    <row r="1" spans="1:17" s="18" customFormat="1" ht="27">
      <c r="A1" s="460"/>
      <c r="B1" s="461"/>
      <c r="C1" s="461"/>
      <c r="D1" s="37"/>
      <c r="E1" s="38"/>
      <c r="F1" s="38"/>
      <c r="G1" s="38"/>
      <c r="H1" s="38"/>
      <c r="I1" s="38"/>
      <c r="J1" s="38"/>
      <c r="K1" s="38"/>
      <c r="L1" s="210"/>
      <c r="M1" s="38"/>
      <c r="N1" s="39"/>
      <c r="O1" s="38"/>
      <c r="P1" s="17"/>
      <c r="Q1" s="17"/>
    </row>
    <row r="2" spans="1:17" s="18" customFormat="1" ht="27">
      <c r="A2" s="462"/>
      <c r="B2" s="463"/>
      <c r="C2" s="463"/>
      <c r="D2" s="32"/>
      <c r="E2" s="31"/>
      <c r="F2" s="31"/>
      <c r="G2" s="31"/>
      <c r="H2" s="31"/>
      <c r="I2" s="31"/>
      <c r="J2" s="31"/>
      <c r="K2" s="31"/>
      <c r="L2" s="200"/>
      <c r="M2" s="31"/>
      <c r="N2" s="40"/>
      <c r="O2" s="31"/>
      <c r="P2" s="17"/>
      <c r="Q2" s="17"/>
    </row>
    <row r="3" spans="1:17" s="18" customFormat="1" ht="27">
      <c r="A3" s="41"/>
      <c r="B3" s="1"/>
      <c r="C3" s="1"/>
      <c r="D3" s="32"/>
      <c r="E3" s="31"/>
      <c r="F3" s="31"/>
      <c r="G3" s="31"/>
      <c r="H3" s="31"/>
      <c r="I3" s="31"/>
      <c r="J3" s="31"/>
      <c r="K3" s="31"/>
      <c r="L3" s="200"/>
      <c r="M3" s="31"/>
      <c r="N3" s="40"/>
      <c r="O3" s="31"/>
      <c r="P3" s="17"/>
      <c r="Q3" s="17"/>
    </row>
    <row r="4" spans="1:17" s="18" customFormat="1" ht="18" customHeight="1">
      <c r="A4" s="415" t="s">
        <v>281</v>
      </c>
      <c r="B4" s="416"/>
      <c r="C4" s="416"/>
      <c r="D4" s="416"/>
      <c r="E4" s="416"/>
      <c r="F4" s="416"/>
      <c r="G4" s="416"/>
      <c r="H4" s="416"/>
      <c r="I4" s="416"/>
      <c r="J4" s="416"/>
      <c r="K4" s="416"/>
      <c r="L4" s="416"/>
      <c r="M4" s="416"/>
      <c r="N4" s="417"/>
      <c r="O4" s="182"/>
      <c r="P4" s="17"/>
      <c r="Q4" s="17"/>
    </row>
    <row r="5" spans="1:17" s="18" customFormat="1" ht="56.45" customHeight="1">
      <c r="A5" s="478" t="s">
        <v>282</v>
      </c>
      <c r="B5" s="478"/>
      <c r="C5" s="478"/>
      <c r="D5" s="471" t="s">
        <v>25</v>
      </c>
      <c r="E5" s="472"/>
      <c r="F5" s="472"/>
      <c r="G5" s="472"/>
      <c r="H5" s="472"/>
      <c r="I5" s="472"/>
      <c r="J5" s="472"/>
      <c r="K5" s="472"/>
      <c r="L5" s="472"/>
      <c r="M5" s="472"/>
      <c r="N5" s="473"/>
      <c r="O5" s="183"/>
      <c r="P5" s="17"/>
      <c r="Q5" s="17"/>
    </row>
    <row r="6" spans="1:17" s="18" customFormat="1" ht="18">
      <c r="A6" s="478" t="s">
        <v>283</v>
      </c>
      <c r="B6" s="478"/>
      <c r="C6" s="478"/>
      <c r="D6" s="471" t="s">
        <v>3</v>
      </c>
      <c r="E6" s="472"/>
      <c r="F6" s="472"/>
      <c r="G6" s="472"/>
      <c r="H6" s="472"/>
      <c r="I6" s="472"/>
      <c r="J6" s="472"/>
      <c r="K6" s="472"/>
      <c r="L6" s="472"/>
      <c r="M6" s="472"/>
      <c r="N6" s="473"/>
      <c r="O6" s="140"/>
      <c r="P6" s="17"/>
      <c r="Q6" s="17"/>
    </row>
    <row r="7" spans="1:17" s="18" customFormat="1" ht="15.6" customHeight="1" thickBot="1">
      <c r="A7" s="141" t="s">
        <v>284</v>
      </c>
      <c r="B7" s="142"/>
      <c r="C7" s="142"/>
      <c r="D7" s="467" t="s">
        <v>285</v>
      </c>
      <c r="E7" s="479" t="s">
        <v>286</v>
      </c>
      <c r="F7" s="480"/>
      <c r="G7" s="480"/>
      <c r="H7" s="481"/>
      <c r="I7" s="483" t="s">
        <v>287</v>
      </c>
      <c r="J7" s="484"/>
      <c r="K7" s="484"/>
      <c r="L7" s="484"/>
      <c r="M7" s="485"/>
      <c r="N7" s="474" t="s">
        <v>288</v>
      </c>
      <c r="O7" s="475"/>
      <c r="P7" s="17"/>
      <c r="Q7" s="17"/>
    </row>
    <row r="8" spans="1:17" s="18" customFormat="1" ht="17.25" customHeight="1" thickTop="1">
      <c r="A8" s="464" t="s">
        <v>289</v>
      </c>
      <c r="B8" s="466" t="s">
        <v>290</v>
      </c>
      <c r="C8" s="121" t="s">
        <v>291</v>
      </c>
      <c r="D8" s="467"/>
      <c r="E8" s="476" t="s">
        <v>229</v>
      </c>
      <c r="F8" s="476" t="s">
        <v>292</v>
      </c>
      <c r="G8" s="476" t="s">
        <v>293</v>
      </c>
      <c r="H8" s="476" t="s">
        <v>235</v>
      </c>
      <c r="I8" s="482" t="s">
        <v>294</v>
      </c>
      <c r="J8" s="118" t="s">
        <v>295</v>
      </c>
      <c r="K8" s="482" t="s">
        <v>287</v>
      </c>
      <c r="L8" s="482" t="s">
        <v>296</v>
      </c>
      <c r="M8" s="482" t="s">
        <v>297</v>
      </c>
      <c r="N8" s="486" t="s">
        <v>298</v>
      </c>
      <c r="O8" s="486" t="s">
        <v>299</v>
      </c>
      <c r="P8" s="17"/>
      <c r="Q8" s="17"/>
    </row>
    <row r="9" spans="1:17" s="20" customFormat="1" ht="66" customHeight="1" thickBot="1">
      <c r="A9" s="465"/>
      <c r="B9" s="467"/>
      <c r="C9" s="93" t="s">
        <v>300</v>
      </c>
      <c r="D9" s="467"/>
      <c r="E9" s="477"/>
      <c r="F9" s="477"/>
      <c r="G9" s="477"/>
      <c r="H9" s="477"/>
      <c r="I9" s="477"/>
      <c r="J9" s="122" t="s">
        <v>301</v>
      </c>
      <c r="K9" s="477" t="s">
        <v>302</v>
      </c>
      <c r="L9" s="477"/>
      <c r="M9" s="477" t="s">
        <v>302</v>
      </c>
      <c r="N9" s="488"/>
      <c r="O9" s="487"/>
      <c r="P9" s="17"/>
      <c r="Q9" s="19" t="s">
        <v>303</v>
      </c>
    </row>
    <row r="10" spans="1:17" ht="90">
      <c r="A10" s="453">
        <v>1</v>
      </c>
      <c r="B10" s="422" t="s">
        <v>304</v>
      </c>
      <c r="C10" s="468" t="s">
        <v>305</v>
      </c>
      <c r="D10" s="155" t="s">
        <v>306</v>
      </c>
      <c r="E10" s="444">
        <v>1632</v>
      </c>
      <c r="F10" s="444">
        <v>16</v>
      </c>
      <c r="G10" s="447">
        <f>+F10/E10</f>
        <v>9.8039215686274508E-3</v>
      </c>
      <c r="H10" s="427"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Baja - 1</v>
      </c>
      <c r="I10" s="147" t="s">
        <v>307</v>
      </c>
      <c r="J10" s="159" t="s">
        <v>308</v>
      </c>
      <c r="K10" s="147" t="str">
        <f>IFERROR(CONCATENATE(INDEX('8- Políticas de Administración '!$B$16:$F$53,MATCH('5- Identificación de Riesgos'!J10,'8- Políticas de Administración '!$C$16:$C$54,0),1)," - ",L10),"")</f>
        <v>Menor - 2</v>
      </c>
      <c r="L10" s="179">
        <f>IFERROR(VLOOKUP(INDEX('8- Políticas de Administración '!$B$16:$F$63,MATCH('5- Identificación de Riesgos'!J10,'8- Políticas de Administración '!$C$16:$C$64,0),1),'8- Políticas de Administración '!$B$16:$F$64,5,FALSE),"")</f>
        <v>2</v>
      </c>
      <c r="M10" s="418" t="str">
        <f>IFERROR(CONCATENATE(INDEX('8- Políticas de Administración '!$B$16:$F$53,MATCH(ROUND(AVERAGE(L10:L19),0),'8- Políticas de Administración '!$F$16:$F$53,0),1)," - ",ROUND(AVERAGE(L10:L19),0)),"")</f>
        <v>Menor - 2</v>
      </c>
      <c r="N10" s="431" t="str">
        <f>IFERROR(CONCATENATE(VLOOKUP((LEFT(H10,LEN(H10)-4)&amp;LEFT(M10,LEN(M10)-4)),'9- Matriz de Calor '!$D$18:$E$42,2,0)," - ",RIGHT(H10,1)*RIGHT(M10,1)),"")</f>
        <v>Bajo - 2</v>
      </c>
      <c r="O10" s="442">
        <f>RIGHT(H10,1)*RIGHT(M10,1)</f>
        <v>2</v>
      </c>
      <c r="P10" s="17"/>
    </row>
    <row r="11" spans="1:17" ht="60.75" customHeight="1">
      <c r="A11" s="454"/>
      <c r="B11" s="424"/>
      <c r="C11" s="469"/>
      <c r="D11" s="157" t="s">
        <v>309</v>
      </c>
      <c r="E11" s="445"/>
      <c r="F11" s="445"/>
      <c r="G11" s="448"/>
      <c r="H11" s="428"/>
      <c r="I11" s="148" t="s">
        <v>310</v>
      </c>
      <c r="J11" s="92" t="s">
        <v>311</v>
      </c>
      <c r="K11" s="150" t="str">
        <f>IFERROR(CONCATENATE(INDEX('8- Políticas de Administración '!$B$16:$F$53,MATCH('5- Identificación de Riesgos'!J10,'8- Políticas de Administración '!$C$16:$C$54,0),1)," - ",L11),"")</f>
        <v>Menor - 1</v>
      </c>
      <c r="L11" s="180">
        <f>IFERROR(VLOOKUP(INDEX('8- Políticas de Administración '!$B$16:$F$63,MATCH('5- Identificación de Riesgos'!J11,'8- Políticas de Administración '!$C$16:$C$64,0),1),'8- Políticas de Administración '!$B$16:$F$64,5,FALSE),"")</f>
        <v>1</v>
      </c>
      <c r="M11" s="425"/>
      <c r="N11" s="432"/>
      <c r="O11" s="442"/>
      <c r="P11" s="17"/>
    </row>
    <row r="12" spans="1:17" ht="42" customHeight="1" thickBot="1">
      <c r="A12" s="454"/>
      <c r="B12" s="424"/>
      <c r="C12" s="469"/>
      <c r="D12" s="156" t="s">
        <v>312</v>
      </c>
      <c r="E12" s="445"/>
      <c r="F12" s="445"/>
      <c r="G12" s="448"/>
      <c r="H12" s="428"/>
      <c r="I12" s="148"/>
      <c r="J12" s="92"/>
      <c r="K12" s="148" t="str">
        <f>IFERROR(CONCATENATE(INDEX('8- Políticas de Administración '!$B$16:$F$53,MATCH('5- Identificación de Riesgos'!J12,'8- Políticas de Administración '!$C$16:$C$54,0),1)," - ",L12),"")</f>
        <v/>
      </c>
      <c r="L12" s="180" t="str">
        <f>IFERROR(VLOOKUP(INDEX('8- Políticas de Administración '!$B$16:$F$63,MATCH('5- Identificación de Riesgos'!J12,'8- Políticas de Administración '!$C$16:$C$64,0),1),'8- Políticas de Administración '!$B$16:$F$64,5,FALSE),"")</f>
        <v/>
      </c>
      <c r="M12" s="425"/>
      <c r="N12" s="432"/>
      <c r="O12" s="442"/>
      <c r="P12" s="17"/>
    </row>
    <row r="13" spans="1:17" ht="30.75" hidden="1" thickBot="1">
      <c r="A13" s="454"/>
      <c r="B13" s="424"/>
      <c r="C13" s="469"/>
      <c r="D13" s="156"/>
      <c r="E13" s="446"/>
      <c r="F13" s="446"/>
      <c r="G13" s="449"/>
      <c r="H13" s="429"/>
      <c r="I13" s="148" t="s">
        <v>310</v>
      </c>
      <c r="J13" s="92" t="s">
        <v>313</v>
      </c>
      <c r="K13" s="150" t="str">
        <f>IFERROR(CONCATENATE(INDEX('8- Políticas de Administración '!$B$16:$F$53,MATCH('5- Identificación de Riesgos'!J13,'8- Políticas de Administración '!$C$16:$C$54,0),1)," - ",L13),"")</f>
        <v>Moderado - 3</v>
      </c>
      <c r="L13" s="180">
        <f>IFERROR(VLOOKUP(INDEX('8- Políticas de Administración '!$B$16:$F$63,MATCH('5- Identificación de Riesgos'!J13,'8- Políticas de Administración '!$C$16:$C$64,0),1),'8- Políticas de Administración '!$B$16:$F$64,5,FALSE),"")</f>
        <v>3</v>
      </c>
      <c r="M13" s="430"/>
      <c r="N13" s="433"/>
      <c r="O13" s="442"/>
      <c r="P13" s="17"/>
    </row>
    <row r="14" spans="1:17" ht="39.75" hidden="1" customHeight="1" thickBot="1">
      <c r="A14" s="454"/>
      <c r="B14" s="424"/>
      <c r="C14" s="469"/>
      <c r="D14" s="156"/>
      <c r="E14" s="255"/>
      <c r="F14" s="255"/>
      <c r="G14" s="257"/>
      <c r="H14" s="259"/>
      <c r="I14" s="148"/>
      <c r="J14" s="92"/>
      <c r="K14" s="147" t="str">
        <f>IFERROR(CONCATENATE(INDEX('8- Políticas de Administración '!$B$16:$F$53,MATCH('5- Identificación de Riesgos'!J14,'8- Políticas de Administración '!$C$16:$C$54,0),1)," - ",L14),"")</f>
        <v/>
      </c>
      <c r="L14" s="180" t="str">
        <f>IFERROR(VLOOKUP(INDEX('8- Políticas de Administración '!$B$16:$F$63,MATCH('5- Identificación de Riesgos'!J14,'8- Políticas de Administración '!$C$16:$C$64,0),1),'8- Políticas de Administración '!$B$16:$F$64,5,FALSE),"")</f>
        <v/>
      </c>
      <c r="M14" s="88"/>
      <c r="N14" s="262"/>
      <c r="O14" s="442"/>
      <c r="P14" s="17"/>
    </row>
    <row r="15" spans="1:17" ht="17.25" hidden="1" customHeight="1" thickBot="1">
      <c r="A15" s="454"/>
      <c r="B15" s="424"/>
      <c r="C15" s="469"/>
      <c r="D15" s="156"/>
      <c r="E15" s="255"/>
      <c r="F15" s="255"/>
      <c r="G15" s="257"/>
      <c r="H15" s="259"/>
      <c r="I15" s="148"/>
      <c r="J15" s="92"/>
      <c r="K15" s="147" t="str">
        <f>IFERROR(CONCATENATE(INDEX('8- Políticas de Administración '!$B$16:$F$53,MATCH('5- Identificación de Riesgos'!J15,'8- Políticas de Administración '!$C$16:$C$54,0),1)," - ",L15),"")</f>
        <v/>
      </c>
      <c r="L15" s="180" t="str">
        <f>IFERROR(VLOOKUP(INDEX('8- Políticas de Administración '!$B$16:$F$63,MATCH('5- Identificación de Riesgos'!J15,'8- Políticas de Administración '!$C$16:$C$64,0),1),'8- Políticas de Administración '!$B$16:$F$64,5,FALSE),"")</f>
        <v/>
      </c>
      <c r="M15" s="88"/>
      <c r="N15" s="262"/>
      <c r="O15" s="442"/>
      <c r="P15" s="17"/>
    </row>
    <row r="16" spans="1:17" ht="17.25" hidden="1" customHeight="1" thickBot="1">
      <c r="A16" s="454"/>
      <c r="B16" s="424"/>
      <c r="C16" s="469"/>
      <c r="D16" s="156"/>
      <c r="E16" s="255"/>
      <c r="F16" s="255"/>
      <c r="G16" s="257"/>
      <c r="H16" s="259"/>
      <c r="I16" s="148"/>
      <c r="J16" s="92"/>
      <c r="K16" s="147" t="str">
        <f>IFERROR(CONCATENATE(INDEX('8- Políticas de Administración '!$B$16:$F$53,MATCH('5- Identificación de Riesgos'!J16,'8- Políticas de Administración '!$C$16:$C$54,0),1)," - ",L16),"")</f>
        <v/>
      </c>
      <c r="L16" s="180" t="str">
        <f>IFERROR(VLOOKUP(INDEX('8- Políticas de Administración '!$B$16:$F$63,MATCH('5- Identificación de Riesgos'!J16,'8- Políticas de Administración '!$C$16:$C$64,0),1),'8- Políticas de Administración '!$B$16:$F$64,5,FALSE),"")</f>
        <v/>
      </c>
      <c r="M16" s="88"/>
      <c r="N16" s="262"/>
      <c r="O16" s="442"/>
      <c r="P16" s="17"/>
    </row>
    <row r="17" spans="1:15" ht="17.25" hidden="1" customHeight="1" thickBot="1">
      <c r="A17" s="454"/>
      <c r="B17" s="424"/>
      <c r="C17" s="469"/>
      <c r="D17" s="156"/>
      <c r="E17" s="255"/>
      <c r="F17" s="255"/>
      <c r="G17" s="257"/>
      <c r="H17" s="259"/>
      <c r="I17" s="148"/>
      <c r="J17" s="92"/>
      <c r="K17" s="147" t="str">
        <f>IFERROR(CONCATENATE(INDEX('8- Políticas de Administración '!$B$16:$F$53,MATCH('5- Identificación de Riesgos'!J17,'8- Políticas de Administración '!$C$16:$C$54,0),1)," - ",L17),"")</f>
        <v/>
      </c>
      <c r="L17" s="180" t="str">
        <f>IFERROR(VLOOKUP(INDEX('8- Políticas de Administración '!$B$16:$F$63,MATCH('5- Identificación de Riesgos'!J17,'8- Políticas de Administración '!$C$16:$C$64,0),1),'8- Políticas de Administración '!$B$16:$F$64,5,FALSE),"")</f>
        <v/>
      </c>
      <c r="M17" s="88"/>
      <c r="N17" s="262"/>
      <c r="O17" s="442"/>
    </row>
    <row r="18" spans="1:15" ht="16.5" hidden="1" customHeight="1">
      <c r="A18" s="454"/>
      <c r="B18" s="424"/>
      <c r="C18" s="469"/>
      <c r="D18" s="156"/>
      <c r="E18" s="255"/>
      <c r="F18" s="255"/>
      <c r="G18" s="257"/>
      <c r="H18" s="259"/>
      <c r="I18" s="148"/>
      <c r="J18" s="92"/>
      <c r="K18" s="147" t="str">
        <f>IFERROR(CONCATENATE(INDEX('8- Políticas de Administración '!$B$16:$F$53,MATCH('5- Identificación de Riesgos'!J18,'8- Políticas de Administración '!$C$16:$C$54,0),1)," - ",L18),"")</f>
        <v/>
      </c>
      <c r="L18" s="180" t="str">
        <f>IFERROR(VLOOKUP(INDEX('8- Políticas de Administración '!$B$16:$F$63,MATCH('5- Identificación de Riesgos'!J18,'8- Políticas de Administración '!$C$16:$C$64,0),1),'8- Políticas de Administración '!$B$16:$F$64,5,FALSE),"")</f>
        <v/>
      </c>
      <c r="M18" s="88"/>
      <c r="N18" s="262"/>
      <c r="O18" s="442"/>
    </row>
    <row r="19" spans="1:15" ht="17.25" hidden="1" customHeight="1" thickBot="1">
      <c r="A19" s="455"/>
      <c r="B19" s="423"/>
      <c r="C19" s="470"/>
      <c r="D19" s="158"/>
      <c r="E19" s="256"/>
      <c r="F19" s="256"/>
      <c r="G19" s="258"/>
      <c r="H19" s="260"/>
      <c r="I19" s="149"/>
      <c r="J19" s="160"/>
      <c r="K19" s="149" t="str">
        <f>IFERROR(CONCATENATE(INDEX('8- Políticas de Administración '!$B$16:$F$53,MATCH('5- Identificación de Riesgos'!J19,'8- Políticas de Administración '!$C$16:$C$54,0),1)," - ",L19),"")</f>
        <v/>
      </c>
      <c r="L19" s="181" t="str">
        <f>IFERROR(VLOOKUP(INDEX('8- Políticas de Administración '!$B$16:$F$63,MATCH('5- Identificación de Riesgos'!J19,'8- Políticas de Administración '!$C$16:$C$64,0),1),'8- Políticas de Administración '!$B$16:$F$64,5,FALSE),"")</f>
        <v/>
      </c>
      <c r="M19" s="261"/>
      <c r="N19" s="263"/>
      <c r="O19" s="442"/>
    </row>
    <row r="20" spans="1:15" ht="45">
      <c r="A20" s="453">
        <v>2</v>
      </c>
      <c r="B20" s="422" t="s">
        <v>314</v>
      </c>
      <c r="C20" s="418" t="s">
        <v>315</v>
      </c>
      <c r="D20" s="284" t="s">
        <v>316</v>
      </c>
      <c r="E20" s="418">
        <v>655</v>
      </c>
      <c r="F20" s="418">
        <v>265</v>
      </c>
      <c r="G20" s="420">
        <f>F20/E20</f>
        <v>0.40458015267175573</v>
      </c>
      <c r="H20" s="427"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Alta - 4</v>
      </c>
      <c r="I20" s="147" t="s">
        <v>307</v>
      </c>
      <c r="J20" s="159" t="s">
        <v>308</v>
      </c>
      <c r="K20" s="147" t="str">
        <f>IFERROR(CONCATENATE(INDEX('8- Políticas de Administración '!$B$16:$F$53,MATCH('5- Identificación de Riesgos'!J20,'8- Políticas de Administración '!$C$16:$C$54,0),1)," - ",L20),"")</f>
        <v>Menor - 2</v>
      </c>
      <c r="L20" s="179">
        <f>IFERROR(VLOOKUP(INDEX('8- Políticas de Administración '!$B$16:$F$63,MATCH('5- Identificación de Riesgos'!J20,'8- Políticas de Administración '!$C$16:$C$64,0),1),'8- Políticas de Administración '!$B$16:$F$64,5,FALSE),"")</f>
        <v>2</v>
      </c>
      <c r="M20" s="418" t="str">
        <f>IFERROR(CONCATENATE(INDEX('8- Políticas de Administración '!$B$16:$F$53,MATCH(ROUND(AVERAGE(L20:L29),0),'8- Políticas de Administración '!$F$16:$F$53,0),1)," - ",ROUND(AVERAGE(L20:L29),0)),"")</f>
        <v>Menor - 2</v>
      </c>
      <c r="N20" s="431" t="str">
        <f>IFERROR(CONCATENATE(VLOOKUP((LEFT(H20,LEN(H20)-4)&amp;LEFT(M20,LEN(M20)-4)),'9- Matriz de Calor '!$D$18:$E$42,2,0)," - ",RIGHT(H20,1)*RIGHT(M20,1)),"")</f>
        <v>Moderado - 8</v>
      </c>
      <c r="O20" s="442">
        <f>RIGHT(H20,1)*RIGHT(M20,1)</f>
        <v>8</v>
      </c>
    </row>
    <row r="21" spans="1:15" ht="75">
      <c r="A21" s="454"/>
      <c r="B21" s="424"/>
      <c r="C21" s="425"/>
      <c r="D21" s="285" t="s">
        <v>317</v>
      </c>
      <c r="E21" s="425"/>
      <c r="F21" s="425"/>
      <c r="G21" s="426"/>
      <c r="H21" s="428"/>
      <c r="I21" s="148" t="s">
        <v>310</v>
      </c>
      <c r="J21" s="92" t="s">
        <v>318</v>
      </c>
      <c r="K21" s="148" t="str">
        <f>IFERROR(CONCATENATE(INDEX('8- Políticas de Administración '!$B$16:$F$53,MATCH('5- Identificación de Riesgos'!J21,'8- Políticas de Administración '!$C$16:$C$54,0),1)," - ",L21),"")</f>
        <v>Menor - 2</v>
      </c>
      <c r="L21" s="180">
        <f>IFERROR(VLOOKUP(INDEX('8- Políticas de Administración '!$B$16:$F$63,MATCH('5- Identificación de Riesgos'!J21,'8- Políticas de Administración '!$C$16:$C$64,0),1),'8- Políticas de Administración '!$B$16:$F$64,5,FALSE),"")</f>
        <v>2</v>
      </c>
      <c r="M21" s="425"/>
      <c r="N21" s="432"/>
      <c r="O21" s="442"/>
    </row>
    <row r="22" spans="1:15" ht="30">
      <c r="A22" s="454"/>
      <c r="B22" s="424"/>
      <c r="C22" s="425"/>
      <c r="D22" s="285" t="s">
        <v>319</v>
      </c>
      <c r="E22" s="425"/>
      <c r="F22" s="425"/>
      <c r="G22" s="426"/>
      <c r="H22" s="428"/>
      <c r="I22" s="148"/>
      <c r="J22" s="92"/>
      <c r="K22" s="148" t="str">
        <f>IFERROR(CONCATENATE(INDEX('8- Políticas de Administración '!$B$16:$F$53,MATCH('5- Identificación de Riesgos'!J12,'8- Políticas de Administración '!$C$16:$C$54,0),1)," - ",L22),"")</f>
        <v/>
      </c>
      <c r="L22" s="180" t="str">
        <f>IFERROR(VLOOKUP(INDEX('8- Políticas de Administración '!$B$16:$F$63,MATCH('5- Identificación de Riesgos'!J22,'8- Políticas de Administración '!$C$16:$C$64,0),1),'8- Políticas de Administración '!$B$16:$F$64,5,FALSE),"")</f>
        <v/>
      </c>
      <c r="M22" s="425"/>
      <c r="N22" s="432"/>
      <c r="O22" s="442"/>
    </row>
    <row r="23" spans="1:15" ht="69" customHeight="1" thickBot="1">
      <c r="A23" s="454"/>
      <c r="B23" s="424"/>
      <c r="C23" s="425"/>
      <c r="D23" s="285" t="s">
        <v>322</v>
      </c>
      <c r="E23" s="430"/>
      <c r="F23" s="430"/>
      <c r="G23" s="459"/>
      <c r="H23" s="429"/>
      <c r="I23" s="148"/>
      <c r="J23" s="92"/>
      <c r="K23" s="148" t="str">
        <f>IFERROR(CONCATENATE(INDEX('8- Políticas de Administración '!$B$16:$F$53,MATCH('5- Identificación de Riesgos'!J23,'8- Políticas de Administración '!$C$16:$C$54,0),1)," - ",L23),"")</f>
        <v/>
      </c>
      <c r="L23" s="180" t="str">
        <f>IFERROR(VLOOKUP(INDEX('8- Políticas de Administración '!$B$16:$F$63,MATCH('5- Identificación de Riesgos'!J23,'8- Políticas de Administración '!$C$16:$C$64,0),1),'8- Políticas de Administración '!$B$16:$F$64,5,FALSE),"")</f>
        <v/>
      </c>
      <c r="M23" s="430"/>
      <c r="N23" s="433"/>
      <c r="O23" s="442"/>
    </row>
    <row r="24" spans="1:15" ht="45" hidden="1" customHeight="1">
      <c r="A24" s="454"/>
      <c r="B24" s="424"/>
      <c r="C24" s="425"/>
      <c r="D24" s="285"/>
      <c r="E24" s="88"/>
      <c r="F24" s="88"/>
      <c r="G24" s="264"/>
      <c r="H24" s="259"/>
      <c r="I24" s="148"/>
      <c r="J24" s="92"/>
      <c r="K24" s="148" t="str">
        <f>IFERROR(CONCATENATE(INDEX('8- Políticas de Administración '!$B$16:$F$53,MATCH('5- Identificación de Riesgos'!J24,'8- Políticas de Administración '!$C$16:$C$54,0),1)," - ",L24),"")</f>
        <v/>
      </c>
      <c r="L24" s="180" t="str">
        <f>IFERROR(VLOOKUP(INDEX('8- Políticas de Administración '!$B$16:$F$63,MATCH('5- Identificación de Riesgos'!J24,'8- Políticas de Administración '!$C$16:$C$64,0),1),'8- Políticas de Administración '!$B$16:$F$64,5,FALSE),"")</f>
        <v/>
      </c>
      <c r="M24" s="88"/>
      <c r="N24" s="262"/>
      <c r="O24" s="442"/>
    </row>
    <row r="25" spans="1:15" ht="58.5" hidden="1" customHeight="1">
      <c r="A25" s="454"/>
      <c r="B25" s="424"/>
      <c r="C25" s="425"/>
      <c r="D25" s="285"/>
      <c r="E25" s="88"/>
      <c r="F25" s="88"/>
      <c r="G25" s="264"/>
      <c r="H25" s="259"/>
      <c r="I25" s="148"/>
      <c r="J25" s="92"/>
      <c r="K25" s="148" t="str">
        <f>IFERROR(CONCATENATE(INDEX('8- Políticas de Administración '!$B$16:$F$53,MATCH('5- Identificación de Riesgos'!J25,'8- Políticas de Administración '!$C$16:$C$54,0),1)," - ",L25),"")</f>
        <v/>
      </c>
      <c r="L25" s="180" t="str">
        <f>IFERROR(VLOOKUP(INDEX('8- Políticas de Administración '!$B$16:$F$63,MATCH('5- Identificación de Riesgos'!J25,'8- Políticas de Administración '!$C$16:$C$64,0),1),'8- Políticas de Administración '!$B$16:$F$64,5,FALSE),"")</f>
        <v/>
      </c>
      <c r="M25" s="88"/>
      <c r="N25" s="262"/>
      <c r="O25" s="442"/>
    </row>
    <row r="26" spans="1:15" ht="15.75" hidden="1" thickBot="1">
      <c r="A26" s="454"/>
      <c r="B26" s="424"/>
      <c r="C26" s="425"/>
      <c r="E26" s="88"/>
      <c r="F26" s="88"/>
      <c r="G26" s="264"/>
      <c r="H26" s="259"/>
      <c r="I26" s="148"/>
      <c r="J26" s="92"/>
      <c r="K26" s="148" t="str">
        <f>IFERROR(CONCATENATE(INDEX('8- Políticas de Administración '!$B$16:$F$53,MATCH('5- Identificación de Riesgos'!J26,'8- Políticas de Administración '!$C$16:$C$54,0),1)," - ",L26),"")</f>
        <v/>
      </c>
      <c r="L26" s="180" t="str">
        <f>IFERROR(VLOOKUP(INDEX('8- Políticas de Administración '!$B$16:$F$63,MATCH('5- Identificación de Riesgos'!J26,'8- Políticas de Administración '!$C$16:$C$64,0),1),'8- Políticas de Administración '!$B$16:$F$64,5,FALSE),"")</f>
        <v/>
      </c>
      <c r="M26" s="88"/>
      <c r="N26" s="262"/>
      <c r="O26" s="442"/>
    </row>
    <row r="27" spans="1:15" ht="15.75" hidden="1" thickBot="1">
      <c r="A27" s="454"/>
      <c r="B27" s="424"/>
      <c r="C27" s="425"/>
      <c r="D27" s="285"/>
      <c r="E27" s="88"/>
      <c r="F27" s="88"/>
      <c r="G27" s="264"/>
      <c r="H27" s="259"/>
      <c r="I27" s="148"/>
      <c r="J27" s="92"/>
      <c r="K27" s="148" t="str">
        <f>IFERROR(CONCATENATE(INDEX('8- Políticas de Administración '!$B$16:$F$53,MATCH('5- Identificación de Riesgos'!J27,'8- Políticas de Administración '!$C$16:$C$54,0),1)," - ",L27),"")</f>
        <v/>
      </c>
      <c r="L27" s="180" t="str">
        <f>IFERROR(VLOOKUP(INDEX('8- Políticas de Administración '!$B$16:$F$63,MATCH('5- Identificación de Riesgos'!J27,'8- Políticas de Administración '!$C$16:$C$64,0),1),'8- Políticas de Administración '!$B$16:$F$64,5,FALSE),"")</f>
        <v/>
      </c>
      <c r="M27" s="88"/>
      <c r="N27" s="262"/>
      <c r="O27" s="442"/>
    </row>
    <row r="28" spans="1:15" ht="15.75" hidden="1" thickBot="1">
      <c r="A28" s="454"/>
      <c r="B28" s="424"/>
      <c r="C28" s="425"/>
      <c r="E28" s="88"/>
      <c r="F28" s="88"/>
      <c r="G28" s="264"/>
      <c r="H28" s="259"/>
      <c r="I28" s="148"/>
      <c r="J28" s="92"/>
      <c r="K28" s="148" t="str">
        <f>IFERROR(CONCATENATE(INDEX('8- Políticas de Administración '!$B$16:$F$53,MATCH('5- Identificación de Riesgos'!J28,'8- Políticas de Administración '!$C$16:$C$54,0),1)," - ",L28),"")</f>
        <v/>
      </c>
      <c r="L28" s="180" t="str">
        <f>IFERROR(VLOOKUP(INDEX('8- Políticas de Administración '!$B$16:$F$63,MATCH('5- Identificación de Riesgos'!J28,'8- Políticas de Administración '!$C$16:$C$64,0),1),'8- Políticas de Administración '!$B$16:$F$64,5,FALSE),"")</f>
        <v/>
      </c>
      <c r="M28" s="88"/>
      <c r="N28" s="262"/>
      <c r="O28" s="442"/>
    </row>
    <row r="29" spans="1:15" ht="15.75" hidden="1" thickBot="1">
      <c r="A29" s="455"/>
      <c r="B29" s="423"/>
      <c r="C29" s="419"/>
      <c r="D29" s="286"/>
      <c r="E29" s="261"/>
      <c r="F29" s="261"/>
      <c r="G29" s="265"/>
      <c r="H29" s="260"/>
      <c r="I29" s="149"/>
      <c r="J29" s="160"/>
      <c r="K29" s="149" t="str">
        <f>IFERROR(CONCATENATE(INDEX('8- Políticas de Administración '!$B$16:$F$53,MATCH('5- Identificación de Riesgos'!J29,'8- Políticas de Administración '!$C$16:$C$54,0),1)," - ",L29),"")</f>
        <v/>
      </c>
      <c r="L29" s="181" t="str">
        <f>IFERROR(VLOOKUP(INDEX('8- Políticas de Administración '!$B$16:$F$63,MATCH('5- Identificación de Riesgos'!J29,'8- Políticas de Administración '!$C$16:$C$64,0),1),'8- Políticas de Administración '!$B$16:$F$64,5,FALSE),"")</f>
        <v/>
      </c>
      <c r="M29" s="261"/>
      <c r="N29" s="263"/>
      <c r="O29" s="442"/>
    </row>
    <row r="30" spans="1:15" ht="45">
      <c r="A30" s="453">
        <v>3</v>
      </c>
      <c r="B30" s="422" t="s">
        <v>323</v>
      </c>
      <c r="C30" s="418" t="s">
        <v>324</v>
      </c>
      <c r="D30" s="275" t="s">
        <v>325</v>
      </c>
      <c r="E30" s="443">
        <v>2231</v>
      </c>
      <c r="F30" s="443">
        <v>179</v>
      </c>
      <c r="G30" s="456">
        <f>F30/E30</f>
        <v>8.0233079336620355E-2</v>
      </c>
      <c r="H30" s="427"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Baja - 2</v>
      </c>
      <c r="I30" s="147" t="s">
        <v>307</v>
      </c>
      <c r="J30" s="159" t="s">
        <v>308</v>
      </c>
      <c r="K30" s="147" t="str">
        <f>IFERROR(CONCATENATE(INDEX('8- Políticas de Administración '!$B$16:$F$53,MATCH('5- Identificación de Riesgos'!J30,'8- Políticas de Administración '!$C$16:$C$54,0),1)," - ",L30),"")</f>
        <v>Menor - 2</v>
      </c>
      <c r="L30" s="179">
        <f>IFERROR(VLOOKUP(INDEX('8- Políticas de Administración '!$B$16:$F$63,MATCH('5- Identificación de Riesgos'!J30,'8- Políticas de Administración '!$C$16:$C$64,0),1),'8- Políticas de Administración '!$B$16:$F$64,5,FALSE),"")</f>
        <v>2</v>
      </c>
      <c r="M30" s="418" t="str">
        <f>IFERROR(CONCATENATE(INDEX('8- Políticas de Administración '!$B$16:$F$53,MATCH(ROUND(AVERAGE(L30:L39),0),'8- Políticas de Administración '!$F$16:$F$53,0),1)," - ",ROUND(AVERAGE(L30:L39),0)),"")</f>
        <v>Menor - 2</v>
      </c>
      <c r="N30" s="431" t="str">
        <f>IFERROR(CONCATENATE(VLOOKUP((LEFT(H30,LEN(H30)-4)&amp;LEFT(M30,LEN(M30)-4)),'9- Matriz de Calor '!$D$18:$E$42,2,0)," - ",RIGHT(H30,1)*RIGHT(M30,1)),"")</f>
        <v>Moderado - 4</v>
      </c>
      <c r="O30" s="442">
        <f>RIGHT(H30,1)*RIGHT(M30,1)</f>
        <v>4</v>
      </c>
    </row>
    <row r="31" spans="1:15" ht="45">
      <c r="A31" s="454"/>
      <c r="B31" s="424"/>
      <c r="C31" s="425"/>
      <c r="D31" s="220" t="s">
        <v>326</v>
      </c>
      <c r="E31" s="413"/>
      <c r="F31" s="413"/>
      <c r="G31" s="457"/>
      <c r="H31" s="428"/>
      <c r="I31" s="148" t="s">
        <v>310</v>
      </c>
      <c r="J31" s="92" t="s">
        <v>311</v>
      </c>
      <c r="K31" s="148" t="str">
        <f>IFERROR(CONCATENATE(INDEX('8- Políticas de Administración '!$B$16:$F$53,MATCH('5- Identificación de Riesgos'!J31,'8- Políticas de Administración '!$C$16:$C$54,0),1)," - ",L31),"")</f>
        <v>Leve - 1</v>
      </c>
      <c r="L31" s="180">
        <f>IFERROR(VLOOKUP(INDEX('8- Políticas de Administración '!$B$16:$F$63,MATCH('5- Identificación de Riesgos'!J31,'8- Políticas de Administración '!$C$16:$C$64,0),1),'8- Políticas de Administración '!$B$16:$F$64,5,FALSE),"")</f>
        <v>1</v>
      </c>
      <c r="M31" s="425"/>
      <c r="N31" s="432"/>
      <c r="O31" s="442"/>
    </row>
    <row r="32" spans="1:15" ht="60">
      <c r="A32" s="454"/>
      <c r="B32" s="424"/>
      <c r="C32" s="425"/>
      <c r="D32" s="220" t="s">
        <v>329</v>
      </c>
      <c r="E32" s="413"/>
      <c r="F32" s="413"/>
      <c r="G32" s="457"/>
      <c r="H32" s="428"/>
      <c r="I32" s="148"/>
      <c r="J32" s="92"/>
      <c r="K32" s="148" t="str">
        <f>IFERROR(CONCATENATE(INDEX('8- Políticas de Administración '!$B$16:$F$53,MATCH('5- Identificación de Riesgos'!J32,'8- Políticas de Administración '!$C$16:$C$54,0),1)," - ",L32),"")</f>
        <v/>
      </c>
      <c r="L32" s="180" t="str">
        <f>IFERROR(VLOOKUP(INDEX('8- Políticas de Administración '!$B$16:$F$63,MATCH('5- Identificación de Riesgos'!J32,'8- Políticas de Administración '!$C$16:$C$64,0),1),'8- Políticas de Administración '!$B$16:$F$64,5,FALSE),"")</f>
        <v/>
      </c>
      <c r="M32" s="425"/>
      <c r="N32" s="432"/>
      <c r="O32" s="442"/>
    </row>
    <row r="33" spans="1:15" ht="15.75" thickBot="1">
      <c r="A33" s="454"/>
      <c r="B33" s="424"/>
      <c r="C33" s="425"/>
      <c r="D33" s="220"/>
      <c r="E33" s="413"/>
      <c r="F33" s="413"/>
      <c r="G33" s="457"/>
      <c r="H33" s="429"/>
      <c r="I33" s="148"/>
      <c r="J33" s="92"/>
      <c r="K33" s="148" t="str">
        <f>IFERROR(CONCATENATE(INDEX('8- Políticas de Administración '!$B$16:$F$53,MATCH('5- Identificación de Riesgos'!J33,'8- Políticas de Administración '!$C$16:$C$54,0),1)," - ",L33),"")</f>
        <v/>
      </c>
      <c r="L33" s="180" t="str">
        <f>IFERROR(VLOOKUP(INDEX('8- Políticas de Administración '!$B$16:$F$63,MATCH('5- Identificación de Riesgos'!J33,'8- Políticas de Administración '!$C$16:$C$64,0),1),'8- Políticas de Administración '!$B$16:$F$64,5,FALSE),"")</f>
        <v/>
      </c>
      <c r="M33" s="430"/>
      <c r="N33" s="433"/>
      <c r="O33" s="442"/>
    </row>
    <row r="34" spans="1:15" hidden="1">
      <c r="A34" s="454"/>
      <c r="B34" s="424"/>
      <c r="C34" s="425"/>
      <c r="D34" s="220"/>
      <c r="E34" s="413"/>
      <c r="F34" s="413"/>
      <c r="G34" s="457"/>
      <c r="H34" s="259"/>
      <c r="I34" s="148"/>
      <c r="J34" s="92"/>
      <c r="K34" s="148" t="str">
        <f>IFERROR(CONCATENATE(INDEX('8- Políticas de Administración '!$B$16:$F$53,MATCH('5- Identificación de Riesgos'!J34,'8- Políticas de Administración '!$C$16:$C$54,0),1)," - ",L34),"")</f>
        <v/>
      </c>
      <c r="L34" s="180" t="str">
        <f>IFERROR(VLOOKUP(INDEX('8- Políticas de Administración '!$B$16:$F$63,MATCH('5- Identificación de Riesgos'!J34,'8- Políticas de Administración '!$C$16:$C$64,0),1),'8- Políticas de Administración '!$B$16:$F$64,5,FALSE),"")</f>
        <v/>
      </c>
      <c r="M34" s="88"/>
      <c r="N34" s="262"/>
      <c r="O34" s="442"/>
    </row>
    <row r="35" spans="1:15" hidden="1">
      <c r="A35" s="454"/>
      <c r="B35" s="424"/>
      <c r="C35" s="425"/>
      <c r="D35" s="220"/>
      <c r="E35" s="413"/>
      <c r="F35" s="413"/>
      <c r="G35" s="457"/>
      <c r="H35" s="259"/>
      <c r="I35" s="148"/>
      <c r="J35" s="92"/>
      <c r="K35" s="148" t="str">
        <f>IFERROR(CONCATENATE(INDEX('8- Políticas de Administración '!$B$16:$F$53,MATCH('5- Identificación de Riesgos'!J35,'8- Políticas de Administración '!$C$16:$C$54,0),1)," - ",L35),"")</f>
        <v/>
      </c>
      <c r="L35" s="180" t="str">
        <f>IFERROR(VLOOKUP(INDEX('8- Políticas de Administración '!$B$16:$F$63,MATCH('5- Identificación de Riesgos'!J35,'8- Políticas de Administración '!$C$16:$C$64,0),1),'8- Políticas de Administración '!$B$16:$F$64,5,FALSE),"")</f>
        <v/>
      </c>
      <c r="M35" s="88"/>
      <c r="N35" s="262"/>
      <c r="O35" s="442"/>
    </row>
    <row r="36" spans="1:15" hidden="1">
      <c r="A36" s="454"/>
      <c r="B36" s="424"/>
      <c r="C36" s="425"/>
      <c r="D36" s="150"/>
      <c r="E36" s="413"/>
      <c r="F36" s="413"/>
      <c r="G36" s="457"/>
      <c r="H36" s="259"/>
      <c r="I36" s="148"/>
      <c r="J36" s="92"/>
      <c r="K36" s="148" t="str">
        <f>IFERROR(CONCATENATE(INDEX('8- Políticas de Administración '!$B$16:$F$53,MATCH('5- Identificación de Riesgos'!J36,'8- Políticas de Administración '!$C$16:$C$54,0),1)," - ",L36),"")</f>
        <v/>
      </c>
      <c r="L36" s="180" t="str">
        <f>IFERROR(VLOOKUP(INDEX('8- Políticas de Administración '!$B$16:$F$63,MATCH('5- Identificación de Riesgos'!J36,'8- Políticas de Administración '!$C$16:$C$64,0),1),'8- Políticas de Administración '!$B$16:$F$64,5,FALSE),"")</f>
        <v/>
      </c>
      <c r="M36" s="88"/>
      <c r="N36" s="262"/>
      <c r="O36" s="442"/>
    </row>
    <row r="37" spans="1:15" hidden="1">
      <c r="A37" s="454"/>
      <c r="B37" s="424"/>
      <c r="C37" s="425"/>
      <c r="D37" s="150"/>
      <c r="E37" s="413"/>
      <c r="F37" s="413"/>
      <c r="G37" s="457"/>
      <c r="H37" s="259"/>
      <c r="I37" s="148"/>
      <c r="J37" s="92"/>
      <c r="K37" s="148" t="str">
        <f>IFERROR(CONCATENATE(INDEX('8- Políticas de Administración '!$B$16:$F$53,MATCH('5- Identificación de Riesgos'!J37,'8- Políticas de Administración '!$C$16:$C$54,0),1)," - ",L37),"")</f>
        <v/>
      </c>
      <c r="L37" s="180" t="str">
        <f>IFERROR(VLOOKUP(INDEX('8- Políticas de Administración '!$B$16:$F$63,MATCH('5- Identificación de Riesgos'!J37,'8- Políticas de Administración '!$C$16:$C$64,0),1),'8- Políticas de Administración '!$B$16:$F$64,5,FALSE),"")</f>
        <v/>
      </c>
      <c r="M37" s="88"/>
      <c r="N37" s="262"/>
      <c r="O37" s="442"/>
    </row>
    <row r="38" spans="1:15" hidden="1">
      <c r="A38" s="454"/>
      <c r="B38" s="424"/>
      <c r="C38" s="425"/>
      <c r="D38" s="253"/>
      <c r="E38" s="413"/>
      <c r="F38" s="413"/>
      <c r="G38" s="457"/>
      <c r="H38" s="259"/>
      <c r="I38" s="148"/>
      <c r="J38" s="92"/>
      <c r="K38" s="148" t="str">
        <f>IFERROR(CONCATENATE(INDEX('8- Políticas de Administración '!$B$16:$F$53,MATCH('5- Identificación de Riesgos'!J38,'8- Políticas de Administración '!$C$16:$C$54,0),1)," - ",L38),"")</f>
        <v/>
      </c>
      <c r="L38" s="180" t="str">
        <f>IFERROR(VLOOKUP(INDEX('8- Políticas de Administración '!$B$16:$F$63,MATCH('5- Identificación de Riesgos'!J38,'8- Políticas de Administración '!$C$16:$C$64,0),1),'8- Políticas de Administración '!$B$16:$F$64,5,FALSE),"")</f>
        <v/>
      </c>
      <c r="M38" s="88"/>
      <c r="N38" s="262"/>
      <c r="O38" s="442"/>
    </row>
    <row r="39" spans="1:15" ht="15.75" hidden="1" thickBot="1">
      <c r="A39" s="455"/>
      <c r="B39" s="423"/>
      <c r="C39" s="419"/>
      <c r="D39" s="254"/>
      <c r="E39" s="414"/>
      <c r="F39" s="414"/>
      <c r="G39" s="458"/>
      <c r="H39" s="260"/>
      <c r="I39" s="149"/>
      <c r="J39" s="160"/>
      <c r="K39" s="149" t="str">
        <f>IFERROR(CONCATENATE(INDEX('8- Políticas de Administración '!$B$16:$F$53,MATCH('5- Identificación de Riesgos'!J39,'8- Políticas de Administración '!$C$16:$C$54,0),1)," - ",L39),"")</f>
        <v/>
      </c>
      <c r="L39" s="181" t="str">
        <f>IFERROR(VLOOKUP(INDEX('8- Políticas de Administración '!$B$16:$F$63,MATCH('5- Identificación de Riesgos'!J39,'8- Políticas de Administración '!$C$16:$C$64,0),1),'8- Políticas de Administración '!$B$16:$F$64,5,FALSE),"")</f>
        <v/>
      </c>
      <c r="M39" s="261"/>
      <c r="N39" s="263"/>
      <c r="O39" s="442"/>
    </row>
    <row r="40" spans="1:15" ht="45">
      <c r="A40" s="453">
        <v>4</v>
      </c>
      <c r="B40" s="422" t="s">
        <v>330</v>
      </c>
      <c r="C40" s="418" t="s">
        <v>331</v>
      </c>
      <c r="D40" s="275" t="s">
        <v>332</v>
      </c>
      <c r="E40" s="418">
        <v>235</v>
      </c>
      <c r="F40" s="418">
        <v>3</v>
      </c>
      <c r="G40" s="420">
        <f>F40/E40</f>
        <v>1.276595744680851E-2</v>
      </c>
      <c r="H40" s="427" t="str">
        <f>CONCATENATE(IF(G40&lt;='[3]8- Politicas de admiistracion '!$D$6,'[3]8- Politicas de admiistracion '!$B$6,IF(G40&lt;='[3]8- Politicas de admiistracion '!$D$7,'[3]8- Politicas de admiistracion '!$B$7,IF(G40&lt;='[3]8- Politicas de admiistracion '!$D$8,'[3]8- Politicas de admiistracion '!$B$8,IF(G40&lt;='[3]8- Politicas de admiistracion '!$D$9,'[3]8- Politicas de admiistracion '!$B$9,IF(G40&lt;='[3]8- Politicas de admiistracion '!$D$10,'[3]8- Politicas de admiistracion '!$B$10,"Probabilidad no valida")))))," - ",VLOOKUP(IF(G40&lt;='[3]8- Politicas de admiistracion '!$D$6,'[3]8- Politicas de admiistracion '!$B$6,IF(G40&lt;='[3]8- Politicas de admiistracion '!$D$7,'[3]8- Politicas de admiistracion '!$B$7,IF(G40&lt;='[3]8- Politicas de admiistracion '!$D$8,'[3]8- Politicas de admiistracion '!$B$8,IF(G40&lt;='[3]8- Politicas de admiistracion '!$D$9,'[3]8- Politicas de admiistracion '!$B$9,IF(G40&lt;='[3]8- Politicas de admiistracion '!$D$10,'[3]8- Politicas de admiistracion '!$B$10,"Probabilidad no valida"))))),'[3]8- Politicas de admiistracion '!$B$6:$F$10,5,FALSE))</f>
        <v>Muy Baja - 1</v>
      </c>
      <c r="I40" s="147" t="s">
        <v>307</v>
      </c>
      <c r="J40" s="159" t="s">
        <v>308</v>
      </c>
      <c r="K40" s="147" t="str">
        <f>IFERROR(CONCATENATE(INDEX('8- Políticas de Administración '!$B$16:$F$53,MATCH('5- Identificación de Riesgos'!J40,'8- Políticas de Administración '!$C$16:$C$54,0),1)," - ",L40),"")</f>
        <v>Menor - 2</v>
      </c>
      <c r="L40" s="179">
        <f>IFERROR(VLOOKUP(INDEX('8- Políticas de Administración '!$B$16:$F$63,MATCH('5- Identificación de Riesgos'!J40,'8- Políticas de Administración '!$C$16:$C$64,0),1),'8- Políticas de Administración '!$B$16:$F$64,5,FALSE),"")</f>
        <v>2</v>
      </c>
      <c r="M40" s="418" t="str">
        <f>IFERROR(CONCATENATE(INDEX('8- Políticas de Administración '!$B$16:$F$53,MATCH(ROUND(AVERAGE(L40:L49),0),'8- Políticas de Administración '!$F$16:$F$53,0),1)," - ",ROUND(AVERAGE(L40:L49),0)),"")</f>
        <v>Menor - 2</v>
      </c>
      <c r="N40" s="431" t="str">
        <f>IFERROR(CONCATENATE(VLOOKUP((LEFT(H40,LEN(H40)-4)&amp;LEFT(M40,LEN(M40)-4)),'9- Matriz de Calor '!$D$18:$E$42,2,0)," - ",RIGHT(H40,1)*RIGHT(M40,1)),"")</f>
        <v>Bajo - 2</v>
      </c>
      <c r="O40" s="442">
        <f>RIGHT(H40,1)*RIGHT(M40,1)</f>
        <v>2</v>
      </c>
    </row>
    <row r="41" spans="1:15" ht="30.75" thickBot="1">
      <c r="A41" s="454"/>
      <c r="B41" s="423"/>
      <c r="C41" s="419"/>
      <c r="D41" s="158" t="s">
        <v>333</v>
      </c>
      <c r="E41" s="419"/>
      <c r="F41" s="419"/>
      <c r="G41" s="421"/>
      <c r="H41" s="439"/>
      <c r="I41" s="149" t="s">
        <v>310</v>
      </c>
      <c r="J41" s="160" t="s">
        <v>311</v>
      </c>
      <c r="K41" s="149" t="str">
        <f>IFERROR(CONCATENATE(INDEX('8- Políticas de Administración '!$B$16:$F$53,MATCH('5- Identificación de Riesgos'!J41,'8- Políticas de Administración '!$C$16:$C$54,0),1)," - ",L41),"")</f>
        <v>Leve - 1</v>
      </c>
      <c r="L41" s="181">
        <f>IFERROR(VLOOKUP(INDEX('8- Políticas de Administración '!$B$16:$F$63,MATCH('5- Identificación de Riesgos'!J41,'8- Políticas de Administración '!$C$16:$C$64,0),1),'8- Políticas de Administración '!$B$16:$F$64,5,FALSE),"")</f>
        <v>1</v>
      </c>
      <c r="M41" s="419"/>
      <c r="N41" s="450"/>
      <c r="O41" s="442"/>
    </row>
    <row r="42" spans="1:15" hidden="1">
      <c r="A42" s="454"/>
      <c r="B42" s="271"/>
      <c r="C42" s="267"/>
      <c r="D42" s="220"/>
      <c r="E42" s="185"/>
      <c r="F42" s="185"/>
      <c r="G42" s="273"/>
      <c r="H42" s="274"/>
      <c r="I42" s="150"/>
      <c r="J42" s="219"/>
      <c r="K42" s="150" t="str">
        <f>IFERROR(CONCATENATE(INDEX('8- Políticas de Administración '!$B$16:$F$53,MATCH('5- Identificación de Riesgos'!J42,'8- Políticas de Administración '!$C$16:$C$54,0),1)," - ",L42),"")</f>
        <v/>
      </c>
      <c r="L42" s="191" t="str">
        <f>IFERROR(VLOOKUP(INDEX('8- Políticas de Administración '!$B$16:$F$63,MATCH('5- Identificación de Riesgos'!J42,'8- Políticas de Administración '!$C$16:$C$64,0),1),'8- Políticas de Administración '!$B$16:$F$64,5,FALSE),"")</f>
        <v/>
      </c>
      <c r="M42" s="185"/>
      <c r="N42" s="269"/>
      <c r="O42" s="442"/>
    </row>
    <row r="43" spans="1:15" hidden="1">
      <c r="A43" s="454"/>
      <c r="B43" s="271"/>
      <c r="C43" s="267"/>
      <c r="D43" s="220"/>
      <c r="E43" s="88"/>
      <c r="F43" s="88"/>
      <c r="G43" s="264"/>
      <c r="H43" s="259"/>
      <c r="I43" s="148"/>
      <c r="J43" s="92"/>
      <c r="K43" s="148" t="str">
        <f>IFERROR(CONCATENATE(INDEX('8- Políticas de Administración '!$B$16:$F$53,MATCH('5- Identificación de Riesgos'!J43,'8- Políticas de Administración '!$C$16:$C$54,0),1)," - ",L43),"")</f>
        <v/>
      </c>
      <c r="L43" s="180" t="str">
        <f>IFERROR(VLOOKUP(INDEX('8- Políticas de Administración '!$B$16:$F$63,MATCH('5- Identificación de Riesgos'!J43,'8- Políticas de Administración '!$C$16:$C$64,0),1),'8- Políticas de Administración '!$B$16:$F$64,5,FALSE),"")</f>
        <v/>
      </c>
      <c r="M43" s="88"/>
      <c r="N43" s="262"/>
      <c r="O43" s="442"/>
    </row>
    <row r="44" spans="1:15" hidden="1">
      <c r="A44" s="454"/>
      <c r="B44" s="271"/>
      <c r="C44" s="267"/>
      <c r="D44" s="150" t="s">
        <v>149</v>
      </c>
      <c r="E44" s="88"/>
      <c r="F44" s="88"/>
      <c r="G44" s="264"/>
      <c r="H44" s="259"/>
      <c r="I44" s="148"/>
      <c r="J44" s="92"/>
      <c r="K44" s="148" t="str">
        <f>IFERROR(CONCATENATE(INDEX('8- Políticas de Administración '!$B$16:$F$53,MATCH('5- Identificación de Riesgos'!J44,'8- Políticas de Administración '!$C$16:$C$54,0),1)," - ",L44),"")</f>
        <v/>
      </c>
      <c r="L44" s="180" t="str">
        <f>IFERROR(VLOOKUP(INDEX('8- Políticas de Administración '!$B$16:$F$63,MATCH('5- Identificación de Riesgos'!J44,'8- Políticas de Administración '!$C$16:$C$64,0),1),'8- Políticas de Administración '!$B$16:$F$64,5,FALSE),"")</f>
        <v/>
      </c>
      <c r="M44" s="88"/>
      <c r="N44" s="262"/>
      <c r="O44" s="442"/>
    </row>
    <row r="45" spans="1:15" hidden="1">
      <c r="A45" s="454"/>
      <c r="B45" s="271"/>
      <c r="C45" s="267"/>
      <c r="D45" s="150"/>
      <c r="E45" s="88"/>
      <c r="F45" s="88"/>
      <c r="G45" s="264"/>
      <c r="H45" s="259"/>
      <c r="I45" s="148"/>
      <c r="J45" s="92"/>
      <c r="K45" s="148" t="str">
        <f>IFERROR(CONCATENATE(INDEX('8- Políticas de Administración '!$B$16:$F$53,MATCH('5- Identificación de Riesgos'!J45,'8- Políticas de Administración '!$C$16:$C$54,0),1)," - ",L45),"")</f>
        <v/>
      </c>
      <c r="L45" s="180" t="str">
        <f>IFERROR(VLOOKUP(INDEX('8- Políticas de Administración '!$B$16:$F$63,MATCH('5- Identificación de Riesgos'!J45,'8- Políticas de Administración '!$C$16:$C$64,0),1),'8- Políticas de Administración '!$B$16:$F$64,5,FALSE),"")</f>
        <v/>
      </c>
      <c r="M45" s="88"/>
      <c r="N45" s="262"/>
      <c r="O45" s="442"/>
    </row>
    <row r="46" spans="1:15" hidden="1">
      <c r="A46" s="454"/>
      <c r="B46" s="271"/>
      <c r="C46" s="267"/>
      <c r="D46" s="150"/>
      <c r="E46" s="88"/>
      <c r="F46" s="88"/>
      <c r="G46" s="264"/>
      <c r="H46" s="259"/>
      <c r="I46" s="148"/>
      <c r="J46" s="92"/>
      <c r="K46" s="148" t="str">
        <f>IFERROR(CONCATENATE(INDEX('8- Políticas de Administración '!$B$16:$F$53,MATCH('5- Identificación de Riesgos'!J46,'8- Políticas de Administración '!$C$16:$C$54,0),1)," - ",L46),"")</f>
        <v/>
      </c>
      <c r="L46" s="180" t="str">
        <f>IFERROR(VLOOKUP(INDEX('8- Políticas de Administración '!$B$16:$F$63,MATCH('5- Identificación de Riesgos'!J46,'8- Políticas de Administración '!$C$16:$C$64,0),1),'8- Políticas de Administración '!$B$16:$F$64,5,FALSE),"")</f>
        <v/>
      </c>
      <c r="M46" s="88"/>
      <c r="N46" s="262"/>
      <c r="O46" s="442"/>
    </row>
    <row r="47" spans="1:15" hidden="1">
      <c r="A47" s="454"/>
      <c r="B47" s="271"/>
      <c r="C47" s="267"/>
      <c r="D47" s="150"/>
      <c r="E47" s="88"/>
      <c r="F47" s="88"/>
      <c r="G47" s="264"/>
      <c r="H47" s="259"/>
      <c r="I47" s="148"/>
      <c r="J47" s="92"/>
      <c r="K47" s="148" t="str">
        <f>IFERROR(CONCATENATE(INDEX('8- Políticas de Administración '!$B$16:$F$53,MATCH('5- Identificación de Riesgos'!J47,'8- Políticas de Administración '!$C$16:$C$54,0),1)," - ",L47),"")</f>
        <v/>
      </c>
      <c r="L47" s="180" t="str">
        <f>IFERROR(VLOOKUP(INDEX('8- Políticas de Administración '!$B$16:$F$63,MATCH('5- Identificación de Riesgos'!J47,'8- Políticas de Administración '!$C$16:$C$64,0),1),'8- Políticas de Administración '!$B$16:$F$64,5,FALSE),"")</f>
        <v/>
      </c>
      <c r="M47" s="88"/>
      <c r="N47" s="262"/>
      <c r="O47" s="442"/>
    </row>
    <row r="48" spans="1:15" hidden="1">
      <c r="A48" s="454"/>
      <c r="B48" s="271"/>
      <c r="C48" s="267"/>
      <c r="D48" s="150"/>
      <c r="E48" s="88"/>
      <c r="F48" s="88"/>
      <c r="G48" s="264"/>
      <c r="H48" s="259"/>
      <c r="I48" s="148"/>
      <c r="J48" s="92"/>
      <c r="K48" s="148" t="str">
        <f>IFERROR(CONCATENATE(INDEX('8- Políticas de Administración '!$B$16:$F$53,MATCH('5- Identificación de Riesgos'!J48,'8- Políticas de Administración '!$C$16:$C$54,0),1)," - ",L48),"")</f>
        <v/>
      </c>
      <c r="L48" s="180" t="str">
        <f>IFERROR(VLOOKUP(INDEX('8- Políticas de Administración '!$B$16:$F$63,MATCH('5- Identificación de Riesgos'!J48,'8- Políticas de Administración '!$C$16:$C$64,0),1),'8- Políticas de Administración '!$B$16:$F$64,5,FALSE),"")</f>
        <v/>
      </c>
      <c r="M48" s="88"/>
      <c r="N48" s="262"/>
      <c r="O48" s="442"/>
    </row>
    <row r="49" spans="1:25" ht="15.75" hidden="1" thickBot="1">
      <c r="A49" s="455"/>
      <c r="B49" s="272"/>
      <c r="C49" s="270"/>
      <c r="D49" s="254"/>
      <c r="E49" s="261"/>
      <c r="F49" s="261"/>
      <c r="G49" s="265"/>
      <c r="H49" s="260"/>
      <c r="I49" s="149"/>
      <c r="J49" s="160"/>
      <c r="K49" s="149" t="str">
        <f>IFERROR(CONCATENATE(INDEX('8- Políticas de Administración '!$B$16:$F$53,MATCH('5- Identificación de Riesgos'!J49,'8- Políticas de Administración '!$C$16:$C$54,0),1)," - ",L49),"")</f>
        <v/>
      </c>
      <c r="L49" s="181" t="str">
        <f>IFERROR(VLOOKUP(INDEX('8- Políticas de Administración '!$B$16:$F$63,MATCH('5- Identificación de Riesgos'!J49,'8- Políticas de Administración '!$C$16:$C$64,0),1),'8- Políticas de Administración '!$B$16:$F$64,5,FALSE),"")</f>
        <v/>
      </c>
      <c r="M49" s="261"/>
      <c r="N49" s="263"/>
      <c r="O49" s="442"/>
    </row>
    <row r="50" spans="1:25" ht="45">
      <c r="A50" s="451">
        <v>5</v>
      </c>
      <c r="B50" s="422" t="s">
        <v>335</v>
      </c>
      <c r="C50" s="418" t="s">
        <v>336</v>
      </c>
      <c r="D50" s="266" t="s">
        <v>337</v>
      </c>
      <c r="E50" s="418">
        <v>1632</v>
      </c>
      <c r="F50" s="418">
        <v>16</v>
      </c>
      <c r="G50" s="420">
        <f>F50/E50</f>
        <v>9.8039215686274508E-3</v>
      </c>
      <c r="H50" s="427"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147" t="s">
        <v>307</v>
      </c>
      <c r="J50" s="159" t="s">
        <v>308</v>
      </c>
      <c r="K50" s="147" t="str">
        <f>IFERROR(CONCATENATE(INDEX('8- Políticas de Administración '!$B$16:$F$53,MATCH('5- Identificación de Riesgos'!J50,'8- Políticas de Administración '!$C$16:$C$54,0),1)," - ",L50),"")</f>
        <v>Menor - 2</v>
      </c>
      <c r="L50" s="179">
        <f>IFERROR(VLOOKUP(INDEX('8- Políticas de Administración '!$B$16:$F$63,MATCH('5- Identificación de Riesgos'!J50,'8- Políticas de Administración '!$C$16:$C$64,0),1),'8- Políticas de Administración '!$B$16:$F$64,5,FALSE),"")</f>
        <v>2</v>
      </c>
      <c r="M50" s="418" t="str">
        <f>IFERROR(CONCATENATE(INDEX('8- Políticas de Administración '!$B$16:$F$53,MATCH(ROUND(AVERAGE(L50:L58),0),'8- Políticas de Administración '!$F$16:$F$53,0),1)," - ",ROUND(AVERAGE(L50:L58),0)),"")</f>
        <v>Menor - 2</v>
      </c>
      <c r="N50" s="431" t="str">
        <f>IFERROR(CONCATENATE(VLOOKUP((LEFT(H50,LEN(H50)-4)&amp;LEFT(M50,LEN(M50)-4)),'9- Matriz de Calor '!$D$18:$E$42,2,0)," - ",RIGHT(H50,1)*RIGHT(M50,1)),"")</f>
        <v>Bajo - 2</v>
      </c>
      <c r="O50" s="440">
        <f>RIGHT(H50,1)*RIGHT(M50,1)</f>
        <v>2</v>
      </c>
    </row>
    <row r="51" spans="1:25" ht="45">
      <c r="A51" s="452"/>
      <c r="B51" s="424"/>
      <c r="C51" s="425"/>
      <c r="D51" s="88" t="s">
        <v>338</v>
      </c>
      <c r="E51" s="425"/>
      <c r="F51" s="425"/>
      <c r="G51" s="426"/>
      <c r="H51" s="428"/>
      <c r="I51" s="148" t="s">
        <v>310</v>
      </c>
      <c r="J51" s="92" t="s">
        <v>311</v>
      </c>
      <c r="K51" s="148" t="str">
        <f>IFERROR(CONCATENATE(INDEX('8- Políticas de Administración '!$B$16:$F$53,MATCH('5- Identificación de Riesgos'!J51,'8- Políticas de Administración '!$C$16:$C$54,0),1)," - ",L51),"")</f>
        <v>Leve - 1</v>
      </c>
      <c r="L51" s="180">
        <f>IFERROR(VLOOKUP(INDEX('8- Políticas de Administración '!$B$16:$F$63,MATCH('5- Identificación de Riesgos'!J51,'8- Políticas de Administración '!$C$16:$C$64,0),1),'8- Políticas de Administración '!$B$16:$F$64,5,FALSE),"")</f>
        <v>1</v>
      </c>
      <c r="M51" s="425"/>
      <c r="N51" s="432"/>
      <c r="O51" s="437"/>
    </row>
    <row r="52" spans="1:25" ht="30.75" thickBot="1">
      <c r="A52" s="452"/>
      <c r="B52" s="424"/>
      <c r="C52" s="425"/>
      <c r="D52" s="88" t="s">
        <v>340</v>
      </c>
      <c r="E52" s="425"/>
      <c r="F52" s="425"/>
      <c r="G52" s="426"/>
      <c r="H52" s="428"/>
      <c r="I52" s="148"/>
      <c r="J52" s="92"/>
      <c r="K52" s="148" t="str">
        <f>IFERROR(CONCATENATE(INDEX('8- Políticas de Administración '!$B$16:$F$53,MATCH('5- Identificación de Riesgos'!J52,'8- Políticas de Administración '!$C$16:$C$54,0),1)," - ",L52),"")</f>
        <v/>
      </c>
      <c r="L52" s="180" t="str">
        <f>IFERROR(VLOOKUP(INDEX('8- Políticas de Administración '!$B$16:$F$63,MATCH('5- Identificación de Riesgos'!J52,'8- Políticas de Administración '!$C$16:$C$64,0),1),'8- Políticas de Administración '!$B$16:$F$64,5,FALSE),"")</f>
        <v/>
      </c>
      <c r="M52" s="425"/>
      <c r="N52" s="432"/>
      <c r="O52" s="437"/>
    </row>
    <row r="53" spans="1:25" hidden="1">
      <c r="A53" s="452"/>
      <c r="B53" s="271"/>
      <c r="C53" s="267"/>
      <c r="D53" s="88"/>
      <c r="E53" s="267"/>
      <c r="F53" s="267"/>
      <c r="G53" s="277"/>
      <c r="H53" s="279"/>
      <c r="I53" s="148"/>
      <c r="J53" s="92"/>
      <c r="K53" s="148" t="str">
        <f>IFERROR(CONCATENATE(INDEX('8- Políticas de Administración '!$B$16:$F$53,MATCH('5- Identificación de Riesgos'!J53,'8- Políticas de Administración '!$C$16:$C$54,0),1)," - ",L53),"")</f>
        <v/>
      </c>
      <c r="L53" s="180" t="str">
        <f>IFERROR(VLOOKUP(INDEX('8- Políticas de Administración '!$B$16:$F$63,MATCH('5- Identificación de Riesgos'!J53,'8- Políticas de Administración '!$C$16:$C$64,0),1),'8- Políticas de Administración '!$B$16:$F$64,5,FALSE),"")</f>
        <v/>
      </c>
      <c r="M53" s="88"/>
      <c r="N53" s="262"/>
      <c r="O53" s="437"/>
    </row>
    <row r="54" spans="1:25" hidden="1">
      <c r="A54" s="452"/>
      <c r="B54" s="271"/>
      <c r="C54" s="267"/>
      <c r="D54" s="88"/>
      <c r="E54" s="267"/>
      <c r="F54" s="267"/>
      <c r="G54" s="277"/>
      <c r="H54" s="279"/>
      <c r="I54" s="148"/>
      <c r="J54" s="92"/>
      <c r="K54" s="148" t="str">
        <f>IFERROR(CONCATENATE(INDEX('8- Políticas de Administración '!$B$16:$F$53,MATCH('5- Identificación de Riesgos'!J54,'8- Políticas de Administración '!$C$16:$C$54,0),1)," - ",L54),"")</f>
        <v/>
      </c>
      <c r="L54" s="180" t="str">
        <f>IFERROR(VLOOKUP(INDEX('8- Políticas de Administración '!$B$16:$F$63,MATCH('5- Identificación de Riesgos'!J54,'8- Políticas de Administración '!$C$16:$C$64,0),1),'8- Políticas de Administración '!$B$16:$F$64,5,FALSE),"")</f>
        <v/>
      </c>
      <c r="M54" s="88"/>
      <c r="N54" s="262"/>
      <c r="O54" s="437"/>
    </row>
    <row r="55" spans="1:25" hidden="1">
      <c r="A55" s="452"/>
      <c r="B55" s="271"/>
      <c r="C55" s="267"/>
      <c r="D55" s="185"/>
      <c r="E55" s="267"/>
      <c r="F55" s="267"/>
      <c r="G55" s="277"/>
      <c r="H55" s="279"/>
      <c r="I55" s="148"/>
      <c r="J55" s="92"/>
      <c r="K55" s="148" t="str">
        <f>IFERROR(CONCATENATE(INDEX('8- Políticas de Administración '!$B$16:$F$53,MATCH('5- Identificación de Riesgos'!J55,'8- Políticas de Administración '!$C$16:$C$54,0),1)," - ",L55),"")</f>
        <v/>
      </c>
      <c r="L55" s="180" t="str">
        <f>IFERROR(VLOOKUP(INDEX('8- Políticas de Administración '!$B$16:$F$63,MATCH('5- Identificación de Riesgos'!J55,'8- Políticas de Administración '!$C$16:$C$64,0),1),'8- Políticas de Administración '!$B$16:$F$64,5,FALSE),"")</f>
        <v/>
      </c>
      <c r="M55" s="88"/>
      <c r="N55" s="262"/>
      <c r="O55" s="437"/>
    </row>
    <row r="56" spans="1:25" hidden="1">
      <c r="A56" s="452"/>
      <c r="B56" s="271"/>
      <c r="C56" s="267"/>
      <c r="D56" s="185"/>
      <c r="E56" s="267"/>
      <c r="F56" s="267"/>
      <c r="G56" s="277"/>
      <c r="H56" s="279"/>
      <c r="I56" s="148"/>
      <c r="J56" s="92"/>
      <c r="K56" s="148" t="str">
        <f>IFERROR(CONCATENATE(INDEX('8- Políticas de Administración '!$B$16:$F$53,MATCH('5- Identificación de Riesgos'!J56,'8- Políticas de Administración '!$C$16:$C$54,0),1)," - ",L56),"")</f>
        <v/>
      </c>
      <c r="L56" s="180" t="str">
        <f>IFERROR(VLOOKUP(INDEX('8- Políticas de Administración '!$B$16:$F$63,MATCH('5- Identificación de Riesgos'!J56,'8- Políticas de Administración '!$C$16:$C$64,0),1),'8- Políticas de Administración '!$B$16:$F$64,5,FALSE),"")</f>
        <v/>
      </c>
      <c r="M56" s="88"/>
      <c r="N56" s="262"/>
      <c r="O56" s="437"/>
    </row>
    <row r="57" spans="1:25" hidden="1">
      <c r="A57" s="452"/>
      <c r="B57" s="271"/>
      <c r="C57" s="267"/>
      <c r="D57" s="185"/>
      <c r="E57" s="267"/>
      <c r="F57" s="267"/>
      <c r="G57" s="277"/>
      <c r="H57" s="279"/>
      <c r="I57" s="148"/>
      <c r="J57" s="92"/>
      <c r="K57" s="148" t="str">
        <f>IFERROR(CONCATENATE(INDEX('8- Políticas de Administración '!$B$16:$F$53,MATCH('5- Identificación de Riesgos'!J57,'8- Políticas de Administración '!$C$16:$C$54,0),1)," - ",L57),"")</f>
        <v/>
      </c>
      <c r="L57" s="180" t="str">
        <f>IFERROR(VLOOKUP(INDEX('8- Políticas de Administración '!$B$16:$F$63,MATCH('5- Identificación de Riesgos'!J57,'8- Políticas de Administración '!$C$16:$C$64,0),1),'8- Políticas de Administración '!$B$16:$F$64,5,FALSE),"")</f>
        <v/>
      </c>
      <c r="M57" s="88"/>
      <c r="N57" s="262"/>
      <c r="O57" s="437"/>
    </row>
    <row r="58" spans="1:25" hidden="1">
      <c r="A58" s="452"/>
      <c r="B58" s="271"/>
      <c r="C58" s="267"/>
      <c r="D58" s="253"/>
      <c r="E58" s="267"/>
      <c r="F58" s="267"/>
      <c r="G58" s="277"/>
      <c r="H58" s="279"/>
      <c r="I58" s="186"/>
      <c r="J58" s="207"/>
      <c r="K58" s="186" t="str">
        <f>IFERROR(CONCATENATE(INDEX('8- Políticas de Administración '!$B$16:$F$53,MATCH('5- Identificación de Riesgos'!J58,'8- Políticas de Administración '!$C$16:$C$54,0),1)," - ",L58),"")</f>
        <v/>
      </c>
      <c r="L58" s="208" t="str">
        <f>IFERROR(VLOOKUP(INDEX('8- Políticas de Administración '!$B$16:$F$63,MATCH('5- Identificación de Riesgos'!J58,'8- Políticas de Administración '!$C$16:$C$64,0),1),'8- Políticas de Administración '!$B$16:$F$64,5,FALSE),"")</f>
        <v/>
      </c>
      <c r="M58" s="287"/>
      <c r="N58" s="288"/>
      <c r="O58" s="441"/>
    </row>
    <row r="59" spans="1:25" ht="15" hidden="1" customHeight="1">
      <c r="A59" s="489"/>
      <c r="B59" s="499"/>
      <c r="C59" s="425"/>
      <c r="D59" s="276"/>
      <c r="E59" s="425"/>
      <c r="F59" s="437"/>
      <c r="G59" s="426"/>
      <c r="H59" s="428"/>
      <c r="I59" s="150"/>
      <c r="J59" s="219"/>
      <c r="K59" s="150" t="str">
        <f>IFERROR(CONCATENATE(INDEX('8- Políticas de Administración '!$B$16:$F$53,MATCH('5- Identificación de Riesgos'!J59,'8- Políticas de Administración '!$C$16:$C$54,0),1)," - ",L59),"")</f>
        <v/>
      </c>
      <c r="L59" s="180" t="str">
        <f>IFERROR(VLOOKUP(INDEX('8- Políticas de Administración '!$B$16:$F$63,MATCH('5- Identificación de Riesgos'!J59,'8- Políticas de Administración '!$C$16:$C$64,0),1),'8- Políticas de Administración '!$B$16:$F$64,5,FALSE),"")</f>
        <v/>
      </c>
      <c r="M59" s="413"/>
      <c r="N59" s="432"/>
      <c r="Q59" s="434"/>
      <c r="R59" s="435"/>
      <c r="S59" s="435"/>
      <c r="T59" s="435"/>
      <c r="U59" s="435"/>
      <c r="V59" s="435"/>
      <c r="W59" s="435"/>
      <c r="X59" s="435"/>
      <c r="Y59" s="436"/>
    </row>
    <row r="60" spans="1:25" ht="15" hidden="1" customHeight="1">
      <c r="A60" s="489"/>
      <c r="B60" s="499"/>
      <c r="C60" s="425"/>
      <c r="D60" s="156"/>
      <c r="E60" s="425"/>
      <c r="F60" s="437"/>
      <c r="G60" s="426"/>
      <c r="H60" s="428"/>
      <c r="I60" s="148"/>
      <c r="J60" s="92"/>
      <c r="K60" s="148" t="str">
        <f>IFERROR(CONCATENATE(INDEX('8- Políticas de Administración '!$B$16:$F$53,MATCH('5- Identificación de Riesgos'!J60,'8- Políticas de Administración '!$C$16:$C$54,0),1)," - ",L60),"")</f>
        <v/>
      </c>
      <c r="L60" s="180" t="str">
        <f>IFERROR(VLOOKUP(INDEX('8- Políticas de Administración '!$B$16:$F$63,MATCH('5- Identificación de Riesgos'!J60,'8- Políticas de Administración '!$C$16:$C$64,0),1),'8- Políticas de Administración '!$B$16:$F$64,5,FALSE),"")</f>
        <v/>
      </c>
      <c r="M60" s="413"/>
      <c r="N60" s="432"/>
      <c r="Q60" s="434"/>
      <c r="R60" s="435"/>
      <c r="S60" s="435"/>
      <c r="T60" s="435"/>
      <c r="U60" s="435"/>
      <c r="V60" s="435"/>
      <c r="W60" s="435"/>
      <c r="X60" s="435"/>
      <c r="Y60" s="436"/>
    </row>
    <row r="61" spans="1:25" ht="15" hidden="1" customHeight="1">
      <c r="A61" s="489"/>
      <c r="B61" s="499"/>
      <c r="C61" s="425"/>
      <c r="D61" s="156"/>
      <c r="E61" s="425"/>
      <c r="F61" s="437"/>
      <c r="G61" s="426"/>
      <c r="H61" s="428"/>
      <c r="I61" s="148"/>
      <c r="J61" s="92"/>
      <c r="K61" s="148" t="str">
        <f>IFERROR(CONCATENATE(INDEX('8- Políticas de Administración '!$B$16:$F$53,MATCH('5- Identificación de Riesgos'!J61,'8- Políticas de Administración '!$C$16:$C$54,0),1)," - ",L61),"")</f>
        <v/>
      </c>
      <c r="L61" s="180" t="str">
        <f>IFERROR(VLOOKUP(INDEX('8- Políticas de Administración '!$B$16:$F$63,MATCH('5- Identificación de Riesgos'!J61,'8- Políticas de Administración '!$C$16:$C$64,0),1),'8- Políticas de Administración '!$B$16:$F$64,5,FALSE),"")</f>
        <v/>
      </c>
      <c r="M61" s="413"/>
      <c r="N61" s="432"/>
      <c r="Q61" s="434"/>
      <c r="R61" s="435"/>
      <c r="S61" s="435"/>
      <c r="T61" s="435"/>
      <c r="U61" s="435"/>
      <c r="V61" s="435"/>
      <c r="W61" s="435"/>
      <c r="X61" s="435"/>
      <c r="Y61" s="436"/>
    </row>
    <row r="62" spans="1:25" ht="15" hidden="1" customHeight="1">
      <c r="A62" s="489"/>
      <c r="B62" s="499"/>
      <c r="C62" s="425"/>
      <c r="D62" s="156"/>
      <c r="E62" s="425"/>
      <c r="F62" s="437"/>
      <c r="G62" s="426"/>
      <c r="H62" s="428"/>
      <c r="I62" s="148"/>
      <c r="J62" s="92"/>
      <c r="K62" s="148" t="str">
        <f>IFERROR(CONCATENATE(INDEX('8- Políticas de Administración '!$B$16:$F$53,MATCH('5- Identificación de Riesgos'!J62,'8- Políticas de Administración '!$C$16:$C$54,0),1)," - ",L62),"")</f>
        <v/>
      </c>
      <c r="L62" s="180" t="str">
        <f>IFERROR(VLOOKUP(INDEX('8- Políticas de Administración '!$B$16:$F$63,MATCH('5- Identificación de Riesgos'!J62,'8- Políticas de Administración '!$C$16:$C$64,0),1),'8- Políticas de Administración '!$B$16:$F$64,5,FALSE),"")</f>
        <v/>
      </c>
      <c r="M62" s="413"/>
      <c r="N62" s="432"/>
      <c r="Q62" s="434"/>
      <c r="R62" s="435"/>
      <c r="S62" s="435"/>
      <c r="T62" s="435"/>
      <c r="U62" s="435"/>
      <c r="V62" s="435"/>
      <c r="W62" s="435"/>
      <c r="X62" s="435"/>
      <c r="Y62" s="436"/>
    </row>
    <row r="63" spans="1:25" ht="15" hidden="1" customHeight="1">
      <c r="A63" s="489"/>
      <c r="B63" s="499"/>
      <c r="C63" s="425"/>
      <c r="D63" s="156"/>
      <c r="E63" s="425"/>
      <c r="F63" s="437"/>
      <c r="G63" s="426"/>
      <c r="H63" s="428"/>
      <c r="I63" s="148"/>
      <c r="J63" s="92"/>
      <c r="K63" s="148" t="str">
        <f>IFERROR(CONCATENATE(INDEX('8- Políticas de Administración '!$B$16:$F$53,MATCH('5- Identificación de Riesgos'!J63,'8- Políticas de Administración '!$C$16:$C$54,0),1)," - ",L63),"")</f>
        <v/>
      </c>
      <c r="L63" s="180" t="str">
        <f>IFERROR(VLOOKUP(INDEX('8- Políticas de Administración '!$B$16:$F$63,MATCH('5- Identificación de Riesgos'!J63,'8- Políticas de Administración '!$C$16:$C$64,0),1),'8- Políticas de Administración '!$B$16:$F$64,5,FALSE),"")</f>
        <v/>
      </c>
      <c r="M63" s="413"/>
      <c r="N63" s="432"/>
      <c r="Q63" s="434"/>
      <c r="R63" s="435"/>
      <c r="S63" s="435"/>
      <c r="T63" s="435"/>
      <c r="U63" s="435"/>
      <c r="V63" s="435"/>
      <c r="W63" s="435"/>
      <c r="X63" s="435"/>
      <c r="Y63" s="436"/>
    </row>
    <row r="64" spans="1:25" ht="15.75" hidden="1" customHeight="1" thickBot="1">
      <c r="A64" s="489"/>
      <c r="B64" s="499"/>
      <c r="C64" s="425"/>
      <c r="D64" s="156"/>
      <c r="E64" s="425"/>
      <c r="F64" s="437"/>
      <c r="G64" s="426"/>
      <c r="H64" s="428"/>
      <c r="I64" s="148"/>
      <c r="J64" s="92"/>
      <c r="K64" s="148" t="str">
        <f>IFERROR(CONCATENATE(INDEX('8- Políticas de Administración '!$B$16:$F$53,MATCH('5- Identificación de Riesgos'!J64,'8- Políticas de Administración '!$C$16:$C$54,0),1)," - ",L64),"")</f>
        <v/>
      </c>
      <c r="L64" s="181" t="str">
        <f>IFERROR(VLOOKUP(INDEX('8- Políticas de Administración '!$B$16:$F$63,MATCH('5- Identificación de Riesgos'!J64,'8- Políticas de Administración '!$C$16:$C$64,0),1),'8- Políticas de Administración '!$B$16:$F$64,5,FALSE),"")</f>
        <v/>
      </c>
      <c r="M64" s="413"/>
      <c r="N64" s="432"/>
      <c r="Q64" s="434"/>
      <c r="R64" s="435"/>
      <c r="S64" s="435"/>
      <c r="T64" s="435"/>
      <c r="U64" s="435"/>
      <c r="V64" s="435"/>
      <c r="W64" s="435"/>
      <c r="X64" s="435"/>
      <c r="Y64" s="436"/>
    </row>
    <row r="65" spans="1:25" ht="23.25" hidden="1" customHeight="1">
      <c r="A65" s="489"/>
      <c r="B65" s="499"/>
      <c r="C65" s="425"/>
      <c r="D65" s="156"/>
      <c r="E65" s="425"/>
      <c r="F65" s="437"/>
      <c r="G65" s="426"/>
      <c r="H65" s="428"/>
      <c r="I65" s="148"/>
      <c r="J65" s="92"/>
      <c r="K65" s="148" t="str">
        <f>IFERROR(CONCATENATE(INDEX('8- Políticas de Administración '!$B$16:$F$53,MATCH('5- Identificación de Riesgos'!J65,'8- Políticas de Administración '!$C$16:$C$54,0),1)," - ",L65),"")</f>
        <v/>
      </c>
      <c r="L65" s="191" t="str">
        <f>IFERROR(VLOOKUP(INDEX('8- Políticas de Administración '!$B$16:$F$63,MATCH('5- Identificación de Riesgos'!J65,'8- Políticas de Administración '!$C$16:$C$64,0),1),'8- Políticas de Administración '!$B$16:$F$64,5,FALSE),"")</f>
        <v/>
      </c>
      <c r="M65" s="413"/>
      <c r="N65" s="432"/>
      <c r="Q65" s="434"/>
      <c r="R65" s="435"/>
      <c r="S65" s="435"/>
      <c r="T65" s="435"/>
      <c r="U65" s="435"/>
      <c r="V65" s="435"/>
      <c r="W65" s="435"/>
      <c r="X65" s="435"/>
      <c r="Y65" s="436"/>
    </row>
    <row r="66" spans="1:25" ht="15" hidden="1" customHeight="1" thickBot="1">
      <c r="A66" s="490"/>
      <c r="B66" s="500"/>
      <c r="C66" s="419"/>
      <c r="D66" s="209"/>
      <c r="E66" s="419"/>
      <c r="F66" s="438"/>
      <c r="G66" s="421"/>
      <c r="H66" s="439"/>
      <c r="I66" s="149"/>
      <c r="J66" s="160"/>
      <c r="K66" s="149" t="str">
        <f>IFERROR(CONCATENATE(INDEX('8- Políticas de Administración '!$B$16:$F$53,MATCH('5- Identificación de Riesgos'!J66,'8- Políticas de Administración '!$C$16:$C$54,0),1)," - ",L66),"")</f>
        <v/>
      </c>
      <c r="L66" s="181" t="str">
        <f>IFERROR(VLOOKUP(INDEX('8- Políticas de Administración '!$B$16:$F$63,MATCH('5- Identificación de Riesgos'!J66,'8- Políticas de Administración '!$C$16:$C$64,0),1),'8- Políticas de Administración '!$B$16:$F$64,5,FALSE),"")</f>
        <v/>
      </c>
      <c r="M66" s="414"/>
      <c r="N66" s="450"/>
    </row>
    <row r="67" spans="1:25" ht="45" customHeight="1">
      <c r="A67" s="491">
        <v>6</v>
      </c>
      <c r="B67" s="493" t="s">
        <v>347</v>
      </c>
      <c r="C67" s="496" t="s">
        <v>348</v>
      </c>
      <c r="D67" s="155" t="s">
        <v>344</v>
      </c>
      <c r="E67" s="418">
        <v>1632</v>
      </c>
      <c r="F67" s="492">
        <v>16</v>
      </c>
      <c r="G67" s="420">
        <f>F67/E67</f>
        <v>9.8039215686274508E-3</v>
      </c>
      <c r="H67" s="427" t="str">
        <f>CONCATENATE(IF(G67&lt;='8- Políticas de Administración '!$D$6,'8- Políticas de Administración '!$B$6,IF(G67&lt;='8- Políticas de Administración '!$D$7,'8- Políticas de Administración '!$B$7,IF(G67&lt;='8- Políticas de Administración '!$D$8,'8- Políticas de Administración '!$B$8,IF(G67&lt;='8- Políticas de Administración '!$D$9,'8- Políticas de Administración '!$B$9,IF(G67&lt;='8- Políticas de Administración '!$D$10,'8- Políticas de Administración '!$B$10,"Probabilidad no valida")))))," - ",VLOOKUP(IF(G67&lt;='8- Políticas de Administración '!$D$6,'8- Políticas de Administración '!$B$6,IF(G67&lt;='8- Políticas de Administración '!$D$7,'8- Políticas de Administración '!$B$7,IF(G67&lt;='8- Políticas de Administración '!$D$8,'8- Políticas de Administración '!$B$8,IF(G67&lt;='8- Políticas de Administración '!$D$9,'8- Políticas de Administración '!$B$9,IF(G67&lt;='8- Políticas de Administración '!$D$10,'8- Políticas de Administración '!$B$10,"Probabilidad no valida"))))),'8- Políticas de Administración '!$B$6:$F$10,5,FALSE))</f>
        <v>Muy Baja - 1</v>
      </c>
      <c r="I67" s="147" t="s">
        <v>307</v>
      </c>
      <c r="J67" s="159" t="s">
        <v>345</v>
      </c>
      <c r="K67" s="147" t="str">
        <f>IFERROR(CONCATENATE(INDEX('8- Políticas de Administración '!$B$16:$F$53,MATCH('5- Identificación de Riesgos'!J67,'8- Políticas de Administración '!$C$16:$C$54,0),1)," - ",L67),"")</f>
        <v>Mayor - 4</v>
      </c>
      <c r="L67" s="179">
        <f>IFERROR(VLOOKUP(INDEX('8- Políticas de Administración '!$B$16:$F$63,MATCH('5- Identificación de Riesgos'!J67,'8- Políticas de Administración '!$C$16:$C$64,0),1),'8- Políticas de Administración '!$B$16:$F$64,5,FALSE),"")</f>
        <v>4</v>
      </c>
      <c r="M67" s="418" t="str">
        <f>IFERROR(CONCATENATE(INDEX('8- Políticas de Administración '!$B$16:$F$53,MATCH(ROUND(AVERAGE(L67:L76),0),'8- Políticas de Administración '!$F$16:$F$53,0),1)," - ",ROUND(AVERAGE(L67:L76),0)),"")</f>
        <v>Mayor - 4</v>
      </c>
      <c r="N67" s="431" t="str">
        <f>IFERROR(CONCATENATE(VLOOKUP((LEFT(H67,LEN(H67)-4)&amp;LEFT(M67,LEN(M67)-4)),'9- Matriz de Calor '!$D$18:$E$42,2,0)," - ",RIGHT(H67,1)*RIGHT(M67,1)),"")</f>
        <v>Alto  - 4</v>
      </c>
    </row>
    <row r="68" spans="1:25" ht="30">
      <c r="A68" s="489"/>
      <c r="B68" s="494"/>
      <c r="C68" s="497"/>
      <c r="D68" s="215" t="s">
        <v>349</v>
      </c>
      <c r="E68" s="425"/>
      <c r="F68" s="437"/>
      <c r="G68" s="426"/>
      <c r="H68" s="428"/>
      <c r="I68" s="148" t="s">
        <v>327</v>
      </c>
      <c r="J68" s="92" t="s">
        <v>346</v>
      </c>
      <c r="K68" s="148" t="str">
        <f>IFERROR(CONCATENATE(INDEX('8- Políticas de Administración '!$B$16:$F$53,MATCH('5- Identificación de Riesgos'!J68,'8- Políticas de Administración '!$C$16:$C$54,0),1)," - ",L68),"")</f>
        <v>Moderado - 3</v>
      </c>
      <c r="L68" s="180">
        <f>IFERROR(VLOOKUP(INDEX('8- Políticas de Administración '!$B$16:$F$63,MATCH('5- Identificación de Riesgos'!J68,'8- Políticas de Administración '!$C$16:$C$64,0),1),'8- Políticas de Administración '!$B$16:$F$64,5,FALSE),"")</f>
        <v>3</v>
      </c>
      <c r="M68" s="430"/>
      <c r="N68" s="432"/>
    </row>
    <row r="69" spans="1:25" hidden="1">
      <c r="A69" s="489"/>
      <c r="B69" s="494"/>
      <c r="C69" s="497"/>
      <c r="D69" s="216"/>
      <c r="E69" s="268"/>
      <c r="F69" s="282"/>
      <c r="G69" s="277"/>
      <c r="H69" s="279"/>
      <c r="I69" s="148"/>
      <c r="J69" s="92"/>
      <c r="K69" s="148" t="str">
        <f>IFERROR(CONCATENATE(INDEX('8- Políticas de Administración '!$B$16:$F$53,MATCH('5- Identificación de Riesgos'!J69,'8- Políticas de Administración '!$C$16:$C$54,0),1)," - ",L69),"")</f>
        <v/>
      </c>
      <c r="L69" s="180" t="str">
        <f>IFERROR(VLOOKUP(INDEX('8- Políticas de Administración '!$B$16:$F$63,MATCH('5- Identificación de Riesgos'!J69,'8- Políticas de Administración '!$C$16:$C$64,0),1),'8- Políticas de Administración '!$B$16:$F$64,5,FALSE),"")</f>
        <v/>
      </c>
      <c r="M69" s="88"/>
      <c r="N69" s="268"/>
    </row>
    <row r="70" spans="1:25" hidden="1">
      <c r="A70" s="489"/>
      <c r="B70" s="494"/>
      <c r="C70" s="497"/>
      <c r="D70" s="216"/>
      <c r="E70" s="268"/>
      <c r="F70" s="282"/>
      <c r="G70" s="277"/>
      <c r="H70" s="279"/>
      <c r="I70" s="148"/>
      <c r="J70" s="92"/>
      <c r="K70" s="148" t="str">
        <f>IFERROR(CONCATENATE(INDEX('8- Políticas de Administración '!$B$16:$F$53,MATCH('5- Identificación de Riesgos'!J70,'8- Políticas de Administración '!$C$16:$C$54,0),1)," - ",L70),"")</f>
        <v/>
      </c>
      <c r="L70" s="180" t="str">
        <f>IFERROR(VLOOKUP(INDEX('8- Políticas de Administración '!$B$16:$F$63,MATCH('5- Identificación de Riesgos'!J70,'8- Políticas de Administración '!$C$16:$C$64,0),1),'8- Políticas de Administración '!$B$16:$F$64,5,FALSE),"")</f>
        <v/>
      </c>
      <c r="M70" s="88"/>
      <c r="N70" s="268"/>
    </row>
    <row r="71" spans="1:25" hidden="1">
      <c r="A71" s="489"/>
      <c r="B71" s="494"/>
      <c r="C71" s="497"/>
      <c r="D71" s="217"/>
      <c r="E71" s="268"/>
      <c r="F71" s="282"/>
      <c r="G71" s="277"/>
      <c r="H71" s="279"/>
      <c r="I71" s="148"/>
      <c r="J71" s="92"/>
      <c r="K71" s="148" t="str">
        <f>IFERROR(CONCATENATE(INDEX('8- Políticas de Administración '!$B$16:$F$53,MATCH('5- Identificación de Riesgos'!J71,'8- Políticas de Administración '!$C$16:$C$54,0),1)," - ",L71),"")</f>
        <v/>
      </c>
      <c r="L71" s="180" t="str">
        <f>IFERROR(VLOOKUP(INDEX('8- Políticas de Administración '!$B$16:$F$63,MATCH('5- Identificación de Riesgos'!J71,'8- Políticas de Administración '!$C$16:$C$64,0),1),'8- Políticas de Administración '!$B$16:$F$64,5,FALSE),"")</f>
        <v/>
      </c>
      <c r="M71" s="88"/>
      <c r="N71" s="268"/>
    </row>
    <row r="72" spans="1:25" hidden="1">
      <c r="A72" s="489"/>
      <c r="B72" s="494"/>
      <c r="C72" s="497"/>
      <c r="D72" s="215"/>
      <c r="E72" s="268"/>
      <c r="F72" s="282"/>
      <c r="G72" s="277"/>
      <c r="H72" s="279"/>
      <c r="I72" s="148"/>
      <c r="J72" s="92"/>
      <c r="K72" s="148" t="str">
        <f>IFERROR(CONCATENATE(INDEX('8- Políticas de Administración '!$B$16:$F$53,MATCH('5- Identificación de Riesgos'!J72,'8- Políticas de Administración '!$C$16:$C$54,0),1)," - ",L72),"")</f>
        <v/>
      </c>
      <c r="L72" s="180" t="str">
        <f>IFERROR(VLOOKUP(INDEX('8- Políticas de Administración '!$B$16:$F$63,MATCH('5- Identificación de Riesgos'!J72,'8- Políticas de Administración '!$C$16:$C$64,0),1),'8- Políticas de Administración '!$B$16:$F$64,5,FALSE),"")</f>
        <v/>
      </c>
      <c r="M72" s="88"/>
      <c r="N72" s="268"/>
    </row>
    <row r="73" spans="1:25" hidden="1">
      <c r="A73" s="489"/>
      <c r="B73" s="494"/>
      <c r="C73" s="497"/>
      <c r="D73" s="215"/>
      <c r="E73" s="268"/>
      <c r="F73" s="282"/>
      <c r="G73" s="277"/>
      <c r="H73" s="279"/>
      <c r="I73" s="148"/>
      <c r="J73" s="92"/>
      <c r="K73" s="148" t="str">
        <f>IFERROR(CONCATENATE(INDEX('8- Políticas de Administración '!$B$16:$F$53,MATCH('5- Identificación de Riesgos'!J73,'8- Políticas de Administración '!$C$16:$C$54,0),1)," - ",L73),"")</f>
        <v/>
      </c>
      <c r="L73" s="180" t="str">
        <f>IFERROR(VLOOKUP(INDEX('8- Políticas de Administración '!$B$16:$F$63,MATCH('5- Identificación de Riesgos'!J73,'8- Políticas de Administración '!$C$16:$C$64,0),1),'8- Políticas de Administración '!$B$16:$F$64,5,FALSE),"")</f>
        <v/>
      </c>
      <c r="M73" s="88"/>
      <c r="N73" s="268"/>
    </row>
    <row r="74" spans="1:25" ht="15.75" hidden="1" thickBot="1">
      <c r="A74" s="489"/>
      <c r="B74" s="494"/>
      <c r="C74" s="497"/>
      <c r="D74" s="215"/>
      <c r="E74" s="268"/>
      <c r="F74" s="282"/>
      <c r="G74" s="277"/>
      <c r="H74" s="279"/>
      <c r="I74" s="148"/>
      <c r="J74" s="92"/>
      <c r="K74" s="148" t="str">
        <f>IFERROR(CONCATENATE(INDEX('8- Políticas de Administración '!$B$16:$F$53,MATCH('5- Identificación de Riesgos'!J74,'8- Políticas de Administración '!$C$16:$C$54,0),1)," - ",L74),"")</f>
        <v/>
      </c>
      <c r="L74" s="181" t="str">
        <f>IFERROR(VLOOKUP(INDEX('8- Políticas de Administración '!$B$16:$F$63,MATCH('5- Identificación de Riesgos'!J74,'8- Políticas de Administración '!$C$16:$C$64,0),1),'8- Políticas de Administración '!$B$16:$F$64,5,FALSE),"")</f>
        <v/>
      </c>
      <c r="M74" s="88"/>
      <c r="N74" s="268"/>
    </row>
    <row r="75" spans="1:25" hidden="1">
      <c r="A75" s="489"/>
      <c r="B75" s="494"/>
      <c r="C75" s="497"/>
      <c r="D75" s="215"/>
      <c r="E75" s="268"/>
      <c r="F75" s="282"/>
      <c r="G75" s="277"/>
      <c r="H75" s="279"/>
      <c r="I75" s="148"/>
      <c r="J75" s="92"/>
      <c r="K75" s="148" t="str">
        <f>IFERROR(CONCATENATE(INDEX('8- Políticas de Administración '!$B$16:$F$53,MATCH('5- Identificación de Riesgos'!J75,'8- Políticas de Administración '!$C$16:$C$54,0),1)," - ",L75),"")</f>
        <v/>
      </c>
      <c r="L75" s="191" t="str">
        <f>IFERROR(VLOOKUP(INDEX('8- Políticas de Administración '!$B$16:$F$63,MATCH('5- Identificación de Riesgos'!J75,'8- Políticas de Administración '!$C$16:$C$64,0),1),'8- Políticas de Administración '!$B$16:$F$64,5,FALSE),"")</f>
        <v/>
      </c>
      <c r="M75" s="88"/>
      <c r="N75" s="268"/>
    </row>
    <row r="76" spans="1:25" ht="15.75" hidden="1" thickBot="1">
      <c r="A76" s="490"/>
      <c r="B76" s="495"/>
      <c r="C76" s="498"/>
      <c r="D76" s="218"/>
      <c r="E76" s="281"/>
      <c r="F76" s="283"/>
      <c r="G76" s="278"/>
      <c r="H76" s="280"/>
      <c r="I76" s="149"/>
      <c r="J76" s="160"/>
      <c r="K76" s="149" t="str">
        <f>IFERROR(CONCATENATE(INDEX('8- Políticas de Administración '!$B$16:$F$53,MATCH('5- Identificación de Riesgos'!J76,'8- Políticas de Administración '!$C$16:$C$54,0),1)," - ",L76),"")</f>
        <v/>
      </c>
      <c r="L76" s="181" t="str">
        <f>IFERROR(VLOOKUP(INDEX('8- Políticas de Administración '!$B$16:$F$63,MATCH('5- Identificación de Riesgos'!J76,'8- Políticas de Administración '!$C$16:$C$64,0),1),'8- Políticas de Administración '!$B$16:$F$64,5,FALSE),"")</f>
        <v/>
      </c>
      <c r="M76" s="261"/>
      <c r="N76" s="281"/>
    </row>
    <row r="77" spans="1:25" hidden="1">
      <c r="A77" s="489"/>
      <c r="B77" s="501"/>
      <c r="C77" s="502"/>
      <c r="D77" s="156"/>
      <c r="E77" s="268"/>
      <c r="F77" s="282"/>
      <c r="G77" s="277"/>
      <c r="H77" s="279"/>
      <c r="I77" s="148"/>
      <c r="J77" s="92"/>
      <c r="K77" s="148" t="str">
        <f>IFERROR(CONCATENATE(INDEX('8- Políticas de Administración '!$B$16:$F$53,MATCH('5- Identificación de Riesgos'!J77,'8- Políticas de Administración '!$C$16:$C$54,0),1)," - ",L77),"")</f>
        <v/>
      </c>
      <c r="L77" s="180" t="str">
        <f>IFERROR(VLOOKUP(INDEX('8- Políticas de Administración '!$B$16:$F$63,MATCH('5- Identificación de Riesgos'!J77,'8- Políticas de Administración '!$C$16:$C$64,0),1),'8- Políticas de Administración '!$B$16:$F$64,5,FALSE),"")</f>
        <v/>
      </c>
      <c r="M77" s="88"/>
      <c r="N77" s="268"/>
    </row>
    <row r="78" spans="1:25" hidden="1">
      <c r="A78" s="489"/>
      <c r="B78" s="501"/>
      <c r="C78" s="502"/>
      <c r="D78" s="156"/>
      <c r="E78" s="268"/>
      <c r="F78" s="282"/>
      <c r="G78" s="277"/>
      <c r="H78" s="279"/>
      <c r="I78" s="148"/>
      <c r="J78" s="92"/>
      <c r="K78" s="148" t="str">
        <f>IFERROR(CONCATENATE(INDEX('8- Políticas de Administración '!$B$16:$F$53,MATCH('5- Identificación de Riesgos'!J78,'8- Políticas de Administración '!$C$16:$C$54,0),1)," - ",L78),"")</f>
        <v/>
      </c>
      <c r="L78" s="180" t="str">
        <f>IFERROR(VLOOKUP(INDEX('8- Políticas de Administración '!$B$16:$F$63,MATCH('5- Identificación de Riesgos'!J78,'8- Políticas de Administración '!$C$16:$C$64,0),1),'8- Políticas de Administración '!$B$16:$F$64,5,FALSE),"")</f>
        <v/>
      </c>
      <c r="M78" s="88"/>
      <c r="N78" s="268"/>
    </row>
    <row r="79" spans="1:25" hidden="1">
      <c r="A79" s="489"/>
      <c r="B79" s="501"/>
      <c r="C79" s="502"/>
      <c r="D79" s="156"/>
      <c r="E79" s="268"/>
      <c r="F79" s="282"/>
      <c r="G79" s="277"/>
      <c r="H79" s="279"/>
      <c r="I79" s="148"/>
      <c r="J79" s="92"/>
      <c r="K79" s="148" t="str">
        <f>IFERROR(CONCATENATE(INDEX('8- Políticas de Administración '!$B$16:$F$53,MATCH('5- Identificación de Riesgos'!J79,'8- Políticas de Administración '!$C$16:$C$54,0),1)," - ",L79),"")</f>
        <v/>
      </c>
      <c r="L79" s="180" t="str">
        <f>IFERROR(VLOOKUP(INDEX('8- Políticas de Administración '!$B$16:$F$63,MATCH('5- Identificación de Riesgos'!J79,'8- Políticas de Administración '!$C$16:$C$64,0),1),'8- Políticas de Administración '!$B$16:$F$64,5,FALSE),"")</f>
        <v/>
      </c>
      <c r="M79" s="88"/>
      <c r="N79" s="268"/>
    </row>
    <row r="80" spans="1:25" ht="15.75" hidden="1" thickBot="1">
      <c r="A80" s="489"/>
      <c r="B80" s="501"/>
      <c r="C80" s="502"/>
      <c r="D80" s="156"/>
      <c r="E80" s="268"/>
      <c r="F80" s="282"/>
      <c r="G80" s="277"/>
      <c r="H80" s="279"/>
      <c r="I80" s="148"/>
      <c r="J80" s="92"/>
      <c r="K80" s="148" t="str">
        <f>IFERROR(CONCATENATE(INDEX('8- Políticas de Administración '!$B$16:$F$53,MATCH('5- Identificación de Riesgos'!J80,'8- Políticas de Administración '!$C$16:$C$54,0),1)," - ",L80),"")</f>
        <v/>
      </c>
      <c r="L80" s="181" t="str">
        <f>IFERROR(VLOOKUP(INDEX('8- Políticas de Administración '!$B$16:$F$63,MATCH('5- Identificación de Riesgos'!J80,'8- Políticas de Administración '!$C$16:$C$64,0),1),'8- Políticas de Administración '!$B$16:$F$64,5,FALSE),"")</f>
        <v/>
      </c>
      <c r="M80" s="88"/>
      <c r="N80" s="268"/>
    </row>
    <row r="81" spans="1:14" hidden="1">
      <c r="A81" s="489"/>
      <c r="B81" s="501"/>
      <c r="C81" s="502"/>
      <c r="D81" s="156"/>
      <c r="E81" s="268"/>
      <c r="F81" s="282"/>
      <c r="G81" s="277"/>
      <c r="H81" s="279"/>
      <c r="I81" s="148"/>
      <c r="J81" s="92"/>
      <c r="K81" s="148" t="str">
        <f>IFERROR(CONCATENATE(INDEX('8- Políticas de Administración '!$B$16:$F$53,MATCH('5- Identificación de Riesgos'!J81,'8- Políticas de Administración '!$C$16:$C$54,0),1)," - ",L81),"")</f>
        <v/>
      </c>
      <c r="L81" s="191" t="str">
        <f>IFERROR(VLOOKUP(INDEX('8- Políticas de Administración '!$B$16:$F$63,MATCH('5- Identificación de Riesgos'!J81,'8- Políticas de Administración '!$C$16:$C$64,0),1),'8- Políticas de Administración '!$B$16:$F$64,5,FALSE),"")</f>
        <v/>
      </c>
      <c r="M81" s="88"/>
      <c r="N81" s="268"/>
    </row>
    <row r="82" spans="1:14" hidden="1">
      <c r="A82" s="489"/>
      <c r="B82" s="501"/>
      <c r="C82" s="502"/>
      <c r="D82" s="298"/>
      <c r="E82" s="268"/>
      <c r="F82" s="282"/>
      <c r="G82" s="277"/>
      <c r="H82" s="279"/>
      <c r="I82" s="186"/>
      <c r="J82" s="207"/>
      <c r="K82" s="186" t="str">
        <f>IFERROR(CONCATENATE(INDEX('8- Políticas de Administración '!$B$16:$F$53,MATCH('5- Identificación de Riesgos'!J82,'8- Políticas de Administración '!$C$16:$C$54,0),1)," - ",L82),"")</f>
        <v/>
      </c>
      <c r="L82" s="208" t="str">
        <f>IFERROR(VLOOKUP(INDEX('8- Políticas de Administración '!$B$16:$F$63,MATCH('5- Identificación de Riesgos'!J82,'8- Políticas de Administración '!$C$16:$C$64,0),1),'8- Políticas de Administración '!$B$16:$F$64,5,FALSE),"")</f>
        <v/>
      </c>
      <c r="M82" s="287"/>
      <c r="N82" s="268"/>
    </row>
  </sheetData>
  <mergeCells count="94">
    <mergeCell ref="A77:A82"/>
    <mergeCell ref="B77:B82"/>
    <mergeCell ref="C77:C82"/>
    <mergeCell ref="A59:A66"/>
    <mergeCell ref="A67:A76"/>
    <mergeCell ref="N59:N66"/>
    <mergeCell ref="E67:E68"/>
    <mergeCell ref="F67:F68"/>
    <mergeCell ref="G67:G68"/>
    <mergeCell ref="H67:H68"/>
    <mergeCell ref="M67:M68"/>
    <mergeCell ref="N67:N68"/>
    <mergeCell ref="B67:B76"/>
    <mergeCell ref="C67:C76"/>
    <mergeCell ref="B59:B66"/>
    <mergeCell ref="D6:N6"/>
    <mergeCell ref="D5:N5"/>
    <mergeCell ref="N7:O7"/>
    <mergeCell ref="E8:E9"/>
    <mergeCell ref="F8:F9"/>
    <mergeCell ref="G8:G9"/>
    <mergeCell ref="H8:H9"/>
    <mergeCell ref="E7:H7"/>
    <mergeCell ref="D7:D9"/>
    <mergeCell ref="K8:K9"/>
    <mergeCell ref="M8:M9"/>
    <mergeCell ref="I7:M7"/>
    <mergeCell ref="I8:I9"/>
    <mergeCell ref="L8:L9"/>
    <mergeCell ref="O8:O9"/>
    <mergeCell ref="N8:N9"/>
    <mergeCell ref="A1:C2"/>
    <mergeCell ref="A8:A9"/>
    <mergeCell ref="B8:B9"/>
    <mergeCell ref="C10:C19"/>
    <mergeCell ref="B10:B19"/>
    <mergeCell ref="A5:C5"/>
    <mergeCell ref="A6:C6"/>
    <mergeCell ref="A50:A58"/>
    <mergeCell ref="H50:H52"/>
    <mergeCell ref="M50:M52"/>
    <mergeCell ref="N50:N52"/>
    <mergeCell ref="A10:A19"/>
    <mergeCell ref="A20:A29"/>
    <mergeCell ref="G30:G39"/>
    <mergeCell ref="F30:F39"/>
    <mergeCell ref="A30:A39"/>
    <mergeCell ref="H10:H13"/>
    <mergeCell ref="M10:M13"/>
    <mergeCell ref="N10:N13"/>
    <mergeCell ref="E20:E23"/>
    <mergeCell ref="F20:F23"/>
    <mergeCell ref="G20:G23"/>
    <mergeCell ref="A40:A49"/>
    <mergeCell ref="B30:B39"/>
    <mergeCell ref="C30:C39"/>
    <mergeCell ref="E30:E39"/>
    <mergeCell ref="B20:B29"/>
    <mergeCell ref="C20:C29"/>
    <mergeCell ref="C59:C66"/>
    <mergeCell ref="E59:E66"/>
    <mergeCell ref="O50:O58"/>
    <mergeCell ref="O40:O49"/>
    <mergeCell ref="O10:O19"/>
    <mergeCell ref="O20:O29"/>
    <mergeCell ref="O30:O39"/>
    <mergeCell ref="E10:E13"/>
    <mergeCell ref="F10:F13"/>
    <mergeCell ref="G10:G13"/>
    <mergeCell ref="H40:H41"/>
    <mergeCell ref="M40:M41"/>
    <mergeCell ref="N40:N41"/>
    <mergeCell ref="N30:N33"/>
    <mergeCell ref="H30:H33"/>
    <mergeCell ref="Q59:Y65"/>
    <mergeCell ref="F59:F66"/>
    <mergeCell ref="G59:G66"/>
    <mergeCell ref="H59:H66"/>
    <mergeCell ref="M59:M66"/>
    <mergeCell ref="A4:N4"/>
    <mergeCell ref="E40:E41"/>
    <mergeCell ref="F40:F41"/>
    <mergeCell ref="G40:G41"/>
    <mergeCell ref="B40:B41"/>
    <mergeCell ref="C40:C41"/>
    <mergeCell ref="B50:B52"/>
    <mergeCell ref="C50:C52"/>
    <mergeCell ref="E50:E52"/>
    <mergeCell ref="F50:F52"/>
    <mergeCell ref="G50:G52"/>
    <mergeCell ref="H20:H23"/>
    <mergeCell ref="M20:M23"/>
    <mergeCell ref="N20:N23"/>
    <mergeCell ref="M30:M33"/>
  </mergeCells>
  <conditionalFormatting sqref="H10 H20">
    <cfRule type="containsText" dxfId="609" priority="764" operator="containsText" text="Muy Baja">
      <formula>NOT(ISERROR(SEARCH("Muy Baja",H10)))</formula>
    </cfRule>
    <cfRule type="containsText" dxfId="608" priority="765" operator="containsText" text="Baja">
      <formula>NOT(ISERROR(SEARCH("Baja",H10)))</formula>
    </cfRule>
    <cfRule type="containsText" dxfId="607" priority="766" operator="containsText" text="Muy Alta">
      <formula>NOT(ISERROR(SEARCH("Muy Alta",H10)))</formula>
    </cfRule>
    <cfRule type="containsText" dxfId="606" priority="768" operator="containsText" text="Alta">
      <formula>NOT(ISERROR(SEARCH("Alta",H10)))</formula>
    </cfRule>
    <cfRule type="containsText" dxfId="605" priority="769" operator="containsText" text="Media">
      <formula>NOT(ISERROR(SEARCH("Media",H10)))</formula>
    </cfRule>
    <cfRule type="containsText" dxfId="604" priority="770" operator="containsText" text="Media">
      <formula>NOT(ISERROR(SEARCH("Media",H10)))</formula>
    </cfRule>
    <cfRule type="containsText" dxfId="603" priority="771" operator="containsText" text="Media">
      <formula>NOT(ISERROR(SEARCH("Media",H10)))</formula>
    </cfRule>
    <cfRule type="containsText" dxfId="602" priority="772" operator="containsText" text="Muy Baja">
      <formula>NOT(ISERROR(SEARCH("Muy Baja",H10)))</formula>
    </cfRule>
    <cfRule type="containsText" dxfId="601" priority="773" operator="containsText" text="Baja">
      <formula>NOT(ISERROR(SEARCH("Baja",H10)))</formula>
    </cfRule>
    <cfRule type="containsText" dxfId="600" priority="774" operator="containsText" text="Muy Baja">
      <formula>NOT(ISERROR(SEARCH("Muy Baja",H10)))</formula>
    </cfRule>
    <cfRule type="containsText" dxfId="599" priority="775" operator="containsText" text="Muy Baja">
      <formula>NOT(ISERROR(SEARCH("Muy Baja",H10)))</formula>
    </cfRule>
    <cfRule type="containsText" dxfId="598" priority="776" operator="containsText" text="Muy Baja">
      <formula>NOT(ISERROR(SEARCH("Muy Baja",H10)))</formula>
    </cfRule>
    <cfRule type="containsText" dxfId="597" priority="777" operator="containsText" text="Muy Baja'Tabla probabilidad'!">
      <formula>NOT(ISERROR(SEARCH("Muy Baja'Tabla probabilidad'!",H10)))</formula>
    </cfRule>
    <cfRule type="containsText" dxfId="596" priority="778" operator="containsText" text="Muy bajo">
      <formula>NOT(ISERROR(SEARCH("Muy bajo",H10)))</formula>
    </cfRule>
    <cfRule type="containsText" dxfId="595" priority="779" operator="containsText" text="Alta">
      <formula>NOT(ISERROR(SEARCH("Alta",H10)))</formula>
    </cfRule>
    <cfRule type="containsText" dxfId="594" priority="780" operator="containsText" text="Media">
      <formula>NOT(ISERROR(SEARCH("Media",H10)))</formula>
    </cfRule>
    <cfRule type="containsText" dxfId="593" priority="781" operator="containsText" text="Baja">
      <formula>NOT(ISERROR(SEARCH("Baja",H10)))</formula>
    </cfRule>
    <cfRule type="containsText" dxfId="592" priority="782" operator="containsText" text="Muy baja">
      <formula>NOT(ISERROR(SEARCH("Muy baja",H10)))</formula>
    </cfRule>
    <cfRule type="cellIs" dxfId="591" priority="785" operator="between">
      <formula>1</formula>
      <formula>2</formula>
    </cfRule>
    <cfRule type="cellIs" dxfId="590" priority="786" operator="between">
      <formula>0</formula>
      <formula>2</formula>
    </cfRule>
  </conditionalFormatting>
  <conditionalFormatting sqref="H30">
    <cfRule type="containsText" dxfId="589" priority="371" operator="containsText" text="Muy Baja">
      <formula>NOT(ISERROR(SEARCH("Muy Baja",H30)))</formula>
    </cfRule>
    <cfRule type="containsText" dxfId="588" priority="372" operator="containsText" text="Baja">
      <formula>NOT(ISERROR(SEARCH("Baja",H30)))</formula>
    </cfRule>
    <cfRule type="containsText" dxfId="587" priority="373" operator="containsText" text="Muy Alta">
      <formula>NOT(ISERROR(SEARCH("Muy Alta",H30)))</formula>
    </cfRule>
    <cfRule type="containsText" dxfId="586" priority="375" operator="containsText" text="Alta">
      <formula>NOT(ISERROR(SEARCH("Alta",H30)))</formula>
    </cfRule>
    <cfRule type="containsText" dxfId="585" priority="376" operator="containsText" text="Media">
      <formula>NOT(ISERROR(SEARCH("Media",H30)))</formula>
    </cfRule>
    <cfRule type="containsText" dxfId="584" priority="377" operator="containsText" text="Media">
      <formula>NOT(ISERROR(SEARCH("Media",H30)))</formula>
    </cfRule>
    <cfRule type="containsText" dxfId="583" priority="378" operator="containsText" text="Media">
      <formula>NOT(ISERROR(SEARCH("Media",H30)))</formula>
    </cfRule>
    <cfRule type="containsText" dxfId="582" priority="379" operator="containsText" text="Muy Baja">
      <formula>NOT(ISERROR(SEARCH("Muy Baja",H30)))</formula>
    </cfRule>
    <cfRule type="containsText" dxfId="581" priority="380" operator="containsText" text="Baja">
      <formula>NOT(ISERROR(SEARCH("Baja",H30)))</formula>
    </cfRule>
    <cfRule type="containsText" dxfId="580" priority="381" operator="containsText" text="Muy Baja">
      <formula>NOT(ISERROR(SEARCH("Muy Baja",H30)))</formula>
    </cfRule>
    <cfRule type="containsText" dxfId="579" priority="382" operator="containsText" text="Muy Baja">
      <formula>NOT(ISERROR(SEARCH("Muy Baja",H30)))</formula>
    </cfRule>
    <cfRule type="containsText" dxfId="578" priority="383" operator="containsText" text="Muy Baja">
      <formula>NOT(ISERROR(SEARCH("Muy Baja",H30)))</formula>
    </cfRule>
    <cfRule type="containsText" dxfId="577" priority="384" operator="containsText" text="Muy Baja'Tabla probabilidad'!">
      <formula>NOT(ISERROR(SEARCH("Muy Baja'Tabla probabilidad'!",H30)))</formula>
    </cfRule>
    <cfRule type="containsText" dxfId="576" priority="385" operator="containsText" text="Muy bajo">
      <formula>NOT(ISERROR(SEARCH("Muy bajo",H30)))</formula>
    </cfRule>
    <cfRule type="containsText" dxfId="575" priority="386" operator="containsText" text="Alta">
      <formula>NOT(ISERROR(SEARCH("Alta",H30)))</formula>
    </cfRule>
    <cfRule type="containsText" dxfId="574" priority="387" operator="containsText" text="Media">
      <formula>NOT(ISERROR(SEARCH("Media",H30)))</formula>
    </cfRule>
    <cfRule type="containsText" dxfId="573" priority="388" operator="containsText" text="Baja">
      <formula>NOT(ISERROR(SEARCH("Baja",H30)))</formula>
    </cfRule>
    <cfRule type="containsText" dxfId="572" priority="389" operator="containsText" text="Muy baja">
      <formula>NOT(ISERROR(SEARCH("Muy baja",H30)))</formula>
    </cfRule>
    <cfRule type="cellIs" dxfId="571" priority="392" operator="between">
      <formula>1</formula>
      <formula>2</formula>
    </cfRule>
    <cfRule type="cellIs" dxfId="570" priority="393" operator="between">
      <formula>0</formula>
      <formula>2</formula>
    </cfRule>
  </conditionalFormatting>
  <conditionalFormatting sqref="H40">
    <cfRule type="containsText" dxfId="569" priority="441" operator="containsText" text="Muy Baja">
      <formula>NOT(ISERROR(SEARCH("Muy Baja",H40)))</formula>
    </cfRule>
    <cfRule type="containsText" dxfId="568" priority="442" operator="containsText" text="Baja">
      <formula>NOT(ISERROR(SEARCH("Baja",H40)))</formula>
    </cfRule>
    <cfRule type="containsText" dxfId="567" priority="443" operator="containsText" text="Muy Alta">
      <formula>NOT(ISERROR(SEARCH("Muy Alta",H40)))</formula>
    </cfRule>
    <cfRule type="containsText" dxfId="566" priority="445" operator="containsText" text="Alta">
      <formula>NOT(ISERROR(SEARCH("Alta",H40)))</formula>
    </cfRule>
    <cfRule type="containsText" dxfId="565" priority="446" operator="containsText" text="Media">
      <formula>NOT(ISERROR(SEARCH("Media",H40)))</formula>
    </cfRule>
    <cfRule type="containsText" dxfId="564" priority="447" operator="containsText" text="Media">
      <formula>NOT(ISERROR(SEARCH("Media",H40)))</formula>
    </cfRule>
    <cfRule type="containsText" dxfId="563" priority="448" operator="containsText" text="Media">
      <formula>NOT(ISERROR(SEARCH("Media",H40)))</formula>
    </cfRule>
    <cfRule type="containsText" dxfId="562" priority="449" operator="containsText" text="Muy Baja">
      <formula>NOT(ISERROR(SEARCH("Muy Baja",H40)))</formula>
    </cfRule>
    <cfRule type="containsText" dxfId="561" priority="450" operator="containsText" text="Baja">
      <formula>NOT(ISERROR(SEARCH("Baja",H40)))</formula>
    </cfRule>
    <cfRule type="containsText" dxfId="560" priority="451" operator="containsText" text="Muy Baja">
      <formula>NOT(ISERROR(SEARCH("Muy Baja",H40)))</formula>
    </cfRule>
    <cfRule type="containsText" dxfId="559" priority="452" operator="containsText" text="Muy Baja">
      <formula>NOT(ISERROR(SEARCH("Muy Baja",H40)))</formula>
    </cfRule>
    <cfRule type="containsText" dxfId="558" priority="453" operator="containsText" text="Muy Baja">
      <formula>NOT(ISERROR(SEARCH("Muy Baja",H40)))</formula>
    </cfRule>
    <cfRule type="containsText" dxfId="557" priority="454" operator="containsText" text="Muy Baja'Tabla probabilidad'!">
      <formula>NOT(ISERROR(SEARCH("Muy Baja'Tabla probabilidad'!",H40)))</formula>
    </cfRule>
    <cfRule type="containsText" dxfId="556" priority="455" operator="containsText" text="Muy bajo">
      <formula>NOT(ISERROR(SEARCH("Muy bajo",H40)))</formula>
    </cfRule>
    <cfRule type="containsText" dxfId="555" priority="456" operator="containsText" text="Alta">
      <formula>NOT(ISERROR(SEARCH("Alta",H40)))</formula>
    </cfRule>
    <cfRule type="containsText" dxfId="554" priority="457" operator="containsText" text="Media">
      <formula>NOT(ISERROR(SEARCH("Media",H40)))</formula>
    </cfRule>
    <cfRule type="containsText" dxfId="553" priority="458" operator="containsText" text="Baja">
      <formula>NOT(ISERROR(SEARCH("Baja",H40)))</formula>
    </cfRule>
    <cfRule type="containsText" dxfId="552" priority="459" operator="containsText" text="Muy baja">
      <formula>NOT(ISERROR(SEARCH("Muy baja",H40)))</formula>
    </cfRule>
    <cfRule type="cellIs" dxfId="551" priority="460" operator="between">
      <formula>1</formula>
      <formula>2</formula>
    </cfRule>
    <cfRule type="cellIs" dxfId="550" priority="461" operator="between">
      <formula>0</formula>
      <formula>2</formula>
    </cfRule>
  </conditionalFormatting>
  <conditionalFormatting sqref="H50">
    <cfRule type="containsText" dxfId="549" priority="544" operator="containsText" text="Muy Baja">
      <formula>NOT(ISERROR(SEARCH("Muy Baja",H50)))</formula>
    </cfRule>
    <cfRule type="containsText" dxfId="548" priority="545" operator="containsText" text="Baja">
      <formula>NOT(ISERROR(SEARCH("Baja",H50)))</formula>
    </cfRule>
    <cfRule type="containsText" dxfId="547" priority="546" operator="containsText" text="Muy Alta">
      <formula>NOT(ISERROR(SEARCH("Muy Alta",H50)))</formula>
    </cfRule>
    <cfRule type="containsText" dxfId="546" priority="548" operator="containsText" text="Alta">
      <formula>NOT(ISERROR(SEARCH("Alta",H50)))</formula>
    </cfRule>
    <cfRule type="containsText" dxfId="545" priority="549" operator="containsText" text="Media">
      <formula>NOT(ISERROR(SEARCH("Media",H50)))</formula>
    </cfRule>
    <cfRule type="containsText" dxfId="544" priority="550" operator="containsText" text="Media">
      <formula>NOT(ISERROR(SEARCH("Media",H50)))</formula>
    </cfRule>
    <cfRule type="containsText" dxfId="543" priority="551" operator="containsText" text="Media">
      <formula>NOT(ISERROR(SEARCH("Media",H50)))</formula>
    </cfRule>
    <cfRule type="containsText" dxfId="542" priority="552" operator="containsText" text="Muy Baja">
      <formula>NOT(ISERROR(SEARCH("Muy Baja",H50)))</formula>
    </cfRule>
    <cfRule type="containsText" dxfId="541" priority="553" operator="containsText" text="Baja">
      <formula>NOT(ISERROR(SEARCH("Baja",H50)))</formula>
    </cfRule>
    <cfRule type="containsText" dxfId="540" priority="554" operator="containsText" text="Muy Baja">
      <formula>NOT(ISERROR(SEARCH("Muy Baja",H50)))</formula>
    </cfRule>
    <cfRule type="containsText" dxfId="539" priority="555" operator="containsText" text="Muy Baja">
      <formula>NOT(ISERROR(SEARCH("Muy Baja",H50)))</formula>
    </cfRule>
    <cfRule type="containsText" dxfId="538" priority="556" operator="containsText" text="Muy Baja">
      <formula>NOT(ISERROR(SEARCH("Muy Baja",H50)))</formula>
    </cfRule>
    <cfRule type="containsText" dxfId="537" priority="557" operator="containsText" text="Muy Baja'Tabla probabilidad'!">
      <formula>NOT(ISERROR(SEARCH("Muy Baja'Tabla probabilidad'!",H50)))</formula>
    </cfRule>
    <cfRule type="containsText" dxfId="536" priority="558" operator="containsText" text="Muy bajo">
      <formula>NOT(ISERROR(SEARCH("Muy bajo",H50)))</formula>
    </cfRule>
    <cfRule type="containsText" dxfId="535" priority="559" operator="containsText" text="Alta">
      <formula>NOT(ISERROR(SEARCH("Alta",H50)))</formula>
    </cfRule>
    <cfRule type="containsText" dxfId="534" priority="560" operator="containsText" text="Media">
      <formula>NOT(ISERROR(SEARCH("Media",H50)))</formula>
    </cfRule>
    <cfRule type="containsText" dxfId="533" priority="561" operator="containsText" text="Baja">
      <formula>NOT(ISERROR(SEARCH("Baja",H50)))</formula>
    </cfRule>
    <cfRule type="containsText" dxfId="532" priority="562" operator="containsText" text="Muy baja">
      <formula>NOT(ISERROR(SEARCH("Muy baja",H50)))</formula>
    </cfRule>
    <cfRule type="cellIs" dxfId="531" priority="565" operator="between">
      <formula>1</formula>
      <formula>2</formula>
    </cfRule>
    <cfRule type="cellIs" dxfId="530" priority="566" operator="between">
      <formula>0</formula>
      <formula>2</formula>
    </cfRule>
  </conditionalFormatting>
  <conditionalFormatting sqref="H67">
    <cfRule type="containsText" dxfId="529" priority="49" operator="containsText" text="Muy Baja">
      <formula>NOT(ISERROR(SEARCH("Muy Baja",H67)))</formula>
    </cfRule>
    <cfRule type="containsText" dxfId="528" priority="50" operator="containsText" text="Baja">
      <formula>NOT(ISERROR(SEARCH("Baja",H67)))</formula>
    </cfRule>
    <cfRule type="containsText" dxfId="527" priority="51" operator="containsText" text="Muy Alta">
      <formula>NOT(ISERROR(SEARCH("Muy Alta",H67)))</formula>
    </cfRule>
    <cfRule type="containsText" dxfId="526" priority="52" operator="containsText" text="Alta">
      <formula>NOT(ISERROR(SEARCH("Alta",H67)))</formula>
    </cfRule>
    <cfRule type="containsText" dxfId="525" priority="53" operator="containsText" text="Media">
      <formula>NOT(ISERROR(SEARCH("Media",H67)))</formula>
    </cfRule>
    <cfRule type="containsText" dxfId="524" priority="54" operator="containsText" text="Media">
      <formula>NOT(ISERROR(SEARCH("Media",H67)))</formula>
    </cfRule>
    <cfRule type="containsText" dxfId="523" priority="55" operator="containsText" text="Media">
      <formula>NOT(ISERROR(SEARCH("Media",H67)))</formula>
    </cfRule>
    <cfRule type="containsText" dxfId="522" priority="56" operator="containsText" text="Muy Baja">
      <formula>NOT(ISERROR(SEARCH("Muy Baja",H67)))</formula>
    </cfRule>
    <cfRule type="containsText" dxfId="521" priority="57" operator="containsText" text="Baja">
      <formula>NOT(ISERROR(SEARCH("Baja",H67)))</formula>
    </cfRule>
    <cfRule type="containsText" dxfId="520" priority="58" operator="containsText" text="Muy Baja">
      <formula>NOT(ISERROR(SEARCH("Muy Baja",H67)))</formula>
    </cfRule>
    <cfRule type="containsText" dxfId="519" priority="59" operator="containsText" text="Muy Baja">
      <formula>NOT(ISERROR(SEARCH("Muy Baja",H67)))</formula>
    </cfRule>
    <cfRule type="containsText" dxfId="518" priority="60" operator="containsText" text="Muy Baja">
      <formula>NOT(ISERROR(SEARCH("Muy Baja",H67)))</formula>
    </cfRule>
    <cfRule type="containsText" dxfId="517" priority="61" operator="containsText" text="Muy Baja'Tabla probabilidad'!">
      <formula>NOT(ISERROR(SEARCH("Muy Baja'Tabla probabilidad'!",H67)))</formula>
    </cfRule>
    <cfRule type="containsText" dxfId="516" priority="62" operator="containsText" text="Muy bajo">
      <formula>NOT(ISERROR(SEARCH("Muy bajo",H67)))</formula>
    </cfRule>
    <cfRule type="containsText" dxfId="515" priority="63" operator="containsText" text="Alta">
      <formula>NOT(ISERROR(SEARCH("Alta",H67)))</formula>
    </cfRule>
    <cfRule type="containsText" dxfId="514" priority="64" operator="containsText" text="Media">
      <formula>NOT(ISERROR(SEARCH("Media",H67)))</formula>
    </cfRule>
    <cfRule type="containsText" dxfId="513" priority="65" operator="containsText" text="Baja">
      <formula>NOT(ISERROR(SEARCH("Baja",H67)))</formula>
    </cfRule>
    <cfRule type="containsText" dxfId="512" priority="66" operator="containsText" text="Muy baja">
      <formula>NOT(ISERROR(SEARCH("Muy baja",H67)))</formula>
    </cfRule>
    <cfRule type="cellIs" dxfId="511" priority="69" operator="between">
      <formula>1</formula>
      <formula>2</formula>
    </cfRule>
    <cfRule type="cellIs" dxfId="510" priority="70" operator="between">
      <formula>0</formula>
      <formula>2</formula>
    </cfRule>
  </conditionalFormatting>
  <conditionalFormatting sqref="K10:K82">
    <cfRule type="containsText" dxfId="509" priority="33" operator="containsText" text="Catastrófico">
      <formula>NOT(ISERROR(SEARCH("Catastrófico",K10)))</formula>
    </cfRule>
    <cfRule type="containsText" dxfId="508" priority="34" operator="containsText" text="Mayor">
      <formula>NOT(ISERROR(SEARCH("Mayor",K10)))</formula>
    </cfRule>
    <cfRule type="containsText" dxfId="507" priority="35" operator="containsText" text="Alta">
      <formula>NOT(ISERROR(SEARCH("Alta",K10)))</formula>
    </cfRule>
    <cfRule type="containsText" dxfId="506" priority="36" operator="containsText" text="Moderado">
      <formula>NOT(ISERROR(SEARCH("Moderado",K10)))</formula>
    </cfRule>
    <cfRule type="containsText" dxfId="505" priority="37" operator="containsText" text="Menor">
      <formula>NOT(ISERROR(SEARCH("Menor",K10)))</formula>
    </cfRule>
    <cfRule type="containsText" dxfId="504" priority="38" operator="containsText" text="Leve">
      <formula>NOT(ISERROR(SEARCH("Leve",K10)))</formula>
    </cfRule>
  </conditionalFormatting>
  <conditionalFormatting sqref="M10 M20">
    <cfRule type="containsText" dxfId="503" priority="758" operator="containsText" text="Catastrófico">
      <formula>NOT(ISERROR(SEARCH("Catastrófico",M10)))</formula>
    </cfRule>
    <cfRule type="containsText" dxfId="502" priority="759" operator="containsText" text="Mayor">
      <formula>NOT(ISERROR(SEARCH("Mayor",M10)))</formula>
    </cfRule>
    <cfRule type="containsText" dxfId="501" priority="760" operator="containsText" text="Alta">
      <formula>NOT(ISERROR(SEARCH("Alta",M10)))</formula>
    </cfRule>
    <cfRule type="containsText" dxfId="500" priority="762" operator="containsText" text="Menor">
      <formula>NOT(ISERROR(SEARCH("Menor",M10)))</formula>
    </cfRule>
    <cfRule type="containsText" dxfId="499" priority="763" operator="containsText" text="Leve">
      <formula>NOT(ISERROR(SEARCH("Leve",M10)))</formula>
    </cfRule>
  </conditionalFormatting>
  <conditionalFormatting sqref="M30">
    <cfRule type="containsText" dxfId="498" priority="365" operator="containsText" text="Catastrófico">
      <formula>NOT(ISERROR(SEARCH("Catastrófico",M30)))</formula>
    </cfRule>
    <cfRule type="containsText" dxfId="497" priority="366" operator="containsText" text="Mayor">
      <formula>NOT(ISERROR(SEARCH("Mayor",M30)))</formula>
    </cfRule>
    <cfRule type="containsText" dxfId="496" priority="367" operator="containsText" text="Alta">
      <formula>NOT(ISERROR(SEARCH("Alta",M30)))</formula>
    </cfRule>
    <cfRule type="containsText" dxfId="495" priority="368" operator="containsText" text="Moderado">
      <formula>NOT(ISERROR(SEARCH("Moderado",M30)))</formula>
    </cfRule>
    <cfRule type="containsText" dxfId="494" priority="369" operator="containsText" text="Menor">
      <formula>NOT(ISERROR(SEARCH("Menor",M30)))</formula>
    </cfRule>
    <cfRule type="containsText" dxfId="493" priority="370" operator="containsText" text="Leve">
      <formula>NOT(ISERROR(SEARCH("Leve",M30)))</formula>
    </cfRule>
  </conditionalFormatting>
  <conditionalFormatting sqref="M40">
    <cfRule type="containsText" dxfId="492" priority="277" operator="containsText" text="Catastrófico">
      <formula>NOT(ISERROR(SEARCH("Catastrófico",M40)))</formula>
    </cfRule>
    <cfRule type="containsText" dxfId="491" priority="278" operator="containsText" text="Mayor">
      <formula>NOT(ISERROR(SEARCH("Mayor",M40)))</formula>
    </cfRule>
    <cfRule type="containsText" dxfId="490" priority="279" operator="containsText" text="Alta">
      <formula>NOT(ISERROR(SEARCH("Alta",M40)))</formula>
    </cfRule>
    <cfRule type="containsText" dxfId="489" priority="280" operator="containsText" text="Moderado">
      <formula>NOT(ISERROR(SEARCH("Moderado",M40)))</formula>
    </cfRule>
    <cfRule type="containsText" dxfId="488" priority="281" operator="containsText" text="Menor">
      <formula>NOT(ISERROR(SEARCH("Menor",M40)))</formula>
    </cfRule>
    <cfRule type="containsText" dxfId="487" priority="282" operator="containsText" text="Leve">
      <formula>NOT(ISERROR(SEARCH("Leve",M40)))</formula>
    </cfRule>
  </conditionalFormatting>
  <conditionalFormatting sqref="M50">
    <cfRule type="containsText" dxfId="486" priority="267" operator="containsText" text="Catastrófico">
      <formula>NOT(ISERROR(SEARCH("Catastrófico",M50)))</formula>
    </cfRule>
    <cfRule type="containsText" dxfId="485" priority="268" operator="containsText" text="Mayor">
      <formula>NOT(ISERROR(SEARCH("Mayor",M50)))</formula>
    </cfRule>
    <cfRule type="containsText" dxfId="484" priority="269" operator="containsText" text="Alta">
      <formula>NOT(ISERROR(SEARCH("Alta",M50)))</formula>
    </cfRule>
    <cfRule type="containsText" dxfId="483" priority="270" operator="containsText" text="Moderado">
      <formula>NOT(ISERROR(SEARCH("Moderado",M50)))</formula>
    </cfRule>
    <cfRule type="containsText" dxfId="482" priority="271" operator="containsText" text="Menor">
      <formula>NOT(ISERROR(SEARCH("Menor",M50)))</formula>
    </cfRule>
    <cfRule type="containsText" dxfId="481" priority="272" operator="containsText" text="Leve">
      <formula>NOT(ISERROR(SEARCH("Leve",M50)))</formula>
    </cfRule>
  </conditionalFormatting>
  <conditionalFormatting sqref="M67">
    <cfRule type="containsText" dxfId="480" priority="39" operator="containsText" text="Catastrófico">
      <formula>NOT(ISERROR(SEARCH("Catastrófico",M67)))</formula>
    </cfRule>
    <cfRule type="containsText" dxfId="479" priority="40" operator="containsText" text="Mayor">
      <formula>NOT(ISERROR(SEARCH("Mayor",M67)))</formula>
    </cfRule>
    <cfRule type="containsText" dxfId="478" priority="41" operator="containsText" text="Alta">
      <formula>NOT(ISERROR(SEARCH("Alta",M67)))</formula>
    </cfRule>
    <cfRule type="containsText" dxfId="477" priority="42" operator="containsText" text="Moderado">
      <formula>NOT(ISERROR(SEARCH("Moderado",M67)))</formula>
    </cfRule>
    <cfRule type="containsText" dxfId="476" priority="43" operator="containsText" text="Menor">
      <formula>NOT(ISERROR(SEARCH("Menor",M67)))</formula>
    </cfRule>
    <cfRule type="containsText" dxfId="475" priority="44" operator="containsText" text="Leve">
      <formula>NOT(ISERROR(SEARCH("Leve",M67)))</formula>
    </cfRule>
  </conditionalFormatting>
  <conditionalFormatting sqref="M10:N10 M20">
    <cfRule type="containsText" dxfId="474" priority="761" operator="containsText" text="Moderado">
      <formula>NOT(ISERROR(SEARCH("Moderado",M10)))</formula>
    </cfRule>
  </conditionalFormatting>
  <conditionalFormatting sqref="N67">
    <cfRule type="containsText" dxfId="473" priority="45" operator="containsText" text="Extremo">
      <formula>NOT(ISERROR(SEARCH("Extremo",N67)))</formula>
    </cfRule>
    <cfRule type="containsText" dxfId="472" priority="46" operator="containsText" text="Alto">
      <formula>NOT(ISERROR(SEARCH("Alto",N67)))</formula>
    </cfRule>
    <cfRule type="containsText" dxfId="471" priority="47" operator="containsText" text="Bajo">
      <formula>NOT(ISERROR(SEARCH("Bajo",N67)))</formula>
    </cfRule>
    <cfRule type="containsText" dxfId="470" priority="48" operator="containsText" text="Moderado">
      <formula>NOT(ISERROR(SEARCH("Moderado",N67)))</formula>
    </cfRule>
  </conditionalFormatting>
  <conditionalFormatting sqref="N8:O8">
    <cfRule type="containsText" dxfId="469" priority="323" operator="containsText" text="3- Moderado">
      <formula>NOT(ISERROR(SEARCH("3- Moderado",N8)))</formula>
    </cfRule>
    <cfRule type="containsText" dxfId="468" priority="324" operator="containsText" text="6- Moderado">
      <formula>NOT(ISERROR(SEARCH("6- Moderado",N8)))</formula>
    </cfRule>
    <cfRule type="containsText" dxfId="467" priority="325" operator="containsText" text="4- Moderado">
      <formula>NOT(ISERROR(SEARCH("4- Moderado",N8)))</formula>
    </cfRule>
    <cfRule type="containsText" dxfId="466" priority="326" operator="containsText" text="3- Bajo">
      <formula>NOT(ISERROR(SEARCH("3- Bajo",N8)))</formula>
    </cfRule>
    <cfRule type="containsText" dxfId="465" priority="327" operator="containsText" text="4- Bajo">
      <formula>NOT(ISERROR(SEARCH("4- Bajo",N8)))</formula>
    </cfRule>
    <cfRule type="containsText" dxfId="464" priority="328" operator="containsText" text="1- Bajo">
      <formula>NOT(ISERROR(SEARCH("1- Bajo",N8)))</formula>
    </cfRule>
  </conditionalFormatting>
  <conditionalFormatting sqref="N10:O10">
    <cfRule type="containsText" dxfId="463" priority="319" operator="containsText" text="Extremo">
      <formula>NOT(ISERROR(SEARCH("Extremo",N10)))</formula>
    </cfRule>
    <cfRule type="containsText" dxfId="462" priority="320" operator="containsText" text="Alto">
      <formula>NOT(ISERROR(SEARCH("Alto",N10)))</formula>
    </cfRule>
    <cfRule type="containsText" dxfId="461" priority="321" operator="containsText" text="Bajo">
      <formula>NOT(ISERROR(SEARCH("Bajo",N10)))</formula>
    </cfRule>
  </conditionalFormatting>
  <conditionalFormatting sqref="N20:O20">
    <cfRule type="containsText" dxfId="460" priority="1345" operator="containsText" text="Extremo">
      <formula>NOT(ISERROR(SEARCH("Extremo",N20)))</formula>
    </cfRule>
    <cfRule type="containsText" dxfId="459" priority="1346" operator="containsText" text="Alto">
      <formula>NOT(ISERROR(SEARCH("Alto",N20)))</formula>
    </cfRule>
    <cfRule type="containsText" dxfId="458" priority="1347" operator="containsText" text="Bajo">
      <formula>NOT(ISERROR(SEARCH("Bajo",N20)))</formula>
    </cfRule>
    <cfRule type="containsText" dxfId="457" priority="1348" operator="containsText" text="Moderado">
      <formula>NOT(ISERROR(SEARCH("Moderado",N20)))</formula>
    </cfRule>
  </conditionalFormatting>
  <conditionalFormatting sqref="N30:O30">
    <cfRule type="containsText" dxfId="456" priority="394" operator="containsText" text="Extremo">
      <formula>NOT(ISERROR(SEARCH("Extremo",N30)))</formula>
    </cfRule>
    <cfRule type="containsText" dxfId="455" priority="395" operator="containsText" text="Alto">
      <formula>NOT(ISERROR(SEARCH("Alto",N30)))</formula>
    </cfRule>
    <cfRule type="containsText" dxfId="454" priority="396" operator="containsText" text="Bajo">
      <formula>NOT(ISERROR(SEARCH("Bajo",N30)))</formula>
    </cfRule>
    <cfRule type="containsText" dxfId="453" priority="397" operator="containsText" text="Moderado">
      <formula>NOT(ISERROR(SEARCH("Moderado",N30)))</formula>
    </cfRule>
  </conditionalFormatting>
  <conditionalFormatting sqref="N40:O40">
    <cfRule type="containsText" dxfId="452" priority="283" operator="containsText" text="Extremo">
      <formula>NOT(ISERROR(SEARCH("Extremo",N40)))</formula>
    </cfRule>
    <cfRule type="containsText" dxfId="451" priority="284" operator="containsText" text="Alto">
      <formula>NOT(ISERROR(SEARCH("Alto",N40)))</formula>
    </cfRule>
    <cfRule type="containsText" dxfId="450" priority="285" operator="containsText" text="Bajo">
      <formula>NOT(ISERROR(SEARCH("Bajo",N40)))</formula>
    </cfRule>
    <cfRule type="containsText" dxfId="449" priority="286" operator="containsText" text="Moderado">
      <formula>NOT(ISERROR(SEARCH("Moderado",N40)))</formula>
    </cfRule>
  </conditionalFormatting>
  <conditionalFormatting sqref="N50:O50">
    <cfRule type="containsText" dxfId="448" priority="273" operator="containsText" text="Extremo">
      <formula>NOT(ISERROR(SEARCH("Extremo",N50)))</formula>
    </cfRule>
    <cfRule type="containsText" dxfId="447" priority="274" operator="containsText" text="Alto">
      <formula>NOT(ISERROR(SEARCH("Alto",N50)))</formula>
    </cfRule>
    <cfRule type="containsText" dxfId="446" priority="275" operator="containsText" text="Bajo">
      <formula>NOT(ISERROR(SEARCH("Bajo",N50)))</formula>
    </cfRule>
    <cfRule type="containsText" dxfId="445" priority="276" operator="containsText" text="Moderado">
      <formula>NOT(ISERROR(SEARCH("Moderado",N50)))</formula>
    </cfRule>
  </conditionalFormatting>
  <conditionalFormatting sqref="O10">
    <cfRule type="containsText" dxfId="444" priority="322"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83"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784" operator="containsText" id="{009A1948-254C-4020-A26D-7181B4E8E5DF}">
            <xm:f>NOT(ISERROR(SEARCH('8- Políticas de Administración '!$B$5,H10)))</xm:f>
            <xm:f>'8- Políticas de Administración '!$B$5</xm:f>
            <x14:dxf>
              <font>
                <color rgb="FF9C0006"/>
              </font>
              <fill>
                <patternFill>
                  <bgColor rgb="FFFFC7CE"/>
                </patternFill>
              </fill>
            </x14:dxf>
          </x14:cfRule>
          <xm:sqref>H10 H20</xm:sqref>
        </x14:conditionalFormatting>
        <x14:conditionalFormatting xmlns:xm="http://schemas.microsoft.com/office/excel/2006/main">
          <x14:cfRule type="containsText" priority="390" operator="containsText" id="{BF3A1CEA-520B-48AC-B25F-7C6CDFF3DB8D}">
            <xm:f>NOT(ISERROR(SEARCH('8- Políticas de Administración '!$B$5,H30)))</xm:f>
            <xm:f>'8- Políticas de Administración '!$B$5</xm:f>
            <x14:dxf>
              <font>
                <color rgb="FF006100"/>
              </font>
              <fill>
                <patternFill>
                  <bgColor rgb="FFC6EFCE"/>
                </patternFill>
              </fill>
            </x14:dxf>
          </x14:cfRule>
          <x14:cfRule type="containsText" priority="391" operator="containsText" id="{8CF4FB2E-11BC-4916-A399-FE71E647041B}">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563" operator="containsText" id="{954E1B25-D051-41D0-989E-8AD2D1BE75BA}">
            <xm:f>NOT(ISERROR(SEARCH('8- Políticas de Administración '!$B$5,H50)))</xm:f>
            <xm:f>'8- Políticas de Administración '!$B$5</xm:f>
            <x14:dxf>
              <font>
                <color rgb="FF006100"/>
              </font>
              <fill>
                <patternFill>
                  <bgColor rgb="FFC6EFCE"/>
                </patternFill>
              </fill>
            </x14:dxf>
          </x14:cfRule>
          <x14:cfRule type="containsText" priority="564" operator="containsText" id="{DE7D4B69-6DFB-425D-B1B8-D35A87E1A13E}">
            <xm:f>NOT(ISERROR(SEARCH('8- Políticas de Administración '!$B$5,H50)))</xm:f>
            <xm:f>'8- Políticas de Administración '!$B$5</xm:f>
            <x14:dxf>
              <font>
                <color rgb="FF9C0006"/>
              </font>
              <fill>
                <patternFill>
                  <bgColor rgb="FFFFC7CE"/>
                </patternFill>
              </fill>
            </x14:dxf>
          </x14:cfRule>
          <xm:sqref>H50</xm:sqref>
        </x14:conditionalFormatting>
        <x14:conditionalFormatting xmlns:xm="http://schemas.microsoft.com/office/excel/2006/main">
          <x14:cfRule type="containsText" priority="67" operator="containsText" id="{C58BFB31-8BA8-42E1-987A-2B9B3074CF94}">
            <xm:f>NOT(ISERROR(SEARCH('8- Políticas de Administración '!$B$5,H67)))</xm:f>
            <xm:f>'8- Políticas de Administración '!$B$5</xm:f>
            <x14:dxf>
              <font>
                <color rgb="FF006100"/>
              </font>
              <fill>
                <patternFill>
                  <bgColor rgb="FFC6EFCE"/>
                </patternFill>
              </fill>
            </x14:dxf>
          </x14:cfRule>
          <x14:cfRule type="containsText" priority="68" operator="containsText" id="{AB92AF65-2381-4303-ACFD-D6FC60CDD342}">
            <xm:f>NOT(ISERROR(SEARCH('8- Políticas de Administración '!$B$5,H67)))</xm:f>
            <xm:f>'8- Políticas de Administración '!$B$5</xm:f>
            <x14:dxf>
              <font>
                <color rgb="FF9C0006"/>
              </font>
              <fill>
                <patternFill>
                  <bgColor rgb="FFFFC7CE"/>
                </patternFill>
              </fill>
            </x14:dxf>
          </x14:cfRule>
          <xm:sqref>H67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I10:I82</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82"/>
  <sheetViews>
    <sheetView showGridLines="0" topLeftCell="C1" zoomScale="70" zoomScaleNormal="70" zoomScalePageLayoutView="70" workbookViewId="0">
      <selection activeCell="E6" sqref="E6:V6"/>
    </sheetView>
  </sheetViews>
  <sheetFormatPr baseColWidth="10" defaultColWidth="11.42578125" defaultRowHeight="15"/>
  <cols>
    <col min="1" max="1" width="7" customWidth="1"/>
    <col min="2" max="2" width="35.85546875" customWidth="1"/>
    <col min="3" max="3" width="52.5703125" style="49" customWidth="1"/>
    <col min="4" max="4" width="5" hidden="1" customWidth="1"/>
    <col min="5" max="5" width="67.28515625" customWidth="1"/>
    <col min="7" max="7" width="12.28515625" bestFit="1" customWidth="1"/>
    <col min="8" max="8" width="14.7109375" bestFit="1" customWidth="1"/>
    <col min="9" max="9" width="13.5703125" customWidth="1"/>
    <col min="10" max="10" width="8.570312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7.42578125" hidden="1" customWidth="1"/>
    <col min="19" max="19" width="11.42578125" customWidth="1"/>
    <col min="20" max="20" width="26.28515625" style="34" customWidth="1"/>
    <col min="21" max="21" width="18.5703125" style="33" customWidth="1"/>
    <col min="22" max="22" width="22.5703125" style="35" customWidth="1"/>
    <col min="23" max="278" width="11.42578125" style="16"/>
    <col min="279" max="16384" width="11.42578125" style="21"/>
  </cols>
  <sheetData>
    <row r="1" spans="1:22" s="18" customFormat="1" ht="27.75" thickTop="1">
      <c r="A1" s="540"/>
      <c r="B1" s="541"/>
      <c r="C1" s="542"/>
      <c r="D1" s="42"/>
      <c r="E1" s="536" t="s">
        <v>353</v>
      </c>
      <c r="F1" s="537"/>
      <c r="G1" s="537"/>
      <c r="H1" s="537"/>
      <c r="I1" s="537"/>
      <c r="J1" s="537"/>
      <c r="K1" s="537"/>
      <c r="L1" s="537"/>
      <c r="M1" s="537"/>
      <c r="N1" s="537"/>
      <c r="O1" s="537"/>
      <c r="P1" s="537"/>
      <c r="Q1" s="537"/>
      <c r="R1" s="537"/>
      <c r="S1" s="537"/>
      <c r="T1" s="537"/>
      <c r="U1" s="537"/>
      <c r="V1" s="537"/>
    </row>
    <row r="2" spans="1:22" s="18" customFormat="1" ht="27">
      <c r="A2" s="543"/>
      <c r="B2" s="463"/>
      <c r="C2" s="544"/>
      <c r="D2" s="42"/>
      <c r="E2" s="538"/>
      <c r="F2" s="539"/>
      <c r="G2" s="539"/>
      <c r="H2" s="539"/>
      <c r="I2" s="539"/>
      <c r="J2" s="539"/>
      <c r="K2" s="539"/>
      <c r="L2" s="539"/>
      <c r="M2" s="539"/>
      <c r="N2" s="539"/>
      <c r="O2" s="539"/>
      <c r="P2" s="539"/>
      <c r="Q2" s="539"/>
      <c r="R2" s="539"/>
      <c r="S2" s="539"/>
      <c r="T2" s="539"/>
      <c r="U2" s="539"/>
      <c r="V2" s="539"/>
    </row>
    <row r="3" spans="1:22" s="18" customFormat="1" ht="27">
      <c r="A3" s="543"/>
      <c r="B3" s="463"/>
      <c r="C3" s="544"/>
      <c r="D3" s="143"/>
      <c r="E3" s="538"/>
      <c r="F3" s="539"/>
      <c r="G3" s="539"/>
      <c r="H3" s="539"/>
      <c r="I3" s="539"/>
      <c r="J3" s="539"/>
      <c r="K3" s="539"/>
      <c r="L3" s="539"/>
      <c r="M3" s="539"/>
      <c r="N3" s="539"/>
      <c r="O3" s="539"/>
      <c r="P3" s="539"/>
      <c r="Q3" s="539"/>
      <c r="R3" s="539"/>
      <c r="S3" s="539"/>
      <c r="T3" s="539"/>
      <c r="U3" s="539"/>
      <c r="V3" s="539"/>
    </row>
    <row r="4" spans="1:22" s="18" customFormat="1" ht="18">
      <c r="A4" s="503" t="s">
        <v>354</v>
      </c>
      <c r="B4" s="504"/>
      <c r="C4" s="504"/>
      <c r="D4" s="504"/>
      <c r="E4" s="504"/>
      <c r="F4" s="504"/>
      <c r="G4" s="504"/>
      <c r="H4" s="504"/>
      <c r="I4" s="504"/>
      <c r="J4" s="504"/>
      <c r="K4" s="504"/>
      <c r="L4" s="504"/>
      <c r="M4" s="504"/>
      <c r="N4" s="504"/>
      <c r="O4" s="504"/>
      <c r="P4" s="504"/>
      <c r="Q4" s="504"/>
      <c r="R4" s="504"/>
      <c r="S4" s="504"/>
      <c r="T4" s="504"/>
      <c r="U4" s="504"/>
      <c r="V4" s="505"/>
    </row>
    <row r="5" spans="1:22" s="18" customFormat="1" ht="18">
      <c r="A5" s="503" t="s">
        <v>282</v>
      </c>
      <c r="B5" s="504"/>
      <c r="C5" s="505"/>
      <c r="D5" s="140"/>
      <c r="E5" s="506" t="s">
        <v>25</v>
      </c>
      <c r="F5" s="507"/>
      <c r="G5" s="507"/>
      <c r="H5" s="507"/>
      <c r="I5" s="507"/>
      <c r="J5" s="507"/>
      <c r="K5" s="507"/>
      <c r="L5" s="507"/>
      <c r="M5" s="507"/>
      <c r="N5" s="507"/>
      <c r="O5" s="507"/>
      <c r="P5" s="507"/>
      <c r="Q5" s="507"/>
      <c r="R5" s="507"/>
      <c r="S5" s="507"/>
      <c r="T5" s="507"/>
      <c r="U5" s="507"/>
      <c r="V5" s="508"/>
    </row>
    <row r="6" spans="1:22" s="18" customFormat="1" ht="18">
      <c r="A6" s="503" t="s">
        <v>283</v>
      </c>
      <c r="B6" s="504"/>
      <c r="C6" s="505"/>
      <c r="D6" s="289"/>
      <c r="E6" s="533" t="s">
        <v>3</v>
      </c>
      <c r="F6" s="534"/>
      <c r="G6" s="534"/>
      <c r="H6" s="534"/>
      <c r="I6" s="534"/>
      <c r="J6" s="534"/>
      <c r="K6" s="534"/>
      <c r="L6" s="534"/>
      <c r="M6" s="534"/>
      <c r="N6" s="534"/>
      <c r="O6" s="534"/>
      <c r="P6" s="534"/>
      <c r="Q6" s="534"/>
      <c r="R6" s="534"/>
      <c r="S6" s="534"/>
      <c r="T6" s="534"/>
      <c r="U6" s="534"/>
      <c r="V6" s="535"/>
    </row>
    <row r="7" spans="1:22" s="18" customFormat="1" ht="17.25" thickBot="1">
      <c r="A7" s="545" t="s">
        <v>284</v>
      </c>
      <c r="B7" s="545"/>
      <c r="C7" s="545"/>
      <c r="D7" s="546" t="s">
        <v>355</v>
      </c>
      <c r="E7" s="484"/>
      <c r="F7" s="484"/>
      <c r="G7" s="484"/>
      <c r="H7" s="484"/>
      <c r="I7" s="484"/>
      <c r="J7" s="484"/>
      <c r="K7" s="484"/>
      <c r="L7" s="484"/>
      <c r="M7" s="484"/>
      <c r="N7" s="484"/>
      <c r="O7" s="484"/>
      <c r="P7" s="484"/>
      <c r="Q7" s="484"/>
      <c r="R7" s="485"/>
      <c r="S7" s="120"/>
      <c r="T7" s="545" t="s">
        <v>356</v>
      </c>
      <c r="U7" s="545"/>
      <c r="V7" s="545"/>
    </row>
    <row r="8" spans="1:22" s="18" customFormat="1" ht="25.15" customHeight="1" thickTop="1" thickBot="1">
      <c r="A8" s="547" t="s">
        <v>289</v>
      </c>
      <c r="B8" s="548" t="s">
        <v>357</v>
      </c>
      <c r="C8" s="550" t="s">
        <v>285</v>
      </c>
      <c r="D8" s="552" t="s">
        <v>358</v>
      </c>
      <c r="E8" s="554" t="s">
        <v>256</v>
      </c>
      <c r="F8" s="555" t="s">
        <v>359</v>
      </c>
      <c r="G8" s="556"/>
      <c r="H8" s="556"/>
      <c r="I8" s="556"/>
      <c r="J8" s="556"/>
      <c r="K8" s="557"/>
      <c r="L8" s="555" t="s">
        <v>360</v>
      </c>
      <c r="M8" s="556"/>
      <c r="N8" s="556"/>
      <c r="O8" s="556"/>
      <c r="P8" s="556"/>
      <c r="Q8" s="556"/>
      <c r="R8" s="556"/>
      <c r="S8" s="557"/>
      <c r="T8" s="56"/>
      <c r="U8" s="57"/>
      <c r="V8" s="84" t="s">
        <v>361</v>
      </c>
    </row>
    <row r="9" spans="1:22" s="20" customFormat="1" ht="146.25" thickTop="1" thickBot="1">
      <c r="A9" s="464"/>
      <c r="B9" s="549"/>
      <c r="C9" s="551"/>
      <c r="D9" s="553"/>
      <c r="E9" s="482"/>
      <c r="F9" s="47" t="s">
        <v>258</v>
      </c>
      <c r="G9" s="47" t="s">
        <v>260</v>
      </c>
      <c r="H9" s="47" t="s">
        <v>362</v>
      </c>
      <c r="I9" s="47" t="s">
        <v>262</v>
      </c>
      <c r="J9" s="123" t="s">
        <v>363</v>
      </c>
      <c r="K9" s="47" t="s">
        <v>268</v>
      </c>
      <c r="L9" s="47" t="s">
        <v>364</v>
      </c>
      <c r="M9" s="118" t="s">
        <v>265</v>
      </c>
      <c r="N9" s="47" t="s">
        <v>365</v>
      </c>
      <c r="O9" s="47" t="s">
        <v>366</v>
      </c>
      <c r="P9" s="47" t="s">
        <v>367</v>
      </c>
      <c r="Q9" s="47" t="s">
        <v>368</v>
      </c>
      <c r="R9" s="123" t="s">
        <v>363</v>
      </c>
      <c r="S9" s="47" t="s">
        <v>369</v>
      </c>
      <c r="T9" s="50" t="s">
        <v>270</v>
      </c>
      <c r="U9" s="50" t="s">
        <v>272</v>
      </c>
      <c r="V9" s="51" t="s">
        <v>370</v>
      </c>
    </row>
    <row r="10" spans="1:22" ht="90">
      <c r="A10" s="515">
        <f>'5- Identificación de Riesgos'!A10</f>
        <v>1</v>
      </c>
      <c r="B10" s="558" t="str">
        <f>'5- Identificación de Riesgos'!B10</f>
        <v>Vencimiento de Términos</v>
      </c>
      <c r="C10" s="161" t="str">
        <f>'5- Identificación de Riesgos'!D10</f>
        <v>1. Mayor demanda de justicia, insuficiencia de personal  y/o Complejidad de los procesos judiciales y solicitudes, lo cual incrementa los tiempos para su resolución e imposibilita la oportuna atención de la función misional y de las partes intersadas por parte de los despachos judiciales</v>
      </c>
      <c r="D10" s="155"/>
      <c r="E10" s="162" t="s">
        <v>371</v>
      </c>
      <c r="F10" s="147" t="s">
        <v>372</v>
      </c>
      <c r="G10" s="147" t="s">
        <v>372</v>
      </c>
      <c r="H10" s="147" t="s">
        <v>372</v>
      </c>
      <c r="I10" s="147" t="s">
        <v>372</v>
      </c>
      <c r="J10" s="154">
        <f>COUNTIF(F10:I10,"SI")/4</f>
        <v>1</v>
      </c>
      <c r="K10" s="518">
        <f>AVERAGE(J10)</f>
        <v>1</v>
      </c>
      <c r="L10" s="147"/>
      <c r="M10" s="162"/>
      <c r="N10" s="147"/>
      <c r="O10" s="147"/>
      <c r="P10" s="147"/>
      <c r="Q10" s="147"/>
      <c r="R10" s="154">
        <f>SUM(COUNTIF(N10,"SI")*25%,COUNTIF(O10,"SI")*40%,COUNTIF(P10,"SI")*25%,COUNTIF(Q10,"SI")*10%)</f>
        <v>0</v>
      </c>
      <c r="S10" s="525">
        <f>AVERAGE(R10:R19)</f>
        <v>0</v>
      </c>
      <c r="T10" s="522"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443"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512" t="str">
        <f>CONCATENATE(VLOOKUP((LEFT(T10,LEN(T10)-4)&amp;LEFT(U10,LEN(U10)-4)),'9- Matriz de Calor '!$D$18:$E$42,2,0)," - ",RIGHT(T10,1)*RIGHT(U10,1))</f>
        <v>Bajo - 2</v>
      </c>
    </row>
    <row r="11" spans="1:22" ht="30">
      <c r="A11" s="516"/>
      <c r="B11" s="559"/>
      <c r="C11" s="163" t="str">
        <f>'5- Identificación de Riesgos'!D11</f>
        <v>2.Fallas en la planeación  para el desarrollo de las tareas propias del despacho.</v>
      </c>
      <c r="D11" s="156"/>
      <c r="E11" s="164"/>
      <c r="F11" s="148"/>
      <c r="G11" s="148"/>
      <c r="H11" s="148"/>
      <c r="I11" s="148"/>
      <c r="J11" s="152">
        <f t="shared" ref="J11:J29" si="0">COUNTIF(F11:I11,"SI")/4</f>
        <v>0</v>
      </c>
      <c r="K11" s="519"/>
      <c r="L11" s="148"/>
      <c r="M11" s="290"/>
      <c r="N11" s="148"/>
      <c r="O11" s="148"/>
      <c r="P11" s="148"/>
      <c r="Q11" s="148"/>
      <c r="R11" s="152">
        <f t="shared" ref="R11:R29" si="1">SUM(COUNTIF(N11,"SI")*25%,COUNTIF(O11,"SI")*40%,COUNTIF(P11,"SI")*25%,COUNTIF(Q11,"SI")*10%)</f>
        <v>0</v>
      </c>
      <c r="S11" s="526"/>
      <c r="T11" s="523"/>
      <c r="U11" s="413"/>
      <c r="V11" s="513"/>
    </row>
    <row r="12" spans="1:22" ht="22.5" customHeight="1" thickBot="1">
      <c r="A12" s="516"/>
      <c r="B12" s="559"/>
      <c r="C12" s="163" t="str">
        <f>'5- Identificación de Riesgos'!D12</f>
        <v>3.  Fallas e insuficiencia de las herramientas tecnológicas.</v>
      </c>
      <c r="D12" s="156"/>
      <c r="E12" s="164"/>
      <c r="F12" s="148"/>
      <c r="G12" s="148"/>
      <c r="H12" s="148"/>
      <c r="I12" s="148"/>
      <c r="J12" s="152">
        <f t="shared" si="0"/>
        <v>0</v>
      </c>
      <c r="K12" s="519"/>
      <c r="L12" s="148"/>
      <c r="M12" s="290"/>
      <c r="N12" s="148"/>
      <c r="O12" s="148"/>
      <c r="P12" s="148"/>
      <c r="Q12" s="148"/>
      <c r="R12" s="152">
        <f t="shared" si="1"/>
        <v>0</v>
      </c>
      <c r="S12" s="526"/>
      <c r="T12" s="523"/>
      <c r="U12" s="413"/>
      <c r="V12" s="513"/>
    </row>
    <row r="13" spans="1:22" ht="17.25" hidden="1" customHeight="1">
      <c r="A13" s="516"/>
      <c r="B13" s="559"/>
      <c r="C13" s="163"/>
      <c r="D13" s="156"/>
      <c r="E13" s="164"/>
      <c r="F13" s="148"/>
      <c r="G13" s="148"/>
      <c r="H13" s="148"/>
      <c r="I13" s="148"/>
      <c r="J13" s="152">
        <f t="shared" si="0"/>
        <v>0</v>
      </c>
      <c r="K13" s="519"/>
      <c r="L13" s="148"/>
      <c r="M13" s="189"/>
      <c r="N13" s="148"/>
      <c r="O13" s="148"/>
      <c r="P13" s="148"/>
      <c r="Q13" s="148"/>
      <c r="R13" s="152">
        <f t="shared" si="1"/>
        <v>0</v>
      </c>
      <c r="S13" s="526"/>
      <c r="T13" s="523"/>
      <c r="U13" s="413"/>
      <c r="V13" s="513"/>
    </row>
    <row r="14" spans="1:22" ht="17.25" hidden="1" customHeight="1">
      <c r="A14" s="516"/>
      <c r="B14" s="559"/>
      <c r="C14" s="163"/>
      <c r="D14" s="156"/>
      <c r="E14" s="190"/>
      <c r="F14" s="148"/>
      <c r="G14" s="148"/>
      <c r="H14" s="148"/>
      <c r="I14" s="148"/>
      <c r="J14" s="152">
        <f t="shared" si="0"/>
        <v>0</v>
      </c>
      <c r="K14" s="519"/>
      <c r="L14" s="148"/>
      <c r="M14" s="189"/>
      <c r="N14" s="148"/>
      <c r="O14" s="148"/>
      <c r="P14" s="148"/>
      <c r="Q14" s="148"/>
      <c r="R14" s="152">
        <f t="shared" si="1"/>
        <v>0</v>
      </c>
      <c r="S14" s="526"/>
      <c r="T14" s="523"/>
      <c r="U14" s="413"/>
      <c r="V14" s="513"/>
    </row>
    <row r="15" spans="1:22" ht="17.25" hidden="1" customHeight="1">
      <c r="A15" s="516"/>
      <c r="B15" s="559"/>
      <c r="C15" s="163"/>
      <c r="D15" s="156"/>
      <c r="E15" s="164"/>
      <c r="F15" s="148"/>
      <c r="G15" s="148"/>
      <c r="H15" s="148"/>
      <c r="I15" s="148"/>
      <c r="J15" s="152">
        <f t="shared" si="0"/>
        <v>0</v>
      </c>
      <c r="K15" s="519"/>
      <c r="L15" s="148"/>
      <c r="M15" s="170"/>
      <c r="N15" s="148"/>
      <c r="O15" s="148"/>
      <c r="P15" s="148"/>
      <c r="Q15" s="148"/>
      <c r="R15" s="152">
        <f t="shared" si="1"/>
        <v>0</v>
      </c>
      <c r="S15" s="526"/>
      <c r="T15" s="523"/>
      <c r="U15" s="413"/>
      <c r="V15" s="513"/>
    </row>
    <row r="16" spans="1:22" ht="17.25" hidden="1" customHeight="1">
      <c r="A16" s="516"/>
      <c r="B16" s="559"/>
      <c r="C16" s="163"/>
      <c r="D16" s="156"/>
      <c r="E16" s="164"/>
      <c r="F16" s="148"/>
      <c r="G16" s="148"/>
      <c r="H16" s="148"/>
      <c r="I16" s="148"/>
      <c r="J16" s="152">
        <f t="shared" si="0"/>
        <v>0</v>
      </c>
      <c r="K16" s="519"/>
      <c r="L16" s="148"/>
      <c r="M16" s="170"/>
      <c r="N16" s="148"/>
      <c r="O16" s="148"/>
      <c r="P16" s="148"/>
      <c r="Q16" s="148"/>
      <c r="R16" s="152">
        <f t="shared" si="1"/>
        <v>0</v>
      </c>
      <c r="S16" s="526"/>
      <c r="T16" s="523"/>
      <c r="U16" s="413"/>
      <c r="V16" s="513"/>
    </row>
    <row r="17" spans="1:22" ht="17.25" hidden="1" customHeight="1">
      <c r="A17" s="516"/>
      <c r="B17" s="559"/>
      <c r="C17" s="163"/>
      <c r="D17" s="156"/>
      <c r="E17" s="164"/>
      <c r="F17" s="148"/>
      <c r="G17" s="148"/>
      <c r="H17" s="148"/>
      <c r="I17" s="148"/>
      <c r="J17" s="152">
        <f t="shared" si="0"/>
        <v>0</v>
      </c>
      <c r="K17" s="519"/>
      <c r="L17" s="148"/>
      <c r="M17" s="170"/>
      <c r="N17" s="148"/>
      <c r="O17" s="148"/>
      <c r="P17" s="148"/>
      <c r="Q17" s="148"/>
      <c r="R17" s="152">
        <f t="shared" si="1"/>
        <v>0</v>
      </c>
      <c r="S17" s="526"/>
      <c r="T17" s="523"/>
      <c r="U17" s="413"/>
      <c r="V17" s="513"/>
    </row>
    <row r="18" spans="1:22" ht="17.25" hidden="1" customHeight="1">
      <c r="A18" s="516"/>
      <c r="B18" s="559"/>
      <c r="C18" s="163"/>
      <c r="D18" s="156"/>
      <c r="E18" s="164"/>
      <c r="F18" s="148"/>
      <c r="G18" s="148"/>
      <c r="H18" s="148"/>
      <c r="I18" s="148"/>
      <c r="J18" s="152">
        <f t="shared" si="0"/>
        <v>0</v>
      </c>
      <c r="K18" s="519"/>
      <c r="L18" s="148"/>
      <c r="M18" s="170"/>
      <c r="N18" s="148"/>
      <c r="O18" s="148"/>
      <c r="P18" s="148"/>
      <c r="Q18" s="148"/>
      <c r="R18" s="152">
        <f t="shared" si="1"/>
        <v>0</v>
      </c>
      <c r="S18" s="526"/>
      <c r="T18" s="523"/>
      <c r="U18" s="413"/>
      <c r="V18" s="513"/>
    </row>
    <row r="19" spans="1:22" ht="17.25" hidden="1" customHeight="1" thickBot="1">
      <c r="A19" s="517"/>
      <c r="B19" s="559"/>
      <c r="C19" s="165"/>
      <c r="D19" s="158"/>
      <c r="E19" s="166"/>
      <c r="F19" s="149"/>
      <c r="G19" s="149"/>
      <c r="H19" s="149"/>
      <c r="I19" s="149"/>
      <c r="J19" s="153">
        <f t="shared" si="0"/>
        <v>0</v>
      </c>
      <c r="K19" s="520"/>
      <c r="L19" s="149"/>
      <c r="M19" s="171"/>
      <c r="N19" s="149"/>
      <c r="O19" s="149"/>
      <c r="P19" s="149"/>
      <c r="Q19" s="149"/>
      <c r="R19" s="153">
        <f t="shared" si="1"/>
        <v>0</v>
      </c>
      <c r="S19" s="527"/>
      <c r="T19" s="524"/>
      <c r="U19" s="414"/>
      <c r="V19" s="514"/>
    </row>
    <row r="20" spans="1:22" ht="222.75" customHeight="1">
      <c r="A20" s="515">
        <f>'5- Identificación de Riesgos'!A20</f>
        <v>2</v>
      </c>
      <c r="B20" s="413" t="str">
        <f>'5- Identificación de Riesgos'!B20</f>
        <v xml:space="preserve">Incumplimientos en la realizacion de audiencias  </v>
      </c>
      <c r="C20" s="168" t="str">
        <f>'5- Identificación de Riesgos'!D20</f>
        <v>1. Inasistencia del Juez o Inasistencia/Solicitud de Aplazamiento de las partes.</v>
      </c>
      <c r="D20" s="146"/>
      <c r="E20" s="169"/>
      <c r="F20" s="150"/>
      <c r="G20" s="150"/>
      <c r="H20" s="150"/>
      <c r="I20" s="150"/>
      <c r="J20" s="151">
        <f t="shared" si="0"/>
        <v>0</v>
      </c>
      <c r="K20" s="528">
        <f>AVERAGE(J20:J29)</f>
        <v>0.3</v>
      </c>
      <c r="L20" s="150" t="str">
        <f>'5- Identificación de Riesgos'!I20</f>
        <v>Afectación de reputacion,imagén,  credibilidad, satisfacción de usuarios y PI</v>
      </c>
      <c r="M20" s="169" t="s">
        <v>514</v>
      </c>
      <c r="N20" s="150" t="s">
        <v>372</v>
      </c>
      <c r="O20" s="150" t="s">
        <v>372</v>
      </c>
      <c r="P20" s="150" t="s">
        <v>372</v>
      </c>
      <c r="Q20" s="150" t="s">
        <v>372</v>
      </c>
      <c r="R20" s="151">
        <f t="shared" si="1"/>
        <v>1</v>
      </c>
      <c r="S20" s="528">
        <f>AVERAGE(R20:R29)</f>
        <v>0.3</v>
      </c>
      <c r="T20" s="509"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Alta - 4</v>
      </c>
      <c r="U20" s="443"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512" t="str">
        <f>CONCATENATE(VLOOKUP((LEFT(T20,LEN(T20)-4)&amp;LEFT(U20,LEN(U20)-4)),'9- Matriz de Calor '!$D$18:$E$42,2,0)," - ",RIGHT(T20,1)*RIGHT(U20,1))</f>
        <v>Moderado - 8</v>
      </c>
    </row>
    <row r="21" spans="1:22" ht="84.6" customHeight="1">
      <c r="A21" s="516"/>
      <c r="B21" s="413"/>
      <c r="C21" s="163" t="str">
        <f>'5- Identificación de Riesgos'!D21</f>
        <v xml:space="preserve">2. Falta de tiempo para  la realización,  por la programación de las mismas sin tener en cuenta tiempos de duración para su realización.
</v>
      </c>
      <c r="D21" s="156"/>
      <c r="E21" s="169" t="s">
        <v>374</v>
      </c>
      <c r="F21" s="148" t="s">
        <v>372</v>
      </c>
      <c r="G21" s="148" t="s">
        <v>372</v>
      </c>
      <c r="H21" s="148" t="s">
        <v>372</v>
      </c>
      <c r="I21" s="148" t="s">
        <v>372</v>
      </c>
      <c r="J21" s="152">
        <f t="shared" si="0"/>
        <v>1</v>
      </c>
      <c r="K21" s="519"/>
      <c r="L21" s="148"/>
      <c r="M21" s="169"/>
      <c r="N21" s="148"/>
      <c r="O21" s="148"/>
      <c r="P21" s="148"/>
      <c r="Q21" s="148"/>
      <c r="R21" s="152">
        <f t="shared" si="1"/>
        <v>0</v>
      </c>
      <c r="S21" s="519"/>
      <c r="T21" s="510"/>
      <c r="U21" s="413"/>
      <c r="V21" s="513"/>
    </row>
    <row r="22" spans="1:22" ht="117" customHeight="1">
      <c r="A22" s="516"/>
      <c r="B22" s="413"/>
      <c r="C22" s="163" t="str">
        <f>'5- Identificación de Riesgos'!D22</f>
        <v>3. Comunicación o notificación inoportuna o errores en la misma.</v>
      </c>
      <c r="D22" s="156"/>
      <c r="E22" s="169" t="s">
        <v>515</v>
      </c>
      <c r="F22" s="148" t="s">
        <v>372</v>
      </c>
      <c r="G22" s="148" t="s">
        <v>372</v>
      </c>
      <c r="H22" s="148" t="s">
        <v>372</v>
      </c>
      <c r="I22" s="148" t="s">
        <v>372</v>
      </c>
      <c r="J22" s="152">
        <f t="shared" si="0"/>
        <v>1</v>
      </c>
      <c r="K22" s="519"/>
      <c r="L22" s="148"/>
      <c r="M22" s="169" t="s">
        <v>518</v>
      </c>
      <c r="N22" s="148" t="s">
        <v>372</v>
      </c>
      <c r="O22" s="148" t="s">
        <v>372</v>
      </c>
      <c r="P22" s="148" t="s">
        <v>372</v>
      </c>
      <c r="Q22" s="148" t="s">
        <v>372</v>
      </c>
      <c r="R22" s="152">
        <f t="shared" si="1"/>
        <v>1</v>
      </c>
      <c r="S22" s="519"/>
      <c r="T22" s="510"/>
      <c r="U22" s="413"/>
      <c r="V22" s="513"/>
    </row>
    <row r="23" spans="1:22" ht="141" thickBot="1">
      <c r="A23" s="516"/>
      <c r="B23" s="413"/>
      <c r="C23" s="163" t="str">
        <f>'5- Identificación de Riesgos'!D23</f>
        <v>4.Fallas en el servicio de internet,  conectividad  irregular.</v>
      </c>
      <c r="D23" s="156"/>
      <c r="E23" s="164" t="s">
        <v>516</v>
      </c>
      <c r="F23" s="148" t="s">
        <v>372</v>
      </c>
      <c r="G23" s="148" t="s">
        <v>372</v>
      </c>
      <c r="H23" s="148" t="s">
        <v>372</v>
      </c>
      <c r="I23" s="148" t="s">
        <v>372</v>
      </c>
      <c r="J23" s="152">
        <f t="shared" si="0"/>
        <v>1</v>
      </c>
      <c r="K23" s="519"/>
      <c r="L23" s="148"/>
      <c r="M23" s="317" t="s">
        <v>517</v>
      </c>
      <c r="N23" s="148" t="s">
        <v>372</v>
      </c>
      <c r="O23" s="148" t="s">
        <v>372</v>
      </c>
      <c r="P23" s="148" t="s">
        <v>372</v>
      </c>
      <c r="Q23" s="148" t="s">
        <v>372</v>
      </c>
      <c r="R23" s="152">
        <f t="shared" si="1"/>
        <v>1</v>
      </c>
      <c r="S23" s="519"/>
      <c r="T23" s="510"/>
      <c r="U23" s="413"/>
      <c r="V23" s="513"/>
    </row>
    <row r="24" spans="1:22" ht="117" hidden="1" customHeight="1">
      <c r="A24" s="516"/>
      <c r="B24" s="413"/>
      <c r="C24" s="163">
        <f>'5- Identificación de Riesgos'!D24</f>
        <v>0</v>
      </c>
      <c r="D24" s="156"/>
      <c r="E24" s="190" t="s">
        <v>375</v>
      </c>
      <c r="F24" s="148"/>
      <c r="G24" s="148"/>
      <c r="H24" s="148"/>
      <c r="I24" s="148"/>
      <c r="J24" s="152">
        <f t="shared" si="0"/>
        <v>0</v>
      </c>
      <c r="K24" s="519"/>
      <c r="L24" s="148"/>
      <c r="M24" s="189"/>
      <c r="N24" s="148"/>
      <c r="O24" s="148"/>
      <c r="P24" s="148"/>
      <c r="Q24" s="148"/>
      <c r="R24" s="152">
        <f t="shared" si="1"/>
        <v>0</v>
      </c>
      <c r="S24" s="519"/>
      <c r="T24" s="510"/>
      <c r="U24" s="413"/>
      <c r="V24" s="513"/>
    </row>
    <row r="25" spans="1:22" ht="57.75" hidden="1" customHeight="1">
      <c r="A25" s="516"/>
      <c r="B25" s="413"/>
      <c r="C25" s="163">
        <f>'5- Identificación de Riesgos'!D25</f>
        <v>0</v>
      </c>
      <c r="D25" s="156"/>
      <c r="E25" s="164"/>
      <c r="F25" s="148"/>
      <c r="G25" s="148"/>
      <c r="H25" s="148"/>
      <c r="I25" s="148"/>
      <c r="J25" s="152">
        <f t="shared" si="0"/>
        <v>0</v>
      </c>
      <c r="K25" s="519"/>
      <c r="L25" s="148"/>
      <c r="M25" s="170"/>
      <c r="N25" s="148"/>
      <c r="O25" s="148"/>
      <c r="P25" s="148"/>
      <c r="Q25" s="148"/>
      <c r="R25" s="152">
        <f t="shared" si="1"/>
        <v>0</v>
      </c>
      <c r="S25" s="519"/>
      <c r="T25" s="510"/>
      <c r="U25" s="413"/>
      <c r="V25" s="513"/>
    </row>
    <row r="26" spans="1:22" ht="15.75" hidden="1" thickBot="1">
      <c r="A26" s="516"/>
      <c r="B26" s="413"/>
      <c r="C26" s="163">
        <f>'5- Identificación de Riesgos'!D26</f>
        <v>0</v>
      </c>
      <c r="D26" s="156"/>
      <c r="E26" s="164"/>
      <c r="F26" s="148"/>
      <c r="G26" s="148"/>
      <c r="H26" s="148"/>
      <c r="I26" s="148"/>
      <c r="J26" s="152">
        <f t="shared" si="0"/>
        <v>0</v>
      </c>
      <c r="K26" s="519"/>
      <c r="L26" s="148"/>
      <c r="M26" s="170"/>
      <c r="N26" s="148"/>
      <c r="O26" s="148"/>
      <c r="P26" s="148"/>
      <c r="Q26" s="148"/>
      <c r="R26" s="152">
        <f t="shared" si="1"/>
        <v>0</v>
      </c>
      <c r="S26" s="519"/>
      <c r="T26" s="510"/>
      <c r="U26" s="413"/>
      <c r="V26" s="513"/>
    </row>
    <row r="27" spans="1:22" ht="15.75" hidden="1" thickBot="1">
      <c r="A27" s="516"/>
      <c r="B27" s="413"/>
      <c r="C27" s="163">
        <f>'5- Identificación de Riesgos'!D27</f>
        <v>0</v>
      </c>
      <c r="D27" s="156"/>
      <c r="E27" s="164"/>
      <c r="F27" s="148"/>
      <c r="G27" s="148"/>
      <c r="H27" s="148"/>
      <c r="I27" s="148"/>
      <c r="J27" s="152">
        <f t="shared" si="0"/>
        <v>0</v>
      </c>
      <c r="K27" s="519"/>
      <c r="L27" s="148"/>
      <c r="M27" s="170"/>
      <c r="N27" s="148"/>
      <c r="O27" s="148"/>
      <c r="P27" s="148"/>
      <c r="Q27" s="148"/>
      <c r="R27" s="152">
        <f t="shared" si="1"/>
        <v>0</v>
      </c>
      <c r="S27" s="519"/>
      <c r="T27" s="510"/>
      <c r="U27" s="413"/>
      <c r="V27" s="513"/>
    </row>
    <row r="28" spans="1:22" ht="15.75" hidden="1" thickBot="1">
      <c r="A28" s="516"/>
      <c r="B28" s="413"/>
      <c r="C28" s="163">
        <f>'5- Identificación de Riesgos'!D28</f>
        <v>0</v>
      </c>
      <c r="D28" s="156"/>
      <c r="E28" s="164"/>
      <c r="F28" s="148"/>
      <c r="G28" s="148"/>
      <c r="H28" s="148"/>
      <c r="I28" s="148"/>
      <c r="J28" s="152">
        <f t="shared" si="0"/>
        <v>0</v>
      </c>
      <c r="K28" s="519"/>
      <c r="L28" s="148"/>
      <c r="M28" s="170"/>
      <c r="N28" s="148"/>
      <c r="O28" s="148"/>
      <c r="P28" s="148"/>
      <c r="Q28" s="148"/>
      <c r="R28" s="152">
        <f t="shared" si="1"/>
        <v>0</v>
      </c>
      <c r="S28" s="519"/>
      <c r="T28" s="510"/>
      <c r="U28" s="413"/>
      <c r="V28" s="513"/>
    </row>
    <row r="29" spans="1:22" ht="15.75" hidden="1" thickBot="1">
      <c r="A29" s="521"/>
      <c r="B29" s="414"/>
      <c r="C29" s="192">
        <f>'5- Identificación de Riesgos'!D29</f>
        <v>0</v>
      </c>
      <c r="D29" s="187"/>
      <c r="E29" s="195"/>
      <c r="F29" s="186"/>
      <c r="G29" s="186"/>
      <c r="H29" s="186"/>
      <c r="I29" s="186"/>
      <c r="J29" s="193">
        <f t="shared" si="0"/>
        <v>0</v>
      </c>
      <c r="K29" s="529"/>
      <c r="L29" s="186">
        <f>'5- Identificación de Riesgos'!I29</f>
        <v>0</v>
      </c>
      <c r="M29" s="194"/>
      <c r="N29" s="186"/>
      <c r="O29" s="186"/>
      <c r="P29" s="186"/>
      <c r="Q29" s="186"/>
      <c r="R29" s="193">
        <f t="shared" si="1"/>
        <v>0</v>
      </c>
      <c r="S29" s="529"/>
      <c r="T29" s="531"/>
      <c r="U29" s="532"/>
      <c r="V29" s="530"/>
    </row>
    <row r="30" spans="1:22" ht="115.5" thickBot="1">
      <c r="A30" s="515">
        <f>'5- Identificación de Riesgos'!A30</f>
        <v>3</v>
      </c>
      <c r="B30" s="443" t="str">
        <f>'5- Identificación de Riesgos'!B30</f>
        <v xml:space="preserve"> Efectuar notificaciones que no cumplan con los requistos</v>
      </c>
      <c r="C30" s="161" t="str">
        <f>'5- Identificación de Riesgos'!D30</f>
        <v>1. Errores en la digitación</v>
      </c>
      <c r="D30" s="155"/>
      <c r="E30" s="162" t="s">
        <v>520</v>
      </c>
      <c r="F30" s="147" t="s">
        <v>372</v>
      </c>
      <c r="G30" s="147" t="s">
        <v>372</v>
      </c>
      <c r="H30" s="147" t="s">
        <v>372</v>
      </c>
      <c r="I30" s="147" t="s">
        <v>372</v>
      </c>
      <c r="J30" s="154">
        <f t="shared" ref="J30:J58" si="2">COUNTIF(F30:I30,"SI")/4</f>
        <v>1</v>
      </c>
      <c r="K30" s="518">
        <f>AVERAGE(J30:J39)</f>
        <v>0.3</v>
      </c>
      <c r="L30" s="147" t="str">
        <f>'5- Identificación de Riesgos'!I30</f>
        <v>Afectación de reputacion,imagén,  credibilidad, satisfacción de usuarios y PI</v>
      </c>
      <c r="M30" s="318" t="s">
        <v>519</v>
      </c>
      <c r="N30" s="147" t="s">
        <v>373</v>
      </c>
      <c r="O30" s="147" t="s">
        <v>373</v>
      </c>
      <c r="P30" s="147" t="s">
        <v>372</v>
      </c>
      <c r="Q30" s="147" t="s">
        <v>372</v>
      </c>
      <c r="R30" s="154">
        <f t="shared" ref="R30:R58" si="3">SUM(COUNTIF(N30,"SI")*25%,COUNTIF(O30,"SI")*40%,COUNTIF(P30,"SI")*25%,COUNTIF(Q30,"SI")*10%)</f>
        <v>0.35</v>
      </c>
      <c r="S30" s="525">
        <f>AVERAGE(R30:R39)</f>
        <v>3.4999999999999996E-2</v>
      </c>
      <c r="T30" s="522"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Baja - 2</v>
      </c>
      <c r="U30" s="443"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Menor - 2</v>
      </c>
      <c r="V30" s="512" t="str">
        <f>CONCATENATE(VLOOKUP((LEFT(T30,LEN(T30)-4)&amp;LEFT(U30,LEN(U30)-4)),'9- Matriz de Calor '!$D$18:$E$42,2,0)," - ",RIGHT(T30,1)*RIGHT(U30,1))</f>
        <v>Moderado - 4</v>
      </c>
    </row>
    <row r="31" spans="1:22" ht="102">
      <c r="A31" s="516"/>
      <c r="B31" s="413"/>
      <c r="C31" s="163" t="str">
        <f>'5- Identificación de Riesgos'!D31</f>
        <v>2. Incumplimiento del procedimiento de comunicación, por falta de seguimiento y control al cumplimiento efectivo de la actividad asignada.</v>
      </c>
      <c r="D31" s="156"/>
      <c r="E31" s="162" t="s">
        <v>520</v>
      </c>
      <c r="F31" s="148" t="s">
        <v>372</v>
      </c>
      <c r="G31" s="148" t="s">
        <v>372</v>
      </c>
      <c r="H31" s="148" t="s">
        <v>372</v>
      </c>
      <c r="I31" s="148" t="s">
        <v>372</v>
      </c>
      <c r="J31" s="152">
        <f t="shared" si="2"/>
        <v>1</v>
      </c>
      <c r="K31" s="519"/>
      <c r="L31" s="148"/>
      <c r="M31" s="317"/>
      <c r="N31" s="148"/>
      <c r="O31" s="148"/>
      <c r="P31" s="148"/>
      <c r="Q31" s="148"/>
      <c r="R31" s="152">
        <f t="shared" si="3"/>
        <v>0</v>
      </c>
      <c r="S31" s="526"/>
      <c r="T31" s="523"/>
      <c r="U31" s="413"/>
      <c r="V31" s="513"/>
    </row>
    <row r="32" spans="1:22" ht="102.75" thickBot="1">
      <c r="A32" s="516"/>
      <c r="B32" s="413"/>
      <c r="C32" s="163" t="str">
        <f>'5- Identificación de Riesgos'!D32</f>
        <v>3. Falta de comunicación y de oportunidad en la  actualización de las novedades de los juzgados;  direcciones físicas o electrónicas  de las partes interesadas erradas, insuficientes o inexistentes</v>
      </c>
      <c r="D32" s="156"/>
      <c r="E32" s="164" t="s">
        <v>521</v>
      </c>
      <c r="F32" s="148" t="s">
        <v>372</v>
      </c>
      <c r="G32" s="148" t="s">
        <v>372</v>
      </c>
      <c r="H32" s="148" t="s">
        <v>372</v>
      </c>
      <c r="I32" s="148" t="s">
        <v>372</v>
      </c>
      <c r="J32" s="152">
        <f t="shared" si="2"/>
        <v>1</v>
      </c>
      <c r="K32" s="519"/>
      <c r="L32" s="148"/>
      <c r="M32" s="189"/>
      <c r="N32" s="148"/>
      <c r="O32" s="148"/>
      <c r="P32" s="148"/>
      <c r="Q32" s="148"/>
      <c r="R32" s="152">
        <f t="shared" si="3"/>
        <v>0</v>
      </c>
      <c r="S32" s="526"/>
      <c r="T32" s="523"/>
      <c r="U32" s="413"/>
      <c r="V32" s="513"/>
    </row>
    <row r="33" spans="1:22" ht="42.75" hidden="1" customHeight="1" thickBot="1">
      <c r="A33" s="516"/>
      <c r="B33" s="413"/>
      <c r="C33" s="163"/>
      <c r="D33" s="156"/>
      <c r="E33" s="164"/>
      <c r="F33" s="148"/>
      <c r="G33" s="148"/>
      <c r="H33" s="148"/>
      <c r="I33" s="148"/>
      <c r="J33" s="152">
        <f t="shared" si="2"/>
        <v>0</v>
      </c>
      <c r="K33" s="519"/>
      <c r="L33" s="148"/>
      <c r="M33" s="170"/>
      <c r="N33" s="148"/>
      <c r="O33" s="148"/>
      <c r="P33" s="148"/>
      <c r="Q33" s="148"/>
      <c r="R33" s="152">
        <f t="shared" si="3"/>
        <v>0</v>
      </c>
      <c r="S33" s="526"/>
      <c r="T33" s="523"/>
      <c r="U33" s="413"/>
      <c r="V33" s="513"/>
    </row>
    <row r="34" spans="1:22" hidden="1">
      <c r="A34" s="516"/>
      <c r="B34" s="413"/>
      <c r="C34" s="163">
        <f>'5- Identificación de Riesgos'!D34</f>
        <v>0</v>
      </c>
      <c r="D34" s="156"/>
      <c r="E34" s="164" t="s">
        <v>376</v>
      </c>
      <c r="F34" s="148"/>
      <c r="G34" s="148"/>
      <c r="H34" s="148"/>
      <c r="I34" s="148"/>
      <c r="J34" s="152">
        <f t="shared" si="2"/>
        <v>0</v>
      </c>
      <c r="K34" s="519"/>
      <c r="L34" s="148"/>
      <c r="M34" s="170"/>
      <c r="N34" s="148"/>
      <c r="O34" s="148"/>
      <c r="P34" s="148"/>
      <c r="Q34" s="148"/>
      <c r="R34" s="152">
        <f t="shared" si="3"/>
        <v>0</v>
      </c>
      <c r="S34" s="526"/>
      <c r="T34" s="523"/>
      <c r="U34" s="413"/>
      <c r="V34" s="513"/>
    </row>
    <row r="35" spans="1:22" hidden="1">
      <c r="A35" s="516"/>
      <c r="B35" s="413"/>
      <c r="C35" s="163">
        <f>'5- Identificación de Riesgos'!D35</f>
        <v>0</v>
      </c>
      <c r="D35" s="156"/>
      <c r="E35" s="164"/>
      <c r="F35" s="148"/>
      <c r="G35" s="148"/>
      <c r="H35" s="148"/>
      <c r="I35" s="148"/>
      <c r="J35" s="152">
        <f t="shared" si="2"/>
        <v>0</v>
      </c>
      <c r="K35" s="519"/>
      <c r="L35" s="148"/>
      <c r="M35" s="170"/>
      <c r="N35" s="148"/>
      <c r="O35" s="148"/>
      <c r="P35" s="148"/>
      <c r="Q35" s="148"/>
      <c r="R35" s="152">
        <f t="shared" si="3"/>
        <v>0</v>
      </c>
      <c r="S35" s="526"/>
      <c r="T35" s="523"/>
      <c r="U35" s="413"/>
      <c r="V35" s="513"/>
    </row>
    <row r="36" spans="1:22" hidden="1">
      <c r="A36" s="516"/>
      <c r="B36" s="413"/>
      <c r="C36" s="163">
        <f>'5- Identificación de Riesgos'!D36</f>
        <v>0</v>
      </c>
      <c r="D36" s="156"/>
      <c r="E36" s="164"/>
      <c r="F36" s="148"/>
      <c r="G36" s="148"/>
      <c r="H36" s="148"/>
      <c r="I36" s="148"/>
      <c r="J36" s="152">
        <f t="shared" si="2"/>
        <v>0</v>
      </c>
      <c r="K36" s="519"/>
      <c r="L36" s="148"/>
      <c r="M36" s="170"/>
      <c r="N36" s="148"/>
      <c r="O36" s="148"/>
      <c r="P36" s="148"/>
      <c r="Q36" s="148"/>
      <c r="R36" s="152">
        <f t="shared" si="3"/>
        <v>0</v>
      </c>
      <c r="S36" s="526"/>
      <c r="T36" s="523"/>
      <c r="U36" s="413"/>
      <c r="V36" s="513"/>
    </row>
    <row r="37" spans="1:22" hidden="1">
      <c r="A37" s="516"/>
      <c r="B37" s="413"/>
      <c r="C37" s="163">
        <f>'5- Identificación de Riesgos'!D37</f>
        <v>0</v>
      </c>
      <c r="D37" s="156"/>
      <c r="E37" s="164"/>
      <c r="F37" s="148"/>
      <c r="G37" s="148"/>
      <c r="H37" s="148"/>
      <c r="I37" s="148"/>
      <c r="J37" s="152">
        <f t="shared" si="2"/>
        <v>0</v>
      </c>
      <c r="K37" s="519"/>
      <c r="L37" s="148"/>
      <c r="M37" s="170"/>
      <c r="N37" s="148"/>
      <c r="O37" s="148"/>
      <c r="P37" s="148"/>
      <c r="Q37" s="148"/>
      <c r="R37" s="152">
        <f t="shared" si="3"/>
        <v>0</v>
      </c>
      <c r="S37" s="526"/>
      <c r="T37" s="523"/>
      <c r="U37" s="413"/>
      <c r="V37" s="513"/>
    </row>
    <row r="38" spans="1:22" hidden="1">
      <c r="A38" s="516"/>
      <c r="B38" s="413"/>
      <c r="C38" s="163">
        <f>'5- Identificación de Riesgos'!D38</f>
        <v>0</v>
      </c>
      <c r="D38" s="156"/>
      <c r="E38" s="164"/>
      <c r="F38" s="148"/>
      <c r="G38" s="148"/>
      <c r="H38" s="148"/>
      <c r="I38" s="148"/>
      <c r="J38" s="152">
        <f t="shared" si="2"/>
        <v>0</v>
      </c>
      <c r="K38" s="519"/>
      <c r="L38" s="148"/>
      <c r="M38" s="170"/>
      <c r="N38" s="148"/>
      <c r="O38" s="148"/>
      <c r="P38" s="148"/>
      <c r="Q38" s="148"/>
      <c r="R38" s="152">
        <f t="shared" si="3"/>
        <v>0</v>
      </c>
      <c r="S38" s="526"/>
      <c r="T38" s="523"/>
      <c r="U38" s="413"/>
      <c r="V38" s="513"/>
    </row>
    <row r="39" spans="1:22" ht="15.75" hidden="1" thickBot="1">
      <c r="A39" s="517"/>
      <c r="B39" s="414"/>
      <c r="C39" s="192">
        <f>'5- Identificación de Riesgos'!D39</f>
        <v>0</v>
      </c>
      <c r="D39" s="187"/>
      <c r="E39" s="195"/>
      <c r="F39" s="186"/>
      <c r="G39" s="186"/>
      <c r="H39" s="186"/>
      <c r="I39" s="186"/>
      <c r="J39" s="193">
        <f t="shared" si="2"/>
        <v>0</v>
      </c>
      <c r="K39" s="520"/>
      <c r="L39" s="186"/>
      <c r="M39" s="194"/>
      <c r="N39" s="186"/>
      <c r="O39" s="186"/>
      <c r="P39" s="186"/>
      <c r="Q39" s="186"/>
      <c r="R39" s="193">
        <f t="shared" si="3"/>
        <v>0</v>
      </c>
      <c r="S39" s="527"/>
      <c r="T39" s="524"/>
      <c r="U39" s="414"/>
      <c r="V39" s="514"/>
    </row>
    <row r="40" spans="1:22" s="204" customFormat="1" ht="135">
      <c r="A40" s="515">
        <f>'5- Identificación de Riesgos'!A40</f>
        <v>4</v>
      </c>
      <c r="B40" s="443" t="str">
        <f>'5- Identificación de Riesgos'!B40</f>
        <v>Efectuar el reparto judicial incumpliendo requisitos</v>
      </c>
      <c r="C40" s="161" t="str">
        <f>'5- Identificación de Riesgos'!D40</f>
        <v>1. Desconocimiento en la normatividad y/o falta de seguimiento, control y organización del trabajo en el Centro de Servicios</v>
      </c>
      <c r="D40" s="155"/>
      <c r="E40" s="292" t="s">
        <v>522</v>
      </c>
      <c r="F40" s="147" t="s">
        <v>372</v>
      </c>
      <c r="G40" s="147" t="s">
        <v>372</v>
      </c>
      <c r="H40" s="147" t="s">
        <v>372</v>
      </c>
      <c r="I40" s="147" t="s">
        <v>372</v>
      </c>
      <c r="J40" s="154">
        <f t="shared" si="2"/>
        <v>1</v>
      </c>
      <c r="K40" s="518">
        <f>AVERAGE(J40:J49)</f>
        <v>0.1</v>
      </c>
      <c r="L40" s="147" t="str">
        <f>'5- Identificación de Riesgos'!I40</f>
        <v>Afectación de reputacion,imagén,  credibilidad, satisfacción de usuarios y PI</v>
      </c>
      <c r="M40" s="291" t="s">
        <v>523</v>
      </c>
      <c r="N40" s="147" t="s">
        <v>372</v>
      </c>
      <c r="O40" s="147" t="s">
        <v>372</v>
      </c>
      <c r="P40" s="147" t="s">
        <v>372</v>
      </c>
      <c r="Q40" s="147" t="s">
        <v>372</v>
      </c>
      <c r="R40" s="154">
        <f t="shared" si="3"/>
        <v>1</v>
      </c>
      <c r="S40" s="518">
        <f>AVERAGE(R40:R49)</f>
        <v>0.2</v>
      </c>
      <c r="T40" s="509"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443"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Menor - 2</v>
      </c>
      <c r="V40" s="512" t="str">
        <f>CONCATENATE(VLOOKUP((LEFT(T40,LEN(T40)-4)&amp;LEFT(U40,LEN(U40)-4)),'9- Matriz de Calor '!$D$18:$E$42,2,0)," - ",RIGHT(T40,1)*RIGHT(U40,1))</f>
        <v>Bajo - 2</v>
      </c>
    </row>
    <row r="41" spans="1:22" ht="265.5" customHeight="1" thickBot="1">
      <c r="A41" s="516"/>
      <c r="B41" s="413"/>
      <c r="C41" s="163" t="str">
        <f>'5- Identificación de Riesgos'!D41</f>
        <v>2.  Fallas e insuficiencia de las herramientas tecnológicas.</v>
      </c>
      <c r="D41" s="156"/>
      <c r="E41" s="293"/>
      <c r="F41" s="148"/>
      <c r="G41" s="148"/>
      <c r="H41" s="148"/>
      <c r="I41" s="148"/>
      <c r="J41" s="152">
        <f t="shared" si="2"/>
        <v>0</v>
      </c>
      <c r="K41" s="519"/>
      <c r="L41" s="148" t="str">
        <f>'5- Identificación de Riesgos'!I41</f>
        <v>Incumplimiento de las metas establecidas</v>
      </c>
      <c r="M41" s="290" t="s">
        <v>524</v>
      </c>
      <c r="N41" s="148" t="s">
        <v>372</v>
      </c>
      <c r="O41" s="148" t="s">
        <v>372</v>
      </c>
      <c r="P41" s="148" t="s">
        <v>372</v>
      </c>
      <c r="Q41" s="148" t="s">
        <v>372</v>
      </c>
      <c r="R41" s="152">
        <f t="shared" si="3"/>
        <v>1</v>
      </c>
      <c r="S41" s="519"/>
      <c r="T41" s="510"/>
      <c r="U41" s="413"/>
      <c r="V41" s="513"/>
    </row>
    <row r="42" spans="1:22" ht="75.75" hidden="1" customHeight="1" thickBot="1">
      <c r="A42" s="516"/>
      <c r="B42" s="413"/>
      <c r="C42" s="163"/>
      <c r="D42" s="156"/>
      <c r="E42" s="196"/>
      <c r="F42" s="148"/>
      <c r="G42" s="148"/>
      <c r="H42" s="148"/>
      <c r="I42" s="148"/>
      <c r="J42" s="152">
        <f t="shared" si="2"/>
        <v>0</v>
      </c>
      <c r="K42" s="519"/>
      <c r="L42" s="148"/>
      <c r="M42" s="188"/>
      <c r="N42" s="148"/>
      <c r="O42" s="148"/>
      <c r="P42" s="148"/>
      <c r="Q42" s="148"/>
      <c r="R42" s="152">
        <f t="shared" si="3"/>
        <v>0</v>
      </c>
      <c r="S42" s="519"/>
      <c r="T42" s="510"/>
      <c r="U42" s="413"/>
      <c r="V42" s="513"/>
    </row>
    <row r="43" spans="1:22" ht="15" hidden="1" customHeight="1">
      <c r="A43" s="516"/>
      <c r="B43" s="413"/>
      <c r="C43" s="163">
        <f>'5- Identificación de Riesgos'!D43</f>
        <v>0</v>
      </c>
      <c r="D43" s="156"/>
      <c r="E43" s="196"/>
      <c r="F43" s="148"/>
      <c r="G43" s="148"/>
      <c r="H43" s="148"/>
      <c r="I43" s="148"/>
      <c r="J43" s="152">
        <f t="shared" si="2"/>
        <v>0</v>
      </c>
      <c r="K43" s="519"/>
      <c r="L43" s="148"/>
      <c r="M43" s="170"/>
      <c r="N43" s="148"/>
      <c r="O43" s="148"/>
      <c r="P43" s="148"/>
      <c r="Q43" s="148"/>
      <c r="R43" s="152">
        <f t="shared" si="3"/>
        <v>0</v>
      </c>
      <c r="S43" s="519"/>
      <c r="T43" s="510"/>
      <c r="U43" s="413"/>
      <c r="V43" s="513"/>
    </row>
    <row r="44" spans="1:22" ht="15" hidden="1" customHeight="1">
      <c r="A44" s="516"/>
      <c r="B44" s="413"/>
      <c r="C44" s="163" t="str">
        <f>'5- Identificación de Riesgos'!D44</f>
        <v xml:space="preserve"> </v>
      </c>
      <c r="D44" s="156"/>
      <c r="E44" s="156"/>
      <c r="F44" s="148"/>
      <c r="G44" s="148"/>
      <c r="H44" s="148"/>
      <c r="I44" s="148"/>
      <c r="J44" s="152">
        <f t="shared" si="2"/>
        <v>0</v>
      </c>
      <c r="K44" s="519"/>
      <c r="L44" s="148"/>
      <c r="M44" s="170"/>
      <c r="N44" s="148"/>
      <c r="O44" s="148"/>
      <c r="P44" s="148"/>
      <c r="Q44" s="148"/>
      <c r="R44" s="152">
        <f t="shared" si="3"/>
        <v>0</v>
      </c>
      <c r="S44" s="519"/>
      <c r="T44" s="510"/>
      <c r="U44" s="413"/>
      <c r="V44" s="513"/>
    </row>
    <row r="45" spans="1:22" ht="15" hidden="1" customHeight="1">
      <c r="A45" s="516"/>
      <c r="B45" s="413"/>
      <c r="C45" s="163">
        <f>'5- Identificación de Riesgos'!D45</f>
        <v>0</v>
      </c>
      <c r="D45" s="156"/>
      <c r="E45" s="164"/>
      <c r="F45" s="148"/>
      <c r="G45" s="148"/>
      <c r="H45" s="148"/>
      <c r="I45" s="148"/>
      <c r="J45" s="152">
        <f t="shared" si="2"/>
        <v>0</v>
      </c>
      <c r="K45" s="519"/>
      <c r="L45" s="148"/>
      <c r="M45" s="170"/>
      <c r="N45" s="148"/>
      <c r="O45" s="148"/>
      <c r="P45" s="148"/>
      <c r="Q45" s="148"/>
      <c r="R45" s="152">
        <f t="shared" si="3"/>
        <v>0</v>
      </c>
      <c r="S45" s="519"/>
      <c r="T45" s="510"/>
      <c r="U45" s="413"/>
      <c r="V45" s="513"/>
    </row>
    <row r="46" spans="1:22" ht="15" hidden="1" customHeight="1">
      <c r="A46" s="516"/>
      <c r="B46" s="413"/>
      <c r="C46" s="163">
        <f>'5- Identificación de Riesgos'!D46</f>
        <v>0</v>
      </c>
      <c r="D46" s="156"/>
      <c r="E46" s="164"/>
      <c r="F46" s="148"/>
      <c r="G46" s="148"/>
      <c r="H46" s="148"/>
      <c r="I46" s="148"/>
      <c r="J46" s="152">
        <f t="shared" si="2"/>
        <v>0</v>
      </c>
      <c r="K46" s="519"/>
      <c r="L46" s="148"/>
      <c r="M46" s="170"/>
      <c r="N46" s="148"/>
      <c r="O46" s="148"/>
      <c r="P46" s="148"/>
      <c r="Q46" s="148"/>
      <c r="R46" s="152">
        <f t="shared" si="3"/>
        <v>0</v>
      </c>
      <c r="S46" s="519"/>
      <c r="T46" s="510"/>
      <c r="U46" s="413"/>
      <c r="V46" s="513"/>
    </row>
    <row r="47" spans="1:22" ht="15" hidden="1" customHeight="1">
      <c r="A47" s="516"/>
      <c r="B47" s="413"/>
      <c r="C47" s="163">
        <f>'5- Identificación de Riesgos'!D47</f>
        <v>0</v>
      </c>
      <c r="D47" s="156"/>
      <c r="E47" s="164"/>
      <c r="F47" s="148"/>
      <c r="G47" s="148"/>
      <c r="H47" s="148"/>
      <c r="I47" s="148"/>
      <c r="J47" s="152">
        <f t="shared" si="2"/>
        <v>0</v>
      </c>
      <c r="K47" s="519"/>
      <c r="L47" s="148"/>
      <c r="M47" s="170"/>
      <c r="N47" s="148"/>
      <c r="O47" s="148"/>
      <c r="P47" s="148"/>
      <c r="Q47" s="148"/>
      <c r="R47" s="152">
        <f t="shared" si="3"/>
        <v>0</v>
      </c>
      <c r="S47" s="519"/>
      <c r="T47" s="510"/>
      <c r="U47" s="413"/>
      <c r="V47" s="513"/>
    </row>
    <row r="48" spans="1:22" ht="15" hidden="1" customHeight="1">
      <c r="A48" s="516"/>
      <c r="B48" s="413"/>
      <c r="C48" s="163">
        <f>'5- Identificación de Riesgos'!D48</f>
        <v>0</v>
      </c>
      <c r="D48" s="156"/>
      <c r="E48" s="164"/>
      <c r="F48" s="148"/>
      <c r="G48" s="148"/>
      <c r="H48" s="148"/>
      <c r="I48" s="148"/>
      <c r="J48" s="152">
        <f t="shared" si="2"/>
        <v>0</v>
      </c>
      <c r="K48" s="519"/>
      <c r="L48" s="148"/>
      <c r="M48" s="170"/>
      <c r="N48" s="148"/>
      <c r="O48" s="148"/>
      <c r="P48" s="148"/>
      <c r="Q48" s="148"/>
      <c r="R48" s="152">
        <f t="shared" si="3"/>
        <v>0</v>
      </c>
      <c r="S48" s="519"/>
      <c r="T48" s="510"/>
      <c r="U48" s="413"/>
      <c r="V48" s="513"/>
    </row>
    <row r="49" spans="1:22" s="205" customFormat="1" ht="15.75" hidden="1" customHeight="1" thickBot="1">
      <c r="A49" s="517"/>
      <c r="B49" s="414"/>
      <c r="C49" s="165">
        <f>'5- Identificación de Riesgos'!D49</f>
        <v>0</v>
      </c>
      <c r="D49" s="158"/>
      <c r="E49" s="167"/>
      <c r="F49" s="149"/>
      <c r="G49" s="149"/>
      <c r="H49" s="149"/>
      <c r="I49" s="149"/>
      <c r="J49" s="153">
        <f t="shared" si="2"/>
        <v>0</v>
      </c>
      <c r="K49" s="520"/>
      <c r="L49" s="149"/>
      <c r="M49" s="171"/>
      <c r="N49" s="149"/>
      <c r="O49" s="149"/>
      <c r="P49" s="149"/>
      <c r="Q49" s="149"/>
      <c r="R49" s="153">
        <f t="shared" si="3"/>
        <v>0</v>
      </c>
      <c r="S49" s="520"/>
      <c r="T49" s="511"/>
      <c r="U49" s="414"/>
      <c r="V49" s="514"/>
    </row>
    <row r="50" spans="1:22" ht="149.25" customHeight="1" thickBot="1">
      <c r="A50" s="515">
        <f>'5- Identificación de Riesgos'!A50</f>
        <v>5</v>
      </c>
      <c r="B50" s="443" t="str">
        <f>'5- Identificación de Riesgos'!B50</f>
        <v>Pérdida de documentos</v>
      </c>
      <c r="C50" s="161" t="str">
        <f>'5- Identificación de Riesgos'!D50</f>
        <v xml:space="preserve">1. Falta de implementación del expediente electrónico en todas las dependencias y juzgados.
</v>
      </c>
      <c r="D50" s="155"/>
      <c r="E50" s="292" t="s">
        <v>377</v>
      </c>
      <c r="F50" s="147" t="s">
        <v>372</v>
      </c>
      <c r="G50" s="147" t="s">
        <v>372</v>
      </c>
      <c r="H50" s="147" t="s">
        <v>372</v>
      </c>
      <c r="I50" s="147" t="s">
        <v>372</v>
      </c>
      <c r="J50" s="154">
        <f t="shared" si="2"/>
        <v>1</v>
      </c>
      <c r="K50" s="518">
        <f>AVERAGE(J50:J58)</f>
        <v>0.19444444444444445</v>
      </c>
      <c r="L50" s="147" t="str">
        <f>'5- Identificación de Riesgos'!I50</f>
        <v>Afectación de reputacion,imagén,  credibilidad, satisfacción de usuarios y PI</v>
      </c>
      <c r="M50" s="319"/>
      <c r="N50" s="147"/>
      <c r="O50" s="147"/>
      <c r="P50" s="147"/>
      <c r="Q50" s="147"/>
      <c r="R50" s="154">
        <f t="shared" si="3"/>
        <v>0</v>
      </c>
      <c r="S50" s="518">
        <f>AVERAGE(R50:R58)</f>
        <v>0.16666666666666666</v>
      </c>
      <c r="T50" s="509"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443"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Menor - 2</v>
      </c>
      <c r="V50" s="512" t="str">
        <f>CONCATENATE(VLOOKUP((LEFT(T50,LEN(T50)-4)&amp;LEFT(U50,LEN(U50)-4)),'9- Matriz de Calor '!$D$18:$E$42,2,0)," - ",RIGHT(T50,1)*RIGHT(U50,1))</f>
        <v>Bajo - 2</v>
      </c>
    </row>
    <row r="51" spans="1:22" ht="110.25" customHeight="1" thickBot="1">
      <c r="A51" s="516"/>
      <c r="B51" s="413"/>
      <c r="C51" s="163" t="str">
        <f>'5- Identificación de Riesgos'!D51</f>
        <v>2.Falta de software institucional estandarizado para la especialidad para el control del archivo de documentos tanto físicos como virtuales.</v>
      </c>
      <c r="D51" s="156"/>
      <c r="E51" s="293" t="s">
        <v>525</v>
      </c>
      <c r="F51" s="148" t="s">
        <v>373</v>
      </c>
      <c r="G51" s="148" t="s">
        <v>372</v>
      </c>
      <c r="H51" s="148" t="s">
        <v>372</v>
      </c>
      <c r="I51" s="148" t="s">
        <v>372</v>
      </c>
      <c r="J51" s="152">
        <f t="shared" si="2"/>
        <v>0.75</v>
      </c>
      <c r="K51" s="519"/>
      <c r="L51" s="147" t="str">
        <f>'5- Identificación de Riesgos'!I51</f>
        <v>Incumplimiento de las metas establecidas</v>
      </c>
      <c r="M51" s="320" t="s">
        <v>526</v>
      </c>
      <c r="N51" s="148" t="s">
        <v>373</v>
      </c>
      <c r="O51" s="148" t="s">
        <v>372</v>
      </c>
      <c r="P51" s="148" t="s">
        <v>372</v>
      </c>
      <c r="Q51" s="148" t="s">
        <v>372</v>
      </c>
      <c r="R51" s="152">
        <f t="shared" si="3"/>
        <v>0.75</v>
      </c>
      <c r="S51" s="519"/>
      <c r="T51" s="510"/>
      <c r="U51" s="413"/>
      <c r="V51" s="513"/>
    </row>
    <row r="52" spans="1:22" ht="106.5" customHeight="1" thickBot="1">
      <c r="A52" s="516"/>
      <c r="B52" s="413"/>
      <c r="C52" s="163" t="str">
        <f>'5- Identificación de Riesgos'!D52</f>
        <v>3.Desconocimiento e inaplicabilidad de las Tablas de Retención Documental (TRD)</v>
      </c>
      <c r="D52" s="156"/>
      <c r="E52" s="293"/>
      <c r="F52" s="148"/>
      <c r="G52" s="148"/>
      <c r="H52" s="148"/>
      <c r="I52" s="148"/>
      <c r="J52" s="152">
        <f t="shared" si="2"/>
        <v>0</v>
      </c>
      <c r="K52" s="519"/>
      <c r="L52" s="147"/>
      <c r="M52" s="320" t="s">
        <v>378</v>
      </c>
      <c r="N52" s="148" t="s">
        <v>373</v>
      </c>
      <c r="O52" s="148" t="s">
        <v>372</v>
      </c>
      <c r="P52" s="148" t="s">
        <v>372</v>
      </c>
      <c r="Q52" s="148" t="s">
        <v>372</v>
      </c>
      <c r="R52" s="152">
        <f t="shared" si="3"/>
        <v>0.75</v>
      </c>
      <c r="S52" s="519"/>
      <c r="T52" s="510"/>
      <c r="U52" s="413"/>
      <c r="V52" s="513"/>
    </row>
    <row r="53" spans="1:22" ht="15" hidden="1" customHeight="1">
      <c r="A53" s="516"/>
      <c r="B53" s="413"/>
      <c r="C53" s="163">
        <f>'5- Identificación de Riesgos'!D53</f>
        <v>0</v>
      </c>
      <c r="D53" s="156"/>
      <c r="E53" s="156"/>
      <c r="F53" s="148"/>
      <c r="G53" s="148"/>
      <c r="H53" s="148"/>
      <c r="I53" s="148"/>
      <c r="J53" s="152">
        <f t="shared" si="2"/>
        <v>0</v>
      </c>
      <c r="K53" s="519"/>
      <c r="L53" s="148"/>
      <c r="M53" s="170"/>
      <c r="N53" s="148"/>
      <c r="O53" s="148"/>
      <c r="P53" s="148"/>
      <c r="Q53" s="148"/>
      <c r="R53" s="152">
        <f t="shared" si="3"/>
        <v>0</v>
      </c>
      <c r="S53" s="519"/>
      <c r="T53" s="510"/>
      <c r="U53" s="413"/>
      <c r="V53" s="513"/>
    </row>
    <row r="54" spans="1:22" ht="15" hidden="1" customHeight="1">
      <c r="A54" s="516"/>
      <c r="B54" s="413"/>
      <c r="C54" s="163">
        <f>'5- Identificación de Riesgos'!D54</f>
        <v>0</v>
      </c>
      <c r="D54" s="156"/>
      <c r="E54" s="164"/>
      <c r="F54" s="148"/>
      <c r="G54" s="148"/>
      <c r="H54" s="148"/>
      <c r="I54" s="148"/>
      <c r="J54" s="152">
        <f t="shared" si="2"/>
        <v>0</v>
      </c>
      <c r="K54" s="519"/>
      <c r="L54" s="148"/>
      <c r="M54" s="170"/>
      <c r="N54" s="148"/>
      <c r="O54" s="148"/>
      <c r="P54" s="148"/>
      <c r="Q54" s="148"/>
      <c r="R54" s="152">
        <f t="shared" si="3"/>
        <v>0</v>
      </c>
      <c r="S54" s="519"/>
      <c r="T54" s="510"/>
      <c r="U54" s="413"/>
      <c r="V54" s="513"/>
    </row>
    <row r="55" spans="1:22" ht="15" hidden="1" customHeight="1">
      <c r="A55" s="516"/>
      <c r="B55" s="413"/>
      <c r="C55" s="163">
        <f>'5- Identificación de Riesgos'!D55</f>
        <v>0</v>
      </c>
      <c r="D55" s="156"/>
      <c r="E55" s="164"/>
      <c r="F55" s="148"/>
      <c r="G55" s="148"/>
      <c r="H55" s="148"/>
      <c r="I55" s="148"/>
      <c r="J55" s="152">
        <f t="shared" si="2"/>
        <v>0</v>
      </c>
      <c r="K55" s="519"/>
      <c r="L55" s="148"/>
      <c r="M55" s="170"/>
      <c r="N55" s="148"/>
      <c r="O55" s="148"/>
      <c r="P55" s="148"/>
      <c r="Q55" s="148"/>
      <c r="R55" s="152">
        <f t="shared" si="3"/>
        <v>0</v>
      </c>
      <c r="S55" s="519"/>
      <c r="T55" s="510"/>
      <c r="U55" s="413"/>
      <c r="V55" s="513"/>
    </row>
    <row r="56" spans="1:22" ht="15" hidden="1" customHeight="1">
      <c r="A56" s="516"/>
      <c r="B56" s="413"/>
      <c r="C56" s="163">
        <f>'5- Identificación de Riesgos'!D56</f>
        <v>0</v>
      </c>
      <c r="D56" s="156"/>
      <c r="E56" s="164"/>
      <c r="F56" s="148"/>
      <c r="G56" s="148"/>
      <c r="H56" s="148"/>
      <c r="I56" s="148"/>
      <c r="J56" s="152">
        <f t="shared" si="2"/>
        <v>0</v>
      </c>
      <c r="K56" s="519"/>
      <c r="L56" s="148"/>
      <c r="M56" s="170"/>
      <c r="N56" s="148"/>
      <c r="O56" s="148"/>
      <c r="P56" s="148"/>
      <c r="Q56" s="148"/>
      <c r="R56" s="152">
        <f t="shared" si="3"/>
        <v>0</v>
      </c>
      <c r="S56" s="519"/>
      <c r="T56" s="510"/>
      <c r="U56" s="413"/>
      <c r="V56" s="513"/>
    </row>
    <row r="57" spans="1:22" ht="15" hidden="1" customHeight="1">
      <c r="A57" s="516"/>
      <c r="B57" s="413"/>
      <c r="C57" s="163">
        <f>'5- Identificación de Riesgos'!D57</f>
        <v>0</v>
      </c>
      <c r="D57" s="156"/>
      <c r="E57" s="164"/>
      <c r="F57" s="148"/>
      <c r="G57" s="148"/>
      <c r="H57" s="148"/>
      <c r="I57" s="148"/>
      <c r="J57" s="152">
        <f t="shared" si="2"/>
        <v>0</v>
      </c>
      <c r="K57" s="519"/>
      <c r="L57" s="148"/>
      <c r="M57" s="170"/>
      <c r="N57" s="148"/>
      <c r="O57" s="148"/>
      <c r="P57" s="148"/>
      <c r="Q57" s="148"/>
      <c r="R57" s="152">
        <f t="shared" si="3"/>
        <v>0</v>
      </c>
      <c r="S57" s="519"/>
      <c r="T57" s="510"/>
      <c r="U57" s="413"/>
      <c r="V57" s="513"/>
    </row>
    <row r="58" spans="1:22" ht="15.75" hidden="1" customHeight="1" thickBot="1">
      <c r="A58" s="517"/>
      <c r="B58" s="414"/>
      <c r="C58" s="165">
        <f>'5- Identificación de Riesgos'!D58</f>
        <v>0</v>
      </c>
      <c r="D58" s="158"/>
      <c r="E58" s="167"/>
      <c r="F58" s="149"/>
      <c r="G58" s="149"/>
      <c r="H58" s="149"/>
      <c r="I58" s="149"/>
      <c r="J58" s="153">
        <f t="shared" si="2"/>
        <v>0</v>
      </c>
      <c r="K58" s="520"/>
      <c r="L58" s="149"/>
      <c r="M58" s="171"/>
      <c r="N58" s="149"/>
      <c r="O58" s="149"/>
      <c r="P58" s="149"/>
      <c r="Q58" s="149"/>
      <c r="R58" s="153">
        <f t="shared" si="3"/>
        <v>0</v>
      </c>
      <c r="S58" s="520"/>
      <c r="T58" s="511"/>
      <c r="U58" s="414"/>
      <c r="V58" s="514"/>
    </row>
    <row r="59" spans="1:22" ht="45" hidden="1" customHeight="1">
      <c r="A59" s="516"/>
      <c r="B59" s="413"/>
      <c r="C59" s="163">
        <f>'5- Identificación de Riesgos'!D59</f>
        <v>0</v>
      </c>
      <c r="D59" s="156"/>
      <c r="E59" s="164"/>
      <c r="F59" s="148" t="s">
        <v>372</v>
      </c>
      <c r="G59" s="148" t="s">
        <v>372</v>
      </c>
      <c r="H59" s="148" t="s">
        <v>372</v>
      </c>
      <c r="I59" s="148" t="s">
        <v>372</v>
      </c>
      <c r="J59" s="152">
        <f t="shared" ref="J59:J64" si="4">COUNTIF(F59:I59,"SI")/4</f>
        <v>1</v>
      </c>
      <c r="K59" s="519"/>
      <c r="L59" s="148">
        <f>'5- Identificación de Riesgos'!I59</f>
        <v>0</v>
      </c>
      <c r="M59" s="188"/>
      <c r="N59" s="148"/>
      <c r="O59" s="148"/>
      <c r="P59" s="148"/>
      <c r="Q59" s="148"/>
      <c r="R59" s="152">
        <f t="shared" ref="R59:R64" si="5">SUM(COUNTIF(N59,"SI")*25%,COUNTIF(O59,"SI")*40%,COUNTIF(P59,"SI")*25%,COUNTIF(Q59,"SI")*10%)</f>
        <v>0</v>
      </c>
      <c r="S59" s="519"/>
      <c r="T59" s="428"/>
      <c r="U59" s="425"/>
      <c r="V59" s="432"/>
    </row>
    <row r="60" spans="1:22" ht="45" hidden="1" customHeight="1">
      <c r="A60" s="516"/>
      <c r="B60" s="413"/>
      <c r="C60" s="163"/>
      <c r="D60" s="156"/>
      <c r="E60" s="164"/>
      <c r="F60" s="148"/>
      <c r="G60" s="148"/>
      <c r="H60" s="148"/>
      <c r="I60" s="148"/>
      <c r="J60" s="152">
        <f t="shared" si="4"/>
        <v>0</v>
      </c>
      <c r="K60" s="519"/>
      <c r="L60" s="148">
        <f>'5- Identificación de Riesgos'!I60</f>
        <v>0</v>
      </c>
      <c r="M60" s="188"/>
      <c r="N60" s="148"/>
      <c r="O60" s="148"/>
      <c r="P60" s="148"/>
      <c r="Q60" s="148"/>
      <c r="R60" s="152">
        <f t="shared" si="5"/>
        <v>0</v>
      </c>
      <c r="S60" s="519"/>
      <c r="T60" s="428"/>
      <c r="U60" s="425"/>
      <c r="V60" s="432"/>
    </row>
    <row r="61" spans="1:22" ht="15" hidden="1" customHeight="1">
      <c r="A61" s="516"/>
      <c r="B61" s="413"/>
      <c r="C61" s="163"/>
      <c r="D61" s="156"/>
      <c r="E61" s="156"/>
      <c r="F61" s="148"/>
      <c r="G61" s="148"/>
      <c r="H61" s="148"/>
      <c r="I61" s="148"/>
      <c r="J61" s="152">
        <f t="shared" si="4"/>
        <v>0</v>
      </c>
      <c r="K61" s="519"/>
      <c r="L61" s="148">
        <f>'5- Identificación de Riesgos'!I61</f>
        <v>0</v>
      </c>
      <c r="M61" s="188"/>
      <c r="N61" s="148"/>
      <c r="O61" s="148"/>
      <c r="P61" s="148"/>
      <c r="Q61" s="148"/>
      <c r="R61" s="152">
        <f t="shared" si="5"/>
        <v>0</v>
      </c>
      <c r="S61" s="519"/>
      <c r="T61" s="428"/>
      <c r="U61" s="425"/>
      <c r="V61" s="432"/>
    </row>
    <row r="62" spans="1:22" ht="15" hidden="1" customHeight="1">
      <c r="A62" s="516"/>
      <c r="B62" s="413"/>
      <c r="C62" s="163"/>
      <c r="D62" s="156"/>
      <c r="E62" s="164"/>
      <c r="F62" s="148"/>
      <c r="G62" s="148"/>
      <c r="H62" s="148"/>
      <c r="I62" s="148"/>
      <c r="J62" s="152">
        <f t="shared" si="4"/>
        <v>0</v>
      </c>
      <c r="K62" s="519"/>
      <c r="L62" s="148">
        <f>'5- Identificación de Riesgos'!I62</f>
        <v>0</v>
      </c>
      <c r="M62" s="188"/>
      <c r="N62" s="148"/>
      <c r="O62" s="148"/>
      <c r="P62" s="148"/>
      <c r="Q62" s="148"/>
      <c r="R62" s="152">
        <f t="shared" si="5"/>
        <v>0</v>
      </c>
      <c r="S62" s="519"/>
      <c r="T62" s="428"/>
      <c r="U62" s="425"/>
      <c r="V62" s="432"/>
    </row>
    <row r="63" spans="1:22" ht="15" hidden="1" customHeight="1">
      <c r="A63" s="516"/>
      <c r="B63" s="413"/>
      <c r="C63" s="163"/>
      <c r="D63" s="156"/>
      <c r="E63" s="164"/>
      <c r="F63" s="148"/>
      <c r="G63" s="148"/>
      <c r="H63" s="148"/>
      <c r="I63" s="148"/>
      <c r="J63" s="152">
        <f t="shared" si="4"/>
        <v>0</v>
      </c>
      <c r="K63" s="519"/>
      <c r="L63" s="148">
        <f>'5- Identificación de Riesgos'!I63</f>
        <v>0</v>
      </c>
      <c r="M63" s="188"/>
      <c r="N63" s="148"/>
      <c r="O63" s="148"/>
      <c r="P63" s="148"/>
      <c r="Q63" s="148"/>
      <c r="R63" s="152">
        <f t="shared" si="5"/>
        <v>0</v>
      </c>
      <c r="S63" s="519"/>
      <c r="T63" s="428"/>
      <c r="U63" s="425"/>
      <c r="V63" s="432"/>
    </row>
    <row r="64" spans="1:22" ht="15" hidden="1" customHeight="1">
      <c r="A64" s="516"/>
      <c r="B64" s="413"/>
      <c r="C64" s="163"/>
      <c r="D64" s="156"/>
      <c r="E64" s="164"/>
      <c r="F64" s="148"/>
      <c r="G64" s="148"/>
      <c r="H64" s="148"/>
      <c r="I64" s="148"/>
      <c r="J64" s="152">
        <f t="shared" si="4"/>
        <v>0</v>
      </c>
      <c r="K64" s="519"/>
      <c r="L64" s="148">
        <f>'5- Identificación de Riesgos'!I64</f>
        <v>0</v>
      </c>
      <c r="M64" s="188"/>
      <c r="N64" s="148"/>
      <c r="O64" s="148"/>
      <c r="P64" s="148"/>
      <c r="Q64" s="148"/>
      <c r="R64" s="152">
        <f t="shared" si="5"/>
        <v>0</v>
      </c>
      <c r="S64" s="519"/>
      <c r="T64" s="428"/>
      <c r="U64" s="425"/>
      <c r="V64" s="432"/>
    </row>
    <row r="65" spans="1:22" ht="31.5" hidden="1" customHeight="1">
      <c r="A65" s="516"/>
      <c r="B65" s="413"/>
      <c r="C65" s="163">
        <f>'5- Identificación de Riesgos'!D65</f>
        <v>0</v>
      </c>
      <c r="D65" s="156"/>
      <c r="E65" s="164"/>
      <c r="F65" s="148"/>
      <c r="G65" s="148"/>
      <c r="H65" s="148"/>
      <c r="I65" s="148"/>
      <c r="J65" s="152"/>
      <c r="K65" s="212"/>
      <c r="L65" s="148">
        <f>'5- Identificación de Riesgos'!I65</f>
        <v>0</v>
      </c>
      <c r="M65" s="188"/>
      <c r="N65" s="148" t="s">
        <v>372</v>
      </c>
      <c r="O65" s="148" t="s">
        <v>372</v>
      </c>
      <c r="P65" s="148" t="s">
        <v>372</v>
      </c>
      <c r="Q65" s="148" t="s">
        <v>372</v>
      </c>
      <c r="R65" s="152">
        <f t="shared" ref="R65:R66" si="6">SUM(COUNTIF(N65,"SI")*25%,COUNTIF(O65,"SI")*40%,COUNTIF(P65,"SI")*25%,COUNTIF(Q65,"SI")*10%)</f>
        <v>1</v>
      </c>
      <c r="S65" s="212">
        <f>AVERAGE(R65:R76)</f>
        <v>0.5</v>
      </c>
      <c r="T65" s="428"/>
      <c r="U65" s="425"/>
      <c r="V65" s="432"/>
    </row>
    <row r="66" spans="1:22" ht="27" hidden="1" customHeight="1" thickBot="1">
      <c r="A66" s="517"/>
      <c r="B66" s="414"/>
      <c r="C66" s="165">
        <f>'5- Identificación de Riesgos'!D66</f>
        <v>0</v>
      </c>
      <c r="D66" s="158"/>
      <c r="E66" s="166"/>
      <c r="F66" s="149"/>
      <c r="G66" s="149"/>
      <c r="H66" s="149"/>
      <c r="I66" s="149"/>
      <c r="J66" s="153"/>
      <c r="K66" s="213"/>
      <c r="L66" s="149">
        <f>'5- Identificación de Riesgos'!I66</f>
        <v>0</v>
      </c>
      <c r="M66" s="206"/>
      <c r="N66" s="149"/>
      <c r="O66" s="149"/>
      <c r="P66" s="149"/>
      <c r="Q66" s="149"/>
      <c r="R66" s="153">
        <f t="shared" si="6"/>
        <v>0</v>
      </c>
      <c r="S66" s="213"/>
      <c r="T66" s="439"/>
      <c r="U66" s="419"/>
      <c r="V66" s="450"/>
    </row>
    <row r="67" spans="1:22" ht="118.5" customHeight="1">
      <c r="A67" s="515">
        <f>'5- Identificación de Riesgos'!A67</f>
        <v>6</v>
      </c>
      <c r="B67" s="443" t="str">
        <f>'5- Identificación de Riesgos'!B67</f>
        <v xml:space="preserve">Recibir, ofrecer, prometer, entregar o aceptar dadivas  o beneficios a nombre propio o de terceros para  demorar, retener, alterar o direccionar fallos judiciales </v>
      </c>
      <c r="C67" s="161" t="str">
        <f>'5- Identificación de Riesgos'!D67</f>
        <v xml:space="preserve">1.Falta de ética  de los servidores judiciales 
</v>
      </c>
      <c r="D67" s="155"/>
      <c r="E67" s="292" t="s">
        <v>527</v>
      </c>
      <c r="F67" s="147" t="s">
        <v>372</v>
      </c>
      <c r="G67" s="147" t="s">
        <v>372</v>
      </c>
      <c r="H67" s="147" t="s">
        <v>372</v>
      </c>
      <c r="I67" s="147" t="s">
        <v>372</v>
      </c>
      <c r="J67" s="154">
        <f t="shared" ref="J67:J74" si="7">COUNTIF(F67:I67,"SI")/4</f>
        <v>1</v>
      </c>
      <c r="K67" s="518">
        <f>AVERAGE(J67:J74)</f>
        <v>0.34375</v>
      </c>
      <c r="L67" s="147" t="str">
        <f>'5- Identificación de Riesgos'!I67</f>
        <v>Afectación de reputacion,imagén,  credibilidad, satisfacción de usuarios y PI</v>
      </c>
      <c r="M67" s="319" t="s">
        <v>529</v>
      </c>
      <c r="N67" s="147"/>
      <c r="O67" s="147"/>
      <c r="P67" s="147"/>
      <c r="Q67" s="147"/>
      <c r="R67" s="154"/>
      <c r="S67" s="518"/>
      <c r="T67" s="427" t="str">
        <f>CONCATENATE(INDEX('8- Políticas de Administración '!$B$6:$F$10,MATCH(ROUND(IF((RIGHT('5- Identificación de Riesgos'!H67,1)-'6- Valoración Controles'!K67)&lt;1,1,(RIGHT('5- Identificación de Riesgos'!H67,1)-'6- Valoración Controles'!K67)),0),'8- Políticas de Administración '!$F$6:$F$10,0),1)," - ",ROUND(IF((RIGHT('5- Identificación de Riesgos'!H67,1)-'6- Valoración Controles'!K67)&lt;1,1,(RIGHT('5- Identificación de Riesgos'!H67,1)-'6- Valoración Controles'!K67)),0))</f>
        <v>Muy Baja - 1</v>
      </c>
      <c r="U67" s="418" t="str">
        <f>CONCATENATE(INDEX('8- Políticas de Administración '!$B$17:$F$21,MATCH(ROUND(IF((RIGHT('5- Identificación de Riesgos'!M67,1)-'6- Valoración Controles'!S67)&lt;1,1,(RIGHT('5- Identificación de Riesgos'!M67,1)-'6- Valoración Controles'!S67)),0),'8- Políticas de Administración '!$F$17:$F$21,0),1)," - ",ROUND(IF((RIGHT('5- Identificación de Riesgos'!M67,1)-'6- Valoración Controles'!S67)&lt;1,1,(RIGHT('5- Identificación de Riesgos'!M67,1)-'6- Valoración Controles'!S67)),0))</f>
        <v>Mayor - 4</v>
      </c>
      <c r="V67" s="431" t="str">
        <f>CONCATENATE(VLOOKUP((LEFT(T67,LEN(T67)-4)&amp;LEFT(U67,LEN(U67)-4)),'9- Matriz de Calor '!$D$18:$E$42,2,0)," - ",RIGHT(T67,1)*RIGHT(U67,1))</f>
        <v>Alto  - 4</v>
      </c>
    </row>
    <row r="68" spans="1:22" ht="126" customHeight="1">
      <c r="A68" s="516"/>
      <c r="B68" s="413"/>
      <c r="C68" s="163" t="str">
        <f>'5- Identificación de Riesgos'!D68</f>
        <v xml:space="preserve">2. Desconocimiento del Código de Etica y Buen Gobierno.   </v>
      </c>
      <c r="D68" s="156"/>
      <c r="E68" s="293" t="s">
        <v>528</v>
      </c>
      <c r="F68" s="148" t="s">
        <v>373</v>
      </c>
      <c r="G68" s="148" t="s">
        <v>372</v>
      </c>
      <c r="H68" s="148" t="s">
        <v>372</v>
      </c>
      <c r="I68" s="148" t="s">
        <v>372</v>
      </c>
      <c r="J68" s="152">
        <f t="shared" si="7"/>
        <v>0.75</v>
      </c>
      <c r="K68" s="519"/>
      <c r="L68" s="148"/>
      <c r="M68" s="148"/>
      <c r="N68" s="148"/>
      <c r="O68" s="148"/>
      <c r="P68" s="148"/>
      <c r="Q68" s="148"/>
      <c r="R68" s="152"/>
      <c r="S68" s="519"/>
      <c r="T68" s="428"/>
      <c r="U68" s="425"/>
      <c r="V68" s="432"/>
    </row>
    <row r="69" spans="1:22" ht="123" hidden="1" customHeight="1">
      <c r="A69" s="516"/>
      <c r="B69" s="413"/>
      <c r="C69" s="163">
        <f>'5- Identificación de Riesgos'!D69</f>
        <v>0</v>
      </c>
      <c r="D69" s="156"/>
      <c r="E69" s="164"/>
      <c r="F69" s="148" t="s">
        <v>372</v>
      </c>
      <c r="G69" s="148" t="s">
        <v>372</v>
      </c>
      <c r="H69" s="148" t="s">
        <v>372</v>
      </c>
      <c r="I69" s="148" t="s">
        <v>372</v>
      </c>
      <c r="J69" s="152">
        <f t="shared" si="7"/>
        <v>1</v>
      </c>
      <c r="K69" s="519"/>
      <c r="L69" s="148"/>
      <c r="M69" s="189"/>
      <c r="N69" s="148"/>
      <c r="O69" s="148"/>
      <c r="P69" s="148"/>
      <c r="Q69" s="148"/>
      <c r="R69" s="152"/>
      <c r="S69" s="519"/>
      <c r="T69" s="428"/>
      <c r="U69" s="425"/>
      <c r="V69" s="432"/>
    </row>
    <row r="70" spans="1:22" ht="45" hidden="1" customHeight="1">
      <c r="A70" s="516"/>
      <c r="B70" s="413"/>
      <c r="C70" s="163"/>
      <c r="D70" s="156"/>
      <c r="E70" s="164"/>
      <c r="F70" s="148"/>
      <c r="G70" s="148"/>
      <c r="H70" s="148"/>
      <c r="I70" s="148"/>
      <c r="J70" s="152">
        <f t="shared" si="7"/>
        <v>0</v>
      </c>
      <c r="K70" s="519"/>
      <c r="L70" s="148">
        <f>'5- Identificación de Riesgos'!I70</f>
        <v>0</v>
      </c>
      <c r="M70" s="188"/>
      <c r="N70" s="148"/>
      <c r="O70" s="148"/>
      <c r="P70" s="148"/>
      <c r="Q70" s="148"/>
      <c r="R70" s="152"/>
      <c r="S70" s="519"/>
      <c r="T70" s="428"/>
      <c r="U70" s="425"/>
      <c r="V70" s="432"/>
    </row>
    <row r="71" spans="1:22" ht="15" hidden="1" customHeight="1">
      <c r="A71" s="516"/>
      <c r="B71" s="413"/>
      <c r="C71" s="163"/>
      <c r="D71" s="156"/>
      <c r="E71" s="156"/>
      <c r="F71" s="148"/>
      <c r="G71" s="148"/>
      <c r="H71" s="148"/>
      <c r="I71" s="148"/>
      <c r="J71" s="152">
        <f t="shared" si="7"/>
        <v>0</v>
      </c>
      <c r="K71" s="519"/>
      <c r="L71" s="148">
        <f>'5- Identificación de Riesgos'!I71</f>
        <v>0</v>
      </c>
      <c r="M71" s="188"/>
      <c r="N71" s="148"/>
      <c r="O71" s="148"/>
      <c r="P71" s="148"/>
      <c r="Q71" s="148"/>
      <c r="R71" s="152"/>
      <c r="S71" s="519"/>
      <c r="T71" s="428"/>
      <c r="U71" s="425"/>
      <c r="V71" s="432"/>
    </row>
    <row r="72" spans="1:22" ht="15" hidden="1" customHeight="1">
      <c r="A72" s="516"/>
      <c r="B72" s="413"/>
      <c r="C72" s="163"/>
      <c r="D72" s="156"/>
      <c r="E72" s="164"/>
      <c r="F72" s="148"/>
      <c r="G72" s="148"/>
      <c r="H72" s="148"/>
      <c r="I72" s="148"/>
      <c r="J72" s="152">
        <f t="shared" si="7"/>
        <v>0</v>
      </c>
      <c r="K72" s="519"/>
      <c r="L72" s="148">
        <f>'5- Identificación de Riesgos'!I72</f>
        <v>0</v>
      </c>
      <c r="M72" s="188"/>
      <c r="N72" s="148"/>
      <c r="O72" s="148"/>
      <c r="P72" s="148"/>
      <c r="Q72" s="148"/>
      <c r="R72" s="152"/>
      <c r="S72" s="519"/>
      <c r="T72" s="428"/>
      <c r="U72" s="425"/>
      <c r="V72" s="432"/>
    </row>
    <row r="73" spans="1:22" ht="15" hidden="1" customHeight="1">
      <c r="A73" s="516"/>
      <c r="B73" s="413"/>
      <c r="C73" s="163"/>
      <c r="D73" s="156"/>
      <c r="E73" s="164"/>
      <c r="F73" s="148"/>
      <c r="G73" s="148"/>
      <c r="H73" s="148"/>
      <c r="I73" s="148"/>
      <c r="J73" s="152">
        <f t="shared" si="7"/>
        <v>0</v>
      </c>
      <c r="K73" s="519"/>
      <c r="L73" s="148">
        <f>'5- Identificación de Riesgos'!I73</f>
        <v>0</v>
      </c>
      <c r="M73" s="188"/>
      <c r="N73" s="148"/>
      <c r="O73" s="148"/>
      <c r="P73" s="148"/>
      <c r="Q73" s="148"/>
      <c r="R73" s="152"/>
      <c r="S73" s="519"/>
      <c r="T73" s="428"/>
      <c r="U73" s="425"/>
      <c r="V73" s="432"/>
    </row>
    <row r="74" spans="1:22" ht="15" hidden="1" customHeight="1">
      <c r="A74" s="516"/>
      <c r="B74" s="413"/>
      <c r="C74" s="163"/>
      <c r="D74" s="156"/>
      <c r="E74" s="164"/>
      <c r="F74" s="148"/>
      <c r="G74" s="148"/>
      <c r="H74" s="148"/>
      <c r="I74" s="148"/>
      <c r="J74" s="152">
        <f t="shared" si="7"/>
        <v>0</v>
      </c>
      <c r="K74" s="519"/>
      <c r="L74" s="148">
        <f>'5- Identificación de Riesgos'!I74</f>
        <v>0</v>
      </c>
      <c r="M74" s="188"/>
      <c r="N74" s="148"/>
      <c r="O74" s="148"/>
      <c r="P74" s="148"/>
      <c r="Q74" s="148"/>
      <c r="R74" s="152"/>
      <c r="S74" s="519"/>
      <c r="T74" s="428"/>
      <c r="U74" s="425"/>
      <c r="V74" s="432"/>
    </row>
    <row r="75" spans="1:22" ht="31.5" hidden="1" customHeight="1">
      <c r="A75" s="516"/>
      <c r="B75" s="413"/>
      <c r="C75" s="163">
        <f>'5- Identificación de Riesgos'!D75</f>
        <v>0</v>
      </c>
      <c r="D75" s="156"/>
      <c r="E75" s="164"/>
      <c r="F75" s="148"/>
      <c r="G75" s="148"/>
      <c r="H75" s="148"/>
      <c r="I75" s="148"/>
      <c r="J75" s="152"/>
      <c r="K75" s="212"/>
      <c r="L75" s="148">
        <f>'5- Identificación de Riesgos'!I75</f>
        <v>0</v>
      </c>
      <c r="M75" s="188"/>
      <c r="N75" s="148" t="s">
        <v>372</v>
      </c>
      <c r="O75" s="148" t="s">
        <v>372</v>
      </c>
      <c r="P75" s="148" t="s">
        <v>372</v>
      </c>
      <c r="Q75" s="148" t="s">
        <v>372</v>
      </c>
      <c r="R75" s="152">
        <f>SUM(COUNTIF(N75,"SI")*25%,COUNTIF(O75,"SI")*40%,COUNTIF(P75,"SI")*25%,COUNTIF(Q75,"SI")*10%)</f>
        <v>1</v>
      </c>
      <c r="S75" s="212">
        <f>AVERAGE(R75:R79)</f>
        <v>0.5</v>
      </c>
      <c r="T75" s="428"/>
      <c r="U75" s="425"/>
      <c r="V75" s="432"/>
    </row>
    <row r="76" spans="1:22" ht="27" hidden="1" customHeight="1" thickBot="1">
      <c r="A76" s="517"/>
      <c r="B76" s="414"/>
      <c r="C76" s="165">
        <f>'5- Identificación de Riesgos'!D76</f>
        <v>0</v>
      </c>
      <c r="D76" s="158"/>
      <c r="E76" s="166"/>
      <c r="F76" s="149"/>
      <c r="G76" s="149"/>
      <c r="H76" s="149"/>
      <c r="I76" s="149"/>
      <c r="J76" s="153"/>
      <c r="K76" s="213"/>
      <c r="L76" s="149">
        <f>'5- Identificación de Riesgos'!I76</f>
        <v>0</v>
      </c>
      <c r="M76" s="206"/>
      <c r="N76" s="149"/>
      <c r="O76" s="149"/>
      <c r="P76" s="149"/>
      <c r="Q76" s="149"/>
      <c r="R76" s="153">
        <f>SUM(COUNTIF(N76,"SI")*25%,COUNTIF(O76,"SI")*40%,COUNTIF(P76,"SI")*25%,COUNTIF(Q76,"SI")*10%)</f>
        <v>0</v>
      </c>
      <c r="S76" s="213"/>
      <c r="T76" s="439"/>
      <c r="U76" s="419"/>
      <c r="V76" s="450"/>
    </row>
    <row r="77" spans="1:22" hidden="1">
      <c r="A77" s="454"/>
      <c r="B77" s="413"/>
      <c r="K77" s="299"/>
      <c r="S77" s="299"/>
      <c r="T77" s="279"/>
      <c r="U77" s="267"/>
      <c r="V77" s="268"/>
    </row>
    <row r="78" spans="1:22" hidden="1">
      <c r="A78" s="454"/>
      <c r="B78" s="413"/>
      <c r="K78" s="212"/>
      <c r="S78" s="212"/>
      <c r="T78" s="279"/>
      <c r="U78" s="267"/>
      <c r="V78" s="268"/>
    </row>
    <row r="79" spans="1:22" hidden="1">
      <c r="A79" s="454"/>
      <c r="B79" s="413"/>
      <c r="K79" s="212"/>
      <c r="S79" s="212"/>
      <c r="T79" s="279"/>
      <c r="U79" s="267"/>
      <c r="V79" s="268"/>
    </row>
    <row r="80" spans="1:22" hidden="1">
      <c r="A80" s="454"/>
      <c r="B80" s="413"/>
      <c r="K80" s="212"/>
      <c r="S80" s="212"/>
      <c r="T80" s="279"/>
      <c r="U80" s="267"/>
      <c r="V80" s="268"/>
    </row>
    <row r="81" spans="1:22" hidden="1">
      <c r="A81" s="454"/>
      <c r="B81" s="413"/>
      <c r="T81" s="279"/>
      <c r="U81" s="267"/>
      <c r="V81" s="268"/>
    </row>
    <row r="82" spans="1:22" ht="15.75" hidden="1" thickBot="1">
      <c r="A82" s="454"/>
      <c r="B82" s="413"/>
      <c r="C82" s="301"/>
      <c r="D82" s="300"/>
      <c r="E82" s="300"/>
      <c r="F82" s="300"/>
      <c r="G82" s="300"/>
      <c r="H82" s="300"/>
      <c r="I82" s="300"/>
      <c r="J82" s="300"/>
      <c r="K82" s="300"/>
      <c r="L82" s="300"/>
      <c r="M82" s="300"/>
      <c r="N82" s="300"/>
      <c r="O82" s="300"/>
      <c r="P82" s="300"/>
      <c r="Q82" s="300"/>
      <c r="R82" s="300"/>
      <c r="S82" s="300"/>
      <c r="T82" s="280"/>
      <c r="U82" s="270"/>
      <c r="V82" s="281"/>
    </row>
  </sheetData>
  <mergeCells count="68">
    <mergeCell ref="U67:U76"/>
    <mergeCell ref="V67:V76"/>
    <mergeCell ref="V59:V66"/>
    <mergeCell ref="A77:A82"/>
    <mergeCell ref="B77:B82"/>
    <mergeCell ref="T59:T66"/>
    <mergeCell ref="U59:U66"/>
    <mergeCell ref="A67:A76"/>
    <mergeCell ref="B67:B76"/>
    <mergeCell ref="B59:B66"/>
    <mergeCell ref="A59:A66"/>
    <mergeCell ref="K59:K64"/>
    <mergeCell ref="S59:S64"/>
    <mergeCell ref="K67:K74"/>
    <mergeCell ref="S67:S74"/>
    <mergeCell ref="T67:T76"/>
    <mergeCell ref="A10:A19"/>
    <mergeCell ref="B10:B19"/>
    <mergeCell ref="S10:S19"/>
    <mergeCell ref="T10:T19"/>
    <mergeCell ref="U10:U19"/>
    <mergeCell ref="V10:V19"/>
    <mergeCell ref="K10:K19"/>
    <mergeCell ref="A6:C6"/>
    <mergeCell ref="E6:V6"/>
    <mergeCell ref="E1:V3"/>
    <mergeCell ref="A1:C3"/>
    <mergeCell ref="T7:V7"/>
    <mergeCell ref="D7:R7"/>
    <mergeCell ref="A8:A9"/>
    <mergeCell ref="B8:B9"/>
    <mergeCell ref="C8:C9"/>
    <mergeCell ref="D8:D9"/>
    <mergeCell ref="E8:E9"/>
    <mergeCell ref="F8:K8"/>
    <mergeCell ref="L8:S8"/>
    <mergeCell ref="A7:C7"/>
    <mergeCell ref="S40:S49"/>
    <mergeCell ref="A20:A29"/>
    <mergeCell ref="T30:T39"/>
    <mergeCell ref="U30:U39"/>
    <mergeCell ref="V30:V39"/>
    <mergeCell ref="A30:A39"/>
    <mergeCell ref="B30:B39"/>
    <mergeCell ref="K30:K39"/>
    <mergeCell ref="S30:S39"/>
    <mergeCell ref="B20:B29"/>
    <mergeCell ref="K20:K29"/>
    <mergeCell ref="V20:V29"/>
    <mergeCell ref="T20:T29"/>
    <mergeCell ref="U20:U29"/>
    <mergeCell ref="S20:S29"/>
    <mergeCell ref="A4:V4"/>
    <mergeCell ref="A5:C5"/>
    <mergeCell ref="E5:V5"/>
    <mergeCell ref="T50:T58"/>
    <mergeCell ref="U50:U58"/>
    <mergeCell ref="V50:V58"/>
    <mergeCell ref="A50:A58"/>
    <mergeCell ref="B50:B58"/>
    <mergeCell ref="K50:K58"/>
    <mergeCell ref="S50:S58"/>
    <mergeCell ref="T40:T49"/>
    <mergeCell ref="U40:U49"/>
    <mergeCell ref="V40:V49"/>
    <mergeCell ref="A40:A49"/>
    <mergeCell ref="B40:B49"/>
    <mergeCell ref="K40:K49"/>
  </mergeCells>
  <conditionalFormatting sqref="T10 T20 T30 T40">
    <cfRule type="containsText" dxfId="435" priority="498" operator="containsText" text="Muy Baja">
      <formula>NOT(ISERROR(SEARCH("Muy Baja",T10)))</formula>
    </cfRule>
    <cfRule type="containsText" dxfId="434" priority="499" operator="containsText" text="Baja">
      <formula>NOT(ISERROR(SEARCH("Baja",T10)))</formula>
    </cfRule>
    <cfRule type="containsText" dxfId="433" priority="500" operator="containsText" text="Muy Alta">
      <formula>NOT(ISERROR(SEARCH("Muy Alta",T10)))</formula>
    </cfRule>
    <cfRule type="containsText" dxfId="432" priority="502" operator="containsText" text="Alta">
      <formula>NOT(ISERROR(SEARCH("Alta",T10)))</formula>
    </cfRule>
    <cfRule type="containsText" dxfId="431" priority="503" operator="containsText" text="Media">
      <formula>NOT(ISERROR(SEARCH("Media",T10)))</formula>
    </cfRule>
    <cfRule type="containsText" dxfId="430" priority="504" operator="containsText" text="Media">
      <formula>NOT(ISERROR(SEARCH("Media",T10)))</formula>
    </cfRule>
    <cfRule type="containsText" dxfId="429" priority="505" operator="containsText" text="Media">
      <formula>NOT(ISERROR(SEARCH("Media",T10)))</formula>
    </cfRule>
    <cfRule type="containsText" dxfId="428" priority="506" operator="containsText" text="Muy Baja">
      <formula>NOT(ISERROR(SEARCH("Muy Baja",T10)))</formula>
    </cfRule>
    <cfRule type="containsText" dxfId="427" priority="507" operator="containsText" text="Baja">
      <formula>NOT(ISERROR(SEARCH("Baja",T10)))</formula>
    </cfRule>
    <cfRule type="containsText" dxfId="426" priority="508" operator="containsText" text="Muy Baja">
      <formula>NOT(ISERROR(SEARCH("Muy Baja",T10)))</formula>
    </cfRule>
    <cfRule type="containsText" dxfId="425" priority="509" operator="containsText" text="Muy Baja">
      <formula>NOT(ISERROR(SEARCH("Muy Baja",T10)))</formula>
    </cfRule>
    <cfRule type="containsText" dxfId="424" priority="510" operator="containsText" text="Muy Baja">
      <formula>NOT(ISERROR(SEARCH("Muy Baja",T10)))</formula>
    </cfRule>
    <cfRule type="containsText" dxfId="423" priority="511" operator="containsText" text="Muy Baja'Tabla probabilidad'!">
      <formula>NOT(ISERROR(SEARCH("Muy Baja'Tabla probabilidad'!",T10)))</formula>
    </cfRule>
    <cfRule type="containsText" dxfId="422" priority="512" operator="containsText" text="Muy bajo">
      <formula>NOT(ISERROR(SEARCH("Muy bajo",T10)))</formula>
    </cfRule>
    <cfRule type="containsText" dxfId="421" priority="513" operator="containsText" text="Alta">
      <formula>NOT(ISERROR(SEARCH("Alta",T10)))</formula>
    </cfRule>
    <cfRule type="containsText" dxfId="420" priority="514" operator="containsText" text="Media">
      <formula>NOT(ISERROR(SEARCH("Media",T10)))</formula>
    </cfRule>
    <cfRule type="containsText" dxfId="419" priority="515" operator="containsText" text="Baja">
      <formula>NOT(ISERROR(SEARCH("Baja",T10)))</formula>
    </cfRule>
    <cfRule type="containsText" dxfId="418" priority="516" operator="containsText" text="Muy baja">
      <formula>NOT(ISERROR(SEARCH("Muy baja",T10)))</formula>
    </cfRule>
    <cfRule type="cellIs" dxfId="417" priority="519" operator="between">
      <formula>1</formula>
      <formula>2</formula>
    </cfRule>
    <cfRule type="cellIs" dxfId="416" priority="520" operator="between">
      <formula>0</formula>
      <formula>2</formula>
    </cfRule>
  </conditionalFormatting>
  <conditionalFormatting sqref="T50">
    <cfRule type="containsText" dxfId="415" priority="268" operator="containsText" text="Muy Baja">
      <formula>NOT(ISERROR(SEARCH("Muy Baja",T50)))</formula>
    </cfRule>
    <cfRule type="containsText" dxfId="414" priority="269" operator="containsText" text="Baja">
      <formula>NOT(ISERROR(SEARCH("Baja",T50)))</formula>
    </cfRule>
    <cfRule type="containsText" dxfId="413" priority="270" operator="containsText" text="Muy Alta">
      <formula>NOT(ISERROR(SEARCH("Muy Alta",T50)))</formula>
    </cfRule>
    <cfRule type="containsText" dxfId="412" priority="272" operator="containsText" text="Alta">
      <formula>NOT(ISERROR(SEARCH("Alta",T50)))</formula>
    </cfRule>
    <cfRule type="containsText" dxfId="411" priority="273" operator="containsText" text="Media">
      <formula>NOT(ISERROR(SEARCH("Media",T50)))</formula>
    </cfRule>
    <cfRule type="containsText" dxfId="410" priority="274" operator="containsText" text="Media">
      <formula>NOT(ISERROR(SEARCH("Media",T50)))</formula>
    </cfRule>
    <cfRule type="containsText" dxfId="409" priority="275" operator="containsText" text="Media">
      <formula>NOT(ISERROR(SEARCH("Media",T50)))</formula>
    </cfRule>
    <cfRule type="containsText" dxfId="408" priority="276" operator="containsText" text="Muy Baja">
      <formula>NOT(ISERROR(SEARCH("Muy Baja",T50)))</formula>
    </cfRule>
    <cfRule type="containsText" dxfId="407" priority="277" operator="containsText" text="Baja">
      <formula>NOT(ISERROR(SEARCH("Baja",T50)))</formula>
    </cfRule>
    <cfRule type="containsText" dxfId="406" priority="278" operator="containsText" text="Muy Baja">
      <formula>NOT(ISERROR(SEARCH("Muy Baja",T50)))</formula>
    </cfRule>
    <cfRule type="containsText" dxfId="405" priority="279" operator="containsText" text="Muy Baja">
      <formula>NOT(ISERROR(SEARCH("Muy Baja",T50)))</formula>
    </cfRule>
    <cfRule type="containsText" dxfId="404" priority="280" operator="containsText" text="Muy Baja">
      <formula>NOT(ISERROR(SEARCH("Muy Baja",T50)))</formula>
    </cfRule>
    <cfRule type="containsText" dxfId="403" priority="281" operator="containsText" text="Muy Baja'Tabla probabilidad'!">
      <formula>NOT(ISERROR(SEARCH("Muy Baja'Tabla probabilidad'!",T50)))</formula>
    </cfRule>
    <cfRule type="containsText" dxfId="402" priority="282" operator="containsText" text="Muy bajo">
      <formula>NOT(ISERROR(SEARCH("Muy bajo",T50)))</formula>
    </cfRule>
    <cfRule type="containsText" dxfId="401" priority="283" operator="containsText" text="Alta">
      <formula>NOT(ISERROR(SEARCH("Alta",T50)))</formula>
    </cfRule>
    <cfRule type="containsText" dxfId="400" priority="284" operator="containsText" text="Media">
      <formula>NOT(ISERROR(SEARCH("Media",T50)))</formula>
    </cfRule>
    <cfRule type="containsText" dxfId="399" priority="285" operator="containsText" text="Baja">
      <formula>NOT(ISERROR(SEARCH("Baja",T50)))</formula>
    </cfRule>
    <cfRule type="containsText" dxfId="398" priority="286" operator="containsText" text="Muy baja">
      <formula>NOT(ISERROR(SEARCH("Muy baja",T50)))</formula>
    </cfRule>
    <cfRule type="cellIs" dxfId="397" priority="289" operator="between">
      <formula>1</formula>
      <formula>2</formula>
    </cfRule>
    <cfRule type="cellIs" dxfId="396" priority="290" operator="between">
      <formula>0</formula>
      <formula>2</formula>
    </cfRule>
  </conditionalFormatting>
  <conditionalFormatting sqref="T67">
    <cfRule type="containsText" dxfId="395" priority="43" operator="containsText" text="Muy Baja">
      <formula>NOT(ISERROR(SEARCH("Muy Baja",T67)))</formula>
    </cfRule>
    <cfRule type="containsText" dxfId="394" priority="44" operator="containsText" text="Baja">
      <formula>NOT(ISERROR(SEARCH("Baja",T67)))</formula>
    </cfRule>
    <cfRule type="containsText" dxfId="393" priority="45" operator="containsText" text="Muy Alta">
      <formula>NOT(ISERROR(SEARCH("Muy Alta",T67)))</formula>
    </cfRule>
    <cfRule type="containsText" dxfId="392" priority="46" operator="containsText" text="Alta">
      <formula>NOT(ISERROR(SEARCH("Alta",T67)))</formula>
    </cfRule>
    <cfRule type="containsText" dxfId="391" priority="47" operator="containsText" text="Media">
      <formula>NOT(ISERROR(SEARCH("Media",T67)))</formula>
    </cfRule>
    <cfRule type="containsText" dxfId="390" priority="48" operator="containsText" text="Media">
      <formula>NOT(ISERROR(SEARCH("Media",T67)))</formula>
    </cfRule>
    <cfRule type="containsText" dxfId="389" priority="49" operator="containsText" text="Media">
      <formula>NOT(ISERROR(SEARCH("Media",T67)))</formula>
    </cfRule>
    <cfRule type="containsText" dxfId="388" priority="50" operator="containsText" text="Muy Baja">
      <formula>NOT(ISERROR(SEARCH("Muy Baja",T67)))</formula>
    </cfRule>
    <cfRule type="containsText" dxfId="387" priority="51" operator="containsText" text="Baja">
      <formula>NOT(ISERROR(SEARCH("Baja",T67)))</formula>
    </cfRule>
    <cfRule type="containsText" dxfId="386" priority="52" operator="containsText" text="Muy Baja">
      <formula>NOT(ISERROR(SEARCH("Muy Baja",T67)))</formula>
    </cfRule>
    <cfRule type="containsText" dxfId="385" priority="53" operator="containsText" text="Muy Baja">
      <formula>NOT(ISERROR(SEARCH("Muy Baja",T67)))</formula>
    </cfRule>
    <cfRule type="containsText" dxfId="384" priority="54" operator="containsText" text="Muy Baja">
      <formula>NOT(ISERROR(SEARCH("Muy Baja",T67)))</formula>
    </cfRule>
    <cfRule type="containsText" dxfId="383" priority="55" operator="containsText" text="Muy Baja'Tabla probabilidad'!">
      <formula>NOT(ISERROR(SEARCH("Muy Baja'Tabla probabilidad'!",T67)))</formula>
    </cfRule>
    <cfRule type="containsText" dxfId="382" priority="56" operator="containsText" text="Muy bajo">
      <formula>NOT(ISERROR(SEARCH("Muy bajo",T67)))</formula>
    </cfRule>
    <cfRule type="containsText" dxfId="381" priority="57" operator="containsText" text="Alta">
      <formula>NOT(ISERROR(SEARCH("Alta",T67)))</formula>
    </cfRule>
    <cfRule type="containsText" dxfId="380" priority="58" operator="containsText" text="Media">
      <formula>NOT(ISERROR(SEARCH("Media",T67)))</formula>
    </cfRule>
    <cfRule type="containsText" dxfId="379" priority="59" operator="containsText" text="Baja">
      <formula>NOT(ISERROR(SEARCH("Baja",T67)))</formula>
    </cfRule>
    <cfRule type="containsText" dxfId="378" priority="60" operator="containsText" text="Muy baja">
      <formula>NOT(ISERROR(SEARCH("Muy baja",T67)))</formula>
    </cfRule>
    <cfRule type="cellIs" dxfId="377" priority="63" operator="between">
      <formula>1</formula>
      <formula>2</formula>
    </cfRule>
    <cfRule type="cellIs" dxfId="376" priority="64" operator="between">
      <formula>0</formula>
      <formula>2</formula>
    </cfRule>
  </conditionalFormatting>
  <conditionalFormatting sqref="U10 U20 U30 U40">
    <cfRule type="containsText" dxfId="375" priority="492" operator="containsText" text="Catastrófico">
      <formula>NOT(ISERROR(SEARCH("Catastrófico",U10)))</formula>
    </cfRule>
    <cfRule type="containsText" dxfId="374" priority="493" operator="containsText" text="Mayor">
      <formula>NOT(ISERROR(SEARCH("Mayor",U10)))</formula>
    </cfRule>
    <cfRule type="containsText" dxfId="373" priority="494" operator="containsText" text="Alta">
      <formula>NOT(ISERROR(SEARCH("Alta",U10)))</formula>
    </cfRule>
    <cfRule type="containsText" dxfId="372" priority="495" operator="containsText" text="Moderado">
      <formula>NOT(ISERROR(SEARCH("Moderado",U10)))</formula>
    </cfRule>
    <cfRule type="containsText" dxfId="371" priority="496" operator="containsText" text="Menor">
      <formula>NOT(ISERROR(SEARCH("Menor",U10)))</formula>
    </cfRule>
    <cfRule type="containsText" dxfId="370" priority="497" operator="containsText" text="Leve">
      <formula>NOT(ISERROR(SEARCH("Leve",U10)))</formula>
    </cfRule>
  </conditionalFormatting>
  <conditionalFormatting sqref="U50">
    <cfRule type="containsText" dxfId="369" priority="262" operator="containsText" text="Catastrófico">
      <formula>NOT(ISERROR(SEARCH("Catastrófico",U50)))</formula>
    </cfRule>
    <cfRule type="containsText" dxfId="368" priority="263" operator="containsText" text="Mayor">
      <formula>NOT(ISERROR(SEARCH("Mayor",U50)))</formula>
    </cfRule>
    <cfRule type="containsText" dxfId="367" priority="264" operator="containsText" text="Alta">
      <formula>NOT(ISERROR(SEARCH("Alta",U50)))</formula>
    </cfRule>
    <cfRule type="containsText" dxfId="366" priority="265" operator="containsText" text="Moderado">
      <formula>NOT(ISERROR(SEARCH("Moderado",U50)))</formula>
    </cfRule>
    <cfRule type="containsText" dxfId="365" priority="266" operator="containsText" text="Menor">
      <formula>NOT(ISERROR(SEARCH("Menor",U50)))</formula>
    </cfRule>
    <cfRule type="containsText" dxfId="364" priority="267" operator="containsText" text="Leve">
      <formula>NOT(ISERROR(SEARCH("Leve",U50)))</formula>
    </cfRule>
  </conditionalFormatting>
  <conditionalFormatting sqref="U67">
    <cfRule type="containsText" dxfId="363" priority="37" operator="containsText" text="Catastrófico">
      <formula>NOT(ISERROR(SEARCH("Catastrófico",U67)))</formula>
    </cfRule>
    <cfRule type="containsText" dxfId="362" priority="38" operator="containsText" text="Mayor">
      <formula>NOT(ISERROR(SEARCH("Mayor",U67)))</formula>
    </cfRule>
    <cfRule type="containsText" dxfId="361" priority="39" operator="containsText" text="Alta">
      <formula>NOT(ISERROR(SEARCH("Alta",U67)))</formula>
    </cfRule>
    <cfRule type="containsText" dxfId="360" priority="40" operator="containsText" text="Moderado">
      <formula>NOT(ISERROR(SEARCH("Moderado",U67)))</formula>
    </cfRule>
    <cfRule type="containsText" dxfId="359" priority="41" operator="containsText" text="Menor">
      <formula>NOT(ISERROR(SEARCH("Menor",U67)))</formula>
    </cfRule>
    <cfRule type="containsText" dxfId="358" priority="42" operator="containsText" text="Leve">
      <formula>NOT(ISERROR(SEARCH("Leve",U67)))</formula>
    </cfRule>
  </conditionalFormatting>
  <conditionalFormatting sqref="V10 V20">
    <cfRule type="containsText" dxfId="357" priority="456" operator="containsText" text="Extremo">
      <formula>NOT(ISERROR(SEARCH("Extremo",V10)))</formula>
    </cfRule>
    <cfRule type="containsText" dxfId="356" priority="457" operator="containsText" text="Alto">
      <formula>NOT(ISERROR(SEARCH("Alto",V10)))</formula>
    </cfRule>
    <cfRule type="containsText" dxfId="355" priority="458" operator="containsText" text="Bajo">
      <formula>NOT(ISERROR(SEARCH("Bajo",V10)))</formula>
    </cfRule>
    <cfRule type="containsText" dxfId="354" priority="459" operator="containsText" text="Moderado">
      <formula>NOT(ISERROR(SEARCH("Moderado",V10)))</formula>
    </cfRule>
  </conditionalFormatting>
  <conditionalFormatting sqref="V30">
    <cfRule type="containsText" dxfId="353" priority="423" operator="containsText" text="Extremo">
      <formula>NOT(ISERROR(SEARCH("Extremo",V30)))</formula>
    </cfRule>
    <cfRule type="containsText" dxfId="352" priority="424" operator="containsText" text="Alto">
      <formula>NOT(ISERROR(SEARCH("Alto",V30)))</formula>
    </cfRule>
    <cfRule type="containsText" dxfId="351" priority="425" operator="containsText" text="Bajo">
      <formula>NOT(ISERROR(SEARCH("Bajo",V30)))</formula>
    </cfRule>
    <cfRule type="containsText" dxfId="350" priority="426" operator="containsText" text="Moderado">
      <formula>NOT(ISERROR(SEARCH("Moderado",V30)))</formula>
    </cfRule>
  </conditionalFormatting>
  <conditionalFormatting sqref="V40">
    <cfRule type="containsText" dxfId="349" priority="390" operator="containsText" text="Extremo">
      <formula>NOT(ISERROR(SEARCH("Extremo",V40)))</formula>
    </cfRule>
    <cfRule type="containsText" dxfId="348" priority="391" operator="containsText" text="Alto">
      <formula>NOT(ISERROR(SEARCH("Alto",V40)))</formula>
    </cfRule>
    <cfRule type="containsText" dxfId="347" priority="392" operator="containsText" text="Bajo">
      <formula>NOT(ISERROR(SEARCH("Bajo",V40)))</formula>
    </cfRule>
    <cfRule type="containsText" dxfId="346" priority="393" operator="containsText" text="Moderado">
      <formula>NOT(ISERROR(SEARCH("Moderado",V40)))</formula>
    </cfRule>
  </conditionalFormatting>
  <conditionalFormatting sqref="V50">
    <cfRule type="containsText" dxfId="345" priority="258" operator="containsText" text="Extremo">
      <formula>NOT(ISERROR(SEARCH("Extremo",V50)))</formula>
    </cfRule>
    <cfRule type="containsText" dxfId="344" priority="259" operator="containsText" text="Alto">
      <formula>NOT(ISERROR(SEARCH("Alto",V50)))</formula>
    </cfRule>
    <cfRule type="containsText" dxfId="343" priority="260" operator="containsText" text="Bajo">
      <formula>NOT(ISERROR(SEARCH("Bajo",V50)))</formula>
    </cfRule>
    <cfRule type="containsText" dxfId="342" priority="261" operator="containsText" text="Moderado">
      <formula>NOT(ISERROR(SEARCH("Moderado",V50)))</formula>
    </cfRule>
  </conditionalFormatting>
  <conditionalFormatting sqref="V67">
    <cfRule type="containsText" dxfId="341" priority="33" operator="containsText" text="Extremo">
      <formula>NOT(ISERROR(SEARCH("Extremo",V67)))</formula>
    </cfRule>
    <cfRule type="containsText" dxfId="340" priority="34" operator="containsText" text="Alto">
      <formula>NOT(ISERROR(SEARCH("Alto",V67)))</formula>
    </cfRule>
    <cfRule type="containsText" dxfId="339" priority="35" operator="containsText" text="Bajo">
      <formula>NOT(ISERROR(SEARCH("Bajo",V67)))</formula>
    </cfRule>
    <cfRule type="containsText" dxfId="338" priority="36" operator="containsText" text="Moderado">
      <formula>NOT(ISERROR(SEARCH("Moderado",V67)))</formula>
    </cfRule>
  </conditionalFormatting>
  <dataValidations count="2">
    <dataValidation allowBlank="1" showInputMessage="1" showErrorMessage="1" prompt="Enunciar cuál es el control" sqref="E54:E57 E25:E28 E62:E68 M10 E60 E33:E38 E45:E48 E40:E43 E10:E13 E72:E76 E50:E52 E70 M20:M22 E15:E23 E30:E31" xr:uid="{00000000-0002-0000-0500-000000000000}"/>
    <dataValidation type="list" allowBlank="1" showInputMessage="1" showErrorMessage="1" sqref="N10:Q76 F10:I76"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517"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518"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287" operator="containsText" id="{A5173A80-D256-4C96-9694-525C9DB1E3BD}">
            <xm:f>NOT(ISERROR(SEARCH('8- Políticas de Administración '!$B$5,T50)))</xm:f>
            <xm:f>'8- Políticas de Administración '!$B$5</xm:f>
            <x14:dxf>
              <font>
                <color rgb="FF006100"/>
              </font>
              <fill>
                <patternFill>
                  <bgColor rgb="FFC6EFCE"/>
                </patternFill>
              </fill>
            </x14:dxf>
          </x14:cfRule>
          <x14:cfRule type="containsText" priority="288" operator="containsText" id="{FB927DED-08A8-4972-857B-A4A884F0DD0D}">
            <xm:f>NOT(ISERROR(SEARCH('8- Políticas de Administración '!$B$5,T50)))</xm:f>
            <xm:f>'8- Políticas de Administración '!$B$5</xm:f>
            <x14:dxf>
              <font>
                <color rgb="FF9C0006"/>
              </font>
              <fill>
                <patternFill>
                  <bgColor rgb="FFFFC7CE"/>
                </patternFill>
              </fill>
            </x14:dxf>
          </x14:cfRule>
          <xm:sqref>T50</xm:sqref>
        </x14:conditionalFormatting>
        <x14:conditionalFormatting xmlns:xm="http://schemas.microsoft.com/office/excel/2006/main">
          <x14:cfRule type="containsText" priority="61" operator="containsText" id="{ADE80DBC-25DB-4C91-949B-C7D172DA4BF7}">
            <xm:f>NOT(ISERROR(SEARCH('8- Políticas de Administración '!$B$5,T67)))</xm:f>
            <xm:f>'8- Políticas de Administración '!$B$5</xm:f>
            <x14:dxf>
              <font>
                <color rgb="FF006100"/>
              </font>
              <fill>
                <patternFill>
                  <bgColor rgb="FFC6EFCE"/>
                </patternFill>
              </fill>
            </x14:dxf>
          </x14:cfRule>
          <x14:cfRule type="containsText" priority="62" operator="containsText" id="{59655B22-A859-4A28-83FF-F185FFB774C2}">
            <xm:f>NOT(ISERROR(SEARCH('8- Políticas de Administración '!$B$5,T67)))</xm:f>
            <xm:f>'8- Políticas de Administración '!$B$5</xm:f>
            <x14:dxf>
              <font>
                <color rgb="FF9C0006"/>
              </font>
              <fill>
                <patternFill>
                  <bgColor rgb="FFFFC7CE"/>
                </patternFill>
              </fill>
            </x14:dxf>
          </x14:cfRule>
          <xm:sqref>T67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69"/>
  <sheetViews>
    <sheetView showGridLines="0" topLeftCell="C1" zoomScale="87" zoomScaleNormal="87" zoomScalePageLayoutView="70" workbookViewId="0">
      <selection activeCell="N10" sqref="N10:N19"/>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36" hidden="1" customWidth="1"/>
    <col min="13" max="13" width="16.7109375" customWidth="1"/>
    <col min="14" max="14" width="17.42578125" customWidth="1"/>
    <col min="15" max="15" width="53.140625" style="16" customWidth="1"/>
    <col min="16" max="16" width="30.85546875" style="16" bestFit="1" customWidth="1"/>
    <col min="17" max="17" width="20.140625" style="16" customWidth="1"/>
    <col min="18" max="269" width="11.42578125" style="16"/>
    <col min="270" max="16384" width="11.42578125" style="21"/>
  </cols>
  <sheetData>
    <row r="1" spans="1:17" s="18" customFormat="1" ht="27.75" customHeight="1">
      <c r="A1" s="579"/>
      <c r="B1" s="579"/>
      <c r="C1" s="579"/>
      <c r="D1" s="579"/>
      <c r="E1" s="579"/>
      <c r="F1" s="578" t="s">
        <v>379</v>
      </c>
      <c r="G1" s="578"/>
      <c r="H1" s="578"/>
      <c r="I1" s="578"/>
      <c r="J1" s="578"/>
      <c r="K1" s="578"/>
      <c r="L1" s="578"/>
      <c r="M1" s="578"/>
      <c r="N1" s="578"/>
      <c r="O1" s="578"/>
      <c r="P1" s="578"/>
      <c r="Q1" s="578"/>
    </row>
    <row r="2" spans="1:17" s="18" customFormat="1" ht="27" customHeight="1">
      <c r="A2" s="579"/>
      <c r="B2" s="579"/>
      <c r="C2" s="579"/>
      <c r="D2" s="579"/>
      <c r="E2" s="579"/>
      <c r="F2" s="578"/>
      <c r="G2" s="578"/>
      <c r="H2" s="578"/>
      <c r="I2" s="578"/>
      <c r="J2" s="578"/>
      <c r="K2" s="578"/>
      <c r="L2" s="578"/>
      <c r="M2" s="578"/>
      <c r="N2" s="578"/>
      <c r="O2" s="578"/>
      <c r="P2" s="578"/>
      <c r="Q2" s="578"/>
    </row>
    <row r="3" spans="1:17" s="18" customFormat="1" ht="27" customHeight="1">
      <c r="A3" s="579"/>
      <c r="B3" s="579"/>
      <c r="C3" s="579"/>
      <c r="D3" s="579"/>
      <c r="E3" s="579"/>
      <c r="F3" s="578"/>
      <c r="G3" s="578"/>
      <c r="H3" s="578"/>
      <c r="I3" s="578"/>
      <c r="J3" s="578"/>
      <c r="K3" s="578"/>
      <c r="L3" s="578"/>
      <c r="M3" s="578"/>
      <c r="N3" s="578"/>
      <c r="O3" s="578"/>
      <c r="P3" s="578"/>
      <c r="Q3" s="578"/>
    </row>
    <row r="4" spans="1:17" s="18" customFormat="1" ht="23.25" customHeight="1">
      <c r="A4" s="478" t="s">
        <v>380</v>
      </c>
      <c r="B4" s="478"/>
      <c r="C4" s="580" t="s">
        <v>381</v>
      </c>
      <c r="D4" s="580"/>
      <c r="E4" s="580"/>
      <c r="F4" s="580"/>
      <c r="G4" s="580"/>
      <c r="H4" s="580"/>
      <c r="I4" s="580"/>
      <c r="J4" s="580"/>
      <c r="K4" s="580"/>
      <c r="L4" s="580"/>
      <c r="M4" s="580"/>
      <c r="N4" s="580"/>
      <c r="O4" s="580"/>
      <c r="P4" s="580"/>
      <c r="Q4" s="580"/>
    </row>
    <row r="5" spans="1:17" s="18" customFormat="1" ht="56.25" customHeight="1">
      <c r="A5" s="478" t="s">
        <v>382</v>
      </c>
      <c r="B5" s="478"/>
      <c r="C5" s="580" t="s">
        <v>25</v>
      </c>
      <c r="D5" s="580"/>
      <c r="E5" s="580"/>
      <c r="F5" s="580"/>
      <c r="G5" s="580"/>
      <c r="H5" s="580"/>
      <c r="I5" s="580"/>
      <c r="J5" s="580"/>
      <c r="K5" s="580"/>
      <c r="L5" s="580"/>
      <c r="M5" s="580"/>
      <c r="N5" s="580"/>
      <c r="O5" s="580"/>
      <c r="P5" s="580"/>
      <c r="Q5" s="580"/>
    </row>
    <row r="6" spans="1:17" s="18" customFormat="1" ht="28.5" customHeight="1">
      <c r="A6" s="478" t="s">
        <v>283</v>
      </c>
      <c r="B6" s="478"/>
      <c r="C6" s="581" t="s">
        <v>3</v>
      </c>
      <c r="D6" s="581"/>
      <c r="E6" s="581"/>
      <c r="F6" s="581"/>
      <c r="G6" s="581"/>
      <c r="H6" s="581"/>
      <c r="I6" s="581"/>
      <c r="J6" s="581"/>
      <c r="K6" s="581"/>
      <c r="L6" s="581"/>
      <c r="M6" s="581"/>
      <c r="N6" s="581"/>
      <c r="O6" s="581"/>
      <c r="P6" s="581"/>
      <c r="Q6" s="581"/>
    </row>
    <row r="7" spans="1:17" s="18" customFormat="1" ht="17.25" thickBot="1">
      <c r="A7" s="545" t="s">
        <v>383</v>
      </c>
      <c r="B7" s="545"/>
      <c r="C7" s="545"/>
      <c r="D7" s="545"/>
      <c r="E7" s="545"/>
      <c r="F7" s="545" t="s">
        <v>299</v>
      </c>
      <c r="G7" s="545"/>
      <c r="H7" s="545"/>
      <c r="I7" s="85"/>
      <c r="J7" s="484" t="s">
        <v>384</v>
      </c>
      <c r="K7" s="484"/>
      <c r="L7" s="484"/>
      <c r="M7" s="484"/>
      <c r="N7" s="485"/>
      <c r="O7" s="17"/>
      <c r="P7" s="17"/>
      <c r="Q7" s="17"/>
    </row>
    <row r="8" spans="1:17" s="18" customFormat="1" ht="45.75" customHeight="1" thickTop="1" thickBot="1">
      <c r="A8" s="547" t="s">
        <v>289</v>
      </c>
      <c r="B8" s="548" t="s">
        <v>357</v>
      </c>
      <c r="C8" s="574" t="s">
        <v>291</v>
      </c>
      <c r="D8" s="576" t="s">
        <v>301</v>
      </c>
      <c r="E8" s="548" t="s">
        <v>285</v>
      </c>
      <c r="F8" s="568" t="s">
        <v>385</v>
      </c>
      <c r="G8" s="568" t="s">
        <v>386</v>
      </c>
      <c r="H8" s="568" t="s">
        <v>387</v>
      </c>
      <c r="I8" s="570"/>
      <c r="J8" s="568" t="s">
        <v>388</v>
      </c>
      <c r="K8" s="568" t="s">
        <v>389</v>
      </c>
      <c r="L8" s="568" t="s">
        <v>390</v>
      </c>
      <c r="M8" s="568" t="s">
        <v>391</v>
      </c>
      <c r="N8" s="568" t="s">
        <v>392</v>
      </c>
      <c r="O8" s="568" t="s">
        <v>393</v>
      </c>
      <c r="P8" s="568" t="s">
        <v>394</v>
      </c>
      <c r="Q8" s="568" t="s">
        <v>395</v>
      </c>
    </row>
    <row r="9" spans="1:17" s="20" customFormat="1" ht="58.5" customHeight="1" thickTop="1" thickBot="1">
      <c r="A9" s="464"/>
      <c r="B9" s="549"/>
      <c r="C9" s="575"/>
      <c r="D9" s="577"/>
      <c r="E9" s="549"/>
      <c r="F9" s="569"/>
      <c r="G9" s="569"/>
      <c r="H9" s="569"/>
      <c r="I9" s="571"/>
      <c r="J9" s="569"/>
      <c r="K9" s="569"/>
      <c r="L9" s="569"/>
      <c r="M9" s="569"/>
      <c r="N9" s="569"/>
      <c r="O9" s="569"/>
      <c r="P9" s="569"/>
      <c r="Q9" s="569"/>
    </row>
    <row r="10" spans="1:17" ht="13.5" customHeight="1">
      <c r="A10" s="558">
        <f>'5- Identificación de Riesgos'!A10</f>
        <v>1</v>
      </c>
      <c r="B10" s="418" t="str">
        <f>'5- Identificación de Riesgos'!B10</f>
        <v>Vencimiento de Términos</v>
      </c>
      <c r="C10" s="443" t="str">
        <f>'5- Identificación de Riesgos'!C10</f>
        <v>Se realizan  actuaciones procesales o se da  respuesta a las solicitudes de los usuarios de la administración de justicia en materia penal, después del  término legal establecido para decidir sobre los conflictos presentados a los jueces.</v>
      </c>
      <c r="D10" s="443" t="s">
        <v>310</v>
      </c>
      <c r="E10" s="172" t="str">
        <f>'5- Identificación de Riesgos'!D10</f>
        <v>1. Mayor demanda de justicia, insuficiencia de personal  y/o Complejidad de los procesos judiciales y solicitudes, lo cual incrementa los tiempos para su resolución e imposibilita la oportuna atención de la función misional y de las partes intersadas por parte de los despachos judiciales</v>
      </c>
      <c r="F10" s="509" t="str">
        <f>'5- Identificación de Riesgos'!H10</f>
        <v>Muy Baja - 1</v>
      </c>
      <c r="G10" s="443" t="str">
        <f>'5- Identificación de Riesgos'!M10</f>
        <v>Menor - 2</v>
      </c>
      <c r="H10" s="443" t="str">
        <f>'5- Identificación de Riesgos'!N10</f>
        <v>Bajo - 2</v>
      </c>
      <c r="I10" s="144"/>
      <c r="J10" s="573" t="str">
        <f>'6- Valoración Controles'!T10</f>
        <v>Muy Baja - 1</v>
      </c>
      <c r="K10" s="573" t="str">
        <f>'6- Valoración Controles'!U10</f>
        <v>Menor - 2</v>
      </c>
      <c r="L10" s="572" t="e">
        <f>AVERAGE(#REF!)</f>
        <v>#REF!</v>
      </c>
      <c r="M10" s="418" t="str">
        <f>'6- Valoración Controles'!V10</f>
        <v>Bajo - 2</v>
      </c>
      <c r="N10" s="425" t="s">
        <v>396</v>
      </c>
      <c r="O10" s="294"/>
      <c r="P10" s="294"/>
      <c r="Q10" s="295"/>
    </row>
    <row r="11" spans="1:17" ht="14.45" customHeight="1">
      <c r="A11" s="559"/>
      <c r="B11" s="425"/>
      <c r="C11" s="413"/>
      <c r="D11" s="413"/>
      <c r="E11" s="173" t="str">
        <f>'5- Identificación de Riesgos'!D11</f>
        <v>2.Fallas en la planeación  para el desarrollo de las tareas propias del despacho.</v>
      </c>
      <c r="F11" s="510"/>
      <c r="G11" s="560"/>
      <c r="H11" s="413"/>
      <c r="I11" s="86"/>
      <c r="J11" s="562"/>
      <c r="K11" s="562"/>
      <c r="L11" s="564"/>
      <c r="M11" s="425"/>
      <c r="N11" s="425"/>
      <c r="O11" s="294"/>
      <c r="P11" s="294"/>
      <c r="Q11" s="295"/>
    </row>
    <row r="12" spans="1:17" ht="13.5" customHeight="1">
      <c r="A12" s="559"/>
      <c r="B12" s="425"/>
      <c r="C12" s="413"/>
      <c r="D12" s="413"/>
      <c r="E12" s="184" t="str">
        <f>'5- Identificación de Riesgos'!D12</f>
        <v>3.  Fallas e insuficiencia de las herramientas tecnológicas.</v>
      </c>
      <c r="F12" s="510"/>
      <c r="G12" s="560"/>
      <c r="H12" s="413"/>
      <c r="I12" s="86"/>
      <c r="J12" s="562"/>
      <c r="K12" s="562"/>
      <c r="L12" s="564"/>
      <c r="M12" s="425"/>
      <c r="N12" s="425"/>
      <c r="O12" s="294"/>
      <c r="P12" s="294"/>
      <c r="Q12" s="295"/>
    </row>
    <row r="13" spans="1:17" ht="13.5" customHeight="1">
      <c r="A13" s="559"/>
      <c r="B13" s="425"/>
      <c r="C13" s="413"/>
      <c r="D13" s="413"/>
      <c r="E13" s="173">
        <f>'5- Identificación de Riesgos'!D13</f>
        <v>0</v>
      </c>
      <c r="F13" s="510"/>
      <c r="G13" s="560"/>
      <c r="H13" s="413"/>
      <c r="I13" s="86"/>
      <c r="J13" s="562"/>
      <c r="K13" s="562"/>
      <c r="L13" s="564"/>
      <c r="M13" s="425"/>
      <c r="N13" s="425"/>
      <c r="O13" s="174"/>
      <c r="P13" s="174"/>
      <c r="Q13" s="175"/>
    </row>
    <row r="14" spans="1:17" ht="13.5" customHeight="1">
      <c r="A14" s="559"/>
      <c r="B14" s="425"/>
      <c r="C14" s="413"/>
      <c r="D14" s="413"/>
      <c r="E14" s="173">
        <f>'5- Identificación de Riesgos'!D14</f>
        <v>0</v>
      </c>
      <c r="F14" s="510"/>
      <c r="G14" s="560"/>
      <c r="H14" s="413"/>
      <c r="I14" s="86"/>
      <c r="J14" s="562"/>
      <c r="K14" s="562"/>
      <c r="L14" s="564"/>
      <c r="M14" s="425"/>
      <c r="N14" s="425"/>
      <c r="O14" s="174"/>
      <c r="P14" s="174"/>
      <c r="Q14" s="175"/>
    </row>
    <row r="15" spans="1:17" ht="13.5" customHeight="1">
      <c r="A15" s="559"/>
      <c r="B15" s="425"/>
      <c r="C15" s="413"/>
      <c r="D15" s="413"/>
      <c r="E15" s="173">
        <f>'5- Identificación de Riesgos'!D15</f>
        <v>0</v>
      </c>
      <c r="F15" s="510"/>
      <c r="G15" s="560"/>
      <c r="H15" s="413"/>
      <c r="I15" s="86"/>
      <c r="J15" s="562"/>
      <c r="K15" s="562"/>
      <c r="L15" s="564"/>
      <c r="M15" s="425"/>
      <c r="N15" s="425"/>
      <c r="O15" s="174"/>
      <c r="P15" s="174"/>
      <c r="Q15" s="175"/>
    </row>
    <row r="16" spans="1:17" ht="13.5" customHeight="1">
      <c r="A16" s="559"/>
      <c r="B16" s="425"/>
      <c r="C16" s="413"/>
      <c r="D16" s="413"/>
      <c r="E16" s="173">
        <f>'5- Identificación de Riesgos'!D16</f>
        <v>0</v>
      </c>
      <c r="F16" s="510"/>
      <c r="G16" s="560"/>
      <c r="H16" s="413"/>
      <c r="I16" s="86"/>
      <c r="J16" s="562"/>
      <c r="K16" s="562"/>
      <c r="L16" s="564"/>
      <c r="M16" s="425"/>
      <c r="N16" s="425"/>
      <c r="O16" s="174"/>
      <c r="P16" s="174"/>
      <c r="Q16" s="175"/>
    </row>
    <row r="17" spans="1:17" ht="13.5" customHeight="1">
      <c r="A17" s="559"/>
      <c r="B17" s="425"/>
      <c r="C17" s="413"/>
      <c r="D17" s="413"/>
      <c r="E17" s="173">
        <f>'5- Identificación de Riesgos'!D17</f>
        <v>0</v>
      </c>
      <c r="F17" s="510"/>
      <c r="G17" s="560"/>
      <c r="H17" s="413"/>
      <c r="I17" s="86"/>
      <c r="J17" s="562"/>
      <c r="K17" s="562"/>
      <c r="L17" s="564"/>
      <c r="M17" s="425"/>
      <c r="N17" s="425"/>
      <c r="O17" s="174"/>
      <c r="P17" s="174"/>
      <c r="Q17" s="175"/>
    </row>
    <row r="18" spans="1:17" ht="13.5" customHeight="1">
      <c r="A18" s="559"/>
      <c r="B18" s="425"/>
      <c r="C18" s="413"/>
      <c r="D18" s="413"/>
      <c r="E18" s="173">
        <f>'5- Identificación de Riesgos'!D18</f>
        <v>0</v>
      </c>
      <c r="F18" s="510"/>
      <c r="G18" s="560"/>
      <c r="H18" s="413"/>
      <c r="I18" s="86"/>
      <c r="J18" s="562"/>
      <c r="K18" s="562"/>
      <c r="L18" s="564"/>
      <c r="M18" s="425"/>
      <c r="N18" s="425"/>
      <c r="O18" s="174"/>
      <c r="P18" s="174"/>
      <c r="Q18" s="175"/>
    </row>
    <row r="19" spans="1:17" ht="13.5" customHeight="1">
      <c r="A19" s="559"/>
      <c r="B19" s="430"/>
      <c r="C19" s="413"/>
      <c r="D19" s="413"/>
      <c r="E19" s="173">
        <f>'5- Identificación de Riesgos'!D19</f>
        <v>0</v>
      </c>
      <c r="F19" s="510"/>
      <c r="G19" s="560"/>
      <c r="H19" s="413"/>
      <c r="I19" s="87"/>
      <c r="J19" s="563"/>
      <c r="K19" s="563"/>
      <c r="L19" s="565"/>
      <c r="M19" s="430"/>
      <c r="N19" s="430"/>
      <c r="O19" s="174"/>
      <c r="P19" s="174"/>
      <c r="Q19" s="175"/>
    </row>
    <row r="20" spans="1:17" ht="13.5" customHeight="1">
      <c r="A20" s="567">
        <f>'5- Identificación de Riesgos'!A20</f>
        <v>2</v>
      </c>
      <c r="B20" s="425" t="str">
        <f>'5- Identificación de Riesgos'!B20</f>
        <v xml:space="preserve">Incumplimientos en la realizacion de audiencias  </v>
      </c>
      <c r="C20" s="430" t="str">
        <f>'5- Identificación de Riesgos'!C20</f>
        <v xml:space="preserve">No se atiende la  solicitud  de un fiscal o parte interesada para la realización de una audiencia preliminar o no se cumple  la programción de audiencias de Conocimiento. </v>
      </c>
      <c r="D20" s="430" t="s">
        <v>310</v>
      </c>
      <c r="E20" s="173" t="str">
        <f>'5- Identificación de Riesgos'!D20</f>
        <v>1. Inasistencia del Juez o Inasistencia/Solicitud de Aplazamiento de las partes.</v>
      </c>
      <c r="F20" s="429" t="str">
        <f>'5- Identificación de Riesgos'!H20</f>
        <v>Alta - 4</v>
      </c>
      <c r="G20" s="430" t="str">
        <f>'5- Identificación de Riesgos'!M20</f>
        <v>Menor - 2</v>
      </c>
      <c r="H20" s="430" t="str">
        <f>'5- Identificación de Riesgos'!N20</f>
        <v>Moderado - 8</v>
      </c>
      <c r="I20" s="86"/>
      <c r="J20" s="562" t="str">
        <f>'6- Valoración Controles'!T20</f>
        <v>Alta - 4</v>
      </c>
      <c r="K20" s="562" t="str">
        <f>'6- Valoración Controles'!U20</f>
        <v>Menor - 2</v>
      </c>
      <c r="L20" s="564" t="e">
        <f>AVERAGE(#REF!)</f>
        <v>#REF!</v>
      </c>
      <c r="M20" s="425" t="str">
        <f>'6- Valoración Controles'!V20</f>
        <v>Moderado - 8</v>
      </c>
      <c r="N20" s="425" t="s">
        <v>396</v>
      </c>
      <c r="O20" s="294"/>
      <c r="P20" s="294"/>
      <c r="Q20" s="295"/>
    </row>
    <row r="21" spans="1:17" ht="13.5" customHeight="1">
      <c r="A21" s="559"/>
      <c r="B21" s="425"/>
      <c r="C21" s="413"/>
      <c r="D21" s="413"/>
      <c r="E21" s="173" t="str">
        <f>'5- Identificación de Riesgos'!D21</f>
        <v xml:space="preserve">2. Falta de tiempo para  la realización,  por la programación de las mismas sin tener en cuenta tiempos de duración para su realización.
</v>
      </c>
      <c r="F21" s="510"/>
      <c r="G21" s="560"/>
      <c r="H21" s="413"/>
      <c r="I21" s="86"/>
      <c r="J21" s="562"/>
      <c r="K21" s="562"/>
      <c r="L21" s="564"/>
      <c r="M21" s="425"/>
      <c r="N21" s="425"/>
      <c r="O21" s="294"/>
      <c r="P21" s="294"/>
      <c r="Q21" s="295"/>
    </row>
    <row r="22" spans="1:17" ht="13.5" customHeight="1">
      <c r="A22" s="559"/>
      <c r="B22" s="425"/>
      <c r="C22" s="413"/>
      <c r="D22" s="413"/>
      <c r="E22" s="173" t="str">
        <f>'5- Identificación de Riesgos'!D22</f>
        <v>3. Comunicación o notificación inoportuna o errores en la misma.</v>
      </c>
      <c r="F22" s="510"/>
      <c r="G22" s="560"/>
      <c r="H22" s="413"/>
      <c r="I22" s="86"/>
      <c r="J22" s="562"/>
      <c r="K22" s="562"/>
      <c r="L22" s="564"/>
      <c r="M22" s="425"/>
      <c r="N22" s="425"/>
      <c r="O22" s="294"/>
      <c r="P22" s="294"/>
      <c r="Q22" s="295"/>
    </row>
    <row r="23" spans="1:17" ht="13.5" customHeight="1">
      <c r="A23" s="559"/>
      <c r="B23" s="425"/>
      <c r="C23" s="413"/>
      <c r="D23" s="413"/>
      <c r="E23" s="173" t="str">
        <f>'5- Identificación de Riesgos'!D23</f>
        <v>4.Fallas en el servicio de internet,  conectividad  irregular.</v>
      </c>
      <c r="F23" s="510"/>
      <c r="G23" s="560"/>
      <c r="H23" s="413"/>
      <c r="I23" s="86"/>
      <c r="J23" s="562"/>
      <c r="K23" s="562"/>
      <c r="L23" s="564"/>
      <c r="M23" s="425"/>
      <c r="N23" s="425"/>
      <c r="O23" s="294"/>
      <c r="P23" s="294"/>
      <c r="Q23" s="295"/>
    </row>
    <row r="24" spans="1:17" ht="13.5" customHeight="1">
      <c r="A24" s="559"/>
      <c r="B24" s="425"/>
      <c r="C24" s="413"/>
      <c r="D24" s="413"/>
      <c r="E24" s="173">
        <f>'5- Identificación de Riesgos'!D24</f>
        <v>0</v>
      </c>
      <c r="F24" s="510"/>
      <c r="G24" s="560"/>
      <c r="H24" s="413"/>
      <c r="I24" s="86"/>
      <c r="J24" s="562"/>
      <c r="K24" s="562"/>
      <c r="L24" s="564"/>
      <c r="M24" s="425"/>
      <c r="N24" s="425"/>
      <c r="O24" s="174"/>
      <c r="P24" s="174"/>
      <c r="Q24" s="175"/>
    </row>
    <row r="25" spans="1:17" ht="13.5" customHeight="1">
      <c r="A25" s="559"/>
      <c r="B25" s="425"/>
      <c r="C25" s="413"/>
      <c r="D25" s="413"/>
      <c r="E25" s="173">
        <f>'5- Identificación de Riesgos'!D25</f>
        <v>0</v>
      </c>
      <c r="F25" s="510"/>
      <c r="G25" s="560"/>
      <c r="H25" s="413"/>
      <c r="I25" s="86"/>
      <c r="J25" s="562"/>
      <c r="K25" s="562"/>
      <c r="L25" s="564"/>
      <c r="M25" s="425"/>
      <c r="N25" s="425"/>
      <c r="O25" s="174"/>
      <c r="P25" s="174"/>
      <c r="Q25" s="175"/>
    </row>
    <row r="26" spans="1:17" ht="13.5" customHeight="1">
      <c r="A26" s="559"/>
      <c r="B26" s="425"/>
      <c r="C26" s="413"/>
      <c r="D26" s="413"/>
      <c r="E26" s="173">
        <f>'5- Identificación de Riesgos'!D26</f>
        <v>0</v>
      </c>
      <c r="F26" s="510"/>
      <c r="G26" s="560"/>
      <c r="H26" s="413"/>
      <c r="I26" s="86"/>
      <c r="J26" s="562"/>
      <c r="K26" s="562"/>
      <c r="L26" s="564"/>
      <c r="M26" s="425"/>
      <c r="N26" s="425"/>
      <c r="O26" s="174"/>
      <c r="P26" s="174"/>
      <c r="Q26" s="175"/>
    </row>
    <row r="27" spans="1:17" ht="13.5" customHeight="1">
      <c r="A27" s="559"/>
      <c r="B27" s="425"/>
      <c r="C27" s="413"/>
      <c r="D27" s="413"/>
      <c r="E27" s="173">
        <f>'5- Identificación de Riesgos'!D27</f>
        <v>0</v>
      </c>
      <c r="F27" s="510"/>
      <c r="G27" s="560"/>
      <c r="H27" s="413"/>
      <c r="I27" s="86"/>
      <c r="J27" s="562"/>
      <c r="K27" s="562"/>
      <c r="L27" s="564"/>
      <c r="M27" s="425"/>
      <c r="N27" s="425"/>
      <c r="O27" s="174"/>
      <c r="P27" s="174"/>
      <c r="Q27" s="175"/>
    </row>
    <row r="28" spans="1:17" ht="13.5" customHeight="1">
      <c r="A28" s="559"/>
      <c r="B28" s="425"/>
      <c r="C28" s="413"/>
      <c r="D28" s="413"/>
      <c r="E28" s="173">
        <f>'5- Identificación de Riesgos'!D28</f>
        <v>0</v>
      </c>
      <c r="F28" s="510"/>
      <c r="G28" s="560"/>
      <c r="H28" s="413"/>
      <c r="I28" s="86"/>
      <c r="J28" s="562"/>
      <c r="K28" s="562"/>
      <c r="L28" s="564"/>
      <c r="M28" s="425"/>
      <c r="N28" s="425"/>
      <c r="O28" s="174"/>
      <c r="P28" s="174"/>
      <c r="Q28" s="175"/>
    </row>
    <row r="29" spans="1:17" ht="13.5" customHeight="1">
      <c r="A29" s="559"/>
      <c r="B29" s="430"/>
      <c r="C29" s="413"/>
      <c r="D29" s="413"/>
      <c r="E29" s="173">
        <f>'5- Identificación de Riesgos'!D29</f>
        <v>0</v>
      </c>
      <c r="F29" s="510"/>
      <c r="G29" s="560"/>
      <c r="H29" s="413"/>
      <c r="I29" s="87"/>
      <c r="J29" s="563"/>
      <c r="K29" s="563"/>
      <c r="L29" s="565"/>
      <c r="M29" s="430"/>
      <c r="N29" s="430"/>
      <c r="O29" s="174"/>
      <c r="P29" s="174"/>
      <c r="Q29" s="175"/>
    </row>
    <row r="30" spans="1:17" ht="13.5" customHeight="1">
      <c r="A30" s="567">
        <f>'5- Identificación de Riesgos'!A30</f>
        <v>3</v>
      </c>
      <c r="B30" s="425" t="str">
        <f>'5- Identificación de Riesgos'!B30</f>
        <v xml:space="preserve"> Efectuar notificaciones que no cumplan con los requistos</v>
      </c>
      <c r="C30" s="430" t="str">
        <f>'5- Identificación de Riesgos'!C30</f>
        <v>No se realizan las  notificaciones , no se erfectuan  oportunamente o no se aplica aplicar la normatividad</v>
      </c>
      <c r="D30" s="430" t="s">
        <v>310</v>
      </c>
      <c r="E30" s="173" t="str">
        <f>'5- Identificación de Riesgos'!D30</f>
        <v>1. Errores en la digitación</v>
      </c>
      <c r="F30" s="429" t="str">
        <f>'5- Identificación de Riesgos'!H30</f>
        <v>Baja - 2</v>
      </c>
      <c r="G30" s="430" t="str">
        <f>'5- Identificación de Riesgos'!M30</f>
        <v>Menor - 2</v>
      </c>
      <c r="H30" s="430" t="str">
        <f>'5- Identificación de Riesgos'!N30</f>
        <v>Moderado - 4</v>
      </c>
      <c r="I30" s="86"/>
      <c r="J30" s="562" t="str">
        <f>'6- Valoración Controles'!T30</f>
        <v>Baja - 2</v>
      </c>
      <c r="K30" s="562" t="str">
        <f>'6- Valoración Controles'!U30</f>
        <v>Menor - 2</v>
      </c>
      <c r="L30" s="564" t="e">
        <f>AVERAGE(#REF!)</f>
        <v>#REF!</v>
      </c>
      <c r="M30" s="425" t="str">
        <f>'6- Valoración Controles'!V30</f>
        <v>Moderado - 4</v>
      </c>
      <c r="N30" s="425" t="s">
        <v>396</v>
      </c>
      <c r="O30" s="294"/>
      <c r="P30" s="294"/>
      <c r="Q30" s="295"/>
    </row>
    <row r="31" spans="1:17" ht="13.5" customHeight="1">
      <c r="A31" s="559"/>
      <c r="B31" s="425"/>
      <c r="C31" s="413"/>
      <c r="D31" s="413"/>
      <c r="E31" s="173" t="str">
        <f>'5- Identificación de Riesgos'!D31</f>
        <v>2. Incumplimiento del procedimiento de comunicación, por falta de seguimiento y control al cumplimiento efectivo de la actividad asignada.</v>
      </c>
      <c r="F31" s="510"/>
      <c r="G31" s="560"/>
      <c r="H31" s="413"/>
      <c r="I31" s="86"/>
      <c r="J31" s="562"/>
      <c r="K31" s="562"/>
      <c r="L31" s="564"/>
      <c r="M31" s="425"/>
      <c r="N31" s="425"/>
      <c r="O31" s="294"/>
      <c r="P31" s="294"/>
      <c r="Q31" s="295"/>
    </row>
    <row r="32" spans="1:17" ht="13.5" customHeight="1">
      <c r="A32" s="559"/>
      <c r="B32" s="425"/>
      <c r="C32" s="413"/>
      <c r="D32" s="413"/>
      <c r="E32" s="173" t="str">
        <f>'5- Identificación de Riesgos'!D32</f>
        <v>3. Falta de comunicación y de oportunidad en la  actualización de las novedades de los juzgados;  direcciones físicas o electrónicas  de las partes interesadas erradas, insuficientes o inexistentes</v>
      </c>
      <c r="F32" s="510"/>
      <c r="G32" s="560"/>
      <c r="H32" s="413"/>
      <c r="I32" s="86"/>
      <c r="J32" s="562"/>
      <c r="K32" s="562"/>
      <c r="L32" s="564"/>
      <c r="M32" s="425"/>
      <c r="N32" s="425"/>
      <c r="O32" s="294"/>
      <c r="P32" s="294"/>
      <c r="Q32" s="295"/>
    </row>
    <row r="33" spans="1:17" ht="13.5" customHeight="1">
      <c r="A33" s="559"/>
      <c r="B33" s="425"/>
      <c r="C33" s="413"/>
      <c r="D33" s="413"/>
      <c r="E33" s="173">
        <f>'5- Identificación de Riesgos'!D33</f>
        <v>0</v>
      </c>
      <c r="F33" s="510"/>
      <c r="G33" s="560"/>
      <c r="H33" s="413"/>
      <c r="I33" s="86"/>
      <c r="J33" s="562"/>
      <c r="K33" s="562"/>
      <c r="L33" s="564"/>
      <c r="M33" s="425"/>
      <c r="N33" s="425"/>
      <c r="O33" s="174"/>
      <c r="P33" s="174"/>
      <c r="Q33" s="175"/>
    </row>
    <row r="34" spans="1:17" ht="13.5" customHeight="1">
      <c r="A34" s="559"/>
      <c r="B34" s="425"/>
      <c r="C34" s="413"/>
      <c r="D34" s="413"/>
      <c r="E34" s="173">
        <f>'5- Identificación de Riesgos'!D34</f>
        <v>0</v>
      </c>
      <c r="F34" s="510"/>
      <c r="G34" s="560"/>
      <c r="H34" s="413"/>
      <c r="I34" s="86"/>
      <c r="J34" s="562"/>
      <c r="K34" s="562"/>
      <c r="L34" s="564"/>
      <c r="M34" s="425"/>
      <c r="N34" s="425"/>
      <c r="O34" s="174"/>
      <c r="P34" s="174"/>
      <c r="Q34" s="175"/>
    </row>
    <row r="35" spans="1:17" ht="13.5" customHeight="1">
      <c r="A35" s="559"/>
      <c r="B35" s="425"/>
      <c r="C35" s="413"/>
      <c r="D35" s="413"/>
      <c r="E35" s="173">
        <f>'5- Identificación de Riesgos'!D35</f>
        <v>0</v>
      </c>
      <c r="F35" s="510"/>
      <c r="G35" s="560"/>
      <c r="H35" s="413"/>
      <c r="I35" s="86"/>
      <c r="J35" s="562"/>
      <c r="K35" s="562"/>
      <c r="L35" s="564"/>
      <c r="M35" s="425"/>
      <c r="N35" s="425"/>
      <c r="O35" s="174"/>
      <c r="P35" s="174"/>
      <c r="Q35" s="175"/>
    </row>
    <row r="36" spans="1:17" ht="13.5" customHeight="1">
      <c r="A36" s="559"/>
      <c r="B36" s="425"/>
      <c r="C36" s="413"/>
      <c r="D36" s="413"/>
      <c r="E36" s="173">
        <f>'5- Identificación de Riesgos'!D36</f>
        <v>0</v>
      </c>
      <c r="F36" s="510"/>
      <c r="G36" s="560"/>
      <c r="H36" s="413"/>
      <c r="I36" s="86"/>
      <c r="J36" s="562"/>
      <c r="K36" s="562"/>
      <c r="L36" s="564"/>
      <c r="M36" s="425"/>
      <c r="N36" s="425"/>
      <c r="O36" s="174"/>
      <c r="P36" s="174"/>
      <c r="Q36" s="175"/>
    </row>
    <row r="37" spans="1:17" ht="13.5" customHeight="1">
      <c r="A37" s="559"/>
      <c r="B37" s="425"/>
      <c r="C37" s="413"/>
      <c r="D37" s="413"/>
      <c r="E37" s="173">
        <f>'5- Identificación de Riesgos'!D37</f>
        <v>0</v>
      </c>
      <c r="F37" s="510"/>
      <c r="G37" s="560"/>
      <c r="H37" s="413"/>
      <c r="I37" s="86"/>
      <c r="J37" s="562"/>
      <c r="K37" s="562"/>
      <c r="L37" s="564"/>
      <c r="M37" s="425"/>
      <c r="N37" s="425"/>
      <c r="O37" s="174"/>
      <c r="P37" s="174"/>
      <c r="Q37" s="175"/>
    </row>
    <row r="38" spans="1:17" ht="13.5" customHeight="1">
      <c r="A38" s="559"/>
      <c r="B38" s="425"/>
      <c r="C38" s="413"/>
      <c r="D38" s="413"/>
      <c r="E38" s="173">
        <f>'5- Identificación de Riesgos'!D38</f>
        <v>0</v>
      </c>
      <c r="F38" s="510"/>
      <c r="G38" s="560"/>
      <c r="H38" s="413"/>
      <c r="I38" s="86"/>
      <c r="J38" s="562"/>
      <c r="K38" s="562"/>
      <c r="L38" s="564"/>
      <c r="M38" s="425"/>
      <c r="N38" s="425"/>
      <c r="O38" s="174"/>
      <c r="P38" s="174"/>
      <c r="Q38" s="175"/>
    </row>
    <row r="39" spans="1:17" ht="13.5" customHeight="1">
      <c r="A39" s="559"/>
      <c r="B39" s="430"/>
      <c r="C39" s="413"/>
      <c r="D39" s="413"/>
      <c r="E39" s="173">
        <f>'5- Identificación de Riesgos'!D39</f>
        <v>0</v>
      </c>
      <c r="F39" s="510"/>
      <c r="G39" s="560"/>
      <c r="H39" s="413"/>
      <c r="I39" s="87"/>
      <c r="J39" s="563"/>
      <c r="K39" s="563"/>
      <c r="L39" s="565"/>
      <c r="M39" s="430"/>
      <c r="N39" s="430"/>
      <c r="O39" s="174"/>
      <c r="P39" s="174"/>
      <c r="Q39" s="175"/>
    </row>
    <row r="40" spans="1:17" ht="13.5" customHeight="1">
      <c r="A40" s="566">
        <f>'5- Identificación de Riesgos'!A40</f>
        <v>4</v>
      </c>
      <c r="B40" s="425" t="str">
        <f>'5- Identificación de Riesgos'!B40</f>
        <v>Efectuar el reparto judicial incumpliendo requisitos</v>
      </c>
      <c r="C40" s="430" t="str">
        <f>'5- Identificación de Riesgos'!C40</f>
        <v>Realizar el reparto incumplimiento los principios  y condiciones establecidas para su realización</v>
      </c>
      <c r="D40" s="430" t="s">
        <v>310</v>
      </c>
      <c r="E40" s="173" t="str">
        <f>'5- Identificación de Riesgos'!D40</f>
        <v>1. Desconocimiento en la normatividad y/o falta de seguimiento, control y organización del trabajo en el Centro de Servicios</v>
      </c>
      <c r="F40" s="429" t="str">
        <f>'5- Identificación de Riesgos'!H40</f>
        <v>Muy Baja - 1</v>
      </c>
      <c r="G40" s="430" t="str">
        <f>'5- Identificación de Riesgos'!M40</f>
        <v>Menor - 2</v>
      </c>
      <c r="H40" s="430" t="str">
        <f>'5- Identificación de Riesgos'!N40</f>
        <v>Bajo - 2</v>
      </c>
      <c r="I40" s="86"/>
      <c r="J40" s="562" t="str">
        <f>'6- Valoración Controles'!T40</f>
        <v>Muy Baja - 1</v>
      </c>
      <c r="K40" s="562" t="str">
        <f>'6- Valoración Controles'!U40</f>
        <v>Menor - 2</v>
      </c>
      <c r="L40" s="564" t="e">
        <f>AVERAGE(#REF!)</f>
        <v>#REF!</v>
      </c>
      <c r="M40" s="425" t="str">
        <f>'6- Valoración Controles'!V40</f>
        <v>Bajo - 2</v>
      </c>
      <c r="N40" s="425" t="s">
        <v>396</v>
      </c>
      <c r="O40" s="294"/>
      <c r="P40" s="294"/>
      <c r="Q40" s="295"/>
    </row>
    <row r="41" spans="1:17" ht="13.5" customHeight="1">
      <c r="A41" s="454"/>
      <c r="B41" s="425"/>
      <c r="C41" s="413"/>
      <c r="D41" s="413"/>
      <c r="E41" s="173" t="str">
        <f>'5- Identificación de Riesgos'!D41</f>
        <v>2.  Fallas e insuficiencia de las herramientas tecnológicas.</v>
      </c>
      <c r="F41" s="510"/>
      <c r="G41" s="560"/>
      <c r="H41" s="413"/>
      <c r="I41" s="86"/>
      <c r="J41" s="562"/>
      <c r="K41" s="562"/>
      <c r="L41" s="564"/>
      <c r="M41" s="425"/>
      <c r="N41" s="425"/>
      <c r="O41" s="294"/>
      <c r="P41" s="294"/>
      <c r="Q41" s="295"/>
    </row>
    <row r="42" spans="1:17" ht="13.5" customHeight="1">
      <c r="A42" s="454"/>
      <c r="B42" s="425"/>
      <c r="C42" s="413"/>
      <c r="D42" s="413"/>
      <c r="E42" s="173">
        <f>'5- Identificación de Riesgos'!D42</f>
        <v>0</v>
      </c>
      <c r="F42" s="510"/>
      <c r="G42" s="560"/>
      <c r="H42" s="413"/>
      <c r="I42" s="86"/>
      <c r="J42" s="562"/>
      <c r="K42" s="562"/>
      <c r="L42" s="564"/>
      <c r="M42" s="425"/>
      <c r="N42" s="425"/>
      <c r="O42" s="294"/>
      <c r="P42" s="294"/>
      <c r="Q42" s="295"/>
    </row>
    <row r="43" spans="1:17" ht="13.5" customHeight="1">
      <c r="A43" s="454"/>
      <c r="B43" s="425"/>
      <c r="C43" s="413"/>
      <c r="D43" s="413"/>
      <c r="E43" s="173">
        <f>'5- Identificación de Riesgos'!D43</f>
        <v>0</v>
      </c>
      <c r="F43" s="510"/>
      <c r="G43" s="560"/>
      <c r="H43" s="413"/>
      <c r="I43" s="86"/>
      <c r="J43" s="562"/>
      <c r="K43" s="562"/>
      <c r="L43" s="564"/>
      <c r="M43" s="425"/>
      <c r="N43" s="425"/>
      <c r="O43" s="294"/>
      <c r="P43" s="294"/>
      <c r="Q43" s="295"/>
    </row>
    <row r="44" spans="1:17" ht="13.5" customHeight="1">
      <c r="A44" s="454"/>
      <c r="B44" s="425"/>
      <c r="C44" s="413"/>
      <c r="D44" s="413"/>
      <c r="E44" s="173" t="str">
        <f>'5- Identificación de Riesgos'!D44</f>
        <v xml:space="preserve"> </v>
      </c>
      <c r="F44" s="510"/>
      <c r="G44" s="560"/>
      <c r="H44" s="413"/>
      <c r="I44" s="86"/>
      <c r="J44" s="562"/>
      <c r="K44" s="562"/>
      <c r="L44" s="564"/>
      <c r="M44" s="425"/>
      <c r="N44" s="425"/>
      <c r="O44" s="174"/>
      <c r="P44" s="174"/>
      <c r="Q44" s="175"/>
    </row>
    <row r="45" spans="1:17" ht="13.5" customHeight="1">
      <c r="A45" s="454"/>
      <c r="B45" s="425"/>
      <c r="C45" s="413"/>
      <c r="D45" s="413"/>
      <c r="E45" s="173">
        <f>'5- Identificación de Riesgos'!D45</f>
        <v>0</v>
      </c>
      <c r="F45" s="510"/>
      <c r="G45" s="560"/>
      <c r="H45" s="413"/>
      <c r="I45" s="86"/>
      <c r="J45" s="562"/>
      <c r="K45" s="562"/>
      <c r="L45" s="564"/>
      <c r="M45" s="425"/>
      <c r="N45" s="425"/>
      <c r="O45" s="174"/>
      <c r="P45" s="174"/>
      <c r="Q45" s="175"/>
    </row>
    <row r="46" spans="1:17" ht="13.5" customHeight="1">
      <c r="A46" s="454"/>
      <c r="B46" s="425"/>
      <c r="C46" s="413"/>
      <c r="D46" s="413"/>
      <c r="E46" s="173">
        <f>'5- Identificación de Riesgos'!D46</f>
        <v>0</v>
      </c>
      <c r="F46" s="510"/>
      <c r="G46" s="560"/>
      <c r="H46" s="413"/>
      <c r="I46" s="86"/>
      <c r="J46" s="562"/>
      <c r="K46" s="562"/>
      <c r="L46" s="564"/>
      <c r="M46" s="425"/>
      <c r="N46" s="425"/>
      <c r="O46" s="174"/>
      <c r="P46" s="174"/>
      <c r="Q46" s="175"/>
    </row>
    <row r="47" spans="1:17" ht="13.5" customHeight="1">
      <c r="A47" s="454"/>
      <c r="B47" s="425"/>
      <c r="C47" s="413"/>
      <c r="D47" s="413"/>
      <c r="E47" s="173">
        <f>'5- Identificación de Riesgos'!D47</f>
        <v>0</v>
      </c>
      <c r="F47" s="510"/>
      <c r="G47" s="560"/>
      <c r="H47" s="413"/>
      <c r="I47" s="86"/>
      <c r="J47" s="562"/>
      <c r="K47" s="562"/>
      <c r="L47" s="564"/>
      <c r="M47" s="425"/>
      <c r="N47" s="425"/>
      <c r="O47" s="174"/>
      <c r="P47" s="174"/>
      <c r="Q47" s="175"/>
    </row>
    <row r="48" spans="1:17" ht="13.5" customHeight="1">
      <c r="A48" s="454"/>
      <c r="B48" s="425"/>
      <c r="C48" s="413"/>
      <c r="D48" s="413"/>
      <c r="E48" s="173">
        <f>'5- Identificación de Riesgos'!D48</f>
        <v>0</v>
      </c>
      <c r="F48" s="510"/>
      <c r="G48" s="560"/>
      <c r="H48" s="413"/>
      <c r="I48" s="86"/>
      <c r="J48" s="562"/>
      <c r="K48" s="562"/>
      <c r="L48" s="564"/>
      <c r="M48" s="425"/>
      <c r="N48" s="425"/>
      <c r="O48" s="174"/>
      <c r="P48" s="174"/>
      <c r="Q48" s="175"/>
    </row>
    <row r="49" spans="1:17" ht="13.5" customHeight="1">
      <c r="A49" s="454"/>
      <c r="B49" s="430"/>
      <c r="C49" s="413"/>
      <c r="D49" s="413"/>
      <c r="E49" s="173">
        <f>'5- Identificación de Riesgos'!D49</f>
        <v>0</v>
      </c>
      <c r="F49" s="510"/>
      <c r="G49" s="560"/>
      <c r="H49" s="413"/>
      <c r="I49" s="87"/>
      <c r="J49" s="563"/>
      <c r="K49" s="563"/>
      <c r="L49" s="565"/>
      <c r="M49" s="430"/>
      <c r="N49" s="430"/>
      <c r="O49" s="174"/>
      <c r="P49" s="174"/>
      <c r="Q49" s="175"/>
    </row>
    <row r="50" spans="1:17" ht="13.5" customHeight="1">
      <c r="A50" s="566">
        <f>'5- Identificación de Riesgos'!A50</f>
        <v>5</v>
      </c>
      <c r="B50" s="425" t="str">
        <f>'5- Identificación de Riesgos'!B50</f>
        <v>Pérdida de documentos</v>
      </c>
      <c r="C50" s="430" t="str">
        <f>'5- Identificación de Riesgos'!C50</f>
        <v>Extravío temporal o definitivo de los  documentos de los procesos judiciales</v>
      </c>
      <c r="D50" s="430" t="s">
        <v>310</v>
      </c>
      <c r="E50" s="173" t="str">
        <f>'5- Identificación de Riesgos'!D50</f>
        <v xml:space="preserve">1. Falta de implementación del expediente electrónico en todas las dependencias y juzgados.
</v>
      </c>
      <c r="F50" s="429" t="str">
        <f>'5- Identificación de Riesgos'!H50</f>
        <v>Muy Baja - 1</v>
      </c>
      <c r="G50" s="430" t="str">
        <f>'5- Identificación de Riesgos'!M50</f>
        <v>Menor - 2</v>
      </c>
      <c r="H50" s="430" t="str">
        <f>'5- Identificación de Riesgos'!N50</f>
        <v>Bajo - 2</v>
      </c>
      <c r="I50" s="86"/>
      <c r="J50" s="562" t="str">
        <f>'6- Valoración Controles'!T50</f>
        <v>Muy Baja - 1</v>
      </c>
      <c r="K50" s="562" t="str">
        <f>'6- Valoración Controles'!U50</f>
        <v>Menor - 2</v>
      </c>
      <c r="L50" s="564" t="e">
        <f>AVERAGE(#REF!)</f>
        <v>#REF!</v>
      </c>
      <c r="M50" s="425" t="str">
        <f>'6- Valoración Controles'!V50</f>
        <v>Bajo - 2</v>
      </c>
      <c r="N50" s="425" t="s">
        <v>396</v>
      </c>
      <c r="O50" s="294"/>
      <c r="P50" s="294"/>
      <c r="Q50" s="295"/>
    </row>
    <row r="51" spans="1:17" ht="13.5" customHeight="1">
      <c r="A51" s="454"/>
      <c r="B51" s="425"/>
      <c r="C51" s="413"/>
      <c r="D51" s="413"/>
      <c r="E51" s="173" t="str">
        <f>'5- Identificación de Riesgos'!D51</f>
        <v>2.Falta de software institucional estandarizado para la especialidad para el control del archivo de documentos tanto físicos como virtuales.</v>
      </c>
      <c r="F51" s="510"/>
      <c r="G51" s="560"/>
      <c r="H51" s="413"/>
      <c r="I51" s="86"/>
      <c r="J51" s="562"/>
      <c r="K51" s="562"/>
      <c r="L51" s="564"/>
      <c r="M51" s="425"/>
      <c r="N51" s="425"/>
      <c r="O51" s="294"/>
      <c r="P51" s="294"/>
      <c r="Q51" s="295"/>
    </row>
    <row r="52" spans="1:17" ht="13.5" customHeight="1">
      <c r="A52" s="454"/>
      <c r="B52" s="425"/>
      <c r="C52" s="413"/>
      <c r="D52" s="413"/>
      <c r="E52" s="173" t="str">
        <f>'5- Identificación de Riesgos'!D52</f>
        <v>3.Desconocimiento e inaplicabilidad de las Tablas de Retención Documental (TRD)</v>
      </c>
      <c r="F52" s="510"/>
      <c r="G52" s="560"/>
      <c r="H52" s="413"/>
      <c r="I52" s="86"/>
      <c r="J52" s="562"/>
      <c r="K52" s="562"/>
      <c r="L52" s="564"/>
      <c r="M52" s="425"/>
      <c r="N52" s="425"/>
      <c r="O52" s="294"/>
      <c r="P52" s="294"/>
      <c r="Q52" s="295"/>
    </row>
    <row r="53" spans="1:17" ht="13.5" customHeight="1">
      <c r="A53" s="454"/>
      <c r="B53" s="425"/>
      <c r="C53" s="413"/>
      <c r="D53" s="413"/>
      <c r="E53" s="173" t="e">
        <f>'5- Identificación de Riesgos'!#REF!</f>
        <v>#REF!</v>
      </c>
      <c r="F53" s="510"/>
      <c r="G53" s="560"/>
      <c r="H53" s="413"/>
      <c r="I53" s="86"/>
      <c r="J53" s="562"/>
      <c r="K53" s="562"/>
      <c r="L53" s="564"/>
      <c r="M53" s="425"/>
      <c r="N53" s="425"/>
      <c r="O53" s="294"/>
      <c r="P53" s="294"/>
      <c r="Q53" s="295"/>
    </row>
    <row r="54" spans="1:17" ht="13.5" customHeight="1">
      <c r="A54" s="454"/>
      <c r="B54" s="425"/>
      <c r="C54" s="413"/>
      <c r="D54" s="413"/>
      <c r="E54" s="173">
        <f>'5- Identificación de Riesgos'!D53</f>
        <v>0</v>
      </c>
      <c r="F54" s="510"/>
      <c r="G54" s="560"/>
      <c r="H54" s="413"/>
      <c r="I54" s="86"/>
      <c r="J54" s="562"/>
      <c r="K54" s="562"/>
      <c r="L54" s="564"/>
      <c r="M54" s="425"/>
      <c r="N54" s="425"/>
      <c r="O54" s="174"/>
      <c r="P54" s="174"/>
      <c r="Q54" s="175"/>
    </row>
    <row r="55" spans="1:17" ht="13.5" customHeight="1">
      <c r="A55" s="454"/>
      <c r="B55" s="425"/>
      <c r="C55" s="413"/>
      <c r="D55" s="413"/>
      <c r="E55" s="173">
        <f>'5- Identificación de Riesgos'!D54</f>
        <v>0</v>
      </c>
      <c r="F55" s="510"/>
      <c r="G55" s="560"/>
      <c r="H55" s="413"/>
      <c r="I55" s="86"/>
      <c r="J55" s="562"/>
      <c r="K55" s="562"/>
      <c r="L55" s="564"/>
      <c r="M55" s="425"/>
      <c r="N55" s="425"/>
      <c r="O55" s="174"/>
      <c r="P55" s="174"/>
      <c r="Q55" s="175"/>
    </row>
    <row r="56" spans="1:17" ht="13.5" customHeight="1">
      <c r="A56" s="454"/>
      <c r="B56" s="425"/>
      <c r="C56" s="413"/>
      <c r="D56" s="413"/>
      <c r="E56" s="173">
        <f>'5- Identificación de Riesgos'!D55</f>
        <v>0</v>
      </c>
      <c r="F56" s="510"/>
      <c r="G56" s="560"/>
      <c r="H56" s="413"/>
      <c r="I56" s="86"/>
      <c r="J56" s="562"/>
      <c r="K56" s="562"/>
      <c r="L56" s="564"/>
      <c r="M56" s="425"/>
      <c r="N56" s="425"/>
      <c r="O56" s="174"/>
      <c r="P56" s="174"/>
      <c r="Q56" s="175"/>
    </row>
    <row r="57" spans="1:17" ht="13.5" customHeight="1">
      <c r="A57" s="454"/>
      <c r="B57" s="425"/>
      <c r="C57" s="413"/>
      <c r="D57" s="413"/>
      <c r="E57" s="173">
        <f>'5- Identificación de Riesgos'!D56</f>
        <v>0</v>
      </c>
      <c r="F57" s="510"/>
      <c r="G57" s="560"/>
      <c r="H57" s="413"/>
      <c r="I57" s="86"/>
      <c r="J57" s="562"/>
      <c r="K57" s="562"/>
      <c r="L57" s="564"/>
      <c r="M57" s="425"/>
      <c r="N57" s="425"/>
      <c r="O57" s="174"/>
      <c r="P57" s="174"/>
      <c r="Q57" s="175"/>
    </row>
    <row r="58" spans="1:17" ht="13.5" customHeight="1">
      <c r="A58" s="454"/>
      <c r="B58" s="425"/>
      <c r="C58" s="413"/>
      <c r="D58" s="413"/>
      <c r="E58" s="173">
        <f>'5- Identificación de Riesgos'!D57</f>
        <v>0</v>
      </c>
      <c r="F58" s="510"/>
      <c r="G58" s="560"/>
      <c r="H58" s="413"/>
      <c r="I58" s="86"/>
      <c r="J58" s="562"/>
      <c r="K58" s="562"/>
      <c r="L58" s="564"/>
      <c r="M58" s="425"/>
      <c r="N58" s="425"/>
      <c r="O58" s="174"/>
      <c r="P58" s="174"/>
      <c r="Q58" s="175"/>
    </row>
    <row r="59" spans="1:17" ht="13.5" customHeight="1" thickBot="1">
      <c r="A59" s="454"/>
      <c r="B59" s="419"/>
      <c r="C59" s="414"/>
      <c r="D59" s="414"/>
      <c r="E59" s="176">
        <f>'5- Identificación de Riesgos'!D58</f>
        <v>0</v>
      </c>
      <c r="F59" s="511"/>
      <c r="G59" s="561"/>
      <c r="H59" s="414"/>
      <c r="I59" s="145"/>
      <c r="J59" s="563"/>
      <c r="K59" s="563"/>
      <c r="L59" s="565"/>
      <c r="M59" s="430"/>
      <c r="N59" s="419"/>
      <c r="O59" s="177"/>
      <c r="P59" s="177"/>
      <c r="Q59" s="178"/>
    </row>
    <row r="60" spans="1:17" ht="13.5" customHeight="1">
      <c r="A60" s="566">
        <f>'5- Identificación de Riesgos'!A67</f>
        <v>6</v>
      </c>
      <c r="B60" s="425" t="str">
        <f>'5- Identificación de Riesgos'!B67</f>
        <v xml:space="preserve">Recibir, ofrecer, prometer, entregar o aceptar dadivas  o beneficios a nombre propio o de terceros para  demorar, retener, alterar o direccionar fallos judiciales </v>
      </c>
      <c r="C60" s="430" t="str">
        <f>'5- Identificación de Riesgos'!C67</f>
        <v xml:space="preserve">Proferir  sentencias judiciales incumplmiendo los principios de la administracion de justicia o sin la observancia de los Codigos  Procesales en la materia </v>
      </c>
      <c r="D60" s="430" t="s">
        <v>310</v>
      </c>
      <c r="E60" s="173" t="e">
        <f>'5- Identificación de Riesgos'!#REF!</f>
        <v>#REF!</v>
      </c>
      <c r="F60" s="429" t="str">
        <f>'5- Identificación de Riesgos'!H67</f>
        <v>Muy Baja - 1</v>
      </c>
      <c r="G60" s="430" t="str">
        <f>'5- Identificación de Riesgos'!M67</f>
        <v>Mayor - 4</v>
      </c>
      <c r="H60" s="430" t="str">
        <f>'5- Identificación de Riesgos'!N67</f>
        <v>Alto  - 4</v>
      </c>
      <c r="I60" s="86"/>
      <c r="J60" s="562" t="str">
        <f>'6- Valoración Controles'!T67</f>
        <v>Muy Baja - 1</v>
      </c>
      <c r="K60" s="562" t="str">
        <f>'6- Valoración Controles'!U67</f>
        <v>Mayor - 4</v>
      </c>
      <c r="L60" s="564" t="e">
        <f>AVERAGE(#REF!)</f>
        <v>#REF!</v>
      </c>
      <c r="M60" s="425" t="str">
        <f>'6- Valoración Controles'!V67</f>
        <v>Alto  - 4</v>
      </c>
      <c r="N60" s="425" t="s">
        <v>398</v>
      </c>
      <c r="O60" s="294" t="s">
        <v>399</v>
      </c>
      <c r="P60" s="294" t="s">
        <v>400</v>
      </c>
      <c r="Q60" s="295">
        <v>45293</v>
      </c>
    </row>
    <row r="61" spans="1:17" ht="13.5" customHeight="1">
      <c r="A61" s="454"/>
      <c r="B61" s="425"/>
      <c r="C61" s="413"/>
      <c r="D61" s="413"/>
      <c r="E61" s="173" t="e">
        <f>'5- Identificación de Riesgos'!#REF!</f>
        <v>#REF!</v>
      </c>
      <c r="F61" s="510"/>
      <c r="G61" s="560"/>
      <c r="H61" s="413"/>
      <c r="I61" s="86"/>
      <c r="J61" s="562"/>
      <c r="K61" s="562"/>
      <c r="L61" s="564"/>
      <c r="M61" s="425"/>
      <c r="N61" s="425"/>
      <c r="O61" s="294" t="s">
        <v>401</v>
      </c>
      <c r="P61" s="294" t="s">
        <v>402</v>
      </c>
      <c r="Q61" s="295">
        <v>45293</v>
      </c>
    </row>
    <row r="62" spans="1:17" ht="13.5" customHeight="1">
      <c r="A62" s="454"/>
      <c r="B62" s="425"/>
      <c r="C62" s="413"/>
      <c r="D62" s="413"/>
      <c r="E62" s="173" t="e">
        <f>'5- Identificación de Riesgos'!#REF!</f>
        <v>#REF!</v>
      </c>
      <c r="F62" s="510"/>
      <c r="G62" s="560"/>
      <c r="H62" s="413"/>
      <c r="I62" s="86"/>
      <c r="J62" s="562"/>
      <c r="K62" s="562"/>
      <c r="L62" s="564"/>
      <c r="M62" s="425"/>
      <c r="N62" s="425"/>
      <c r="O62" s="294" t="s">
        <v>403</v>
      </c>
      <c r="P62" s="294" t="s">
        <v>400</v>
      </c>
      <c r="Q62" s="295">
        <v>45293</v>
      </c>
    </row>
    <row r="63" spans="1:17" ht="13.5" customHeight="1">
      <c r="A63" s="454"/>
      <c r="B63" s="425"/>
      <c r="C63" s="413"/>
      <c r="D63" s="413"/>
      <c r="E63" s="173" t="e">
        <f>'5- Identificación de Riesgos'!#REF!</f>
        <v>#REF!</v>
      </c>
      <c r="F63" s="510"/>
      <c r="G63" s="560"/>
      <c r="H63" s="413"/>
      <c r="I63" s="86"/>
      <c r="J63" s="562"/>
      <c r="K63" s="562"/>
      <c r="L63" s="564"/>
      <c r="M63" s="425"/>
      <c r="N63" s="425"/>
      <c r="O63" s="294" t="s">
        <v>404</v>
      </c>
      <c r="P63" s="294" t="s">
        <v>400</v>
      </c>
      <c r="Q63" s="295">
        <v>45293</v>
      </c>
    </row>
    <row r="64" spans="1:17" ht="13.5" customHeight="1">
      <c r="A64" s="454"/>
      <c r="B64" s="425"/>
      <c r="C64" s="413"/>
      <c r="D64" s="413"/>
      <c r="E64" s="173" t="e">
        <f>'5- Identificación de Riesgos'!#REF!</f>
        <v>#REF!</v>
      </c>
      <c r="F64" s="510"/>
      <c r="G64" s="560"/>
      <c r="H64" s="413"/>
      <c r="I64" s="86"/>
      <c r="J64" s="562"/>
      <c r="K64" s="562"/>
      <c r="L64" s="564"/>
      <c r="M64" s="425"/>
      <c r="N64" s="425"/>
      <c r="O64" s="294" t="s">
        <v>530</v>
      </c>
      <c r="P64" s="294" t="s">
        <v>400</v>
      </c>
      <c r="Q64" s="295">
        <v>45293</v>
      </c>
    </row>
    <row r="65" spans="1:17" ht="13.5" customHeight="1">
      <c r="A65" s="454"/>
      <c r="B65" s="425"/>
      <c r="C65" s="413"/>
      <c r="D65" s="413"/>
      <c r="E65" s="173" t="e">
        <f>'5- Identificación de Riesgos'!#REF!</f>
        <v>#REF!</v>
      </c>
      <c r="F65" s="510"/>
      <c r="G65" s="560"/>
      <c r="H65" s="413"/>
      <c r="I65" s="86"/>
      <c r="J65" s="562"/>
      <c r="K65" s="562"/>
      <c r="L65" s="564"/>
      <c r="M65" s="425"/>
      <c r="N65" s="425"/>
      <c r="O65" s="174"/>
      <c r="P65" s="174"/>
      <c r="Q65" s="175"/>
    </row>
    <row r="66" spans="1:17" ht="13.5" customHeight="1">
      <c r="A66" s="454"/>
      <c r="B66" s="425"/>
      <c r="C66" s="413"/>
      <c r="D66" s="413"/>
      <c r="E66" s="173" t="e">
        <f>'5- Identificación de Riesgos'!#REF!</f>
        <v>#REF!</v>
      </c>
      <c r="F66" s="510"/>
      <c r="G66" s="560"/>
      <c r="H66" s="413"/>
      <c r="I66" s="86"/>
      <c r="J66" s="562"/>
      <c r="K66" s="562"/>
      <c r="L66" s="564"/>
      <c r="M66" s="425"/>
      <c r="N66" s="425"/>
      <c r="O66" s="174"/>
      <c r="P66" s="174"/>
      <c r="Q66" s="175"/>
    </row>
    <row r="67" spans="1:17" ht="13.5" customHeight="1">
      <c r="A67" s="454"/>
      <c r="B67" s="425"/>
      <c r="C67" s="413"/>
      <c r="D67" s="413"/>
      <c r="E67" s="173" t="e">
        <f>'5- Identificación de Riesgos'!#REF!</f>
        <v>#REF!</v>
      </c>
      <c r="F67" s="510"/>
      <c r="G67" s="560"/>
      <c r="H67" s="413"/>
      <c r="I67" s="86"/>
      <c r="J67" s="562"/>
      <c r="K67" s="562"/>
      <c r="L67" s="564"/>
      <c r="M67" s="425"/>
      <c r="N67" s="425"/>
      <c r="O67" s="174"/>
      <c r="P67" s="174"/>
      <c r="Q67" s="175"/>
    </row>
    <row r="68" spans="1:17" ht="13.5" customHeight="1">
      <c r="A68" s="454"/>
      <c r="B68" s="425"/>
      <c r="C68" s="413"/>
      <c r="D68" s="413"/>
      <c r="E68" s="173" t="e">
        <f>'5- Identificación de Riesgos'!#REF!</f>
        <v>#REF!</v>
      </c>
      <c r="F68" s="510"/>
      <c r="G68" s="560"/>
      <c r="H68" s="413"/>
      <c r="I68" s="86"/>
      <c r="J68" s="562"/>
      <c r="K68" s="562"/>
      <c r="L68" s="564"/>
      <c r="M68" s="425"/>
      <c r="N68" s="425"/>
      <c r="O68" s="174"/>
      <c r="P68" s="174"/>
      <c r="Q68" s="175"/>
    </row>
    <row r="69" spans="1:17" ht="13.5" customHeight="1" thickBot="1">
      <c r="A69" s="454"/>
      <c r="B69" s="419"/>
      <c r="C69" s="414"/>
      <c r="D69" s="414"/>
      <c r="E69" s="176" t="e">
        <f>'5- Identificación de Riesgos'!#REF!</f>
        <v>#REF!</v>
      </c>
      <c r="F69" s="511"/>
      <c r="G69" s="561"/>
      <c r="H69" s="414"/>
      <c r="I69" s="145"/>
      <c r="J69" s="563"/>
      <c r="K69" s="563"/>
      <c r="L69" s="565"/>
      <c r="M69" s="430"/>
      <c r="N69" s="419"/>
      <c r="O69" s="177"/>
      <c r="P69" s="177"/>
      <c r="Q69" s="178"/>
    </row>
  </sheetData>
  <mergeCells count="100">
    <mergeCell ref="A60:A69"/>
    <mergeCell ref="B60:B69"/>
    <mergeCell ref="C60:C69"/>
    <mergeCell ref="D60:D69"/>
    <mergeCell ref="F60:F69"/>
    <mergeCell ref="C5:Q5"/>
    <mergeCell ref="C6:Q6"/>
    <mergeCell ref="L8:L9"/>
    <mergeCell ref="M60:M69"/>
    <mergeCell ref="N60:N69"/>
    <mergeCell ref="G60:G69"/>
    <mergeCell ref="H60:H69"/>
    <mergeCell ref="J60:J69"/>
    <mergeCell ref="K60:K69"/>
    <mergeCell ref="L60:L6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M10:M19"/>
    <mergeCell ref="N10:N19"/>
    <mergeCell ref="C10:C19"/>
    <mergeCell ref="D10:D19"/>
    <mergeCell ref="A6:B6"/>
    <mergeCell ref="D20:D29"/>
    <mergeCell ref="L10:L19"/>
    <mergeCell ref="A20:A29"/>
    <mergeCell ref="B20:B29"/>
    <mergeCell ref="K20:K29"/>
    <mergeCell ref="G10:G19"/>
    <mergeCell ref="H10:H19"/>
    <mergeCell ref="J10:J19"/>
    <mergeCell ref="K10:K19"/>
    <mergeCell ref="F20:F29"/>
    <mergeCell ref="G20:G29"/>
    <mergeCell ref="H20:H29"/>
    <mergeCell ref="J20:J29"/>
    <mergeCell ref="L20:L29"/>
    <mergeCell ref="A10:A19"/>
    <mergeCell ref="B10:B19"/>
    <mergeCell ref="F10:F19"/>
    <mergeCell ref="K8:K9"/>
    <mergeCell ref="I8:I9"/>
    <mergeCell ref="E8:E9"/>
    <mergeCell ref="J8:J9"/>
    <mergeCell ref="H8:H9"/>
    <mergeCell ref="C8:C9"/>
    <mergeCell ref="D8:D9"/>
    <mergeCell ref="J30:J39"/>
    <mergeCell ref="K30:K39"/>
    <mergeCell ref="J40:J49"/>
    <mergeCell ref="K40:K49"/>
    <mergeCell ref="G30:G39"/>
    <mergeCell ref="M20:M29"/>
    <mergeCell ref="N20:N29"/>
    <mergeCell ref="B8:B9"/>
    <mergeCell ref="H40:H49"/>
    <mergeCell ref="L30:L39"/>
    <mergeCell ref="C20:C29"/>
    <mergeCell ref="B30:B39"/>
    <mergeCell ref="C30:C39"/>
    <mergeCell ref="D30:D39"/>
    <mergeCell ref="F30:F39"/>
    <mergeCell ref="C40:C49"/>
    <mergeCell ref="M30:M39"/>
    <mergeCell ref="N30:N39"/>
    <mergeCell ref="M40:M49"/>
    <mergeCell ref="N40:N49"/>
    <mergeCell ref="L40:L49"/>
    <mergeCell ref="H30:H39"/>
    <mergeCell ref="G40:G49"/>
    <mergeCell ref="A50:A59"/>
    <mergeCell ref="B50:B59"/>
    <mergeCell ref="C50:C59"/>
    <mergeCell ref="D50:D59"/>
    <mergeCell ref="F50:F59"/>
    <mergeCell ref="D40:D49"/>
    <mergeCell ref="F40:F49"/>
    <mergeCell ref="A40:A49"/>
    <mergeCell ref="B40:B49"/>
    <mergeCell ref="A30:A39"/>
    <mergeCell ref="M50:M59"/>
    <mergeCell ref="N50:N59"/>
    <mergeCell ref="G50:G59"/>
    <mergeCell ref="H50:H59"/>
    <mergeCell ref="J50:J59"/>
    <mergeCell ref="K50:K59"/>
    <mergeCell ref="L50:L59"/>
  </mergeCells>
  <conditionalFormatting sqref="F10 F20 F30 F40 F50">
    <cfRule type="containsText" dxfId="331" priority="640" operator="containsText" text="Muy Baja">
      <formula>NOT(ISERROR(SEARCH("Muy Baja",F10)))</formula>
    </cfRule>
    <cfRule type="containsText" dxfId="330" priority="641" operator="containsText" text="Baja">
      <formula>NOT(ISERROR(SEARCH("Baja",F10)))</formula>
    </cfRule>
    <cfRule type="containsText" dxfId="329" priority="642" operator="containsText" text="Muy Alta">
      <formula>NOT(ISERROR(SEARCH("Muy Alta",F10)))</formula>
    </cfRule>
    <cfRule type="containsText" dxfId="328" priority="644" operator="containsText" text="Alta">
      <formula>NOT(ISERROR(SEARCH("Alta",F10)))</formula>
    </cfRule>
    <cfRule type="containsText" dxfId="327" priority="645" operator="containsText" text="Media">
      <formula>NOT(ISERROR(SEARCH("Media",F10)))</formula>
    </cfRule>
    <cfRule type="containsText" dxfId="326" priority="646" operator="containsText" text="Media">
      <formula>NOT(ISERROR(SEARCH("Media",F10)))</formula>
    </cfRule>
    <cfRule type="containsText" dxfId="325" priority="647" operator="containsText" text="Media">
      <formula>NOT(ISERROR(SEARCH("Media",F10)))</formula>
    </cfRule>
    <cfRule type="containsText" dxfId="324" priority="648" operator="containsText" text="Muy Baja">
      <formula>NOT(ISERROR(SEARCH("Muy Baja",F10)))</formula>
    </cfRule>
    <cfRule type="containsText" dxfId="323" priority="649" operator="containsText" text="Baja">
      <formula>NOT(ISERROR(SEARCH("Baja",F10)))</formula>
    </cfRule>
    <cfRule type="containsText" dxfId="322" priority="650" operator="containsText" text="Muy Baja">
      <formula>NOT(ISERROR(SEARCH("Muy Baja",F10)))</formula>
    </cfRule>
    <cfRule type="containsText" dxfId="321" priority="651" operator="containsText" text="Muy Baja">
      <formula>NOT(ISERROR(SEARCH("Muy Baja",F10)))</formula>
    </cfRule>
    <cfRule type="containsText" dxfId="320" priority="652" operator="containsText" text="Muy Baja">
      <formula>NOT(ISERROR(SEARCH("Muy Baja",F10)))</formula>
    </cfRule>
    <cfRule type="containsText" dxfId="319" priority="653" operator="containsText" text="Muy Baja'Tabla probabilidad'!">
      <formula>NOT(ISERROR(SEARCH("Muy Baja'Tabla probabilidad'!",F10)))</formula>
    </cfRule>
    <cfRule type="containsText" dxfId="318" priority="654" operator="containsText" text="Muy bajo">
      <formula>NOT(ISERROR(SEARCH("Muy bajo",F10)))</formula>
    </cfRule>
    <cfRule type="containsText" dxfId="317" priority="655" operator="containsText" text="Alta">
      <formula>NOT(ISERROR(SEARCH("Alta",F10)))</formula>
    </cfRule>
    <cfRule type="containsText" dxfId="316" priority="656" operator="containsText" text="Media">
      <formula>NOT(ISERROR(SEARCH("Media",F10)))</formula>
    </cfRule>
    <cfRule type="containsText" dxfId="315" priority="657" operator="containsText" text="Baja">
      <formula>NOT(ISERROR(SEARCH("Baja",F10)))</formula>
    </cfRule>
    <cfRule type="containsText" dxfId="314" priority="658" operator="containsText" text="Muy baja">
      <formula>NOT(ISERROR(SEARCH("Muy baja",F10)))</formula>
    </cfRule>
    <cfRule type="cellIs" dxfId="313" priority="661" operator="between">
      <formula>1</formula>
      <formula>2</formula>
    </cfRule>
    <cfRule type="cellIs" dxfId="312" priority="662" operator="between">
      <formula>0</formula>
      <formula>2</formula>
    </cfRule>
  </conditionalFormatting>
  <conditionalFormatting sqref="F60">
    <cfRule type="containsText" dxfId="311" priority="116" operator="containsText" text="Muy Baja">
      <formula>NOT(ISERROR(SEARCH("Muy Baja",F60)))</formula>
    </cfRule>
    <cfRule type="containsText" dxfId="310" priority="117" operator="containsText" text="Baja">
      <formula>NOT(ISERROR(SEARCH("Baja",F60)))</formula>
    </cfRule>
    <cfRule type="containsText" dxfId="309" priority="118" operator="containsText" text="Muy Alta">
      <formula>NOT(ISERROR(SEARCH("Muy Alta",F60)))</formula>
    </cfRule>
    <cfRule type="containsText" dxfId="308" priority="119" operator="containsText" text="Alta">
      <formula>NOT(ISERROR(SEARCH("Alta",F60)))</formula>
    </cfRule>
    <cfRule type="containsText" dxfId="307" priority="120" operator="containsText" text="Media">
      <formula>NOT(ISERROR(SEARCH("Media",F60)))</formula>
    </cfRule>
    <cfRule type="containsText" dxfId="306" priority="121" operator="containsText" text="Media">
      <formula>NOT(ISERROR(SEARCH("Media",F60)))</formula>
    </cfRule>
    <cfRule type="containsText" dxfId="305" priority="122" operator="containsText" text="Media">
      <formula>NOT(ISERROR(SEARCH("Media",F60)))</formula>
    </cfRule>
    <cfRule type="containsText" dxfId="304" priority="123" operator="containsText" text="Muy Baja">
      <formula>NOT(ISERROR(SEARCH("Muy Baja",F60)))</formula>
    </cfRule>
    <cfRule type="containsText" dxfId="303" priority="124" operator="containsText" text="Baja">
      <formula>NOT(ISERROR(SEARCH("Baja",F60)))</formula>
    </cfRule>
    <cfRule type="containsText" dxfId="302" priority="125" operator="containsText" text="Muy Baja">
      <formula>NOT(ISERROR(SEARCH("Muy Baja",F60)))</formula>
    </cfRule>
    <cfRule type="containsText" dxfId="301" priority="126" operator="containsText" text="Muy Baja">
      <formula>NOT(ISERROR(SEARCH("Muy Baja",F60)))</formula>
    </cfRule>
    <cfRule type="containsText" dxfId="300" priority="127" operator="containsText" text="Muy Baja">
      <formula>NOT(ISERROR(SEARCH("Muy Baja",F60)))</formula>
    </cfRule>
    <cfRule type="containsText" dxfId="299" priority="128" operator="containsText" text="Muy Baja'Tabla probabilidad'!">
      <formula>NOT(ISERROR(SEARCH("Muy Baja'Tabla probabilidad'!",F60)))</formula>
    </cfRule>
    <cfRule type="containsText" dxfId="298" priority="129" operator="containsText" text="Muy bajo">
      <formula>NOT(ISERROR(SEARCH("Muy bajo",F60)))</formula>
    </cfRule>
    <cfRule type="containsText" dxfId="297" priority="130" operator="containsText" text="Alta">
      <formula>NOT(ISERROR(SEARCH("Alta",F60)))</formula>
    </cfRule>
    <cfRule type="containsText" dxfId="296" priority="131" operator="containsText" text="Media">
      <formula>NOT(ISERROR(SEARCH("Media",F60)))</formula>
    </cfRule>
    <cfRule type="containsText" dxfId="295" priority="132" operator="containsText" text="Baja">
      <formula>NOT(ISERROR(SEARCH("Baja",F60)))</formula>
    </cfRule>
    <cfRule type="containsText" dxfId="294" priority="133" operator="containsText" text="Muy baja">
      <formula>NOT(ISERROR(SEARCH("Muy baja",F60)))</formula>
    </cfRule>
    <cfRule type="cellIs" dxfId="293" priority="136" operator="between">
      <formula>1</formula>
      <formula>2</formula>
    </cfRule>
    <cfRule type="cellIs" dxfId="292" priority="137" operator="between">
      <formula>0</formula>
      <formula>2</formula>
    </cfRule>
  </conditionalFormatting>
  <conditionalFormatting sqref="G10 G20 G30 G40 G50">
    <cfRule type="containsText" dxfId="291" priority="634" operator="containsText" text="Catastrófico">
      <formula>NOT(ISERROR(SEARCH("Catastrófico",G10)))</formula>
    </cfRule>
    <cfRule type="containsText" dxfId="290" priority="635" operator="containsText" text="Mayor">
      <formula>NOT(ISERROR(SEARCH("Mayor",G10)))</formula>
    </cfRule>
    <cfRule type="containsText" dxfId="289" priority="636" operator="containsText" text="Alta">
      <formula>NOT(ISERROR(SEARCH("Alta",G10)))</formula>
    </cfRule>
    <cfRule type="containsText" dxfId="288" priority="637" operator="containsText" text="Moderado">
      <formula>NOT(ISERROR(SEARCH("Moderado",G10)))</formula>
    </cfRule>
    <cfRule type="containsText" dxfId="287" priority="638" operator="containsText" text="Menor">
      <formula>NOT(ISERROR(SEARCH("Menor",G10)))</formula>
    </cfRule>
    <cfRule type="containsText" dxfId="286" priority="639" operator="containsText" text="Leve">
      <formula>NOT(ISERROR(SEARCH("Leve",G10)))</formula>
    </cfRule>
  </conditionalFormatting>
  <conditionalFormatting sqref="G60">
    <cfRule type="containsText" dxfId="285" priority="110" operator="containsText" text="Catastrófico">
      <formula>NOT(ISERROR(SEARCH("Catastrófico",G60)))</formula>
    </cfRule>
    <cfRule type="containsText" dxfId="284" priority="111" operator="containsText" text="Mayor">
      <formula>NOT(ISERROR(SEARCH("Mayor",G60)))</formula>
    </cfRule>
    <cfRule type="containsText" dxfId="283" priority="112" operator="containsText" text="Alta">
      <formula>NOT(ISERROR(SEARCH("Alta",G60)))</formula>
    </cfRule>
    <cfRule type="containsText" dxfId="282" priority="113" operator="containsText" text="Moderado">
      <formula>NOT(ISERROR(SEARCH("Moderado",G60)))</formula>
    </cfRule>
    <cfRule type="containsText" dxfId="281" priority="114" operator="containsText" text="Menor">
      <formula>NOT(ISERROR(SEARCH("Menor",G60)))</formula>
    </cfRule>
    <cfRule type="containsText" dxfId="280" priority="115" operator="containsText" text="Leve">
      <formula>NOT(ISERROR(SEARCH("Leve",G60)))</formula>
    </cfRule>
  </conditionalFormatting>
  <conditionalFormatting sqref="H10:I10 H20:I20 H30:I30 H40:I40 H50:I50">
    <cfRule type="containsText" dxfId="279" priority="629" operator="containsText" text="Extremo">
      <formula>NOT(ISERROR(SEARCH("Extremo",H10)))</formula>
    </cfRule>
    <cfRule type="containsText" dxfId="278" priority="630" operator="containsText" text="Alto">
      <formula>NOT(ISERROR(SEARCH("Alto",H10)))</formula>
    </cfRule>
    <cfRule type="containsText" dxfId="277" priority="631" operator="containsText" text="Bajo">
      <formula>NOT(ISERROR(SEARCH("Bajo",H10)))</formula>
    </cfRule>
    <cfRule type="containsText" dxfId="276" priority="632" operator="containsText" text="Moderado">
      <formula>NOT(ISERROR(SEARCH("Moderado",H10)))</formula>
    </cfRule>
    <cfRule type="containsText" dxfId="275" priority="633" operator="containsText" text="Extremo">
      <formula>NOT(ISERROR(SEARCH("Extremo",H10)))</formula>
    </cfRule>
  </conditionalFormatting>
  <conditionalFormatting sqref="H60:I60">
    <cfRule type="containsText" dxfId="274" priority="105" operator="containsText" text="Extremo">
      <formula>NOT(ISERROR(SEARCH("Extremo",H60)))</formula>
    </cfRule>
    <cfRule type="containsText" dxfId="273" priority="106" operator="containsText" text="Alto">
      <formula>NOT(ISERROR(SEARCH("Alto",H60)))</formula>
    </cfRule>
    <cfRule type="containsText" dxfId="272" priority="107" operator="containsText" text="Bajo">
      <formula>NOT(ISERROR(SEARCH("Bajo",H60)))</formula>
    </cfRule>
    <cfRule type="containsText" dxfId="271" priority="108" operator="containsText" text="Moderado">
      <formula>NOT(ISERROR(SEARCH("Moderado",H60)))</formula>
    </cfRule>
    <cfRule type="containsText" dxfId="270" priority="109" operator="containsText" text="Extremo">
      <formula>NOT(ISERROR(SEARCH("Extremo",H60)))</formula>
    </cfRule>
  </conditionalFormatting>
  <conditionalFormatting sqref="J10:J49">
    <cfRule type="containsText" dxfId="269" priority="598" operator="containsText" text="Muy Alta">
      <formula>NOT(ISERROR(SEARCH("Muy Alta",J10)))</formula>
    </cfRule>
    <cfRule type="containsText" dxfId="268" priority="599" operator="containsText" text="Alta">
      <formula>NOT(ISERROR(SEARCH("Alta",J10)))</formula>
    </cfRule>
    <cfRule type="containsText" dxfId="267" priority="600" operator="containsText" text="Media">
      <formula>NOT(ISERROR(SEARCH("Media",J10)))</formula>
    </cfRule>
    <cfRule type="containsText" dxfId="266" priority="601" operator="containsText" text="Baja">
      <formula>NOT(ISERROR(SEARCH("Baja",J10)))</formula>
    </cfRule>
    <cfRule type="containsText" dxfId="265" priority="602" operator="containsText" text="Muy Baja">
      <formula>NOT(ISERROR(SEARCH("Muy Baja",J10)))</formula>
    </cfRule>
  </conditionalFormatting>
  <conditionalFormatting sqref="J10:J69">
    <cfRule type="containsText" dxfId="264" priority="316" operator="containsText" text="Muy Baja">
      <formula>NOT(ISERROR(SEARCH("Muy Baja",J10)))</formula>
    </cfRule>
  </conditionalFormatting>
  <conditionalFormatting sqref="J50:J69">
    <cfRule type="containsText" dxfId="263" priority="312" operator="containsText" text="Muy Alta">
      <formula>NOT(ISERROR(SEARCH("Muy Alta",J50)))</formula>
    </cfRule>
    <cfRule type="containsText" dxfId="262" priority="313" operator="containsText" text="Alta">
      <formula>NOT(ISERROR(SEARCH("Alta",J50)))</formula>
    </cfRule>
    <cfRule type="containsText" dxfId="261" priority="314" operator="containsText" text="Media">
      <formula>NOT(ISERROR(SEARCH("Media",J50)))</formula>
    </cfRule>
    <cfRule type="containsText" dxfId="260" priority="315" operator="containsText" text="Baja">
      <formula>NOT(ISERROR(SEARCH("Baja",J50)))</formula>
    </cfRule>
  </conditionalFormatting>
  <conditionalFormatting sqref="K10:K69">
    <cfRule type="containsText" dxfId="259" priority="44" operator="containsText" text="Catastrófico">
      <formula>NOT(ISERROR(SEARCH("Catastrófico",K10)))</formula>
    </cfRule>
    <cfRule type="containsText" dxfId="258" priority="45" operator="containsText" text="Moderado">
      <formula>NOT(ISERROR(SEARCH("Moderado",K10)))</formula>
    </cfRule>
    <cfRule type="containsText" dxfId="257" priority="46" operator="containsText" text="Menor">
      <formula>NOT(ISERROR(SEARCH("Menor",K10)))</formula>
    </cfRule>
    <cfRule type="containsText" dxfId="256" priority="47" operator="containsText" text="Leve">
      <formula>NOT(ISERROR(SEARCH("Leve",K10)))</formula>
    </cfRule>
    <cfRule type="containsText" dxfId="255" priority="48" operator="containsText" text="Mayor">
      <formula>NOT(ISERROR(SEARCH("Mayor",K10)))</formula>
    </cfRule>
  </conditionalFormatting>
  <conditionalFormatting sqref="M10 M20 M30 M40">
    <cfRule type="containsText" dxfId="254" priority="603" operator="containsText" text="Extremo">
      <formula>NOT(ISERROR(SEARCH("Extremo",M10)))</formula>
    </cfRule>
    <cfRule type="containsText" dxfId="253" priority="604" operator="containsText" text="Alto">
      <formula>NOT(ISERROR(SEARCH("Alto",M10)))</formula>
    </cfRule>
    <cfRule type="containsText" dxfId="252" priority="605" operator="containsText" text="Moderado">
      <formula>NOT(ISERROR(SEARCH("Moderado",M10)))</formula>
    </cfRule>
    <cfRule type="containsText" dxfId="251" priority="606" operator="containsText" text="Menor">
      <formula>NOT(ISERROR(SEARCH("Menor",M10)))</formula>
    </cfRule>
    <cfRule type="containsText" dxfId="250" priority="607" operator="containsText" text="Bajo">
      <formula>NOT(ISERROR(SEARCH("Bajo",M10)))</formula>
    </cfRule>
    <cfRule type="containsText" dxfId="249" priority="608" operator="containsText" text="Moderado">
      <formula>NOT(ISERROR(SEARCH("Moderado",M10)))</formula>
    </cfRule>
    <cfRule type="containsText" dxfId="248" priority="609" operator="containsText" text="Extremo">
      <formula>NOT(ISERROR(SEARCH("Extremo",M10)))</formula>
    </cfRule>
    <cfRule type="containsText" dxfId="247" priority="610" operator="containsText" text="Baja">
      <formula>NOT(ISERROR(SEARCH("Baja",M10)))</formula>
    </cfRule>
    <cfRule type="containsText" dxfId="246" priority="611" operator="containsText" text="Alto">
      <formula>NOT(ISERROR(SEARCH("Alto",M10)))</formula>
    </cfRule>
  </conditionalFormatting>
  <conditionalFormatting sqref="M50">
    <cfRule type="containsText" dxfId="245" priority="317" operator="containsText" text="Extremo">
      <formula>NOT(ISERROR(SEARCH("Extremo",M50)))</formula>
    </cfRule>
    <cfRule type="containsText" dxfId="244" priority="318" operator="containsText" text="Alto">
      <formula>NOT(ISERROR(SEARCH("Alto",M50)))</formula>
    </cfRule>
    <cfRule type="containsText" dxfId="243" priority="319" operator="containsText" text="Moderado">
      <formula>NOT(ISERROR(SEARCH("Moderado",M50)))</formula>
    </cfRule>
    <cfRule type="containsText" dxfId="242" priority="320" operator="containsText" text="Menor">
      <formula>NOT(ISERROR(SEARCH("Menor",M50)))</formula>
    </cfRule>
    <cfRule type="containsText" dxfId="241" priority="321" operator="containsText" text="Bajo">
      <formula>NOT(ISERROR(SEARCH("Bajo",M50)))</formula>
    </cfRule>
    <cfRule type="containsText" dxfId="240" priority="322" operator="containsText" text="Moderado">
      <formula>NOT(ISERROR(SEARCH("Moderado",M50)))</formula>
    </cfRule>
    <cfRule type="containsText" dxfId="239" priority="323" operator="containsText" text="Extremo">
      <formula>NOT(ISERROR(SEARCH("Extremo",M50)))</formula>
    </cfRule>
    <cfRule type="containsText" dxfId="238" priority="324" operator="containsText" text="Baja">
      <formula>NOT(ISERROR(SEARCH("Baja",M50)))</formula>
    </cfRule>
    <cfRule type="containsText" dxfId="237" priority="325" operator="containsText" text="Alto">
      <formula>NOT(ISERROR(SEARCH("Alto",M50)))</formula>
    </cfRule>
  </conditionalFormatting>
  <conditionalFormatting sqref="M60">
    <cfRule type="containsText" dxfId="236" priority="96" operator="containsText" text="Extremo">
      <formula>NOT(ISERROR(SEARCH("Extremo",M60)))</formula>
    </cfRule>
    <cfRule type="containsText" dxfId="235" priority="97" operator="containsText" text="Alto">
      <formula>NOT(ISERROR(SEARCH("Alto",M60)))</formula>
    </cfRule>
    <cfRule type="containsText" dxfId="234" priority="98" operator="containsText" text="Moderado">
      <formula>NOT(ISERROR(SEARCH("Moderado",M60)))</formula>
    </cfRule>
    <cfRule type="containsText" dxfId="233" priority="99" operator="containsText" text="Menor">
      <formula>NOT(ISERROR(SEARCH("Menor",M60)))</formula>
    </cfRule>
    <cfRule type="containsText" dxfId="232" priority="100" operator="containsText" text="Bajo">
      <formula>NOT(ISERROR(SEARCH("Bajo",M60)))</formula>
    </cfRule>
    <cfRule type="containsText" dxfId="231" priority="101" operator="containsText" text="Moderado">
      <formula>NOT(ISERROR(SEARCH("Moderado",M60)))</formula>
    </cfRule>
    <cfRule type="containsText" dxfId="230" priority="102" operator="containsText" text="Extremo">
      <formula>NOT(ISERROR(SEARCH("Extremo",M60)))</formula>
    </cfRule>
    <cfRule type="containsText" dxfId="229" priority="103" operator="containsText" text="Baja">
      <formula>NOT(ISERROR(SEARCH("Baja",M60)))</formula>
    </cfRule>
    <cfRule type="containsText" dxfId="228" priority="104" operator="containsText" text="Alto">
      <formula>NOT(ISERROR(SEARCH("Alto",M60)))</formula>
    </cfRule>
  </conditionalFormatting>
  <dataValidations count="1">
    <dataValidation type="list" allowBlank="1" showInputMessage="1" showErrorMessage="1" sqref="D10:D6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59"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60"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134" operator="containsText" id="{B789873B-1499-470E-AC4A-852F1DABE718}">
            <xm:f>NOT(ISERROR(SEARCH('8- Políticas de Administración '!$B$5,F60)))</xm:f>
            <xm:f>'8- Políticas de Administración '!$B$5</xm:f>
            <x14:dxf>
              <font>
                <color rgb="FF006100"/>
              </font>
              <fill>
                <patternFill>
                  <bgColor rgb="FFC6EFCE"/>
                </patternFill>
              </fill>
            </x14:dxf>
          </x14:cfRule>
          <x14:cfRule type="containsText" priority="135" operator="containsText" id="{3720DE3E-57B0-4635-83EB-15526E5A76B6}">
            <xm:f>NOT(ISERROR(SEARCH('8- Políticas de Administración '!$B$5,F60)))</xm:f>
            <xm:f>'8- Políticas de Administración '!$B$5</xm:f>
            <x14:dxf>
              <font>
                <color rgb="FF9C0006"/>
              </font>
              <fill>
                <patternFill>
                  <bgColor rgb="FFFFC7CE"/>
                </patternFill>
              </fill>
            </x14:dxf>
          </x14:cfRule>
          <xm:sqref>F60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FM69"/>
  <sheetViews>
    <sheetView showGridLines="0" topLeftCell="A6" zoomScale="85" zoomScaleNormal="85" workbookViewId="0">
      <selection activeCell="H13" sqref="H13:H1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0"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13" s="18" customFormat="1" ht="16.5" customHeight="1">
      <c r="A1" s="658"/>
      <c r="B1" s="659"/>
      <c r="C1" s="662"/>
      <c r="D1" s="662"/>
      <c r="E1" s="662"/>
      <c r="F1" s="662"/>
      <c r="G1" s="662"/>
      <c r="H1" s="662"/>
      <c r="I1" s="662"/>
      <c r="J1" s="663"/>
      <c r="K1" s="652" t="s">
        <v>500</v>
      </c>
      <c r="L1" s="652"/>
      <c r="M1" s="652"/>
    </row>
    <row r="2" spans="1:13" s="18" customFormat="1" ht="39.75" customHeight="1">
      <c r="A2" s="660"/>
      <c r="B2" s="661"/>
      <c r="C2" s="664"/>
      <c r="D2" s="664"/>
      <c r="E2" s="664"/>
      <c r="F2" s="664"/>
      <c r="G2" s="664"/>
      <c r="H2" s="664"/>
      <c r="I2" s="664"/>
      <c r="J2" s="665"/>
      <c r="K2" s="652"/>
      <c r="L2" s="652"/>
      <c r="M2" s="652"/>
    </row>
    <row r="3" spans="1:13" s="18" customFormat="1" ht="3" customHeight="1">
      <c r="A3" s="1"/>
      <c r="B3" s="1"/>
      <c r="C3" s="664"/>
      <c r="D3" s="664"/>
      <c r="E3" s="664"/>
      <c r="F3" s="664"/>
      <c r="G3" s="664"/>
      <c r="H3" s="664"/>
      <c r="I3" s="664"/>
      <c r="J3" s="665"/>
      <c r="K3" s="652"/>
      <c r="L3" s="652"/>
      <c r="M3" s="652"/>
    </row>
    <row r="4" spans="1:13" s="18" customFormat="1" ht="40.9" customHeight="1">
      <c r="A4" s="478" t="s">
        <v>380</v>
      </c>
      <c r="B4" s="478"/>
      <c r="C4" s="506" t="s">
        <v>381</v>
      </c>
      <c r="D4" s="507"/>
      <c r="E4" s="507"/>
      <c r="F4" s="507"/>
      <c r="G4" s="507"/>
      <c r="H4" s="507"/>
      <c r="I4" s="507"/>
      <c r="J4" s="507"/>
      <c r="K4" s="507"/>
      <c r="L4" s="507"/>
      <c r="M4" s="508"/>
    </row>
    <row r="5" spans="1:13" s="18" customFormat="1" ht="62.45" customHeight="1">
      <c r="A5" s="478" t="s">
        <v>382</v>
      </c>
      <c r="B5" s="478"/>
      <c r="C5" s="506" t="s">
        <v>25</v>
      </c>
      <c r="D5" s="507"/>
      <c r="E5" s="507"/>
      <c r="F5" s="507"/>
      <c r="G5" s="507"/>
      <c r="H5" s="507"/>
      <c r="I5" s="507"/>
      <c r="J5" s="507"/>
      <c r="K5" s="507"/>
      <c r="L5" s="507"/>
      <c r="M5" s="508"/>
    </row>
    <row r="6" spans="1:13" s="18" customFormat="1" ht="40.9" customHeight="1" thickBot="1">
      <c r="A6" s="478" t="s">
        <v>283</v>
      </c>
      <c r="B6" s="478"/>
      <c r="C6" s="673" t="s">
        <v>3</v>
      </c>
      <c r="D6" s="674"/>
      <c r="E6" s="674"/>
      <c r="F6" s="674"/>
      <c r="G6" s="674"/>
      <c r="H6" s="674"/>
      <c r="I6" s="674"/>
      <c r="J6" s="674"/>
      <c r="K6" s="674"/>
      <c r="L6" s="674"/>
      <c r="M6" s="675"/>
    </row>
    <row r="7" spans="1:13" s="22" customFormat="1" ht="40.5" customHeight="1" thickTop="1" thickBot="1">
      <c r="A7" s="668" t="s">
        <v>501</v>
      </c>
      <c r="B7" s="669"/>
      <c r="C7" s="670"/>
      <c r="D7" s="671" t="s">
        <v>502</v>
      </c>
      <c r="E7" s="671"/>
      <c r="F7" s="671"/>
      <c r="G7" s="672" t="s">
        <v>503</v>
      </c>
      <c r="H7" s="653" t="s">
        <v>504</v>
      </c>
      <c r="I7" s="655" t="s">
        <v>505</v>
      </c>
      <c r="J7" s="656"/>
      <c r="K7" s="655" t="s">
        <v>506</v>
      </c>
      <c r="L7" s="656"/>
      <c r="M7" s="657" t="s">
        <v>507</v>
      </c>
    </row>
    <row r="8" spans="1:13" s="23" customFormat="1" ht="108" customHeight="1" thickTop="1" thickBot="1">
      <c r="A8" s="30" t="s">
        <v>30</v>
      </c>
      <c r="B8" s="30" t="s">
        <v>223</v>
      </c>
      <c r="C8" s="30" t="s">
        <v>225</v>
      </c>
      <c r="D8" s="27" t="s">
        <v>235</v>
      </c>
      <c r="E8" s="27" t="s">
        <v>508</v>
      </c>
      <c r="F8" s="27" t="s">
        <v>509</v>
      </c>
      <c r="G8" s="672"/>
      <c r="H8" s="654"/>
      <c r="I8" s="28" t="s">
        <v>510</v>
      </c>
      <c r="J8" s="28" t="s">
        <v>511</v>
      </c>
      <c r="K8" s="28" t="s">
        <v>512</v>
      </c>
      <c r="L8" s="28" t="s">
        <v>513</v>
      </c>
      <c r="M8" s="657"/>
    </row>
    <row r="9" spans="1:13" s="24" customFormat="1" ht="21.75" customHeight="1" thickTop="1" thickBot="1">
      <c r="A9" s="666"/>
      <c r="B9" s="667"/>
      <c r="C9" s="667"/>
      <c r="D9" s="667"/>
      <c r="E9" s="667"/>
      <c r="F9" s="667"/>
      <c r="G9" s="667"/>
      <c r="H9" s="29"/>
      <c r="I9" s="29"/>
      <c r="J9" s="29"/>
      <c r="K9" s="29"/>
      <c r="L9" s="29"/>
      <c r="M9" s="29"/>
    </row>
    <row r="10" spans="1:13" s="25" customFormat="1" ht="15" hidden="1" customHeight="1">
      <c r="A10" s="627">
        <f>'7- Mapa Final'!A10</f>
        <v>1</v>
      </c>
      <c r="B10" s="630" t="str">
        <f>'7- Mapa Final'!B10</f>
        <v>Vencimiento de Términos</v>
      </c>
      <c r="C10" s="630" t="str">
        <f>'7- Mapa Final'!C10</f>
        <v>Se realizan  actuaciones procesales o se da  respuesta a las solicitudes de los usuarios de la administración de justicia en materia penal, después del  término legal establecido para decidir sobre los conflictos presentados a los jueces.</v>
      </c>
      <c r="D10" s="633" t="str">
        <f>'7- Mapa Final'!J10</f>
        <v>Muy Baja - 1</v>
      </c>
      <c r="E10" s="636" t="str">
        <f>'7- Mapa Final'!K10</f>
        <v>Menor - 2</v>
      </c>
      <c r="F10" s="648" t="str">
        <f>'7- Mapa Final'!M10</f>
        <v>Bajo - 2</v>
      </c>
      <c r="G10" s="425" t="s">
        <v>396</v>
      </c>
      <c r="H10" s="296">
        <f>'7- Mapa Final'!O10</f>
        <v>0</v>
      </c>
      <c r="I10" s="651"/>
      <c r="J10" s="651" t="s">
        <v>13</v>
      </c>
      <c r="K10" s="642">
        <v>45292</v>
      </c>
      <c r="L10" s="642">
        <v>45382</v>
      </c>
      <c r="M10" s="645" t="s">
        <v>532</v>
      </c>
    </row>
    <row r="11" spans="1:13" s="25" customFormat="1" ht="13.5" hidden="1" customHeight="1">
      <c r="A11" s="628"/>
      <c r="B11" s="631"/>
      <c r="C11" s="631"/>
      <c r="D11" s="634"/>
      <c r="E11" s="637"/>
      <c r="F11" s="649"/>
      <c r="G11" s="425"/>
      <c r="H11" s="297">
        <f>'7- Mapa Final'!O11</f>
        <v>0</v>
      </c>
      <c r="I11" s="643"/>
      <c r="J11" s="643"/>
      <c r="K11" s="643"/>
      <c r="L11" s="643"/>
      <c r="M11" s="646"/>
    </row>
    <row r="12" spans="1:13" s="25" customFormat="1" ht="13.5" hidden="1" customHeight="1">
      <c r="A12" s="628"/>
      <c r="B12" s="631"/>
      <c r="C12" s="631"/>
      <c r="D12" s="634"/>
      <c r="E12" s="637"/>
      <c r="F12" s="649"/>
      <c r="G12" s="425"/>
      <c r="H12" s="297">
        <f>'7- Mapa Final'!O12</f>
        <v>0</v>
      </c>
      <c r="I12" s="643"/>
      <c r="J12" s="643"/>
      <c r="K12" s="643"/>
      <c r="L12" s="643"/>
      <c r="M12" s="646"/>
    </row>
    <row r="13" spans="1:13" s="25" customFormat="1" ht="13.5" customHeight="1">
      <c r="A13" s="628"/>
      <c r="B13" s="631"/>
      <c r="C13" s="631"/>
      <c r="D13" s="634"/>
      <c r="E13" s="637"/>
      <c r="F13" s="649"/>
      <c r="G13" s="425"/>
      <c r="H13" s="625"/>
      <c r="I13" s="643"/>
      <c r="J13" s="643"/>
      <c r="K13" s="643"/>
      <c r="L13" s="643"/>
      <c r="M13" s="646"/>
    </row>
    <row r="14" spans="1:13" s="25" customFormat="1" ht="13.5" customHeight="1">
      <c r="A14" s="628"/>
      <c r="B14" s="631"/>
      <c r="C14" s="631"/>
      <c r="D14" s="634"/>
      <c r="E14" s="637"/>
      <c r="F14" s="649"/>
      <c r="G14" s="425"/>
      <c r="H14" s="625"/>
      <c r="I14" s="643"/>
      <c r="J14" s="643"/>
      <c r="K14" s="643"/>
      <c r="L14" s="643"/>
      <c r="M14" s="646"/>
    </row>
    <row r="15" spans="1:13" s="25" customFormat="1" ht="13.5" customHeight="1">
      <c r="A15" s="628"/>
      <c r="B15" s="631"/>
      <c r="C15" s="631"/>
      <c r="D15" s="634"/>
      <c r="E15" s="637"/>
      <c r="F15" s="649"/>
      <c r="G15" s="425"/>
      <c r="H15" s="625"/>
      <c r="I15" s="643"/>
      <c r="J15" s="643"/>
      <c r="K15" s="643"/>
      <c r="L15" s="643"/>
      <c r="M15" s="646"/>
    </row>
    <row r="16" spans="1:13" s="25" customFormat="1" ht="13.5" customHeight="1">
      <c r="A16" s="628"/>
      <c r="B16" s="631"/>
      <c r="C16" s="631"/>
      <c r="D16" s="634"/>
      <c r="E16" s="637"/>
      <c r="F16" s="649"/>
      <c r="G16" s="425"/>
      <c r="H16" s="625"/>
      <c r="I16" s="643"/>
      <c r="J16" s="643"/>
      <c r="K16" s="643"/>
      <c r="L16" s="643"/>
      <c r="M16" s="646"/>
    </row>
    <row r="17" spans="1:13" s="25" customFormat="1" ht="13.5" customHeight="1">
      <c r="A17" s="628"/>
      <c r="B17" s="631"/>
      <c r="C17" s="631"/>
      <c r="D17" s="634"/>
      <c r="E17" s="637"/>
      <c r="F17" s="649"/>
      <c r="G17" s="425"/>
      <c r="H17" s="625"/>
      <c r="I17" s="643"/>
      <c r="J17" s="643"/>
      <c r="K17" s="643"/>
      <c r="L17" s="643"/>
      <c r="M17" s="646"/>
    </row>
    <row r="18" spans="1:13" s="25" customFormat="1" ht="13.5" customHeight="1">
      <c r="A18" s="628"/>
      <c r="B18" s="631"/>
      <c r="C18" s="631"/>
      <c r="D18" s="634"/>
      <c r="E18" s="637"/>
      <c r="F18" s="649"/>
      <c r="G18" s="425"/>
      <c r="H18" s="625"/>
      <c r="I18" s="643"/>
      <c r="J18" s="643"/>
      <c r="K18" s="643"/>
      <c r="L18" s="643"/>
      <c r="M18" s="646"/>
    </row>
    <row r="19" spans="1:13" s="25" customFormat="1" ht="21.75" customHeight="1" thickBot="1">
      <c r="A19" s="629"/>
      <c r="B19" s="632"/>
      <c r="C19" s="632"/>
      <c r="D19" s="635"/>
      <c r="E19" s="638"/>
      <c r="F19" s="650"/>
      <c r="G19" s="430"/>
      <c r="H19" s="626"/>
      <c r="I19" s="644"/>
      <c r="J19" s="644"/>
      <c r="K19" s="644"/>
      <c r="L19" s="644"/>
      <c r="M19" s="647"/>
    </row>
    <row r="20" spans="1:13" s="25" customFormat="1" ht="12.75" hidden="1" customHeight="1">
      <c r="A20" s="627">
        <f>'7- Mapa Final'!A20</f>
        <v>2</v>
      </c>
      <c r="B20" s="630" t="str">
        <f>'7- Mapa Final'!B20</f>
        <v xml:space="preserve">Incumplimientos en la realizacion de audiencias  </v>
      </c>
      <c r="C20" s="630" t="str">
        <f>'7- Mapa Final'!C20</f>
        <v xml:space="preserve">No se atiende la  solicitud  de un fiscal o parte interesada para la realización de una audiencia preliminar o no se cumple  la programción de audiencias de Conocimiento. </v>
      </c>
      <c r="D20" s="633" t="str">
        <f>'7- Mapa Final'!J20</f>
        <v>Alta - 4</v>
      </c>
      <c r="E20" s="636" t="str">
        <f>'7- Mapa Final'!K20</f>
        <v>Menor - 2</v>
      </c>
      <c r="F20" s="648" t="str">
        <f>'7- Mapa Final'!M20</f>
        <v>Moderado - 8</v>
      </c>
      <c r="G20" s="425" t="s">
        <v>396</v>
      </c>
      <c r="H20" s="296">
        <f>'7- Mapa Final'!O20</f>
        <v>0</v>
      </c>
      <c r="I20" s="651"/>
      <c r="J20" s="651" t="s">
        <v>13</v>
      </c>
      <c r="K20" s="642">
        <v>45292</v>
      </c>
      <c r="L20" s="642">
        <v>45382</v>
      </c>
      <c r="M20" s="645" t="s">
        <v>532</v>
      </c>
    </row>
    <row r="21" spans="1:13" s="25" customFormat="1" ht="12.75" hidden="1" customHeight="1">
      <c r="A21" s="628"/>
      <c r="B21" s="631"/>
      <c r="C21" s="631"/>
      <c r="D21" s="634"/>
      <c r="E21" s="637"/>
      <c r="F21" s="649"/>
      <c r="G21" s="425"/>
      <c r="H21" s="297">
        <f>'7- Mapa Final'!O21</f>
        <v>0</v>
      </c>
      <c r="I21" s="643"/>
      <c r="J21" s="643"/>
      <c r="K21" s="643"/>
      <c r="L21" s="643"/>
      <c r="M21" s="646"/>
    </row>
    <row r="22" spans="1:13" s="25" customFormat="1" ht="12.75" customHeight="1">
      <c r="A22" s="628"/>
      <c r="B22" s="631"/>
      <c r="C22" s="631"/>
      <c r="D22" s="634"/>
      <c r="E22" s="637"/>
      <c r="F22" s="649"/>
      <c r="G22" s="425"/>
      <c r="H22" s="625"/>
      <c r="I22" s="643"/>
      <c r="J22" s="643"/>
      <c r="K22" s="643"/>
      <c r="L22" s="643"/>
      <c r="M22" s="646"/>
    </row>
    <row r="23" spans="1:13" s="25" customFormat="1" ht="12.75" customHeight="1">
      <c r="A23" s="628"/>
      <c r="B23" s="631"/>
      <c r="C23" s="631"/>
      <c r="D23" s="634"/>
      <c r="E23" s="637"/>
      <c r="F23" s="649"/>
      <c r="G23" s="425"/>
      <c r="H23" s="625"/>
      <c r="I23" s="643"/>
      <c r="J23" s="643"/>
      <c r="K23" s="643"/>
      <c r="L23" s="643"/>
      <c r="M23" s="646"/>
    </row>
    <row r="24" spans="1:13" s="25" customFormat="1" ht="13.5" customHeight="1">
      <c r="A24" s="628"/>
      <c r="B24" s="631"/>
      <c r="C24" s="631"/>
      <c r="D24" s="634"/>
      <c r="E24" s="637"/>
      <c r="F24" s="649"/>
      <c r="G24" s="425"/>
      <c r="H24" s="625"/>
      <c r="I24" s="643"/>
      <c r="J24" s="643"/>
      <c r="K24" s="643"/>
      <c r="L24" s="643"/>
      <c r="M24" s="646"/>
    </row>
    <row r="25" spans="1:13">
      <c r="A25" s="628"/>
      <c r="B25" s="631"/>
      <c r="C25" s="631"/>
      <c r="D25" s="634"/>
      <c r="E25" s="637"/>
      <c r="F25" s="649"/>
      <c r="G25" s="425"/>
      <c r="H25" s="625"/>
      <c r="I25" s="643"/>
      <c r="J25" s="643"/>
      <c r="K25" s="643"/>
      <c r="L25" s="643"/>
      <c r="M25" s="646"/>
    </row>
    <row r="26" spans="1:13">
      <c r="A26" s="628"/>
      <c r="B26" s="631"/>
      <c r="C26" s="631"/>
      <c r="D26" s="634"/>
      <c r="E26" s="637"/>
      <c r="F26" s="649"/>
      <c r="G26" s="425"/>
      <c r="H26" s="625"/>
      <c r="I26" s="643"/>
      <c r="J26" s="643"/>
      <c r="K26" s="643"/>
      <c r="L26" s="643"/>
      <c r="M26" s="646"/>
    </row>
    <row r="27" spans="1:13">
      <c r="A27" s="628"/>
      <c r="B27" s="631"/>
      <c r="C27" s="631"/>
      <c r="D27" s="634"/>
      <c r="E27" s="637"/>
      <c r="F27" s="649"/>
      <c r="G27" s="425"/>
      <c r="H27" s="625"/>
      <c r="I27" s="643"/>
      <c r="J27" s="643"/>
      <c r="K27" s="643"/>
      <c r="L27" s="643"/>
      <c r="M27" s="646"/>
    </row>
    <row r="28" spans="1:13">
      <c r="A28" s="628"/>
      <c r="B28" s="631"/>
      <c r="C28" s="631"/>
      <c r="D28" s="634"/>
      <c r="E28" s="637"/>
      <c r="F28" s="649"/>
      <c r="G28" s="425"/>
      <c r="H28" s="625"/>
      <c r="I28" s="643"/>
      <c r="J28" s="643"/>
      <c r="K28" s="643"/>
      <c r="L28" s="643"/>
      <c r="M28" s="646"/>
    </row>
    <row r="29" spans="1:13" ht="15.75" thickBot="1">
      <c r="A29" s="629"/>
      <c r="B29" s="632"/>
      <c r="C29" s="632"/>
      <c r="D29" s="635"/>
      <c r="E29" s="638"/>
      <c r="F29" s="650"/>
      <c r="G29" s="430"/>
      <c r="H29" s="626"/>
      <c r="I29" s="644"/>
      <c r="J29" s="644"/>
      <c r="K29" s="644"/>
      <c r="L29" s="644"/>
      <c r="M29" s="647"/>
    </row>
    <row r="30" spans="1:13" s="25" customFormat="1" ht="12.75" hidden="1" customHeight="1">
      <c r="A30" s="627">
        <f>'7- Mapa Final'!A30</f>
        <v>3</v>
      </c>
      <c r="B30" s="630" t="str">
        <f>'7- Mapa Final'!B30</f>
        <v xml:space="preserve"> Efectuar notificaciones que no cumplan con los requistos</v>
      </c>
      <c r="C30" s="630" t="str">
        <f>'7- Mapa Final'!C30</f>
        <v>No se realizan las  notificaciones , no se erfectuan  oportunamente o no se aplica aplicar la normatividad</v>
      </c>
      <c r="D30" s="633" t="str">
        <f>'7- Mapa Final'!J30</f>
        <v>Baja - 2</v>
      </c>
      <c r="E30" s="636" t="str">
        <f>'7- Mapa Final'!K30</f>
        <v>Menor - 2</v>
      </c>
      <c r="F30" s="648" t="str">
        <f>'7- Mapa Final'!M30</f>
        <v>Moderado - 4</v>
      </c>
      <c r="G30" s="425" t="s">
        <v>396</v>
      </c>
      <c r="H30" s="296">
        <f>'7- Mapa Final'!O30</f>
        <v>0</v>
      </c>
      <c r="I30" s="651"/>
      <c r="J30" s="651" t="s">
        <v>13</v>
      </c>
      <c r="K30" s="642">
        <v>45292</v>
      </c>
      <c r="L30" s="642">
        <v>45382</v>
      </c>
      <c r="M30" s="645" t="s">
        <v>532</v>
      </c>
    </row>
    <row r="31" spans="1:13" s="25" customFormat="1" ht="12.75" hidden="1" customHeight="1">
      <c r="A31" s="628"/>
      <c r="B31" s="631"/>
      <c r="C31" s="631"/>
      <c r="D31" s="634"/>
      <c r="E31" s="637"/>
      <c r="F31" s="649"/>
      <c r="G31" s="425"/>
      <c r="H31" s="297">
        <f>'7- Mapa Final'!O31</f>
        <v>0</v>
      </c>
      <c r="I31" s="643"/>
      <c r="J31" s="643"/>
      <c r="K31" s="643"/>
      <c r="L31" s="643"/>
      <c r="M31" s="646"/>
    </row>
    <row r="32" spans="1:13" s="25" customFormat="1" ht="12.75" customHeight="1">
      <c r="A32" s="628"/>
      <c r="B32" s="631"/>
      <c r="C32" s="631"/>
      <c r="D32" s="634"/>
      <c r="E32" s="637"/>
      <c r="F32" s="649"/>
      <c r="G32" s="425"/>
      <c r="H32" s="625"/>
      <c r="I32" s="643"/>
      <c r="J32" s="643"/>
      <c r="K32" s="643"/>
      <c r="L32" s="643"/>
      <c r="M32" s="646"/>
    </row>
    <row r="33" spans="1:13" s="25" customFormat="1" ht="12.75" customHeight="1">
      <c r="A33" s="628"/>
      <c r="B33" s="631"/>
      <c r="C33" s="631"/>
      <c r="D33" s="634"/>
      <c r="E33" s="637"/>
      <c r="F33" s="649"/>
      <c r="G33" s="425"/>
      <c r="H33" s="625"/>
      <c r="I33" s="643"/>
      <c r="J33" s="643"/>
      <c r="K33" s="643"/>
      <c r="L33" s="643"/>
      <c r="M33" s="646"/>
    </row>
    <row r="34" spans="1:13" s="25" customFormat="1" ht="13.5" customHeight="1">
      <c r="A34" s="628"/>
      <c r="B34" s="631"/>
      <c r="C34" s="631"/>
      <c r="D34" s="634"/>
      <c r="E34" s="637"/>
      <c r="F34" s="649"/>
      <c r="G34" s="425"/>
      <c r="H34" s="625"/>
      <c r="I34" s="643"/>
      <c r="J34" s="643"/>
      <c r="K34" s="643"/>
      <c r="L34" s="643"/>
      <c r="M34" s="646"/>
    </row>
    <row r="35" spans="1:13">
      <c r="A35" s="628"/>
      <c r="B35" s="631"/>
      <c r="C35" s="631"/>
      <c r="D35" s="634"/>
      <c r="E35" s="637"/>
      <c r="F35" s="649"/>
      <c r="G35" s="425"/>
      <c r="H35" s="625"/>
      <c r="I35" s="643"/>
      <c r="J35" s="643"/>
      <c r="K35" s="643"/>
      <c r="L35" s="643"/>
      <c r="M35" s="646"/>
    </row>
    <row r="36" spans="1:13">
      <c r="A36" s="628"/>
      <c r="B36" s="631"/>
      <c r="C36" s="631"/>
      <c r="D36" s="634"/>
      <c r="E36" s="637"/>
      <c r="F36" s="649"/>
      <c r="G36" s="425"/>
      <c r="H36" s="625"/>
      <c r="I36" s="643"/>
      <c r="J36" s="643"/>
      <c r="K36" s="643"/>
      <c r="L36" s="643"/>
      <c r="M36" s="646"/>
    </row>
    <row r="37" spans="1:13">
      <c r="A37" s="628"/>
      <c r="B37" s="631"/>
      <c r="C37" s="631"/>
      <c r="D37" s="634"/>
      <c r="E37" s="637"/>
      <c r="F37" s="649"/>
      <c r="G37" s="425"/>
      <c r="H37" s="625"/>
      <c r="I37" s="643"/>
      <c r="J37" s="643"/>
      <c r="K37" s="643"/>
      <c r="L37" s="643"/>
      <c r="M37" s="646"/>
    </row>
    <row r="38" spans="1:13">
      <c r="A38" s="628"/>
      <c r="B38" s="631"/>
      <c r="C38" s="631"/>
      <c r="D38" s="634"/>
      <c r="E38" s="637"/>
      <c r="F38" s="649"/>
      <c r="G38" s="425"/>
      <c r="H38" s="625"/>
      <c r="I38" s="643"/>
      <c r="J38" s="643"/>
      <c r="K38" s="643"/>
      <c r="L38" s="643"/>
      <c r="M38" s="646"/>
    </row>
    <row r="39" spans="1:13" ht="15.75" thickBot="1">
      <c r="A39" s="629"/>
      <c r="B39" s="632"/>
      <c r="C39" s="632"/>
      <c r="D39" s="635"/>
      <c r="E39" s="638"/>
      <c r="F39" s="650"/>
      <c r="G39" s="430"/>
      <c r="H39" s="626"/>
      <c r="I39" s="644"/>
      <c r="J39" s="644"/>
      <c r="K39" s="644"/>
      <c r="L39" s="644"/>
      <c r="M39" s="647"/>
    </row>
    <row r="40" spans="1:13" s="25" customFormat="1" ht="12.75" hidden="1" customHeight="1">
      <c r="A40" s="627">
        <f>'7- Mapa Final'!A40</f>
        <v>4</v>
      </c>
      <c r="B40" s="630" t="str">
        <f>'7- Mapa Final'!B40</f>
        <v>Efectuar el reparto judicial incumpliendo requisitos</v>
      </c>
      <c r="C40" s="630" t="str">
        <f>'7- Mapa Final'!C40</f>
        <v>Realizar el reparto incumplimiento los principios  y condiciones establecidas para su realización</v>
      </c>
      <c r="D40" s="633" t="str">
        <f>'7- Mapa Final'!J40</f>
        <v>Muy Baja - 1</v>
      </c>
      <c r="E40" s="636" t="str">
        <f>'7- Mapa Final'!K40</f>
        <v>Menor - 2</v>
      </c>
      <c r="F40" s="648" t="str">
        <f>'7- Mapa Final'!M40</f>
        <v>Bajo - 2</v>
      </c>
      <c r="G40" s="443" t="s">
        <v>396</v>
      </c>
      <c r="H40" s="296">
        <f>'7- Mapa Final'!O40</f>
        <v>0</v>
      </c>
      <c r="I40" s="651"/>
      <c r="J40" s="651" t="s">
        <v>13</v>
      </c>
      <c r="K40" s="642">
        <v>45292</v>
      </c>
      <c r="L40" s="642">
        <v>45382</v>
      </c>
      <c r="M40" s="645" t="s">
        <v>532</v>
      </c>
    </row>
    <row r="41" spans="1:13" s="25" customFormat="1" ht="12.75" hidden="1" customHeight="1">
      <c r="A41" s="628"/>
      <c r="B41" s="631"/>
      <c r="C41" s="631"/>
      <c r="D41" s="634"/>
      <c r="E41" s="637"/>
      <c r="F41" s="649"/>
      <c r="G41" s="413"/>
      <c r="H41" s="297">
        <f>'7- Mapa Final'!O41</f>
        <v>0</v>
      </c>
      <c r="I41" s="643"/>
      <c r="J41" s="643"/>
      <c r="K41" s="643"/>
      <c r="L41" s="643"/>
      <c r="M41" s="646"/>
    </row>
    <row r="42" spans="1:13" s="25" customFormat="1" ht="12.75" hidden="1" customHeight="1">
      <c r="A42" s="628"/>
      <c r="B42" s="631"/>
      <c r="C42" s="631"/>
      <c r="D42" s="634"/>
      <c r="E42" s="637"/>
      <c r="F42" s="649"/>
      <c r="G42" s="413"/>
      <c r="H42" s="297">
        <f>'7- Mapa Final'!O42</f>
        <v>0</v>
      </c>
      <c r="I42" s="643"/>
      <c r="J42" s="643"/>
      <c r="K42" s="643"/>
      <c r="L42" s="643"/>
      <c r="M42" s="646"/>
    </row>
    <row r="43" spans="1:13" s="25" customFormat="1" ht="12.75" hidden="1" customHeight="1">
      <c r="A43" s="628"/>
      <c r="B43" s="631"/>
      <c r="C43" s="631"/>
      <c r="D43" s="634"/>
      <c r="E43" s="637"/>
      <c r="F43" s="649"/>
      <c r="G43" s="413"/>
      <c r="H43" s="297">
        <f>'7- Mapa Final'!O43</f>
        <v>0</v>
      </c>
      <c r="I43" s="643"/>
      <c r="J43" s="643"/>
      <c r="K43" s="643"/>
      <c r="L43" s="643"/>
      <c r="M43" s="646"/>
    </row>
    <row r="44" spans="1:13" s="25" customFormat="1" ht="13.5" customHeight="1">
      <c r="A44" s="628"/>
      <c r="B44" s="631"/>
      <c r="C44" s="631"/>
      <c r="D44" s="634"/>
      <c r="E44" s="637"/>
      <c r="F44" s="649"/>
      <c r="G44" s="413"/>
      <c r="H44" s="625"/>
      <c r="I44" s="643"/>
      <c r="J44" s="643"/>
      <c r="K44" s="643"/>
      <c r="L44" s="643"/>
      <c r="M44" s="646"/>
    </row>
    <row r="45" spans="1:13">
      <c r="A45" s="628"/>
      <c r="B45" s="631"/>
      <c r="C45" s="631"/>
      <c r="D45" s="634"/>
      <c r="E45" s="637"/>
      <c r="F45" s="649"/>
      <c r="G45" s="413"/>
      <c r="H45" s="625"/>
      <c r="I45" s="643"/>
      <c r="J45" s="643"/>
      <c r="K45" s="643"/>
      <c r="L45" s="643"/>
      <c r="M45" s="646"/>
    </row>
    <row r="46" spans="1:13">
      <c r="A46" s="628"/>
      <c r="B46" s="631"/>
      <c r="C46" s="631"/>
      <c r="D46" s="634"/>
      <c r="E46" s="637"/>
      <c r="F46" s="649"/>
      <c r="G46" s="413"/>
      <c r="H46" s="625"/>
      <c r="I46" s="643"/>
      <c r="J46" s="643"/>
      <c r="K46" s="643"/>
      <c r="L46" s="643"/>
      <c r="M46" s="646"/>
    </row>
    <row r="47" spans="1:13">
      <c r="A47" s="628"/>
      <c r="B47" s="631"/>
      <c r="C47" s="631"/>
      <c r="D47" s="634"/>
      <c r="E47" s="637"/>
      <c r="F47" s="649"/>
      <c r="G47" s="413"/>
      <c r="H47" s="625"/>
      <c r="I47" s="643"/>
      <c r="J47" s="643"/>
      <c r="K47" s="643"/>
      <c r="L47" s="643"/>
      <c r="M47" s="646"/>
    </row>
    <row r="48" spans="1:13">
      <c r="A48" s="628"/>
      <c r="B48" s="631"/>
      <c r="C48" s="631"/>
      <c r="D48" s="634"/>
      <c r="E48" s="637"/>
      <c r="F48" s="649"/>
      <c r="G48" s="413"/>
      <c r="H48" s="625"/>
      <c r="I48" s="643"/>
      <c r="J48" s="643"/>
      <c r="K48" s="643"/>
      <c r="L48" s="643"/>
      <c r="M48" s="646"/>
    </row>
    <row r="49" spans="1:13" ht="15.75" thickBot="1">
      <c r="A49" s="629"/>
      <c r="B49" s="632"/>
      <c r="C49" s="632"/>
      <c r="D49" s="635"/>
      <c r="E49" s="638"/>
      <c r="F49" s="650"/>
      <c r="G49" s="414"/>
      <c r="H49" s="626"/>
      <c r="I49" s="644"/>
      <c r="J49" s="644"/>
      <c r="K49" s="644"/>
      <c r="L49" s="644"/>
      <c r="M49" s="647"/>
    </row>
    <row r="50" spans="1:13" s="25" customFormat="1" ht="12.75" hidden="1" customHeight="1">
      <c r="A50" s="627">
        <v>5</v>
      </c>
      <c r="B50" s="630" t="str">
        <f>'7- Mapa Final'!B50</f>
        <v>Pérdida de documentos</v>
      </c>
      <c r="C50" s="630" t="str">
        <f>'7- Mapa Final'!C50</f>
        <v>Extravío temporal o definitivo de los  documentos de los procesos judiciales</v>
      </c>
      <c r="D50" s="633" t="str">
        <f>'7- Mapa Final'!J50</f>
        <v>Muy Baja - 1</v>
      </c>
      <c r="E50" s="636" t="str">
        <f>'7- Mapa Final'!K50</f>
        <v>Menor - 2</v>
      </c>
      <c r="F50" s="648" t="str">
        <f>'7- Mapa Final'!M50</f>
        <v>Bajo - 2</v>
      </c>
      <c r="G50" s="425" t="s">
        <v>396</v>
      </c>
      <c r="H50" s="296">
        <f>'7- Mapa Final'!O50</f>
        <v>0</v>
      </c>
      <c r="I50" s="651"/>
      <c r="J50" s="651" t="s">
        <v>13</v>
      </c>
      <c r="K50" s="642">
        <v>45292</v>
      </c>
      <c r="L50" s="642">
        <v>45382</v>
      </c>
      <c r="M50" s="645" t="s">
        <v>532</v>
      </c>
    </row>
    <row r="51" spans="1:13" s="25" customFormat="1" ht="12.75" hidden="1" customHeight="1">
      <c r="A51" s="628"/>
      <c r="B51" s="631"/>
      <c r="C51" s="631"/>
      <c r="D51" s="634"/>
      <c r="E51" s="637"/>
      <c r="F51" s="649"/>
      <c r="G51" s="425"/>
      <c r="H51" s="297">
        <f>'7- Mapa Final'!O51</f>
        <v>0</v>
      </c>
      <c r="I51" s="643"/>
      <c r="J51" s="643"/>
      <c r="K51" s="643"/>
      <c r="L51" s="643"/>
      <c r="M51" s="646"/>
    </row>
    <row r="52" spans="1:13" s="25" customFormat="1" ht="12.75" customHeight="1">
      <c r="A52" s="628"/>
      <c r="B52" s="631"/>
      <c r="C52" s="631"/>
      <c r="D52" s="634"/>
      <c r="E52" s="637"/>
      <c r="F52" s="649"/>
      <c r="G52" s="425"/>
      <c r="H52" s="625"/>
      <c r="I52" s="643"/>
      <c r="J52" s="643"/>
      <c r="K52" s="643"/>
      <c r="L52" s="643"/>
      <c r="M52" s="646"/>
    </row>
    <row r="53" spans="1:13" s="25" customFormat="1" ht="12.75" customHeight="1">
      <c r="A53" s="628"/>
      <c r="B53" s="631"/>
      <c r="C53" s="631"/>
      <c r="D53" s="634"/>
      <c r="E53" s="637"/>
      <c r="F53" s="649"/>
      <c r="G53" s="425"/>
      <c r="H53" s="625"/>
      <c r="I53" s="643"/>
      <c r="J53" s="643"/>
      <c r="K53" s="643"/>
      <c r="L53" s="643"/>
      <c r="M53" s="646"/>
    </row>
    <row r="54" spans="1:13" s="25" customFormat="1" ht="13.5" customHeight="1">
      <c r="A54" s="628"/>
      <c r="B54" s="631"/>
      <c r="C54" s="631"/>
      <c r="D54" s="634"/>
      <c r="E54" s="637"/>
      <c r="F54" s="649"/>
      <c r="G54" s="425"/>
      <c r="H54" s="625"/>
      <c r="I54" s="643"/>
      <c r="J54" s="643"/>
      <c r="K54" s="643"/>
      <c r="L54" s="643"/>
      <c r="M54" s="646"/>
    </row>
    <row r="55" spans="1:13">
      <c r="A55" s="628"/>
      <c r="B55" s="631"/>
      <c r="C55" s="631"/>
      <c r="D55" s="634"/>
      <c r="E55" s="637"/>
      <c r="F55" s="649"/>
      <c r="G55" s="425"/>
      <c r="H55" s="625"/>
      <c r="I55" s="643"/>
      <c r="J55" s="643"/>
      <c r="K55" s="643"/>
      <c r="L55" s="643"/>
      <c r="M55" s="646"/>
    </row>
    <row r="56" spans="1:13">
      <c r="A56" s="628"/>
      <c r="B56" s="631"/>
      <c r="C56" s="631"/>
      <c r="D56" s="634"/>
      <c r="E56" s="637"/>
      <c r="F56" s="649"/>
      <c r="G56" s="425"/>
      <c r="H56" s="625"/>
      <c r="I56" s="643"/>
      <c r="J56" s="643"/>
      <c r="K56" s="643"/>
      <c r="L56" s="643"/>
      <c r="M56" s="646"/>
    </row>
    <row r="57" spans="1:13">
      <c r="A57" s="628"/>
      <c r="B57" s="631"/>
      <c r="C57" s="631"/>
      <c r="D57" s="634"/>
      <c r="E57" s="637"/>
      <c r="F57" s="649"/>
      <c r="G57" s="425"/>
      <c r="H57" s="625"/>
      <c r="I57" s="643"/>
      <c r="J57" s="643"/>
      <c r="K57" s="643"/>
      <c r="L57" s="643"/>
      <c r="M57" s="646"/>
    </row>
    <row r="58" spans="1:13">
      <c r="A58" s="628"/>
      <c r="B58" s="631"/>
      <c r="C58" s="631"/>
      <c r="D58" s="634"/>
      <c r="E58" s="637"/>
      <c r="F58" s="649"/>
      <c r="G58" s="425"/>
      <c r="H58" s="625"/>
      <c r="I58" s="643"/>
      <c r="J58" s="643"/>
      <c r="K58" s="643"/>
      <c r="L58" s="643"/>
      <c r="M58" s="646"/>
    </row>
    <row r="59" spans="1:13" ht="15.75" thickBot="1">
      <c r="A59" s="629"/>
      <c r="B59" s="632"/>
      <c r="C59" s="632"/>
      <c r="D59" s="635"/>
      <c r="E59" s="638"/>
      <c r="F59" s="650"/>
      <c r="G59" s="430"/>
      <c r="H59" s="626"/>
      <c r="I59" s="644"/>
      <c r="J59" s="644"/>
      <c r="K59" s="644"/>
      <c r="L59" s="644"/>
      <c r="M59" s="647"/>
    </row>
    <row r="60" spans="1:13" s="25" customFormat="1" ht="12.75" customHeight="1">
      <c r="A60" s="639">
        <v>6</v>
      </c>
      <c r="B60" s="630" t="str">
        <f>'7- Mapa Final'!B60</f>
        <v xml:space="preserve">Recibir, ofrecer, prometer, entregar o aceptar dadivas  o beneficios a nombre propio o de terceros para  demorar, retener, alterar o direccionar fallos judiciales </v>
      </c>
      <c r="C60" s="630" t="str">
        <f>'7- Mapa Final'!C60</f>
        <v xml:space="preserve">Proferir  sentencias judiciales incumplmiendo los principios de la administracion de justicia o sin la observancia de los Codigos  Procesales en la materia </v>
      </c>
      <c r="D60" s="633" t="str">
        <f>'7- Mapa Final'!J60</f>
        <v>Muy Baja - 1</v>
      </c>
      <c r="E60" s="636" t="str">
        <f>'7- Mapa Final'!K60</f>
        <v>Mayor - 4</v>
      </c>
      <c r="F60" s="648" t="str">
        <f>'7- Mapa Final'!M60</f>
        <v>Alto  - 4</v>
      </c>
      <c r="G60" s="425" t="s">
        <v>398</v>
      </c>
      <c r="H60" s="296" t="str">
        <f>'7- Mapa Final'!O60</f>
        <v xml:space="preserve">Control interno de los repartos, los procesos penales para adolescentes y acciones constitucionales con el fin de garantizar un tramite igualitario y sin lugar a discriminaciones.                                         
 </v>
      </c>
      <c r="I60" s="651"/>
      <c r="J60" s="651" t="s">
        <v>13</v>
      </c>
      <c r="K60" s="642">
        <v>45292</v>
      </c>
      <c r="L60" s="642">
        <v>45382</v>
      </c>
      <c r="M60" s="645" t="s">
        <v>532</v>
      </c>
    </row>
    <row r="61" spans="1:13" s="25" customFormat="1" ht="12.75" customHeight="1">
      <c r="A61" s="640"/>
      <c r="B61" s="631"/>
      <c r="C61" s="631"/>
      <c r="D61" s="634"/>
      <c r="E61" s="637"/>
      <c r="F61" s="649"/>
      <c r="G61" s="425"/>
      <c r="H61" s="297" t="str">
        <f>'7- Mapa Final'!O61</f>
        <v xml:space="preserve">Dar trámite a las actuaciones judiciales conforme a su turno, respetando el orden de llegada y de prelación.                                     </v>
      </c>
      <c r="I61" s="676"/>
      <c r="J61" s="643"/>
      <c r="K61" s="643"/>
      <c r="L61" s="643"/>
      <c r="M61" s="646"/>
    </row>
    <row r="62" spans="1:13" s="25" customFormat="1" ht="12.75" customHeight="1">
      <c r="A62" s="640"/>
      <c r="B62" s="631"/>
      <c r="C62" s="631"/>
      <c r="D62" s="634"/>
      <c r="E62" s="637"/>
      <c r="F62" s="649"/>
      <c r="G62" s="425"/>
      <c r="H62" s="297" t="str">
        <f>'7- Mapa Final'!O62</f>
        <v xml:space="preserve">Fomentar el uso de las buenas practicas .                           </v>
      </c>
      <c r="I62" s="676"/>
      <c r="J62" s="643"/>
      <c r="K62" s="643"/>
      <c r="L62" s="643"/>
      <c r="M62" s="646"/>
    </row>
    <row r="63" spans="1:13" s="25" customFormat="1" ht="12.75" customHeight="1">
      <c r="A63" s="640"/>
      <c r="B63" s="631"/>
      <c r="C63" s="631"/>
      <c r="D63" s="634"/>
      <c r="E63" s="637"/>
      <c r="F63" s="649"/>
      <c r="G63" s="425"/>
      <c r="H63" s="297" t="str">
        <f>'7- Mapa Final'!O63</f>
        <v xml:space="preserve">Vigilar  que se garantice un comportamiento ético por parte de los empleados de los juzgados y el centro de servicios y se brinde transparencia en las actuaciones adelantadas en las acciones constitucionales y los procesos penales para adolescentes.  </v>
      </c>
      <c r="I63" s="676"/>
      <c r="J63" s="643"/>
      <c r="K63" s="643"/>
      <c r="L63" s="643"/>
      <c r="M63" s="646"/>
    </row>
    <row r="64" spans="1:13" s="25" customFormat="1" ht="13.5" customHeight="1">
      <c r="A64" s="640"/>
      <c r="B64" s="631"/>
      <c r="C64" s="631"/>
      <c r="D64" s="634"/>
      <c r="E64" s="637"/>
      <c r="F64" s="649"/>
      <c r="G64" s="425"/>
      <c r="H64" s="297" t="s">
        <v>404</v>
      </c>
      <c r="I64" s="676"/>
      <c r="J64" s="643"/>
      <c r="K64" s="643"/>
      <c r="L64" s="643"/>
      <c r="M64" s="646"/>
    </row>
    <row r="65" spans="1:13">
      <c r="A65" s="640"/>
      <c r="B65" s="631"/>
      <c r="C65" s="631"/>
      <c r="D65" s="634"/>
      <c r="E65" s="637"/>
      <c r="F65" s="649"/>
      <c r="G65" s="425"/>
      <c r="H65" s="678"/>
      <c r="I65" s="676"/>
      <c r="J65" s="643"/>
      <c r="K65" s="643"/>
      <c r="L65" s="643"/>
      <c r="M65" s="646"/>
    </row>
    <row r="66" spans="1:13">
      <c r="A66" s="640"/>
      <c r="B66" s="631"/>
      <c r="C66" s="631"/>
      <c r="D66" s="634"/>
      <c r="E66" s="637"/>
      <c r="F66" s="649"/>
      <c r="G66" s="425"/>
      <c r="H66" s="678"/>
      <c r="I66" s="676"/>
      <c r="J66" s="643"/>
      <c r="K66" s="643"/>
      <c r="L66" s="643"/>
      <c r="M66" s="646"/>
    </row>
    <row r="67" spans="1:13">
      <c r="A67" s="640"/>
      <c r="B67" s="631"/>
      <c r="C67" s="631"/>
      <c r="D67" s="634"/>
      <c r="E67" s="637"/>
      <c r="F67" s="649"/>
      <c r="G67" s="425"/>
      <c r="H67" s="678"/>
      <c r="I67" s="676"/>
      <c r="J67" s="643"/>
      <c r="K67" s="643"/>
      <c r="L67" s="643"/>
      <c r="M67" s="646"/>
    </row>
    <row r="68" spans="1:13">
      <c r="A68" s="640"/>
      <c r="B68" s="631"/>
      <c r="C68" s="631"/>
      <c r="D68" s="634"/>
      <c r="E68" s="637"/>
      <c r="F68" s="649"/>
      <c r="G68" s="425"/>
      <c r="H68" s="678"/>
      <c r="I68" s="676"/>
      <c r="J68" s="643"/>
      <c r="K68" s="643"/>
      <c r="L68" s="643"/>
      <c r="M68" s="646"/>
    </row>
    <row r="69" spans="1:13" ht="15.75" thickBot="1">
      <c r="A69" s="641"/>
      <c r="B69" s="632"/>
      <c r="C69" s="632"/>
      <c r="D69" s="635"/>
      <c r="E69" s="638"/>
      <c r="F69" s="650"/>
      <c r="G69" s="419"/>
      <c r="H69" s="679"/>
      <c r="I69" s="677"/>
      <c r="J69" s="644"/>
      <c r="K69" s="644"/>
      <c r="L69" s="644"/>
      <c r="M69" s="647"/>
    </row>
  </sheetData>
  <mergeCells count="94">
    <mergeCell ref="K60:K69"/>
    <mergeCell ref="L60:L69"/>
    <mergeCell ref="M60:M69"/>
    <mergeCell ref="F60:F69"/>
    <mergeCell ref="G60:G69"/>
    <mergeCell ref="I60:I69"/>
    <mergeCell ref="J60:J69"/>
    <mergeCell ref="A60:A69"/>
    <mergeCell ref="B60:B69"/>
    <mergeCell ref="C60:C69"/>
    <mergeCell ref="D60:D69"/>
    <mergeCell ref="E60:E69"/>
    <mergeCell ref="A6:B6"/>
    <mergeCell ref="A7:C7"/>
    <mergeCell ref="D7:F7"/>
    <mergeCell ref="G7:G8"/>
    <mergeCell ref="C6:M6"/>
    <mergeCell ref="B10:B19"/>
    <mergeCell ref="B20:B29"/>
    <mergeCell ref="F20:F29"/>
    <mergeCell ref="A30:A39"/>
    <mergeCell ref="A20:A29"/>
    <mergeCell ref="C20:C29"/>
    <mergeCell ref="D10:D19"/>
    <mergeCell ref="E10:E19"/>
    <mergeCell ref="B30:B39"/>
    <mergeCell ref="C30:C39"/>
    <mergeCell ref="D20:D29"/>
    <mergeCell ref="E30:E39"/>
    <mergeCell ref="F30:F39"/>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I10:I19"/>
    <mergeCell ref="J10:J19"/>
    <mergeCell ref="K10:K19"/>
    <mergeCell ref="J20:J29"/>
    <mergeCell ref="K20:K29"/>
    <mergeCell ref="E20:E29"/>
    <mergeCell ref="D30:D39"/>
    <mergeCell ref="A40:A49"/>
    <mergeCell ref="B40:B49"/>
    <mergeCell ref="C40:C49"/>
    <mergeCell ref="D40:D49"/>
    <mergeCell ref="E40:E49"/>
    <mergeCell ref="K40:K49"/>
    <mergeCell ref="L40:L49"/>
    <mergeCell ref="M40:M49"/>
    <mergeCell ref="F40:F49"/>
    <mergeCell ref="G40:G49"/>
    <mergeCell ref="I40:I49"/>
    <mergeCell ref="J40:J49"/>
    <mergeCell ref="H44:H49"/>
    <mergeCell ref="K50:K59"/>
    <mergeCell ref="L50:L59"/>
    <mergeCell ref="M50:M59"/>
    <mergeCell ref="F50:F59"/>
    <mergeCell ref="G50:G59"/>
    <mergeCell ref="I50:I59"/>
    <mergeCell ref="J50:J59"/>
    <mergeCell ref="H52:H59"/>
    <mergeCell ref="K1:M3"/>
    <mergeCell ref="H13:H19"/>
    <mergeCell ref="H22:H29"/>
    <mergeCell ref="H32:H39"/>
    <mergeCell ref="L20:L29"/>
    <mergeCell ref="M20:M29"/>
    <mergeCell ref="G20:G29"/>
    <mergeCell ref="I20:I29"/>
    <mergeCell ref="G30:G39"/>
    <mergeCell ref="I30:I39"/>
    <mergeCell ref="H7:H8"/>
    <mergeCell ref="I7:J7"/>
    <mergeCell ref="K7:L7"/>
    <mergeCell ref="M7:M8"/>
    <mergeCell ref="A50:A59"/>
    <mergeCell ref="B50:B59"/>
    <mergeCell ref="C50:C59"/>
    <mergeCell ref="D50:D59"/>
    <mergeCell ref="E50:E59"/>
  </mergeCells>
  <conditionalFormatting sqref="A7:B7">
    <cfRule type="containsText" dxfId="223" priority="815" operator="containsText" text="3- Moderado">
      <formula>NOT(ISERROR(SEARCH("3- Moderado",A7)))</formula>
    </cfRule>
    <cfRule type="containsText" dxfId="222" priority="816" operator="containsText" text="6- Moderado">
      <formula>NOT(ISERROR(SEARCH("6- Moderado",A7)))</formula>
    </cfRule>
    <cfRule type="containsText" dxfId="221" priority="817" operator="containsText" text="4- Moderado">
      <formula>NOT(ISERROR(SEARCH("4- Moderado",A7)))</formula>
    </cfRule>
    <cfRule type="containsText" dxfId="220" priority="818" operator="containsText" text="3- Bajo">
      <formula>NOT(ISERROR(SEARCH("3- Bajo",A7)))</formula>
    </cfRule>
    <cfRule type="containsText" dxfId="219" priority="819" operator="containsText" text="4- Bajo">
      <formula>NOT(ISERROR(SEARCH("4- Bajo",A7)))</formula>
    </cfRule>
    <cfRule type="containsText" dxfId="218" priority="820" operator="containsText" text="1- Bajo">
      <formula>NOT(ISERROR(SEARCH("1- Bajo",A7)))</formula>
    </cfRule>
  </conditionalFormatting>
  <conditionalFormatting sqref="A10:E10 A20:E20">
    <cfRule type="containsText" dxfId="217" priority="791" operator="containsText" text="3- Moderado">
      <formula>NOT(ISERROR(SEARCH("3- Moderado",A10)))</formula>
    </cfRule>
    <cfRule type="containsText" dxfId="216" priority="792" operator="containsText" text="6- Moderado">
      <formula>NOT(ISERROR(SEARCH("6- Moderado",A10)))</formula>
    </cfRule>
    <cfRule type="containsText" dxfId="215" priority="793" operator="containsText" text="4- Moderado">
      <formula>NOT(ISERROR(SEARCH("4- Moderado",A10)))</formula>
    </cfRule>
    <cfRule type="containsText" dxfId="214" priority="794" operator="containsText" text="3- Bajo">
      <formula>NOT(ISERROR(SEARCH("3- Bajo",A10)))</formula>
    </cfRule>
    <cfRule type="containsText" dxfId="213" priority="795" operator="containsText" text="4- Bajo">
      <formula>NOT(ISERROR(SEARCH("4- Bajo",A10)))</formula>
    </cfRule>
    <cfRule type="containsText" dxfId="212" priority="796" operator="containsText" text="1- Bajo">
      <formula>NOT(ISERROR(SEARCH("1- Bajo",A10)))</formula>
    </cfRule>
  </conditionalFormatting>
  <conditionalFormatting sqref="A30:E30">
    <cfRule type="containsText" dxfId="211" priority="129" operator="containsText" text="3- Moderado">
      <formula>NOT(ISERROR(SEARCH("3- Moderado",A30)))</formula>
    </cfRule>
    <cfRule type="containsText" dxfId="210" priority="130" operator="containsText" text="6- Moderado">
      <formula>NOT(ISERROR(SEARCH("6- Moderado",A30)))</formula>
    </cfRule>
    <cfRule type="containsText" dxfId="209" priority="131" operator="containsText" text="4- Moderado">
      <formula>NOT(ISERROR(SEARCH("4- Moderado",A30)))</formula>
    </cfRule>
    <cfRule type="containsText" dxfId="208" priority="132" operator="containsText" text="3- Bajo">
      <formula>NOT(ISERROR(SEARCH("3- Bajo",A30)))</formula>
    </cfRule>
    <cfRule type="containsText" dxfId="207" priority="133" operator="containsText" text="4- Bajo">
      <formula>NOT(ISERROR(SEARCH("4- Bajo",A30)))</formula>
    </cfRule>
    <cfRule type="containsText" dxfId="206" priority="134" operator="containsText" text="1- Bajo">
      <formula>NOT(ISERROR(SEARCH("1- Bajo",A30)))</formula>
    </cfRule>
  </conditionalFormatting>
  <conditionalFormatting sqref="A40:E40">
    <cfRule type="containsText" dxfId="205" priority="101" operator="containsText" text="3- Moderado">
      <formula>NOT(ISERROR(SEARCH("3- Moderado",A40)))</formula>
    </cfRule>
    <cfRule type="containsText" dxfId="204" priority="102" operator="containsText" text="6- Moderado">
      <formula>NOT(ISERROR(SEARCH("6- Moderado",A40)))</formula>
    </cfRule>
    <cfRule type="containsText" dxfId="203" priority="103" operator="containsText" text="4- Moderado">
      <formula>NOT(ISERROR(SEARCH("4- Moderado",A40)))</formula>
    </cfRule>
    <cfRule type="containsText" dxfId="202" priority="104" operator="containsText" text="3- Bajo">
      <formula>NOT(ISERROR(SEARCH("3- Bajo",A40)))</formula>
    </cfRule>
    <cfRule type="containsText" dxfId="201" priority="105" operator="containsText" text="4- Bajo">
      <formula>NOT(ISERROR(SEARCH("4- Bajo",A40)))</formula>
    </cfRule>
    <cfRule type="containsText" dxfId="200" priority="106" operator="containsText" text="1- Bajo">
      <formula>NOT(ISERROR(SEARCH("1- Bajo",A40)))</formula>
    </cfRule>
  </conditionalFormatting>
  <conditionalFormatting sqref="A50:E50">
    <cfRule type="containsText" dxfId="199" priority="45" operator="containsText" text="3- Moderado">
      <formula>NOT(ISERROR(SEARCH("3- Moderado",A50)))</formula>
    </cfRule>
    <cfRule type="containsText" dxfId="198" priority="46" operator="containsText" text="6- Moderado">
      <formula>NOT(ISERROR(SEARCH("6- Moderado",A50)))</formula>
    </cfRule>
    <cfRule type="containsText" dxfId="197" priority="47" operator="containsText" text="4- Moderado">
      <formula>NOT(ISERROR(SEARCH("4- Moderado",A50)))</formula>
    </cfRule>
    <cfRule type="containsText" dxfId="196" priority="48" operator="containsText" text="3- Bajo">
      <formula>NOT(ISERROR(SEARCH("3- Bajo",A50)))</formula>
    </cfRule>
    <cfRule type="containsText" dxfId="195" priority="49" operator="containsText" text="4- Bajo">
      <formula>NOT(ISERROR(SEARCH("4- Bajo",A50)))</formula>
    </cfRule>
    <cfRule type="containsText" dxfId="194" priority="50" operator="containsText" text="1- Bajo">
      <formula>NOT(ISERROR(SEARCH("1- Bajo",A50)))</formula>
    </cfRule>
  </conditionalFormatting>
  <conditionalFormatting sqref="A60:E60">
    <cfRule type="containsText" dxfId="193" priority="8" operator="containsText" text="3- Moderado">
      <formula>NOT(ISERROR(SEARCH("3- Moderado",A60)))</formula>
    </cfRule>
    <cfRule type="containsText" dxfId="192" priority="9" operator="containsText" text="6- Moderado">
      <formula>NOT(ISERROR(SEARCH("6- Moderado",A60)))</formula>
    </cfRule>
    <cfRule type="containsText" dxfId="191" priority="10" operator="containsText" text="4- Moderado">
      <formula>NOT(ISERROR(SEARCH("4- Moderado",A60)))</formula>
    </cfRule>
    <cfRule type="containsText" dxfId="190" priority="11" operator="containsText" text="3- Bajo">
      <formula>NOT(ISERROR(SEARCH("3- Bajo",A60)))</formula>
    </cfRule>
    <cfRule type="containsText" dxfId="189" priority="12" operator="containsText" text="4- Bajo">
      <formula>NOT(ISERROR(SEARCH("4- Bajo",A60)))</formula>
    </cfRule>
    <cfRule type="containsText" dxfId="188" priority="13" operator="containsText" text="1- Bajo">
      <formula>NOT(ISERROR(SEARCH("1- Bajo",A60)))</formula>
    </cfRule>
  </conditionalFormatting>
  <conditionalFormatting sqref="C8:F8">
    <cfRule type="containsText" dxfId="187" priority="147" operator="containsText" text="3- Moderado">
      <formula>NOT(ISERROR(SEARCH("3- Moderado",C8)))</formula>
    </cfRule>
    <cfRule type="containsText" dxfId="186" priority="148" operator="containsText" text="6- Moderado">
      <formula>NOT(ISERROR(SEARCH("6- Moderado",C8)))</formula>
    </cfRule>
    <cfRule type="containsText" dxfId="185" priority="149" operator="containsText" text="4- Moderado">
      <formula>NOT(ISERROR(SEARCH("4- Moderado",C8)))</formula>
    </cfRule>
    <cfRule type="containsText" dxfId="184" priority="150" operator="containsText" text="3- Bajo">
      <formula>NOT(ISERROR(SEARCH("3- Bajo",C8)))</formula>
    </cfRule>
    <cfRule type="containsText" dxfId="183" priority="151" operator="containsText" text="4- Bajo">
      <formula>NOT(ISERROR(SEARCH("4- Bajo",C8)))</formula>
    </cfRule>
    <cfRule type="containsText" dxfId="182" priority="152" operator="containsText" text="1- Bajo">
      <formula>NOT(ISERROR(SEARCH("1- Bajo",C8)))</formula>
    </cfRule>
  </conditionalFormatting>
  <conditionalFormatting sqref="D10:D69">
    <cfRule type="containsText" dxfId="181" priority="39" operator="containsText" text="Muy Alta">
      <formula>NOT(ISERROR(SEARCH("Muy Alta",D10)))</formula>
    </cfRule>
    <cfRule type="containsText" dxfId="180" priority="40" operator="containsText" text="Alta">
      <formula>NOT(ISERROR(SEARCH("Alta",D10)))</formula>
    </cfRule>
    <cfRule type="containsText" dxfId="179" priority="41" operator="containsText" text="Baja">
      <formula>NOT(ISERROR(SEARCH("Baja",D10)))</formula>
    </cfRule>
    <cfRule type="containsText" dxfId="178" priority="42" operator="containsText" text="Muy Baja">
      <formula>NOT(ISERROR(SEARCH("Muy Baja",D10)))</formula>
    </cfRule>
    <cfRule type="containsText" dxfId="177" priority="44" operator="containsText" text="Media">
      <formula>NOT(ISERROR(SEARCH("Media",D10)))</formula>
    </cfRule>
  </conditionalFormatting>
  <conditionalFormatting sqref="E10:E69">
    <cfRule type="containsText" dxfId="176" priority="35" operator="containsText" text="Catastrófico">
      <formula>NOT(ISERROR(SEARCH("Catastrófico",E10)))</formula>
    </cfRule>
    <cfRule type="containsText" dxfId="175" priority="36" operator="containsText" text="Mayor">
      <formula>NOT(ISERROR(SEARCH("Mayor",E10)))</formula>
    </cfRule>
    <cfRule type="containsText" dxfId="174" priority="37" operator="containsText" text="Menor">
      <formula>NOT(ISERROR(SEARCH("Menor",E10)))</formula>
    </cfRule>
    <cfRule type="containsText" dxfId="173" priority="38" operator="containsText" text="Leve">
      <formula>NOT(ISERROR(SEARCH("Leve",E10)))</formula>
    </cfRule>
  </conditionalFormatting>
  <conditionalFormatting sqref="E10:F69">
    <cfRule type="containsText" dxfId="172" priority="43" operator="containsText" text="Moderado">
      <formula>NOT(ISERROR(SEARCH("Moderado",E10)))</formula>
    </cfRule>
  </conditionalFormatting>
  <conditionalFormatting sqref="F10:F29">
    <cfRule type="colorScale" priority="1178">
      <colorScale>
        <cfvo type="min"/>
        <cfvo type="max"/>
        <color rgb="FFFF7128"/>
        <color rgb="FFFFEF9C"/>
      </colorScale>
    </cfRule>
  </conditionalFormatting>
  <conditionalFormatting sqref="F10:F69">
    <cfRule type="containsText" dxfId="171" priority="58" operator="containsText" text="Bajo">
      <formula>NOT(ISERROR(SEARCH("Bajo",F10)))</formula>
    </cfRule>
    <cfRule type="containsText" dxfId="170" priority="59" operator="containsText" text="Moderado">
      <formula>NOT(ISERROR(SEARCH("Moderado",F10)))</formula>
    </cfRule>
    <cfRule type="containsText" dxfId="169" priority="60" operator="containsText" text="Alto">
      <formula>NOT(ISERROR(SEARCH("Alto",F10)))</formula>
    </cfRule>
    <cfRule type="containsText" dxfId="168"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69">
    <cfRule type="colorScale" priority="1406">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9CCF837-B336-420B-A9C2-2878233BEE55}">
          <x14:formula1>
            <xm:f>'9- Matriz de Calor '!$S$8:$S$11</xm:f>
          </x14:formula1>
          <xm:sqref>G10:G69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5412-E267-4EBF-BAD7-F468764551B3}">
  <sheetPr>
    <tabColor theme="5" tint="0.39997558519241921"/>
    <pageSetUpPr fitToPage="1"/>
  </sheetPr>
  <dimension ref="A1:FM69"/>
  <sheetViews>
    <sheetView showGridLines="0" topLeftCell="A3" zoomScale="85" zoomScaleNormal="85" workbookViewId="0">
      <selection activeCell="G10" sqref="G10:G6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0"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13" s="18" customFormat="1" ht="16.5" customHeight="1">
      <c r="A1" s="658"/>
      <c r="B1" s="659"/>
      <c r="C1" s="662"/>
      <c r="D1" s="662"/>
      <c r="E1" s="662"/>
      <c r="F1" s="662"/>
      <c r="G1" s="662"/>
      <c r="H1" s="662"/>
      <c r="I1" s="662"/>
      <c r="J1" s="663"/>
      <c r="K1" s="652" t="s">
        <v>500</v>
      </c>
      <c r="L1" s="652"/>
      <c r="M1" s="652"/>
    </row>
    <row r="2" spans="1:13" s="18" customFormat="1" ht="39.75" customHeight="1">
      <c r="A2" s="660"/>
      <c r="B2" s="661"/>
      <c r="C2" s="664"/>
      <c r="D2" s="664"/>
      <c r="E2" s="664"/>
      <c r="F2" s="664"/>
      <c r="G2" s="664"/>
      <c r="H2" s="664"/>
      <c r="I2" s="664"/>
      <c r="J2" s="665"/>
      <c r="K2" s="652"/>
      <c r="L2" s="652"/>
      <c r="M2" s="652"/>
    </row>
    <row r="3" spans="1:13" s="18" customFormat="1" ht="3" customHeight="1">
      <c r="A3" s="1"/>
      <c r="B3" s="1"/>
      <c r="C3" s="664"/>
      <c r="D3" s="664"/>
      <c r="E3" s="664"/>
      <c r="F3" s="664"/>
      <c r="G3" s="664"/>
      <c r="H3" s="664"/>
      <c r="I3" s="664"/>
      <c r="J3" s="665"/>
      <c r="K3" s="652"/>
      <c r="L3" s="652"/>
      <c r="M3" s="652"/>
    </row>
    <row r="4" spans="1:13" s="18" customFormat="1" ht="40.9" customHeight="1">
      <c r="A4" s="478" t="s">
        <v>380</v>
      </c>
      <c r="B4" s="478"/>
      <c r="C4" s="506" t="s">
        <v>381</v>
      </c>
      <c r="D4" s="507"/>
      <c r="E4" s="507"/>
      <c r="F4" s="507"/>
      <c r="G4" s="507"/>
      <c r="H4" s="507"/>
      <c r="I4" s="507"/>
      <c r="J4" s="507"/>
      <c r="K4" s="507"/>
      <c r="L4" s="507"/>
      <c r="M4" s="508"/>
    </row>
    <row r="5" spans="1:13" s="18" customFormat="1" ht="62.45" customHeight="1">
      <c r="A5" s="478" t="s">
        <v>382</v>
      </c>
      <c r="B5" s="478"/>
      <c r="C5" s="506" t="s">
        <v>25</v>
      </c>
      <c r="D5" s="507"/>
      <c r="E5" s="507"/>
      <c r="F5" s="507"/>
      <c r="G5" s="507"/>
      <c r="H5" s="507"/>
      <c r="I5" s="507"/>
      <c r="J5" s="507"/>
      <c r="K5" s="507"/>
      <c r="L5" s="507"/>
      <c r="M5" s="508"/>
    </row>
    <row r="6" spans="1:13" s="18" customFormat="1" ht="40.9" customHeight="1" thickBot="1">
      <c r="A6" s="478" t="s">
        <v>283</v>
      </c>
      <c r="B6" s="478"/>
      <c r="C6" s="673" t="s">
        <v>3</v>
      </c>
      <c r="D6" s="674"/>
      <c r="E6" s="674"/>
      <c r="F6" s="674"/>
      <c r="G6" s="674"/>
      <c r="H6" s="674"/>
      <c r="I6" s="674"/>
      <c r="J6" s="674"/>
      <c r="K6" s="674"/>
      <c r="L6" s="674"/>
      <c r="M6" s="675"/>
    </row>
    <row r="7" spans="1:13" s="22" customFormat="1" ht="40.5" customHeight="1" thickTop="1" thickBot="1">
      <c r="A7" s="668" t="s">
        <v>501</v>
      </c>
      <c r="B7" s="669"/>
      <c r="C7" s="670"/>
      <c r="D7" s="671" t="s">
        <v>502</v>
      </c>
      <c r="E7" s="671"/>
      <c r="F7" s="671"/>
      <c r="G7" s="672" t="s">
        <v>503</v>
      </c>
      <c r="H7" s="653" t="s">
        <v>504</v>
      </c>
      <c r="I7" s="655" t="s">
        <v>505</v>
      </c>
      <c r="J7" s="656"/>
      <c r="K7" s="655" t="s">
        <v>506</v>
      </c>
      <c r="L7" s="656"/>
      <c r="M7" s="657" t="s">
        <v>507</v>
      </c>
    </row>
    <row r="8" spans="1:13" s="23" customFormat="1" ht="108" customHeight="1" thickTop="1" thickBot="1">
      <c r="A8" s="316" t="s">
        <v>30</v>
      </c>
      <c r="B8" s="316" t="s">
        <v>223</v>
      </c>
      <c r="C8" s="316" t="s">
        <v>225</v>
      </c>
      <c r="D8" s="27" t="s">
        <v>235</v>
      </c>
      <c r="E8" s="27" t="s">
        <v>508</v>
      </c>
      <c r="F8" s="27" t="s">
        <v>509</v>
      </c>
      <c r="G8" s="672"/>
      <c r="H8" s="654"/>
      <c r="I8" s="28" t="s">
        <v>510</v>
      </c>
      <c r="J8" s="28" t="s">
        <v>511</v>
      </c>
      <c r="K8" s="28" t="s">
        <v>512</v>
      </c>
      <c r="L8" s="28" t="s">
        <v>513</v>
      </c>
      <c r="M8" s="657"/>
    </row>
    <row r="9" spans="1:13" s="24" customFormat="1" ht="21.75" customHeight="1" thickTop="1" thickBot="1">
      <c r="A9" s="666"/>
      <c r="B9" s="667"/>
      <c r="C9" s="667"/>
      <c r="D9" s="667"/>
      <c r="E9" s="667"/>
      <c r="F9" s="667"/>
      <c r="G9" s="667"/>
      <c r="H9" s="29"/>
      <c r="I9" s="29"/>
      <c r="J9" s="29"/>
      <c r="K9" s="29"/>
      <c r="L9" s="29"/>
      <c r="M9" s="29"/>
    </row>
    <row r="10" spans="1:13" s="25" customFormat="1" ht="15" hidden="1" customHeight="1">
      <c r="A10" s="627">
        <f>'7- Mapa Final'!A10</f>
        <v>1</v>
      </c>
      <c r="B10" s="630" t="str">
        <f>'7- Mapa Final'!B10</f>
        <v>Vencimiento de Términos</v>
      </c>
      <c r="C10" s="630" t="str">
        <f>'7- Mapa Final'!C10</f>
        <v>Se realizan  actuaciones procesales o se da  respuesta a las solicitudes de los usuarios de la administración de justicia en materia penal, después del  término legal establecido para decidir sobre los conflictos presentados a los jueces.</v>
      </c>
      <c r="D10" s="633" t="str">
        <f>'7- Mapa Final'!J10</f>
        <v>Muy Baja - 1</v>
      </c>
      <c r="E10" s="636" t="str">
        <f>'7- Mapa Final'!K10</f>
        <v>Menor - 2</v>
      </c>
      <c r="F10" s="648" t="str">
        <f>'7- Mapa Final'!M10</f>
        <v>Bajo - 2</v>
      </c>
      <c r="G10" s="425" t="s">
        <v>396</v>
      </c>
      <c r="H10" s="296">
        <f>'7- Mapa Final'!O10</f>
        <v>0</v>
      </c>
      <c r="I10" s="651"/>
      <c r="J10" s="651" t="s">
        <v>13</v>
      </c>
      <c r="K10" s="642"/>
      <c r="L10" s="642"/>
      <c r="M10" s="645"/>
    </row>
    <row r="11" spans="1:13" s="25" customFormat="1" ht="13.5" hidden="1" customHeight="1">
      <c r="A11" s="628"/>
      <c r="B11" s="631"/>
      <c r="C11" s="631"/>
      <c r="D11" s="634"/>
      <c r="E11" s="637"/>
      <c r="F11" s="649"/>
      <c r="G11" s="425"/>
      <c r="H11" s="297">
        <f>'7- Mapa Final'!O11</f>
        <v>0</v>
      </c>
      <c r="I11" s="643"/>
      <c r="J11" s="643"/>
      <c r="K11" s="643"/>
      <c r="L11" s="643"/>
      <c r="M11" s="646"/>
    </row>
    <row r="12" spans="1:13" s="25" customFormat="1" ht="13.5" hidden="1" customHeight="1">
      <c r="A12" s="628"/>
      <c r="B12" s="631"/>
      <c r="C12" s="631"/>
      <c r="D12" s="634"/>
      <c r="E12" s="637"/>
      <c r="F12" s="649"/>
      <c r="G12" s="425"/>
      <c r="H12" s="297">
        <f>'7- Mapa Final'!O12</f>
        <v>0</v>
      </c>
      <c r="I12" s="643"/>
      <c r="J12" s="643"/>
      <c r="K12" s="643"/>
      <c r="L12" s="643"/>
      <c r="M12" s="646"/>
    </row>
    <row r="13" spans="1:13" s="25" customFormat="1" ht="13.5" customHeight="1">
      <c r="A13" s="628"/>
      <c r="B13" s="631"/>
      <c r="C13" s="631"/>
      <c r="D13" s="634"/>
      <c r="E13" s="637"/>
      <c r="F13" s="649"/>
      <c r="G13" s="425"/>
      <c r="H13" s="625"/>
      <c r="I13" s="643"/>
      <c r="J13" s="643"/>
      <c r="K13" s="643"/>
      <c r="L13" s="643"/>
      <c r="M13" s="646"/>
    </row>
    <row r="14" spans="1:13" s="25" customFormat="1" ht="13.5" customHeight="1">
      <c r="A14" s="628"/>
      <c r="B14" s="631"/>
      <c r="C14" s="631"/>
      <c r="D14" s="634"/>
      <c r="E14" s="637"/>
      <c r="F14" s="649"/>
      <c r="G14" s="425"/>
      <c r="H14" s="625"/>
      <c r="I14" s="643"/>
      <c r="J14" s="643"/>
      <c r="K14" s="643"/>
      <c r="L14" s="643"/>
      <c r="M14" s="646"/>
    </row>
    <row r="15" spans="1:13" s="25" customFormat="1" ht="13.5" customHeight="1">
      <c r="A15" s="628"/>
      <c r="B15" s="631"/>
      <c r="C15" s="631"/>
      <c r="D15" s="634"/>
      <c r="E15" s="637"/>
      <c r="F15" s="649"/>
      <c r="G15" s="425"/>
      <c r="H15" s="625"/>
      <c r="I15" s="643"/>
      <c r="J15" s="643"/>
      <c r="K15" s="643"/>
      <c r="L15" s="643"/>
      <c r="M15" s="646"/>
    </row>
    <row r="16" spans="1:13" s="25" customFormat="1" ht="13.5" customHeight="1">
      <c r="A16" s="628"/>
      <c r="B16" s="631"/>
      <c r="C16" s="631"/>
      <c r="D16" s="634"/>
      <c r="E16" s="637"/>
      <c r="F16" s="649"/>
      <c r="G16" s="425"/>
      <c r="H16" s="625"/>
      <c r="I16" s="643"/>
      <c r="J16" s="643"/>
      <c r="K16" s="643"/>
      <c r="L16" s="643"/>
      <c r="M16" s="646"/>
    </row>
    <row r="17" spans="1:13" s="25" customFormat="1" ht="13.5" customHeight="1">
      <c r="A17" s="628"/>
      <c r="B17" s="631"/>
      <c r="C17" s="631"/>
      <c r="D17" s="634"/>
      <c r="E17" s="637"/>
      <c r="F17" s="649"/>
      <c r="G17" s="425"/>
      <c r="H17" s="625"/>
      <c r="I17" s="643"/>
      <c r="J17" s="643"/>
      <c r="K17" s="643"/>
      <c r="L17" s="643"/>
      <c r="M17" s="646"/>
    </row>
    <row r="18" spans="1:13" s="25" customFormat="1" ht="13.5" customHeight="1">
      <c r="A18" s="628"/>
      <c r="B18" s="631"/>
      <c r="C18" s="631"/>
      <c r="D18" s="634"/>
      <c r="E18" s="637"/>
      <c r="F18" s="649"/>
      <c r="G18" s="425"/>
      <c r="H18" s="625"/>
      <c r="I18" s="643"/>
      <c r="J18" s="643"/>
      <c r="K18" s="643"/>
      <c r="L18" s="643"/>
      <c r="M18" s="646"/>
    </row>
    <row r="19" spans="1:13" s="25" customFormat="1" ht="21.75" customHeight="1" thickBot="1">
      <c r="A19" s="629"/>
      <c r="B19" s="632"/>
      <c r="C19" s="632"/>
      <c r="D19" s="635"/>
      <c r="E19" s="638"/>
      <c r="F19" s="650"/>
      <c r="G19" s="430"/>
      <c r="H19" s="626"/>
      <c r="I19" s="644"/>
      <c r="J19" s="644"/>
      <c r="K19" s="644"/>
      <c r="L19" s="644"/>
      <c r="M19" s="647"/>
    </row>
    <row r="20" spans="1:13" s="25" customFormat="1" ht="12.75" hidden="1" customHeight="1">
      <c r="A20" s="627">
        <f>'7- Mapa Final'!A20</f>
        <v>2</v>
      </c>
      <c r="B20" s="630" t="str">
        <f>'7- Mapa Final'!B20</f>
        <v xml:space="preserve">Incumplimientos en la realizacion de audiencias  </v>
      </c>
      <c r="C20" s="630" t="str">
        <f>'7- Mapa Final'!C20</f>
        <v xml:space="preserve">No se atiende la  solicitud  de un fiscal o parte interesada para la realización de una audiencia preliminar o no se cumple  la programción de audiencias de Conocimiento. </v>
      </c>
      <c r="D20" s="633" t="str">
        <f>'7- Mapa Final'!J20</f>
        <v>Alta - 4</v>
      </c>
      <c r="E20" s="636" t="str">
        <f>'7- Mapa Final'!K20</f>
        <v>Menor - 2</v>
      </c>
      <c r="F20" s="648" t="str">
        <f>'7- Mapa Final'!M20</f>
        <v>Moderado - 8</v>
      </c>
      <c r="G20" s="425" t="s">
        <v>396</v>
      </c>
      <c r="H20" s="296">
        <f>'7- Mapa Final'!O20</f>
        <v>0</v>
      </c>
      <c r="I20" s="651"/>
      <c r="J20" s="651" t="s">
        <v>13</v>
      </c>
      <c r="K20" s="642"/>
      <c r="L20" s="642"/>
      <c r="M20" s="645"/>
    </row>
    <row r="21" spans="1:13" s="25" customFormat="1" ht="12.75" hidden="1" customHeight="1">
      <c r="A21" s="628"/>
      <c r="B21" s="631"/>
      <c r="C21" s="631"/>
      <c r="D21" s="634"/>
      <c r="E21" s="637"/>
      <c r="F21" s="649"/>
      <c r="G21" s="425"/>
      <c r="H21" s="297">
        <f>'7- Mapa Final'!O21</f>
        <v>0</v>
      </c>
      <c r="I21" s="643"/>
      <c r="J21" s="643"/>
      <c r="K21" s="643"/>
      <c r="L21" s="643"/>
      <c r="M21" s="646"/>
    </row>
    <row r="22" spans="1:13" s="25" customFormat="1" ht="12.75" customHeight="1">
      <c r="A22" s="628"/>
      <c r="B22" s="631"/>
      <c r="C22" s="631"/>
      <c r="D22" s="634"/>
      <c r="E22" s="637"/>
      <c r="F22" s="649"/>
      <c r="G22" s="425"/>
      <c r="H22" s="625"/>
      <c r="I22" s="643"/>
      <c r="J22" s="643"/>
      <c r="K22" s="643"/>
      <c r="L22" s="643"/>
      <c r="M22" s="646"/>
    </row>
    <row r="23" spans="1:13" s="25" customFormat="1" ht="12.75" customHeight="1">
      <c r="A23" s="628"/>
      <c r="B23" s="631"/>
      <c r="C23" s="631"/>
      <c r="D23" s="634"/>
      <c r="E23" s="637"/>
      <c r="F23" s="649"/>
      <c r="G23" s="425"/>
      <c r="H23" s="625"/>
      <c r="I23" s="643"/>
      <c r="J23" s="643"/>
      <c r="K23" s="643"/>
      <c r="L23" s="643"/>
      <c r="M23" s="646"/>
    </row>
    <row r="24" spans="1:13" s="25" customFormat="1" ht="13.5" customHeight="1">
      <c r="A24" s="628"/>
      <c r="B24" s="631"/>
      <c r="C24" s="631"/>
      <c r="D24" s="634"/>
      <c r="E24" s="637"/>
      <c r="F24" s="649"/>
      <c r="G24" s="425"/>
      <c r="H24" s="625"/>
      <c r="I24" s="643"/>
      <c r="J24" s="643"/>
      <c r="K24" s="643"/>
      <c r="L24" s="643"/>
      <c r="M24" s="646"/>
    </row>
    <row r="25" spans="1:13">
      <c r="A25" s="628"/>
      <c r="B25" s="631"/>
      <c r="C25" s="631"/>
      <c r="D25" s="634"/>
      <c r="E25" s="637"/>
      <c r="F25" s="649"/>
      <c r="G25" s="425"/>
      <c r="H25" s="625"/>
      <c r="I25" s="643"/>
      <c r="J25" s="643"/>
      <c r="K25" s="643"/>
      <c r="L25" s="643"/>
      <c r="M25" s="646"/>
    </row>
    <row r="26" spans="1:13">
      <c r="A26" s="628"/>
      <c r="B26" s="631"/>
      <c r="C26" s="631"/>
      <c r="D26" s="634"/>
      <c r="E26" s="637"/>
      <c r="F26" s="649"/>
      <c r="G26" s="425"/>
      <c r="H26" s="625"/>
      <c r="I26" s="643"/>
      <c r="J26" s="643"/>
      <c r="K26" s="643"/>
      <c r="L26" s="643"/>
      <c r="M26" s="646"/>
    </row>
    <row r="27" spans="1:13">
      <c r="A27" s="628"/>
      <c r="B27" s="631"/>
      <c r="C27" s="631"/>
      <c r="D27" s="634"/>
      <c r="E27" s="637"/>
      <c r="F27" s="649"/>
      <c r="G27" s="425"/>
      <c r="H27" s="625"/>
      <c r="I27" s="643"/>
      <c r="J27" s="643"/>
      <c r="K27" s="643"/>
      <c r="L27" s="643"/>
      <c r="M27" s="646"/>
    </row>
    <row r="28" spans="1:13">
      <c r="A28" s="628"/>
      <c r="B28" s="631"/>
      <c r="C28" s="631"/>
      <c r="D28" s="634"/>
      <c r="E28" s="637"/>
      <c r="F28" s="649"/>
      <c r="G28" s="425"/>
      <c r="H28" s="625"/>
      <c r="I28" s="643"/>
      <c r="J28" s="643"/>
      <c r="K28" s="643"/>
      <c r="L28" s="643"/>
      <c r="M28" s="646"/>
    </row>
    <row r="29" spans="1:13" ht="15.75" thickBot="1">
      <c r="A29" s="629"/>
      <c r="B29" s="632"/>
      <c r="C29" s="632"/>
      <c r="D29" s="635"/>
      <c r="E29" s="638"/>
      <c r="F29" s="650"/>
      <c r="G29" s="430"/>
      <c r="H29" s="626"/>
      <c r="I29" s="644"/>
      <c r="J29" s="644"/>
      <c r="K29" s="644"/>
      <c r="L29" s="644"/>
      <c r="M29" s="647"/>
    </row>
    <row r="30" spans="1:13" s="25" customFormat="1" ht="12.75" hidden="1" customHeight="1">
      <c r="A30" s="627">
        <f>'7- Mapa Final'!A30</f>
        <v>3</v>
      </c>
      <c r="B30" s="630" t="str">
        <f>'7- Mapa Final'!B30</f>
        <v xml:space="preserve"> Efectuar notificaciones que no cumplan con los requistos</v>
      </c>
      <c r="C30" s="630" t="str">
        <f>'7- Mapa Final'!C30</f>
        <v>No se realizan las  notificaciones , no se erfectuan  oportunamente o no se aplica aplicar la normatividad</v>
      </c>
      <c r="D30" s="633" t="str">
        <f>'7- Mapa Final'!J30</f>
        <v>Baja - 2</v>
      </c>
      <c r="E30" s="636" t="str">
        <f>'7- Mapa Final'!K30</f>
        <v>Menor - 2</v>
      </c>
      <c r="F30" s="648" t="str">
        <f>'7- Mapa Final'!M30</f>
        <v>Moderado - 4</v>
      </c>
      <c r="G30" s="425" t="s">
        <v>396</v>
      </c>
      <c r="H30" s="296">
        <f>'7- Mapa Final'!O30</f>
        <v>0</v>
      </c>
      <c r="I30" s="651"/>
      <c r="J30" s="651" t="s">
        <v>13</v>
      </c>
      <c r="K30" s="642"/>
      <c r="L30" s="642"/>
      <c r="M30" s="645"/>
    </row>
    <row r="31" spans="1:13" s="25" customFormat="1" ht="12.75" hidden="1" customHeight="1">
      <c r="A31" s="628"/>
      <c r="B31" s="631"/>
      <c r="C31" s="631"/>
      <c r="D31" s="634"/>
      <c r="E31" s="637"/>
      <c r="F31" s="649"/>
      <c r="G31" s="425"/>
      <c r="H31" s="297">
        <f>'7- Mapa Final'!O31</f>
        <v>0</v>
      </c>
      <c r="I31" s="643"/>
      <c r="J31" s="643"/>
      <c r="K31" s="643"/>
      <c r="L31" s="643"/>
      <c r="M31" s="646"/>
    </row>
    <row r="32" spans="1:13" s="25" customFormat="1" ht="12.75" customHeight="1">
      <c r="A32" s="628"/>
      <c r="B32" s="631"/>
      <c r="C32" s="631"/>
      <c r="D32" s="634"/>
      <c r="E32" s="637"/>
      <c r="F32" s="649"/>
      <c r="G32" s="425"/>
      <c r="H32" s="625"/>
      <c r="I32" s="643"/>
      <c r="J32" s="643"/>
      <c r="K32" s="643"/>
      <c r="L32" s="643"/>
      <c r="M32" s="646"/>
    </row>
    <row r="33" spans="1:13" s="25" customFormat="1" ht="12.75" customHeight="1">
      <c r="A33" s="628"/>
      <c r="B33" s="631"/>
      <c r="C33" s="631"/>
      <c r="D33" s="634"/>
      <c r="E33" s="637"/>
      <c r="F33" s="649"/>
      <c r="G33" s="425"/>
      <c r="H33" s="625"/>
      <c r="I33" s="643"/>
      <c r="J33" s="643"/>
      <c r="K33" s="643"/>
      <c r="L33" s="643"/>
      <c r="M33" s="646"/>
    </row>
    <row r="34" spans="1:13" s="25" customFormat="1" ht="13.5" customHeight="1">
      <c r="A34" s="628"/>
      <c r="B34" s="631"/>
      <c r="C34" s="631"/>
      <c r="D34" s="634"/>
      <c r="E34" s="637"/>
      <c r="F34" s="649"/>
      <c r="G34" s="425"/>
      <c r="H34" s="625"/>
      <c r="I34" s="643"/>
      <c r="J34" s="643"/>
      <c r="K34" s="643"/>
      <c r="L34" s="643"/>
      <c r="M34" s="646"/>
    </row>
    <row r="35" spans="1:13">
      <c r="A35" s="628"/>
      <c r="B35" s="631"/>
      <c r="C35" s="631"/>
      <c r="D35" s="634"/>
      <c r="E35" s="637"/>
      <c r="F35" s="649"/>
      <c r="G35" s="425"/>
      <c r="H35" s="625"/>
      <c r="I35" s="643"/>
      <c r="J35" s="643"/>
      <c r="K35" s="643"/>
      <c r="L35" s="643"/>
      <c r="M35" s="646"/>
    </row>
    <row r="36" spans="1:13">
      <c r="A36" s="628"/>
      <c r="B36" s="631"/>
      <c r="C36" s="631"/>
      <c r="D36" s="634"/>
      <c r="E36" s="637"/>
      <c r="F36" s="649"/>
      <c r="G36" s="425"/>
      <c r="H36" s="625"/>
      <c r="I36" s="643"/>
      <c r="J36" s="643"/>
      <c r="K36" s="643"/>
      <c r="L36" s="643"/>
      <c r="M36" s="646"/>
    </row>
    <row r="37" spans="1:13">
      <c r="A37" s="628"/>
      <c r="B37" s="631"/>
      <c r="C37" s="631"/>
      <c r="D37" s="634"/>
      <c r="E37" s="637"/>
      <c r="F37" s="649"/>
      <c r="G37" s="425"/>
      <c r="H37" s="625"/>
      <c r="I37" s="643"/>
      <c r="J37" s="643"/>
      <c r="K37" s="643"/>
      <c r="L37" s="643"/>
      <c r="M37" s="646"/>
    </row>
    <row r="38" spans="1:13">
      <c r="A38" s="628"/>
      <c r="B38" s="631"/>
      <c r="C38" s="631"/>
      <c r="D38" s="634"/>
      <c r="E38" s="637"/>
      <c r="F38" s="649"/>
      <c r="G38" s="425"/>
      <c r="H38" s="625"/>
      <c r="I38" s="643"/>
      <c r="J38" s="643"/>
      <c r="K38" s="643"/>
      <c r="L38" s="643"/>
      <c r="M38" s="646"/>
    </row>
    <row r="39" spans="1:13" ht="15.75" thickBot="1">
      <c r="A39" s="629"/>
      <c r="B39" s="632"/>
      <c r="C39" s="632"/>
      <c r="D39" s="635"/>
      <c r="E39" s="638"/>
      <c r="F39" s="650"/>
      <c r="G39" s="430"/>
      <c r="H39" s="626"/>
      <c r="I39" s="644"/>
      <c r="J39" s="644"/>
      <c r="K39" s="644"/>
      <c r="L39" s="644"/>
      <c r="M39" s="647"/>
    </row>
    <row r="40" spans="1:13" s="25" customFormat="1" ht="12.75" hidden="1" customHeight="1">
      <c r="A40" s="627">
        <f>'7- Mapa Final'!A40</f>
        <v>4</v>
      </c>
      <c r="B40" s="630" t="str">
        <f>'7- Mapa Final'!B40</f>
        <v>Efectuar el reparto judicial incumpliendo requisitos</v>
      </c>
      <c r="C40" s="630" t="str">
        <f>'7- Mapa Final'!C40</f>
        <v>Realizar el reparto incumplimiento los principios  y condiciones establecidas para su realización</v>
      </c>
      <c r="D40" s="633" t="str">
        <f>'7- Mapa Final'!J40</f>
        <v>Muy Baja - 1</v>
      </c>
      <c r="E40" s="636" t="str">
        <f>'7- Mapa Final'!K40</f>
        <v>Menor - 2</v>
      </c>
      <c r="F40" s="648" t="str">
        <f>'7- Mapa Final'!M40</f>
        <v>Bajo - 2</v>
      </c>
      <c r="G40" s="443" t="s">
        <v>396</v>
      </c>
      <c r="H40" s="296">
        <f>'7- Mapa Final'!O40</f>
        <v>0</v>
      </c>
      <c r="I40" s="651"/>
      <c r="J40" s="651" t="s">
        <v>13</v>
      </c>
      <c r="K40" s="642"/>
      <c r="L40" s="642"/>
      <c r="M40" s="645"/>
    </row>
    <row r="41" spans="1:13" s="25" customFormat="1" ht="12.75" hidden="1" customHeight="1">
      <c r="A41" s="628"/>
      <c r="B41" s="631"/>
      <c r="C41" s="631"/>
      <c r="D41" s="634"/>
      <c r="E41" s="637"/>
      <c r="F41" s="649"/>
      <c r="G41" s="413"/>
      <c r="H41" s="297">
        <f>'7- Mapa Final'!O41</f>
        <v>0</v>
      </c>
      <c r="I41" s="643"/>
      <c r="J41" s="643"/>
      <c r="K41" s="643"/>
      <c r="L41" s="643"/>
      <c r="M41" s="646"/>
    </row>
    <row r="42" spans="1:13" s="25" customFormat="1" ht="12.75" hidden="1" customHeight="1">
      <c r="A42" s="628"/>
      <c r="B42" s="631"/>
      <c r="C42" s="631"/>
      <c r="D42" s="634"/>
      <c r="E42" s="637"/>
      <c r="F42" s="649"/>
      <c r="G42" s="413"/>
      <c r="H42" s="297">
        <f>'7- Mapa Final'!O42</f>
        <v>0</v>
      </c>
      <c r="I42" s="643"/>
      <c r="J42" s="643"/>
      <c r="K42" s="643"/>
      <c r="L42" s="643"/>
      <c r="M42" s="646"/>
    </row>
    <row r="43" spans="1:13" s="25" customFormat="1" ht="12.75" hidden="1" customHeight="1">
      <c r="A43" s="628"/>
      <c r="B43" s="631"/>
      <c r="C43" s="631"/>
      <c r="D43" s="634"/>
      <c r="E43" s="637"/>
      <c r="F43" s="649"/>
      <c r="G43" s="413"/>
      <c r="H43" s="297">
        <f>'7- Mapa Final'!O43</f>
        <v>0</v>
      </c>
      <c r="I43" s="643"/>
      <c r="J43" s="643"/>
      <c r="K43" s="643"/>
      <c r="L43" s="643"/>
      <c r="M43" s="646"/>
    </row>
    <row r="44" spans="1:13" s="25" customFormat="1" ht="13.5" customHeight="1">
      <c r="A44" s="628"/>
      <c r="B44" s="631"/>
      <c r="C44" s="631"/>
      <c r="D44" s="634"/>
      <c r="E44" s="637"/>
      <c r="F44" s="649"/>
      <c r="G44" s="413"/>
      <c r="H44" s="625"/>
      <c r="I44" s="643"/>
      <c r="J44" s="643"/>
      <c r="K44" s="643"/>
      <c r="L44" s="643"/>
      <c r="M44" s="646"/>
    </row>
    <row r="45" spans="1:13">
      <c r="A45" s="628"/>
      <c r="B45" s="631"/>
      <c r="C45" s="631"/>
      <c r="D45" s="634"/>
      <c r="E45" s="637"/>
      <c r="F45" s="649"/>
      <c r="G45" s="413"/>
      <c r="H45" s="625"/>
      <c r="I45" s="643"/>
      <c r="J45" s="643"/>
      <c r="K45" s="643"/>
      <c r="L45" s="643"/>
      <c r="M45" s="646"/>
    </row>
    <row r="46" spans="1:13">
      <c r="A46" s="628"/>
      <c r="B46" s="631"/>
      <c r="C46" s="631"/>
      <c r="D46" s="634"/>
      <c r="E46" s="637"/>
      <c r="F46" s="649"/>
      <c r="G46" s="413"/>
      <c r="H46" s="625"/>
      <c r="I46" s="643"/>
      <c r="J46" s="643"/>
      <c r="K46" s="643"/>
      <c r="L46" s="643"/>
      <c r="M46" s="646"/>
    </row>
    <row r="47" spans="1:13">
      <c r="A47" s="628"/>
      <c r="B47" s="631"/>
      <c r="C47" s="631"/>
      <c r="D47" s="634"/>
      <c r="E47" s="637"/>
      <c r="F47" s="649"/>
      <c r="G47" s="413"/>
      <c r="H47" s="625"/>
      <c r="I47" s="643"/>
      <c r="J47" s="643"/>
      <c r="K47" s="643"/>
      <c r="L47" s="643"/>
      <c r="M47" s="646"/>
    </row>
    <row r="48" spans="1:13">
      <c r="A48" s="628"/>
      <c r="B48" s="631"/>
      <c r="C48" s="631"/>
      <c r="D48" s="634"/>
      <c r="E48" s="637"/>
      <c r="F48" s="649"/>
      <c r="G48" s="413"/>
      <c r="H48" s="625"/>
      <c r="I48" s="643"/>
      <c r="J48" s="643"/>
      <c r="K48" s="643"/>
      <c r="L48" s="643"/>
      <c r="M48" s="646"/>
    </row>
    <row r="49" spans="1:13" ht="15.75" thickBot="1">
      <c r="A49" s="629"/>
      <c r="B49" s="632"/>
      <c r="C49" s="632"/>
      <c r="D49" s="635"/>
      <c r="E49" s="638"/>
      <c r="F49" s="650"/>
      <c r="G49" s="414"/>
      <c r="H49" s="626"/>
      <c r="I49" s="644"/>
      <c r="J49" s="644"/>
      <c r="K49" s="644"/>
      <c r="L49" s="644"/>
      <c r="M49" s="647"/>
    </row>
    <row r="50" spans="1:13" s="25" customFormat="1" ht="12.75" hidden="1" customHeight="1">
      <c r="A50" s="627">
        <v>5</v>
      </c>
      <c r="B50" s="630" t="str">
        <f>'7- Mapa Final'!B50</f>
        <v>Pérdida de documentos</v>
      </c>
      <c r="C50" s="630" t="str">
        <f>'7- Mapa Final'!C50</f>
        <v>Extravío temporal o definitivo de los  documentos de los procesos judiciales</v>
      </c>
      <c r="D50" s="633" t="str">
        <f>'7- Mapa Final'!J50</f>
        <v>Muy Baja - 1</v>
      </c>
      <c r="E50" s="636" t="str">
        <f>'7- Mapa Final'!K50</f>
        <v>Menor - 2</v>
      </c>
      <c r="F50" s="648" t="str">
        <f>'7- Mapa Final'!M50</f>
        <v>Bajo - 2</v>
      </c>
      <c r="G50" s="425" t="s">
        <v>396</v>
      </c>
      <c r="H50" s="296">
        <f>'7- Mapa Final'!O50</f>
        <v>0</v>
      </c>
      <c r="I50" s="651"/>
      <c r="J50" s="651" t="s">
        <v>13</v>
      </c>
      <c r="K50" s="642"/>
      <c r="L50" s="642"/>
      <c r="M50" s="645"/>
    </row>
    <row r="51" spans="1:13" s="25" customFormat="1" ht="12.75" hidden="1" customHeight="1">
      <c r="A51" s="628"/>
      <c r="B51" s="631"/>
      <c r="C51" s="631"/>
      <c r="D51" s="634"/>
      <c r="E51" s="637"/>
      <c r="F51" s="649"/>
      <c r="G51" s="425"/>
      <c r="H51" s="297">
        <f>'7- Mapa Final'!O51</f>
        <v>0</v>
      </c>
      <c r="I51" s="643"/>
      <c r="J51" s="643"/>
      <c r="K51" s="643"/>
      <c r="L51" s="643"/>
      <c r="M51" s="646"/>
    </row>
    <row r="52" spans="1:13" s="25" customFormat="1" ht="12.75" customHeight="1">
      <c r="A52" s="628"/>
      <c r="B52" s="631"/>
      <c r="C52" s="631"/>
      <c r="D52" s="634"/>
      <c r="E52" s="637"/>
      <c r="F52" s="649"/>
      <c r="G52" s="425"/>
      <c r="H52" s="625"/>
      <c r="I52" s="643"/>
      <c r="J52" s="643"/>
      <c r="K52" s="643"/>
      <c r="L52" s="643"/>
      <c r="M52" s="646"/>
    </row>
    <row r="53" spans="1:13" s="25" customFormat="1" ht="12.75" customHeight="1">
      <c r="A53" s="628"/>
      <c r="B53" s="631"/>
      <c r="C53" s="631"/>
      <c r="D53" s="634"/>
      <c r="E53" s="637"/>
      <c r="F53" s="649"/>
      <c r="G53" s="425"/>
      <c r="H53" s="625"/>
      <c r="I53" s="643"/>
      <c r="J53" s="643"/>
      <c r="K53" s="643"/>
      <c r="L53" s="643"/>
      <c r="M53" s="646"/>
    </row>
    <row r="54" spans="1:13" s="25" customFormat="1" ht="13.5" customHeight="1">
      <c r="A54" s="628"/>
      <c r="B54" s="631"/>
      <c r="C54" s="631"/>
      <c r="D54" s="634"/>
      <c r="E54" s="637"/>
      <c r="F54" s="649"/>
      <c r="G54" s="425"/>
      <c r="H54" s="625"/>
      <c r="I54" s="643"/>
      <c r="J54" s="643"/>
      <c r="K54" s="643"/>
      <c r="L54" s="643"/>
      <c r="M54" s="646"/>
    </row>
    <row r="55" spans="1:13">
      <c r="A55" s="628"/>
      <c r="B55" s="631"/>
      <c r="C55" s="631"/>
      <c r="D55" s="634"/>
      <c r="E55" s="637"/>
      <c r="F55" s="649"/>
      <c r="G55" s="425"/>
      <c r="H55" s="625"/>
      <c r="I55" s="643"/>
      <c r="J55" s="643"/>
      <c r="K55" s="643"/>
      <c r="L55" s="643"/>
      <c r="M55" s="646"/>
    </row>
    <row r="56" spans="1:13">
      <c r="A56" s="628"/>
      <c r="B56" s="631"/>
      <c r="C56" s="631"/>
      <c r="D56" s="634"/>
      <c r="E56" s="637"/>
      <c r="F56" s="649"/>
      <c r="G56" s="425"/>
      <c r="H56" s="625"/>
      <c r="I56" s="643"/>
      <c r="J56" s="643"/>
      <c r="K56" s="643"/>
      <c r="L56" s="643"/>
      <c r="M56" s="646"/>
    </row>
    <row r="57" spans="1:13">
      <c r="A57" s="628"/>
      <c r="B57" s="631"/>
      <c r="C57" s="631"/>
      <c r="D57" s="634"/>
      <c r="E57" s="637"/>
      <c r="F57" s="649"/>
      <c r="G57" s="425"/>
      <c r="H57" s="625"/>
      <c r="I57" s="643"/>
      <c r="J57" s="643"/>
      <c r="K57" s="643"/>
      <c r="L57" s="643"/>
      <c r="M57" s="646"/>
    </row>
    <row r="58" spans="1:13">
      <c r="A58" s="628"/>
      <c r="B58" s="631"/>
      <c r="C58" s="631"/>
      <c r="D58" s="634"/>
      <c r="E58" s="637"/>
      <c r="F58" s="649"/>
      <c r="G58" s="425"/>
      <c r="H58" s="625"/>
      <c r="I58" s="643"/>
      <c r="J58" s="643"/>
      <c r="K58" s="643"/>
      <c r="L58" s="643"/>
      <c r="M58" s="646"/>
    </row>
    <row r="59" spans="1:13" ht="15.75" thickBot="1">
      <c r="A59" s="629"/>
      <c r="B59" s="632"/>
      <c r="C59" s="632"/>
      <c r="D59" s="635"/>
      <c r="E59" s="638"/>
      <c r="F59" s="650"/>
      <c r="G59" s="430"/>
      <c r="H59" s="626"/>
      <c r="I59" s="644"/>
      <c r="J59" s="644"/>
      <c r="K59" s="644"/>
      <c r="L59" s="644"/>
      <c r="M59" s="647"/>
    </row>
    <row r="60" spans="1:13" s="25" customFormat="1" ht="12.75" customHeight="1">
      <c r="A60" s="639">
        <v>6</v>
      </c>
      <c r="B60" s="630" t="str">
        <f>'7- Mapa Final'!B60</f>
        <v xml:space="preserve">Recibir, ofrecer, prometer, entregar o aceptar dadivas  o beneficios a nombre propio o de terceros para  demorar, retener, alterar o direccionar fallos judiciales </v>
      </c>
      <c r="C60" s="630" t="str">
        <f>'7- Mapa Final'!C60</f>
        <v xml:space="preserve">Proferir  sentencias judiciales incumplmiendo los principios de la administracion de justicia o sin la observancia de los Codigos  Procesales en la materia </v>
      </c>
      <c r="D60" s="633" t="str">
        <f>'7- Mapa Final'!J60</f>
        <v>Muy Baja - 1</v>
      </c>
      <c r="E60" s="636" t="str">
        <f>'7- Mapa Final'!K60</f>
        <v>Mayor - 4</v>
      </c>
      <c r="F60" s="648" t="str">
        <f>'7- Mapa Final'!M60</f>
        <v>Alto  - 4</v>
      </c>
      <c r="G60" s="425" t="s">
        <v>398</v>
      </c>
      <c r="H60" s="296" t="str">
        <f>'7- Mapa Final'!O60</f>
        <v xml:space="preserve">Control interno de los repartos, los procesos penales para adolescentes y acciones constitucionales con el fin de garantizar un tramite igualitario y sin lugar a discriminaciones.                                         
 </v>
      </c>
      <c r="I60" s="651"/>
      <c r="J60" s="651" t="s">
        <v>13</v>
      </c>
      <c r="K60" s="642"/>
      <c r="L60" s="642"/>
      <c r="M60" s="645"/>
    </row>
    <row r="61" spans="1:13" s="25" customFormat="1" ht="12.75" customHeight="1">
      <c r="A61" s="640"/>
      <c r="B61" s="631"/>
      <c r="C61" s="631"/>
      <c r="D61" s="634"/>
      <c r="E61" s="637"/>
      <c r="F61" s="649"/>
      <c r="G61" s="425"/>
      <c r="H61" s="297" t="str">
        <f>'7- Mapa Final'!O61</f>
        <v xml:space="preserve">Dar trámite a las actuaciones judiciales conforme a su turno, respetando el orden de llegada y de prelación.                                     </v>
      </c>
      <c r="I61" s="676"/>
      <c r="J61" s="643"/>
      <c r="K61" s="643"/>
      <c r="L61" s="643"/>
      <c r="M61" s="646"/>
    </row>
    <row r="62" spans="1:13" s="25" customFormat="1" ht="12.75" customHeight="1">
      <c r="A62" s="640"/>
      <c r="B62" s="631"/>
      <c r="C62" s="631"/>
      <c r="D62" s="634"/>
      <c r="E62" s="637"/>
      <c r="F62" s="649"/>
      <c r="G62" s="425"/>
      <c r="H62" s="297" t="str">
        <f>'7- Mapa Final'!O62</f>
        <v xml:space="preserve">Fomentar el uso de las buenas practicas .                           </v>
      </c>
      <c r="I62" s="676"/>
      <c r="J62" s="643"/>
      <c r="K62" s="643"/>
      <c r="L62" s="643"/>
      <c r="M62" s="646"/>
    </row>
    <row r="63" spans="1:13" s="25" customFormat="1" ht="12.75" customHeight="1">
      <c r="A63" s="640"/>
      <c r="B63" s="631"/>
      <c r="C63" s="631"/>
      <c r="D63" s="634"/>
      <c r="E63" s="637"/>
      <c r="F63" s="649"/>
      <c r="G63" s="425"/>
      <c r="H63" s="297" t="str">
        <f>'7- Mapa Final'!O63</f>
        <v xml:space="preserve">Vigilar  que se garantice un comportamiento ético por parte de los empleados de los juzgados y el centro de servicios y se brinde transparencia en las actuaciones adelantadas en las acciones constitucionales y los procesos penales para adolescentes.  </v>
      </c>
      <c r="I63" s="676"/>
      <c r="J63" s="643"/>
      <c r="K63" s="643"/>
      <c r="L63" s="643"/>
      <c r="M63" s="646"/>
    </row>
    <row r="64" spans="1:13" s="25" customFormat="1" ht="13.5" customHeight="1">
      <c r="A64" s="640"/>
      <c r="B64" s="631"/>
      <c r="C64" s="631"/>
      <c r="D64" s="634"/>
      <c r="E64" s="637"/>
      <c r="F64" s="649"/>
      <c r="G64" s="425"/>
      <c r="H64" s="297" t="s">
        <v>404</v>
      </c>
      <c r="I64" s="676"/>
      <c r="J64" s="643"/>
      <c r="K64" s="643"/>
      <c r="L64" s="643"/>
      <c r="M64" s="646"/>
    </row>
    <row r="65" spans="1:13">
      <c r="A65" s="640"/>
      <c r="B65" s="631"/>
      <c r="C65" s="631"/>
      <c r="D65" s="634"/>
      <c r="E65" s="637"/>
      <c r="F65" s="649"/>
      <c r="G65" s="425"/>
      <c r="H65" s="678"/>
      <c r="I65" s="676"/>
      <c r="J65" s="643"/>
      <c r="K65" s="643"/>
      <c r="L65" s="643"/>
      <c r="M65" s="646"/>
    </row>
    <row r="66" spans="1:13">
      <c r="A66" s="640"/>
      <c r="B66" s="631"/>
      <c r="C66" s="631"/>
      <c r="D66" s="634"/>
      <c r="E66" s="637"/>
      <c r="F66" s="649"/>
      <c r="G66" s="425"/>
      <c r="H66" s="678"/>
      <c r="I66" s="676"/>
      <c r="J66" s="643"/>
      <c r="K66" s="643"/>
      <c r="L66" s="643"/>
      <c r="M66" s="646"/>
    </row>
    <row r="67" spans="1:13">
      <c r="A67" s="640"/>
      <c r="B67" s="631"/>
      <c r="C67" s="631"/>
      <c r="D67" s="634"/>
      <c r="E67" s="637"/>
      <c r="F67" s="649"/>
      <c r="G67" s="425"/>
      <c r="H67" s="678"/>
      <c r="I67" s="676"/>
      <c r="J67" s="643"/>
      <c r="K67" s="643"/>
      <c r="L67" s="643"/>
      <c r="M67" s="646"/>
    </row>
    <row r="68" spans="1:13">
      <c r="A68" s="640"/>
      <c r="B68" s="631"/>
      <c r="C68" s="631"/>
      <c r="D68" s="634"/>
      <c r="E68" s="637"/>
      <c r="F68" s="649"/>
      <c r="G68" s="425"/>
      <c r="H68" s="678"/>
      <c r="I68" s="676"/>
      <c r="J68" s="643"/>
      <c r="K68" s="643"/>
      <c r="L68" s="643"/>
      <c r="M68" s="646"/>
    </row>
    <row r="69" spans="1:13" ht="15.75" thickBot="1">
      <c r="A69" s="641"/>
      <c r="B69" s="632"/>
      <c r="C69" s="632"/>
      <c r="D69" s="635"/>
      <c r="E69" s="638"/>
      <c r="F69" s="650"/>
      <c r="G69" s="419"/>
      <c r="H69" s="679"/>
      <c r="I69" s="677"/>
      <c r="J69" s="644"/>
      <c r="K69" s="644"/>
      <c r="L69" s="644"/>
      <c r="M69" s="647"/>
    </row>
  </sheetData>
  <mergeCells count="94">
    <mergeCell ref="G60:G69"/>
    <mergeCell ref="I60:I69"/>
    <mergeCell ref="J60:J69"/>
    <mergeCell ref="K60:K69"/>
    <mergeCell ref="L60:L69"/>
    <mergeCell ref="M60:M69"/>
    <mergeCell ref="A60:A69"/>
    <mergeCell ref="B60:B69"/>
    <mergeCell ref="C60:C69"/>
    <mergeCell ref="D60:D69"/>
    <mergeCell ref="E60:E69"/>
    <mergeCell ref="F60:F69"/>
    <mergeCell ref="G50:G59"/>
    <mergeCell ref="I50:I59"/>
    <mergeCell ref="J50:J59"/>
    <mergeCell ref="K50:K59"/>
    <mergeCell ref="L50:L59"/>
    <mergeCell ref="M50:M59"/>
    <mergeCell ref="H52:H59"/>
    <mergeCell ref="A50:A59"/>
    <mergeCell ref="B50:B59"/>
    <mergeCell ref="C50:C59"/>
    <mergeCell ref="D50:D59"/>
    <mergeCell ref="E50:E59"/>
    <mergeCell ref="F50:F59"/>
    <mergeCell ref="G40:G49"/>
    <mergeCell ref="I40:I49"/>
    <mergeCell ref="J40:J49"/>
    <mergeCell ref="K40:K49"/>
    <mergeCell ref="L40:L49"/>
    <mergeCell ref="M40:M49"/>
    <mergeCell ref="H44:H49"/>
    <mergeCell ref="A40:A49"/>
    <mergeCell ref="B40:B49"/>
    <mergeCell ref="C40:C49"/>
    <mergeCell ref="D40:D49"/>
    <mergeCell ref="E40:E49"/>
    <mergeCell ref="F40:F49"/>
    <mergeCell ref="G30:G39"/>
    <mergeCell ref="I30:I39"/>
    <mergeCell ref="J30:J39"/>
    <mergeCell ref="K30:K39"/>
    <mergeCell ref="L30:L39"/>
    <mergeCell ref="M30:M39"/>
    <mergeCell ref="H32:H39"/>
    <mergeCell ref="A30:A39"/>
    <mergeCell ref="B30:B39"/>
    <mergeCell ref="C30:C39"/>
    <mergeCell ref="D30:D39"/>
    <mergeCell ref="E30:E39"/>
    <mergeCell ref="F30:F39"/>
    <mergeCell ref="G20:G29"/>
    <mergeCell ref="I20:I29"/>
    <mergeCell ref="J20:J29"/>
    <mergeCell ref="K20:K29"/>
    <mergeCell ref="L20:L29"/>
    <mergeCell ref="M20:M29"/>
    <mergeCell ref="H22:H29"/>
    <mergeCell ref="A20:A29"/>
    <mergeCell ref="B20:B29"/>
    <mergeCell ref="C20:C29"/>
    <mergeCell ref="D20:D29"/>
    <mergeCell ref="E20:E29"/>
    <mergeCell ref="F20:F29"/>
    <mergeCell ref="I10:I19"/>
    <mergeCell ref="J10:J19"/>
    <mergeCell ref="K10:K19"/>
    <mergeCell ref="L10:L19"/>
    <mergeCell ref="M10:M19"/>
    <mergeCell ref="H13:H19"/>
    <mergeCell ref="A9:G9"/>
    <mergeCell ref="A10:A19"/>
    <mergeCell ref="B10:B19"/>
    <mergeCell ref="C10:C19"/>
    <mergeCell ref="D10:D19"/>
    <mergeCell ref="E10:E19"/>
    <mergeCell ref="F10:F19"/>
    <mergeCell ref="G10:G19"/>
    <mergeCell ref="A6:B6"/>
    <mergeCell ref="C6:M6"/>
    <mergeCell ref="A7:C7"/>
    <mergeCell ref="D7:F7"/>
    <mergeCell ref="G7:G8"/>
    <mergeCell ref="H7:H8"/>
    <mergeCell ref="I7:J7"/>
    <mergeCell ref="K7:L7"/>
    <mergeCell ref="M7:M8"/>
    <mergeCell ref="A1:B2"/>
    <mergeCell ref="C1:J3"/>
    <mergeCell ref="K1:M3"/>
    <mergeCell ref="A4:B4"/>
    <mergeCell ref="C4:M4"/>
    <mergeCell ref="A5:B5"/>
    <mergeCell ref="C5:M5"/>
  </mergeCells>
  <conditionalFormatting sqref="A7:B7">
    <cfRule type="containsText" dxfId="167" priority="53" operator="containsText" text="3- Moderado">
      <formula>NOT(ISERROR(SEARCH("3- Moderado",A7)))</formula>
    </cfRule>
    <cfRule type="containsText" dxfId="166" priority="54" operator="containsText" text="6- Moderado">
      <formula>NOT(ISERROR(SEARCH("6- Moderado",A7)))</formula>
    </cfRule>
    <cfRule type="containsText" dxfId="165" priority="55" operator="containsText" text="4- Moderado">
      <formula>NOT(ISERROR(SEARCH("4- Moderado",A7)))</formula>
    </cfRule>
    <cfRule type="containsText" dxfId="164" priority="56" operator="containsText" text="3- Bajo">
      <formula>NOT(ISERROR(SEARCH("3- Bajo",A7)))</formula>
    </cfRule>
    <cfRule type="containsText" dxfId="163" priority="57" operator="containsText" text="4- Bajo">
      <formula>NOT(ISERROR(SEARCH("4- Bajo",A7)))</formula>
    </cfRule>
    <cfRule type="containsText" dxfId="162" priority="58" operator="containsText" text="1- Bajo">
      <formula>NOT(ISERROR(SEARCH("1- Bajo",A7)))</formula>
    </cfRule>
  </conditionalFormatting>
  <conditionalFormatting sqref="A10:E10 A20:E20">
    <cfRule type="containsText" dxfId="161" priority="47" operator="containsText" text="3- Moderado">
      <formula>NOT(ISERROR(SEARCH("3- Moderado",A10)))</formula>
    </cfRule>
    <cfRule type="containsText" dxfId="160" priority="48" operator="containsText" text="6- Moderado">
      <formula>NOT(ISERROR(SEARCH("6- Moderado",A10)))</formula>
    </cfRule>
    <cfRule type="containsText" dxfId="159" priority="49" operator="containsText" text="4- Moderado">
      <formula>NOT(ISERROR(SEARCH("4- Moderado",A10)))</formula>
    </cfRule>
    <cfRule type="containsText" dxfId="158" priority="50" operator="containsText" text="3- Bajo">
      <formula>NOT(ISERROR(SEARCH("3- Bajo",A10)))</formula>
    </cfRule>
    <cfRule type="containsText" dxfId="157" priority="51" operator="containsText" text="4- Bajo">
      <formula>NOT(ISERROR(SEARCH("4- Bajo",A10)))</formula>
    </cfRule>
    <cfRule type="containsText" dxfId="156" priority="52" operator="containsText" text="1- Bajo">
      <formula>NOT(ISERROR(SEARCH("1- Bajo",A10)))</formula>
    </cfRule>
  </conditionalFormatting>
  <conditionalFormatting sqref="A30:E30">
    <cfRule type="containsText" dxfId="155" priority="34" operator="containsText" text="3- Moderado">
      <formula>NOT(ISERROR(SEARCH("3- Moderado",A30)))</formula>
    </cfRule>
    <cfRule type="containsText" dxfId="154" priority="35" operator="containsText" text="6- Moderado">
      <formula>NOT(ISERROR(SEARCH("6- Moderado",A30)))</formula>
    </cfRule>
    <cfRule type="containsText" dxfId="153" priority="36" operator="containsText" text="4- Moderado">
      <formula>NOT(ISERROR(SEARCH("4- Moderado",A30)))</formula>
    </cfRule>
    <cfRule type="containsText" dxfId="152" priority="37" operator="containsText" text="3- Bajo">
      <formula>NOT(ISERROR(SEARCH("3- Bajo",A30)))</formula>
    </cfRule>
    <cfRule type="containsText" dxfId="151" priority="38" operator="containsText" text="4- Bajo">
      <formula>NOT(ISERROR(SEARCH("4- Bajo",A30)))</formula>
    </cfRule>
    <cfRule type="containsText" dxfId="150" priority="39" operator="containsText" text="1- Bajo">
      <formula>NOT(ISERROR(SEARCH("1- Bajo",A30)))</formula>
    </cfRule>
  </conditionalFormatting>
  <conditionalFormatting sqref="A40:E40">
    <cfRule type="containsText" dxfId="149" priority="27" operator="containsText" text="3- Moderado">
      <formula>NOT(ISERROR(SEARCH("3- Moderado",A40)))</formula>
    </cfRule>
    <cfRule type="containsText" dxfId="148" priority="28" operator="containsText" text="6- Moderado">
      <formula>NOT(ISERROR(SEARCH("6- Moderado",A40)))</formula>
    </cfRule>
    <cfRule type="containsText" dxfId="147" priority="29" operator="containsText" text="4- Moderado">
      <formula>NOT(ISERROR(SEARCH("4- Moderado",A40)))</formula>
    </cfRule>
    <cfRule type="containsText" dxfId="146" priority="30" operator="containsText" text="3- Bajo">
      <formula>NOT(ISERROR(SEARCH("3- Bajo",A40)))</formula>
    </cfRule>
    <cfRule type="containsText" dxfId="145" priority="31" operator="containsText" text="4- Bajo">
      <formula>NOT(ISERROR(SEARCH("4- Bajo",A40)))</formula>
    </cfRule>
    <cfRule type="containsText" dxfId="144" priority="32" operator="containsText" text="1- Bajo">
      <formula>NOT(ISERROR(SEARCH("1- Bajo",A40)))</formula>
    </cfRule>
  </conditionalFormatting>
  <conditionalFormatting sqref="A50:E50">
    <cfRule type="containsText" dxfId="143" priority="17" operator="containsText" text="3- Moderado">
      <formula>NOT(ISERROR(SEARCH("3- Moderado",A50)))</formula>
    </cfRule>
    <cfRule type="containsText" dxfId="142" priority="18" operator="containsText" text="6- Moderado">
      <formula>NOT(ISERROR(SEARCH("6- Moderado",A50)))</formula>
    </cfRule>
    <cfRule type="containsText" dxfId="141" priority="19" operator="containsText" text="4- Moderado">
      <formula>NOT(ISERROR(SEARCH("4- Moderado",A50)))</formula>
    </cfRule>
    <cfRule type="containsText" dxfId="140" priority="20" operator="containsText" text="3- Bajo">
      <formula>NOT(ISERROR(SEARCH("3- Bajo",A50)))</formula>
    </cfRule>
    <cfRule type="containsText" dxfId="139" priority="21" operator="containsText" text="4- Bajo">
      <formula>NOT(ISERROR(SEARCH("4- Bajo",A50)))</formula>
    </cfRule>
    <cfRule type="containsText" dxfId="138" priority="22" operator="containsText" text="1- Bajo">
      <formula>NOT(ISERROR(SEARCH("1- Bajo",A50)))</formula>
    </cfRule>
  </conditionalFormatting>
  <conditionalFormatting sqref="A60:E60">
    <cfRule type="containsText" dxfId="137" priority="1" operator="containsText" text="3- Moderado">
      <formula>NOT(ISERROR(SEARCH("3- Moderado",A60)))</formula>
    </cfRule>
    <cfRule type="containsText" dxfId="136" priority="2" operator="containsText" text="6- Moderado">
      <formula>NOT(ISERROR(SEARCH("6- Moderado",A60)))</formula>
    </cfRule>
    <cfRule type="containsText" dxfId="135" priority="3" operator="containsText" text="4- Moderado">
      <formula>NOT(ISERROR(SEARCH("4- Moderado",A60)))</formula>
    </cfRule>
    <cfRule type="containsText" dxfId="134" priority="4" operator="containsText" text="3- Bajo">
      <formula>NOT(ISERROR(SEARCH("3- Bajo",A60)))</formula>
    </cfRule>
    <cfRule type="containsText" dxfId="133" priority="5" operator="containsText" text="4- Bajo">
      <formula>NOT(ISERROR(SEARCH("4- Bajo",A60)))</formula>
    </cfRule>
    <cfRule type="containsText" dxfId="132" priority="6" operator="containsText" text="1- Bajo">
      <formula>NOT(ISERROR(SEARCH("1- Bajo",A60)))</formula>
    </cfRule>
  </conditionalFormatting>
  <conditionalFormatting sqref="C8:F8">
    <cfRule type="containsText" dxfId="131" priority="41" operator="containsText" text="3- Moderado">
      <formula>NOT(ISERROR(SEARCH("3- Moderado",C8)))</formula>
    </cfRule>
    <cfRule type="containsText" dxfId="130" priority="42" operator="containsText" text="6- Moderado">
      <formula>NOT(ISERROR(SEARCH("6- Moderado",C8)))</formula>
    </cfRule>
    <cfRule type="containsText" dxfId="129" priority="43" operator="containsText" text="4- Moderado">
      <formula>NOT(ISERROR(SEARCH("4- Moderado",C8)))</formula>
    </cfRule>
    <cfRule type="containsText" dxfId="128" priority="44" operator="containsText" text="3- Bajo">
      <formula>NOT(ISERROR(SEARCH("3- Bajo",C8)))</formula>
    </cfRule>
    <cfRule type="containsText" dxfId="127" priority="45" operator="containsText" text="4- Bajo">
      <formula>NOT(ISERROR(SEARCH("4- Bajo",C8)))</formula>
    </cfRule>
    <cfRule type="containsText" dxfId="126" priority="46" operator="containsText" text="1- Bajo">
      <formula>NOT(ISERROR(SEARCH("1- Bajo",C8)))</formula>
    </cfRule>
  </conditionalFormatting>
  <conditionalFormatting sqref="D10:D69">
    <cfRule type="containsText" dxfId="125" priority="11" operator="containsText" text="Muy Alta">
      <formula>NOT(ISERROR(SEARCH("Muy Alta",D10)))</formula>
    </cfRule>
    <cfRule type="containsText" dxfId="124" priority="12" operator="containsText" text="Alta">
      <formula>NOT(ISERROR(SEARCH("Alta",D10)))</formula>
    </cfRule>
    <cfRule type="containsText" dxfId="123" priority="13" operator="containsText" text="Baja">
      <formula>NOT(ISERROR(SEARCH("Baja",D10)))</formula>
    </cfRule>
    <cfRule type="containsText" dxfId="122" priority="14" operator="containsText" text="Muy Baja">
      <formula>NOT(ISERROR(SEARCH("Muy Baja",D10)))</formula>
    </cfRule>
    <cfRule type="containsText" dxfId="121" priority="16" operator="containsText" text="Media">
      <formula>NOT(ISERROR(SEARCH("Media",D10)))</formula>
    </cfRule>
  </conditionalFormatting>
  <conditionalFormatting sqref="E10:E69">
    <cfRule type="containsText" dxfId="120" priority="7" operator="containsText" text="Catastrófico">
      <formula>NOT(ISERROR(SEARCH("Catastrófico",E10)))</formula>
    </cfRule>
    <cfRule type="containsText" dxfId="119" priority="8" operator="containsText" text="Mayor">
      <formula>NOT(ISERROR(SEARCH("Mayor",E10)))</formula>
    </cfRule>
    <cfRule type="containsText" dxfId="118" priority="9" operator="containsText" text="Menor">
      <formula>NOT(ISERROR(SEARCH("Menor",E10)))</formula>
    </cfRule>
    <cfRule type="containsText" dxfId="117" priority="10" operator="containsText" text="Leve">
      <formula>NOT(ISERROR(SEARCH("Leve",E10)))</formula>
    </cfRule>
  </conditionalFormatting>
  <conditionalFormatting sqref="E10:F69">
    <cfRule type="containsText" dxfId="116" priority="15" operator="containsText" text="Moderado">
      <formula>NOT(ISERROR(SEARCH("Moderado",E10)))</formula>
    </cfRule>
  </conditionalFormatting>
  <conditionalFormatting sqref="F10:F29">
    <cfRule type="colorScale" priority="59">
      <colorScale>
        <cfvo type="min"/>
        <cfvo type="max"/>
        <color rgb="FFFF7128"/>
        <color rgb="FFFFEF9C"/>
      </colorScale>
    </cfRule>
  </conditionalFormatting>
  <conditionalFormatting sqref="F10:F69">
    <cfRule type="containsText" dxfId="115" priority="23" operator="containsText" text="Bajo">
      <formula>NOT(ISERROR(SEARCH("Bajo",F10)))</formula>
    </cfRule>
    <cfRule type="containsText" dxfId="114" priority="24" operator="containsText" text="Moderado">
      <formula>NOT(ISERROR(SEARCH("Moderado",F10)))</formula>
    </cfRule>
    <cfRule type="containsText" dxfId="113" priority="25" operator="containsText" text="Alto">
      <formula>NOT(ISERROR(SEARCH("Alto",F10)))</formula>
    </cfRule>
    <cfRule type="containsText" dxfId="112" priority="26" operator="containsText" text="Extremo">
      <formula>NOT(ISERROR(SEARCH("Extremo",F10)))</formula>
    </cfRule>
  </conditionalFormatting>
  <conditionalFormatting sqref="F30:F39">
    <cfRule type="colorScale" priority="40">
      <colorScale>
        <cfvo type="min"/>
        <cfvo type="max"/>
        <color rgb="FFFF7128"/>
        <color rgb="FFFFEF9C"/>
      </colorScale>
    </cfRule>
  </conditionalFormatting>
  <conditionalFormatting sqref="F40:F49">
    <cfRule type="colorScale" priority="33">
      <colorScale>
        <cfvo type="min"/>
        <cfvo type="max"/>
        <color rgb="FFFF7128"/>
        <color rgb="FFFFEF9C"/>
      </colorScale>
    </cfRule>
  </conditionalFormatting>
  <conditionalFormatting sqref="F50:F69">
    <cfRule type="colorScale" priority="60">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CB3F5988-992A-4C02-8A4F-738657885E9A}"/>
    <dataValidation allowBlank="1" showInputMessage="1" showErrorMessage="1" prompt="Describir las actividades que se van a desarrollar para el proyecto" sqref="H7" xr:uid="{0EC57F62-F437-4022-AB16-FE2FD14CB0A4}"/>
    <dataValidation allowBlank="1" showInputMessage="1" showErrorMessage="1" prompt="Seleccionar si el responsable es el responsable de las acciones es el nivel central" sqref="I7:I8" xr:uid="{2E0FEE71-CD9C-4717-BE5B-E87C20A3321B}"/>
    <dataValidation allowBlank="1" showInputMessage="1" showErrorMessage="1" prompt="seleccionar si el responsable de ejecutar las acciones es el nivel central" sqref="J8" xr:uid="{390BE5D0-3AEB-40D5-B539-6D113B4F8C89}"/>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EB2085E-D48C-4758-B21C-35BB9E5B3225}">
          <x14:formula1>
            <xm:f>'9- Matriz de Calor '!$S$8:$S$11</xm:f>
          </x14:formula1>
          <xm:sqref>G10:G69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2DB72-198E-4FA4-B7F5-0F48530F9502}">
  <sheetPr>
    <tabColor theme="5" tint="0.39997558519241921"/>
    <pageSetUpPr fitToPage="1"/>
  </sheetPr>
  <dimension ref="A1:FM69"/>
  <sheetViews>
    <sheetView showGridLines="0" topLeftCell="A3" zoomScale="85" zoomScaleNormal="85" workbookViewId="0">
      <selection activeCell="G10" sqref="G10:G6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0"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13" s="18" customFormat="1" ht="16.5" customHeight="1">
      <c r="A1" s="658"/>
      <c r="B1" s="659"/>
      <c r="C1" s="662"/>
      <c r="D1" s="662"/>
      <c r="E1" s="662"/>
      <c r="F1" s="662"/>
      <c r="G1" s="662"/>
      <c r="H1" s="662"/>
      <c r="I1" s="662"/>
      <c r="J1" s="663"/>
      <c r="K1" s="652" t="s">
        <v>500</v>
      </c>
      <c r="L1" s="652"/>
      <c r="M1" s="652"/>
    </row>
    <row r="2" spans="1:13" s="18" customFormat="1" ht="39.75" customHeight="1">
      <c r="A2" s="660"/>
      <c r="B2" s="661"/>
      <c r="C2" s="664"/>
      <c r="D2" s="664"/>
      <c r="E2" s="664"/>
      <c r="F2" s="664"/>
      <c r="G2" s="664"/>
      <c r="H2" s="664"/>
      <c r="I2" s="664"/>
      <c r="J2" s="665"/>
      <c r="K2" s="652"/>
      <c r="L2" s="652"/>
      <c r="M2" s="652"/>
    </row>
    <row r="3" spans="1:13" s="18" customFormat="1" ht="3" customHeight="1">
      <c r="A3" s="1"/>
      <c r="B3" s="1"/>
      <c r="C3" s="664"/>
      <c r="D3" s="664"/>
      <c r="E3" s="664"/>
      <c r="F3" s="664"/>
      <c r="G3" s="664"/>
      <c r="H3" s="664"/>
      <c r="I3" s="664"/>
      <c r="J3" s="665"/>
      <c r="K3" s="652"/>
      <c r="L3" s="652"/>
      <c r="M3" s="652"/>
    </row>
    <row r="4" spans="1:13" s="18" customFormat="1" ht="40.9" customHeight="1">
      <c r="A4" s="478" t="s">
        <v>380</v>
      </c>
      <c r="B4" s="478"/>
      <c r="C4" s="506" t="s">
        <v>381</v>
      </c>
      <c r="D4" s="507"/>
      <c r="E4" s="507"/>
      <c r="F4" s="507"/>
      <c r="G4" s="507"/>
      <c r="H4" s="507"/>
      <c r="I4" s="507"/>
      <c r="J4" s="507"/>
      <c r="K4" s="507"/>
      <c r="L4" s="507"/>
      <c r="M4" s="508"/>
    </row>
    <row r="5" spans="1:13" s="18" customFormat="1" ht="62.45" customHeight="1">
      <c r="A5" s="478" t="s">
        <v>382</v>
      </c>
      <c r="B5" s="478"/>
      <c r="C5" s="506" t="s">
        <v>25</v>
      </c>
      <c r="D5" s="507"/>
      <c r="E5" s="507"/>
      <c r="F5" s="507"/>
      <c r="G5" s="507"/>
      <c r="H5" s="507"/>
      <c r="I5" s="507"/>
      <c r="J5" s="507"/>
      <c r="K5" s="507"/>
      <c r="L5" s="507"/>
      <c r="M5" s="508"/>
    </row>
    <row r="6" spans="1:13" s="18" customFormat="1" ht="40.9" customHeight="1" thickBot="1">
      <c r="A6" s="478" t="s">
        <v>283</v>
      </c>
      <c r="B6" s="478"/>
      <c r="C6" s="673" t="s">
        <v>3</v>
      </c>
      <c r="D6" s="674"/>
      <c r="E6" s="674"/>
      <c r="F6" s="674"/>
      <c r="G6" s="674"/>
      <c r="H6" s="674"/>
      <c r="I6" s="674"/>
      <c r="J6" s="674"/>
      <c r="K6" s="674"/>
      <c r="L6" s="674"/>
      <c r="M6" s="675"/>
    </row>
    <row r="7" spans="1:13" s="22" customFormat="1" ht="40.5" customHeight="1" thickTop="1" thickBot="1">
      <c r="A7" s="668" t="s">
        <v>501</v>
      </c>
      <c r="B7" s="669"/>
      <c r="C7" s="670"/>
      <c r="D7" s="671" t="s">
        <v>502</v>
      </c>
      <c r="E7" s="671"/>
      <c r="F7" s="671"/>
      <c r="G7" s="672" t="s">
        <v>503</v>
      </c>
      <c r="H7" s="653" t="s">
        <v>504</v>
      </c>
      <c r="I7" s="655" t="s">
        <v>505</v>
      </c>
      <c r="J7" s="656"/>
      <c r="K7" s="655" t="s">
        <v>506</v>
      </c>
      <c r="L7" s="656"/>
      <c r="M7" s="657" t="s">
        <v>507</v>
      </c>
    </row>
    <row r="8" spans="1:13" s="23" customFormat="1" ht="108" customHeight="1" thickTop="1" thickBot="1">
      <c r="A8" s="316" t="s">
        <v>30</v>
      </c>
      <c r="B8" s="316" t="s">
        <v>223</v>
      </c>
      <c r="C8" s="316" t="s">
        <v>225</v>
      </c>
      <c r="D8" s="27" t="s">
        <v>235</v>
      </c>
      <c r="E8" s="27" t="s">
        <v>508</v>
      </c>
      <c r="F8" s="27" t="s">
        <v>509</v>
      </c>
      <c r="G8" s="672"/>
      <c r="H8" s="654"/>
      <c r="I8" s="28" t="s">
        <v>510</v>
      </c>
      <c r="J8" s="28" t="s">
        <v>511</v>
      </c>
      <c r="K8" s="28" t="s">
        <v>512</v>
      </c>
      <c r="L8" s="28" t="s">
        <v>513</v>
      </c>
      <c r="M8" s="657"/>
    </row>
    <row r="9" spans="1:13" s="24" customFormat="1" ht="21.75" customHeight="1" thickTop="1" thickBot="1">
      <c r="A9" s="666"/>
      <c r="B9" s="667"/>
      <c r="C9" s="667"/>
      <c r="D9" s="667"/>
      <c r="E9" s="667"/>
      <c r="F9" s="667"/>
      <c r="G9" s="667"/>
      <c r="H9" s="29"/>
      <c r="I9" s="29"/>
      <c r="J9" s="29"/>
      <c r="K9" s="29"/>
      <c r="L9" s="29"/>
      <c r="M9" s="29"/>
    </row>
    <row r="10" spans="1:13" s="25" customFormat="1" ht="15" hidden="1" customHeight="1">
      <c r="A10" s="627">
        <f>'7- Mapa Final'!A10</f>
        <v>1</v>
      </c>
      <c r="B10" s="630" t="str">
        <f>'7- Mapa Final'!B10</f>
        <v>Vencimiento de Términos</v>
      </c>
      <c r="C10" s="630" t="str">
        <f>'7- Mapa Final'!C10</f>
        <v>Se realizan  actuaciones procesales o se da  respuesta a las solicitudes de los usuarios de la administración de justicia en materia penal, después del  término legal establecido para decidir sobre los conflictos presentados a los jueces.</v>
      </c>
      <c r="D10" s="633" t="str">
        <f>'7- Mapa Final'!J10</f>
        <v>Muy Baja - 1</v>
      </c>
      <c r="E10" s="636" t="str">
        <f>'7- Mapa Final'!K10</f>
        <v>Menor - 2</v>
      </c>
      <c r="F10" s="648" t="str">
        <f>'7- Mapa Final'!M10</f>
        <v>Bajo - 2</v>
      </c>
      <c r="G10" s="425" t="s">
        <v>396</v>
      </c>
      <c r="H10" s="296">
        <f>'7- Mapa Final'!O10</f>
        <v>0</v>
      </c>
      <c r="I10" s="651"/>
      <c r="J10" s="651" t="s">
        <v>13</v>
      </c>
      <c r="K10" s="642"/>
      <c r="L10" s="642"/>
      <c r="M10" s="645"/>
    </row>
    <row r="11" spans="1:13" s="25" customFormat="1" ht="13.5" hidden="1" customHeight="1">
      <c r="A11" s="628"/>
      <c r="B11" s="631"/>
      <c r="C11" s="631"/>
      <c r="D11" s="634"/>
      <c r="E11" s="637"/>
      <c r="F11" s="649"/>
      <c r="G11" s="425"/>
      <c r="H11" s="297">
        <f>'7- Mapa Final'!O11</f>
        <v>0</v>
      </c>
      <c r="I11" s="643"/>
      <c r="J11" s="643"/>
      <c r="K11" s="643"/>
      <c r="L11" s="643"/>
      <c r="M11" s="646"/>
    </row>
    <row r="12" spans="1:13" s="25" customFormat="1" ht="13.5" hidden="1" customHeight="1">
      <c r="A12" s="628"/>
      <c r="B12" s="631"/>
      <c r="C12" s="631"/>
      <c r="D12" s="634"/>
      <c r="E12" s="637"/>
      <c r="F12" s="649"/>
      <c r="G12" s="425"/>
      <c r="H12" s="297">
        <f>'7- Mapa Final'!O12</f>
        <v>0</v>
      </c>
      <c r="I12" s="643"/>
      <c r="J12" s="643"/>
      <c r="K12" s="643"/>
      <c r="L12" s="643"/>
      <c r="M12" s="646"/>
    </row>
    <row r="13" spans="1:13" s="25" customFormat="1" ht="13.5" customHeight="1">
      <c r="A13" s="628"/>
      <c r="B13" s="631"/>
      <c r="C13" s="631"/>
      <c r="D13" s="634"/>
      <c r="E13" s="637"/>
      <c r="F13" s="649"/>
      <c r="G13" s="425"/>
      <c r="H13" s="625"/>
      <c r="I13" s="643"/>
      <c r="J13" s="643"/>
      <c r="K13" s="643"/>
      <c r="L13" s="643"/>
      <c r="M13" s="646"/>
    </row>
    <row r="14" spans="1:13" s="25" customFormat="1" ht="13.5" customHeight="1">
      <c r="A14" s="628"/>
      <c r="B14" s="631"/>
      <c r="C14" s="631"/>
      <c r="D14" s="634"/>
      <c r="E14" s="637"/>
      <c r="F14" s="649"/>
      <c r="G14" s="425"/>
      <c r="H14" s="625"/>
      <c r="I14" s="643"/>
      <c r="J14" s="643"/>
      <c r="K14" s="643"/>
      <c r="L14" s="643"/>
      <c r="M14" s="646"/>
    </row>
    <row r="15" spans="1:13" s="25" customFormat="1" ht="13.5" customHeight="1">
      <c r="A15" s="628"/>
      <c r="B15" s="631"/>
      <c r="C15" s="631"/>
      <c r="D15" s="634"/>
      <c r="E15" s="637"/>
      <c r="F15" s="649"/>
      <c r="G15" s="425"/>
      <c r="H15" s="625"/>
      <c r="I15" s="643"/>
      <c r="J15" s="643"/>
      <c r="K15" s="643"/>
      <c r="L15" s="643"/>
      <c r="M15" s="646"/>
    </row>
    <row r="16" spans="1:13" s="25" customFormat="1" ht="13.5" customHeight="1">
      <c r="A16" s="628"/>
      <c r="B16" s="631"/>
      <c r="C16" s="631"/>
      <c r="D16" s="634"/>
      <c r="E16" s="637"/>
      <c r="F16" s="649"/>
      <c r="G16" s="425"/>
      <c r="H16" s="625"/>
      <c r="I16" s="643"/>
      <c r="J16" s="643"/>
      <c r="K16" s="643"/>
      <c r="L16" s="643"/>
      <c r="M16" s="646"/>
    </row>
    <row r="17" spans="1:13" s="25" customFormat="1" ht="13.5" customHeight="1">
      <c r="A17" s="628"/>
      <c r="B17" s="631"/>
      <c r="C17" s="631"/>
      <c r="D17" s="634"/>
      <c r="E17" s="637"/>
      <c r="F17" s="649"/>
      <c r="G17" s="425"/>
      <c r="H17" s="625"/>
      <c r="I17" s="643"/>
      <c r="J17" s="643"/>
      <c r="K17" s="643"/>
      <c r="L17" s="643"/>
      <c r="M17" s="646"/>
    </row>
    <row r="18" spans="1:13" s="25" customFormat="1" ht="13.5" customHeight="1">
      <c r="A18" s="628"/>
      <c r="B18" s="631"/>
      <c r="C18" s="631"/>
      <c r="D18" s="634"/>
      <c r="E18" s="637"/>
      <c r="F18" s="649"/>
      <c r="G18" s="425"/>
      <c r="H18" s="625"/>
      <c r="I18" s="643"/>
      <c r="J18" s="643"/>
      <c r="K18" s="643"/>
      <c r="L18" s="643"/>
      <c r="M18" s="646"/>
    </row>
    <row r="19" spans="1:13" s="25" customFormat="1" ht="21.75" customHeight="1" thickBot="1">
      <c r="A19" s="629"/>
      <c r="B19" s="632"/>
      <c r="C19" s="632"/>
      <c r="D19" s="635"/>
      <c r="E19" s="638"/>
      <c r="F19" s="650"/>
      <c r="G19" s="430"/>
      <c r="H19" s="626"/>
      <c r="I19" s="644"/>
      <c r="J19" s="644"/>
      <c r="K19" s="644"/>
      <c r="L19" s="644"/>
      <c r="M19" s="647"/>
    </row>
    <row r="20" spans="1:13" s="25" customFormat="1" ht="12.75" hidden="1" customHeight="1">
      <c r="A20" s="627">
        <f>'7- Mapa Final'!A20</f>
        <v>2</v>
      </c>
      <c r="B20" s="630" t="str">
        <f>'7- Mapa Final'!B20</f>
        <v xml:space="preserve">Incumplimientos en la realizacion de audiencias  </v>
      </c>
      <c r="C20" s="630" t="str">
        <f>'7- Mapa Final'!C20</f>
        <v xml:space="preserve">No se atiende la  solicitud  de un fiscal o parte interesada para la realización de una audiencia preliminar o no se cumple  la programción de audiencias de Conocimiento. </v>
      </c>
      <c r="D20" s="633" t="str">
        <f>'7- Mapa Final'!J20</f>
        <v>Alta - 4</v>
      </c>
      <c r="E20" s="636" t="str">
        <f>'7- Mapa Final'!K20</f>
        <v>Menor - 2</v>
      </c>
      <c r="F20" s="648" t="str">
        <f>'7- Mapa Final'!M20</f>
        <v>Moderado - 8</v>
      </c>
      <c r="G20" s="425" t="s">
        <v>396</v>
      </c>
      <c r="H20" s="296">
        <f>'7- Mapa Final'!O20</f>
        <v>0</v>
      </c>
      <c r="I20" s="651"/>
      <c r="J20" s="651" t="s">
        <v>13</v>
      </c>
      <c r="K20" s="642"/>
      <c r="L20" s="642"/>
      <c r="M20" s="645"/>
    </row>
    <row r="21" spans="1:13" s="25" customFormat="1" ht="12.75" hidden="1" customHeight="1">
      <c r="A21" s="628"/>
      <c r="B21" s="631"/>
      <c r="C21" s="631"/>
      <c r="D21" s="634"/>
      <c r="E21" s="637"/>
      <c r="F21" s="649"/>
      <c r="G21" s="425"/>
      <c r="H21" s="297">
        <f>'7- Mapa Final'!O21</f>
        <v>0</v>
      </c>
      <c r="I21" s="643"/>
      <c r="J21" s="643"/>
      <c r="K21" s="643"/>
      <c r="L21" s="643"/>
      <c r="M21" s="646"/>
    </row>
    <row r="22" spans="1:13" s="25" customFormat="1" ht="12.75" customHeight="1">
      <c r="A22" s="628"/>
      <c r="B22" s="631"/>
      <c r="C22" s="631"/>
      <c r="D22" s="634"/>
      <c r="E22" s="637"/>
      <c r="F22" s="649"/>
      <c r="G22" s="425"/>
      <c r="H22" s="625"/>
      <c r="I22" s="643"/>
      <c r="J22" s="643"/>
      <c r="K22" s="643"/>
      <c r="L22" s="643"/>
      <c r="M22" s="646"/>
    </row>
    <row r="23" spans="1:13" s="25" customFormat="1" ht="12.75" customHeight="1">
      <c r="A23" s="628"/>
      <c r="B23" s="631"/>
      <c r="C23" s="631"/>
      <c r="D23" s="634"/>
      <c r="E23" s="637"/>
      <c r="F23" s="649"/>
      <c r="G23" s="425"/>
      <c r="H23" s="625"/>
      <c r="I23" s="643"/>
      <c r="J23" s="643"/>
      <c r="K23" s="643"/>
      <c r="L23" s="643"/>
      <c r="M23" s="646"/>
    </row>
    <row r="24" spans="1:13" s="25" customFormat="1" ht="13.5" customHeight="1">
      <c r="A24" s="628"/>
      <c r="B24" s="631"/>
      <c r="C24" s="631"/>
      <c r="D24" s="634"/>
      <c r="E24" s="637"/>
      <c r="F24" s="649"/>
      <c r="G24" s="425"/>
      <c r="H24" s="625"/>
      <c r="I24" s="643"/>
      <c r="J24" s="643"/>
      <c r="K24" s="643"/>
      <c r="L24" s="643"/>
      <c r="M24" s="646"/>
    </row>
    <row r="25" spans="1:13">
      <c r="A25" s="628"/>
      <c r="B25" s="631"/>
      <c r="C25" s="631"/>
      <c r="D25" s="634"/>
      <c r="E25" s="637"/>
      <c r="F25" s="649"/>
      <c r="G25" s="425"/>
      <c r="H25" s="625"/>
      <c r="I25" s="643"/>
      <c r="J25" s="643"/>
      <c r="K25" s="643"/>
      <c r="L25" s="643"/>
      <c r="M25" s="646"/>
    </row>
    <row r="26" spans="1:13">
      <c r="A26" s="628"/>
      <c r="B26" s="631"/>
      <c r="C26" s="631"/>
      <c r="D26" s="634"/>
      <c r="E26" s="637"/>
      <c r="F26" s="649"/>
      <c r="G26" s="425"/>
      <c r="H26" s="625"/>
      <c r="I26" s="643"/>
      <c r="J26" s="643"/>
      <c r="K26" s="643"/>
      <c r="L26" s="643"/>
      <c r="M26" s="646"/>
    </row>
    <row r="27" spans="1:13">
      <c r="A27" s="628"/>
      <c r="B27" s="631"/>
      <c r="C27" s="631"/>
      <c r="D27" s="634"/>
      <c r="E27" s="637"/>
      <c r="F27" s="649"/>
      <c r="G27" s="425"/>
      <c r="H27" s="625"/>
      <c r="I27" s="643"/>
      <c r="J27" s="643"/>
      <c r="K27" s="643"/>
      <c r="L27" s="643"/>
      <c r="M27" s="646"/>
    </row>
    <row r="28" spans="1:13">
      <c r="A28" s="628"/>
      <c r="B28" s="631"/>
      <c r="C28" s="631"/>
      <c r="D28" s="634"/>
      <c r="E28" s="637"/>
      <c r="F28" s="649"/>
      <c r="G28" s="425"/>
      <c r="H28" s="625"/>
      <c r="I28" s="643"/>
      <c r="J28" s="643"/>
      <c r="K28" s="643"/>
      <c r="L28" s="643"/>
      <c r="M28" s="646"/>
    </row>
    <row r="29" spans="1:13" ht="15.75" thickBot="1">
      <c r="A29" s="629"/>
      <c r="B29" s="632"/>
      <c r="C29" s="632"/>
      <c r="D29" s="635"/>
      <c r="E29" s="638"/>
      <c r="F29" s="650"/>
      <c r="G29" s="430"/>
      <c r="H29" s="626"/>
      <c r="I29" s="644"/>
      <c r="J29" s="644"/>
      <c r="K29" s="644"/>
      <c r="L29" s="644"/>
      <c r="M29" s="647"/>
    </row>
    <row r="30" spans="1:13" s="25" customFormat="1" ht="12.75" hidden="1" customHeight="1">
      <c r="A30" s="627">
        <f>'7- Mapa Final'!A30</f>
        <v>3</v>
      </c>
      <c r="B30" s="630" t="str">
        <f>'7- Mapa Final'!B30</f>
        <v xml:space="preserve"> Efectuar notificaciones que no cumplan con los requistos</v>
      </c>
      <c r="C30" s="630" t="str">
        <f>'7- Mapa Final'!C30</f>
        <v>No se realizan las  notificaciones , no se erfectuan  oportunamente o no se aplica aplicar la normatividad</v>
      </c>
      <c r="D30" s="633" t="str">
        <f>'7- Mapa Final'!J30</f>
        <v>Baja - 2</v>
      </c>
      <c r="E30" s="636" t="str">
        <f>'7- Mapa Final'!K30</f>
        <v>Menor - 2</v>
      </c>
      <c r="F30" s="648" t="str">
        <f>'7- Mapa Final'!M30</f>
        <v>Moderado - 4</v>
      </c>
      <c r="G30" s="425" t="s">
        <v>396</v>
      </c>
      <c r="H30" s="296">
        <f>'7- Mapa Final'!O30</f>
        <v>0</v>
      </c>
      <c r="I30" s="651"/>
      <c r="J30" s="651" t="s">
        <v>13</v>
      </c>
      <c r="K30" s="642"/>
      <c r="L30" s="642"/>
      <c r="M30" s="645"/>
    </row>
    <row r="31" spans="1:13" s="25" customFormat="1" ht="12.75" hidden="1" customHeight="1">
      <c r="A31" s="628"/>
      <c r="B31" s="631"/>
      <c r="C31" s="631"/>
      <c r="D31" s="634"/>
      <c r="E31" s="637"/>
      <c r="F31" s="649"/>
      <c r="G31" s="425"/>
      <c r="H31" s="297">
        <f>'7- Mapa Final'!O31</f>
        <v>0</v>
      </c>
      <c r="I31" s="643"/>
      <c r="J31" s="643"/>
      <c r="K31" s="643"/>
      <c r="L31" s="643"/>
      <c r="M31" s="646"/>
    </row>
    <row r="32" spans="1:13" s="25" customFormat="1" ht="12.75" customHeight="1">
      <c r="A32" s="628"/>
      <c r="B32" s="631"/>
      <c r="C32" s="631"/>
      <c r="D32" s="634"/>
      <c r="E32" s="637"/>
      <c r="F32" s="649"/>
      <c r="G32" s="425"/>
      <c r="H32" s="625"/>
      <c r="I32" s="643"/>
      <c r="J32" s="643"/>
      <c r="K32" s="643"/>
      <c r="L32" s="643"/>
      <c r="M32" s="646"/>
    </row>
    <row r="33" spans="1:13" s="25" customFormat="1" ht="12.75" customHeight="1">
      <c r="A33" s="628"/>
      <c r="B33" s="631"/>
      <c r="C33" s="631"/>
      <c r="D33" s="634"/>
      <c r="E33" s="637"/>
      <c r="F33" s="649"/>
      <c r="G33" s="425"/>
      <c r="H33" s="625"/>
      <c r="I33" s="643"/>
      <c r="J33" s="643"/>
      <c r="K33" s="643"/>
      <c r="L33" s="643"/>
      <c r="M33" s="646"/>
    </row>
    <row r="34" spans="1:13" s="25" customFormat="1" ht="13.5" customHeight="1">
      <c r="A34" s="628"/>
      <c r="B34" s="631"/>
      <c r="C34" s="631"/>
      <c r="D34" s="634"/>
      <c r="E34" s="637"/>
      <c r="F34" s="649"/>
      <c r="G34" s="425"/>
      <c r="H34" s="625"/>
      <c r="I34" s="643"/>
      <c r="J34" s="643"/>
      <c r="K34" s="643"/>
      <c r="L34" s="643"/>
      <c r="M34" s="646"/>
    </row>
    <row r="35" spans="1:13">
      <c r="A35" s="628"/>
      <c r="B35" s="631"/>
      <c r="C35" s="631"/>
      <c r="D35" s="634"/>
      <c r="E35" s="637"/>
      <c r="F35" s="649"/>
      <c r="G35" s="425"/>
      <c r="H35" s="625"/>
      <c r="I35" s="643"/>
      <c r="J35" s="643"/>
      <c r="K35" s="643"/>
      <c r="L35" s="643"/>
      <c r="M35" s="646"/>
    </row>
    <row r="36" spans="1:13">
      <c r="A36" s="628"/>
      <c r="B36" s="631"/>
      <c r="C36" s="631"/>
      <c r="D36" s="634"/>
      <c r="E36" s="637"/>
      <c r="F36" s="649"/>
      <c r="G36" s="425"/>
      <c r="H36" s="625"/>
      <c r="I36" s="643"/>
      <c r="J36" s="643"/>
      <c r="K36" s="643"/>
      <c r="L36" s="643"/>
      <c r="M36" s="646"/>
    </row>
    <row r="37" spans="1:13">
      <c r="A37" s="628"/>
      <c r="B37" s="631"/>
      <c r="C37" s="631"/>
      <c r="D37" s="634"/>
      <c r="E37" s="637"/>
      <c r="F37" s="649"/>
      <c r="G37" s="425"/>
      <c r="H37" s="625"/>
      <c r="I37" s="643"/>
      <c r="J37" s="643"/>
      <c r="K37" s="643"/>
      <c r="L37" s="643"/>
      <c r="M37" s="646"/>
    </row>
    <row r="38" spans="1:13">
      <c r="A38" s="628"/>
      <c r="B38" s="631"/>
      <c r="C38" s="631"/>
      <c r="D38" s="634"/>
      <c r="E38" s="637"/>
      <c r="F38" s="649"/>
      <c r="G38" s="425"/>
      <c r="H38" s="625"/>
      <c r="I38" s="643"/>
      <c r="J38" s="643"/>
      <c r="K38" s="643"/>
      <c r="L38" s="643"/>
      <c r="M38" s="646"/>
    </row>
    <row r="39" spans="1:13" ht="15.75" thickBot="1">
      <c r="A39" s="629"/>
      <c r="B39" s="632"/>
      <c r="C39" s="632"/>
      <c r="D39" s="635"/>
      <c r="E39" s="638"/>
      <c r="F39" s="650"/>
      <c r="G39" s="430"/>
      <c r="H39" s="626"/>
      <c r="I39" s="644"/>
      <c r="J39" s="644"/>
      <c r="K39" s="644"/>
      <c r="L39" s="644"/>
      <c r="M39" s="647"/>
    </row>
    <row r="40" spans="1:13" s="25" customFormat="1" ht="12.75" hidden="1" customHeight="1">
      <c r="A40" s="627">
        <f>'7- Mapa Final'!A40</f>
        <v>4</v>
      </c>
      <c r="B40" s="630" t="str">
        <f>'7- Mapa Final'!B40</f>
        <v>Efectuar el reparto judicial incumpliendo requisitos</v>
      </c>
      <c r="C40" s="630" t="str">
        <f>'7- Mapa Final'!C40</f>
        <v>Realizar el reparto incumplimiento los principios  y condiciones establecidas para su realización</v>
      </c>
      <c r="D40" s="633" t="str">
        <f>'7- Mapa Final'!J40</f>
        <v>Muy Baja - 1</v>
      </c>
      <c r="E40" s="636" t="str">
        <f>'7- Mapa Final'!K40</f>
        <v>Menor - 2</v>
      </c>
      <c r="F40" s="648" t="str">
        <f>'7- Mapa Final'!M40</f>
        <v>Bajo - 2</v>
      </c>
      <c r="G40" s="443" t="s">
        <v>396</v>
      </c>
      <c r="H40" s="296">
        <f>'7- Mapa Final'!O40</f>
        <v>0</v>
      </c>
      <c r="I40" s="651"/>
      <c r="J40" s="651" t="s">
        <v>13</v>
      </c>
      <c r="K40" s="642"/>
      <c r="L40" s="642"/>
      <c r="M40" s="645"/>
    </row>
    <row r="41" spans="1:13" s="25" customFormat="1" ht="12.75" hidden="1" customHeight="1">
      <c r="A41" s="628"/>
      <c r="B41" s="631"/>
      <c r="C41" s="631"/>
      <c r="D41" s="634"/>
      <c r="E41" s="637"/>
      <c r="F41" s="649"/>
      <c r="G41" s="413"/>
      <c r="H41" s="297">
        <f>'7- Mapa Final'!O41</f>
        <v>0</v>
      </c>
      <c r="I41" s="643"/>
      <c r="J41" s="643"/>
      <c r="K41" s="643"/>
      <c r="L41" s="643"/>
      <c r="M41" s="646"/>
    </row>
    <row r="42" spans="1:13" s="25" customFormat="1" ht="12.75" hidden="1" customHeight="1">
      <c r="A42" s="628"/>
      <c r="B42" s="631"/>
      <c r="C42" s="631"/>
      <c r="D42" s="634"/>
      <c r="E42" s="637"/>
      <c r="F42" s="649"/>
      <c r="G42" s="413"/>
      <c r="H42" s="297">
        <f>'7- Mapa Final'!O42</f>
        <v>0</v>
      </c>
      <c r="I42" s="643"/>
      <c r="J42" s="643"/>
      <c r="K42" s="643"/>
      <c r="L42" s="643"/>
      <c r="M42" s="646"/>
    </row>
    <row r="43" spans="1:13" s="25" customFormat="1" ht="12.75" hidden="1" customHeight="1">
      <c r="A43" s="628"/>
      <c r="B43" s="631"/>
      <c r="C43" s="631"/>
      <c r="D43" s="634"/>
      <c r="E43" s="637"/>
      <c r="F43" s="649"/>
      <c r="G43" s="413"/>
      <c r="H43" s="297">
        <f>'7- Mapa Final'!O43</f>
        <v>0</v>
      </c>
      <c r="I43" s="643"/>
      <c r="J43" s="643"/>
      <c r="K43" s="643"/>
      <c r="L43" s="643"/>
      <c r="M43" s="646"/>
    </row>
    <row r="44" spans="1:13" s="25" customFormat="1" ht="13.5" customHeight="1">
      <c r="A44" s="628"/>
      <c r="B44" s="631"/>
      <c r="C44" s="631"/>
      <c r="D44" s="634"/>
      <c r="E44" s="637"/>
      <c r="F44" s="649"/>
      <c r="G44" s="413"/>
      <c r="H44" s="625"/>
      <c r="I44" s="643"/>
      <c r="J44" s="643"/>
      <c r="K44" s="643"/>
      <c r="L44" s="643"/>
      <c r="M44" s="646"/>
    </row>
    <row r="45" spans="1:13">
      <c r="A45" s="628"/>
      <c r="B45" s="631"/>
      <c r="C45" s="631"/>
      <c r="D45" s="634"/>
      <c r="E45" s="637"/>
      <c r="F45" s="649"/>
      <c r="G45" s="413"/>
      <c r="H45" s="625"/>
      <c r="I45" s="643"/>
      <c r="J45" s="643"/>
      <c r="K45" s="643"/>
      <c r="L45" s="643"/>
      <c r="M45" s="646"/>
    </row>
    <row r="46" spans="1:13">
      <c r="A46" s="628"/>
      <c r="B46" s="631"/>
      <c r="C46" s="631"/>
      <c r="D46" s="634"/>
      <c r="E46" s="637"/>
      <c r="F46" s="649"/>
      <c r="G46" s="413"/>
      <c r="H46" s="625"/>
      <c r="I46" s="643"/>
      <c r="J46" s="643"/>
      <c r="K46" s="643"/>
      <c r="L46" s="643"/>
      <c r="M46" s="646"/>
    </row>
    <row r="47" spans="1:13">
      <c r="A47" s="628"/>
      <c r="B47" s="631"/>
      <c r="C47" s="631"/>
      <c r="D47" s="634"/>
      <c r="E47" s="637"/>
      <c r="F47" s="649"/>
      <c r="G47" s="413"/>
      <c r="H47" s="625"/>
      <c r="I47" s="643"/>
      <c r="J47" s="643"/>
      <c r="K47" s="643"/>
      <c r="L47" s="643"/>
      <c r="M47" s="646"/>
    </row>
    <row r="48" spans="1:13">
      <c r="A48" s="628"/>
      <c r="B48" s="631"/>
      <c r="C48" s="631"/>
      <c r="D48" s="634"/>
      <c r="E48" s="637"/>
      <c r="F48" s="649"/>
      <c r="G48" s="413"/>
      <c r="H48" s="625"/>
      <c r="I48" s="643"/>
      <c r="J48" s="643"/>
      <c r="K48" s="643"/>
      <c r="L48" s="643"/>
      <c r="M48" s="646"/>
    </row>
    <row r="49" spans="1:13" ht="15.75" thickBot="1">
      <c r="A49" s="629"/>
      <c r="B49" s="632"/>
      <c r="C49" s="632"/>
      <c r="D49" s="635"/>
      <c r="E49" s="638"/>
      <c r="F49" s="650"/>
      <c r="G49" s="414"/>
      <c r="H49" s="626"/>
      <c r="I49" s="644"/>
      <c r="J49" s="644"/>
      <c r="K49" s="644"/>
      <c r="L49" s="644"/>
      <c r="M49" s="647"/>
    </row>
    <row r="50" spans="1:13" s="25" customFormat="1" ht="12.75" hidden="1" customHeight="1">
      <c r="A50" s="627">
        <v>5</v>
      </c>
      <c r="B50" s="630" t="str">
        <f>'7- Mapa Final'!B50</f>
        <v>Pérdida de documentos</v>
      </c>
      <c r="C50" s="630" t="str">
        <f>'7- Mapa Final'!C50</f>
        <v>Extravío temporal o definitivo de los  documentos de los procesos judiciales</v>
      </c>
      <c r="D50" s="633" t="str">
        <f>'7- Mapa Final'!J50</f>
        <v>Muy Baja - 1</v>
      </c>
      <c r="E50" s="636" t="str">
        <f>'7- Mapa Final'!K50</f>
        <v>Menor - 2</v>
      </c>
      <c r="F50" s="648" t="str">
        <f>'7- Mapa Final'!M50</f>
        <v>Bajo - 2</v>
      </c>
      <c r="G50" s="425" t="s">
        <v>396</v>
      </c>
      <c r="H50" s="296">
        <f>'7- Mapa Final'!O50</f>
        <v>0</v>
      </c>
      <c r="I50" s="651"/>
      <c r="J50" s="651" t="s">
        <v>13</v>
      </c>
      <c r="K50" s="642"/>
      <c r="L50" s="642"/>
      <c r="M50" s="645"/>
    </row>
    <row r="51" spans="1:13" s="25" customFormat="1" ht="12.75" hidden="1" customHeight="1">
      <c r="A51" s="628"/>
      <c r="B51" s="631"/>
      <c r="C51" s="631"/>
      <c r="D51" s="634"/>
      <c r="E51" s="637"/>
      <c r="F51" s="649"/>
      <c r="G51" s="425"/>
      <c r="H51" s="297">
        <f>'7- Mapa Final'!O51</f>
        <v>0</v>
      </c>
      <c r="I51" s="643"/>
      <c r="J51" s="643"/>
      <c r="K51" s="643"/>
      <c r="L51" s="643"/>
      <c r="M51" s="646"/>
    </row>
    <row r="52" spans="1:13" s="25" customFormat="1" ht="12.75" customHeight="1">
      <c r="A52" s="628"/>
      <c r="B52" s="631"/>
      <c r="C52" s="631"/>
      <c r="D52" s="634"/>
      <c r="E52" s="637"/>
      <c r="F52" s="649"/>
      <c r="G52" s="425"/>
      <c r="H52" s="625"/>
      <c r="I52" s="643"/>
      <c r="J52" s="643"/>
      <c r="K52" s="643"/>
      <c r="L52" s="643"/>
      <c r="M52" s="646"/>
    </row>
    <row r="53" spans="1:13" s="25" customFormat="1" ht="12.75" customHeight="1">
      <c r="A53" s="628"/>
      <c r="B53" s="631"/>
      <c r="C53" s="631"/>
      <c r="D53" s="634"/>
      <c r="E53" s="637"/>
      <c r="F53" s="649"/>
      <c r="G53" s="425"/>
      <c r="H53" s="625"/>
      <c r="I53" s="643"/>
      <c r="J53" s="643"/>
      <c r="K53" s="643"/>
      <c r="L53" s="643"/>
      <c r="M53" s="646"/>
    </row>
    <row r="54" spans="1:13" s="25" customFormat="1" ht="13.5" customHeight="1">
      <c r="A54" s="628"/>
      <c r="B54" s="631"/>
      <c r="C54" s="631"/>
      <c r="D54" s="634"/>
      <c r="E54" s="637"/>
      <c r="F54" s="649"/>
      <c r="G54" s="425"/>
      <c r="H54" s="625"/>
      <c r="I54" s="643"/>
      <c r="J54" s="643"/>
      <c r="K54" s="643"/>
      <c r="L54" s="643"/>
      <c r="M54" s="646"/>
    </row>
    <row r="55" spans="1:13">
      <c r="A55" s="628"/>
      <c r="B55" s="631"/>
      <c r="C55" s="631"/>
      <c r="D55" s="634"/>
      <c r="E55" s="637"/>
      <c r="F55" s="649"/>
      <c r="G55" s="425"/>
      <c r="H55" s="625"/>
      <c r="I55" s="643"/>
      <c r="J55" s="643"/>
      <c r="K55" s="643"/>
      <c r="L55" s="643"/>
      <c r="M55" s="646"/>
    </row>
    <row r="56" spans="1:13">
      <c r="A56" s="628"/>
      <c r="B56" s="631"/>
      <c r="C56" s="631"/>
      <c r="D56" s="634"/>
      <c r="E56" s="637"/>
      <c r="F56" s="649"/>
      <c r="G56" s="425"/>
      <c r="H56" s="625"/>
      <c r="I56" s="643"/>
      <c r="J56" s="643"/>
      <c r="K56" s="643"/>
      <c r="L56" s="643"/>
      <c r="M56" s="646"/>
    </row>
    <row r="57" spans="1:13">
      <c r="A57" s="628"/>
      <c r="B57" s="631"/>
      <c r="C57" s="631"/>
      <c r="D57" s="634"/>
      <c r="E57" s="637"/>
      <c r="F57" s="649"/>
      <c r="G57" s="425"/>
      <c r="H57" s="625"/>
      <c r="I57" s="643"/>
      <c r="J57" s="643"/>
      <c r="K57" s="643"/>
      <c r="L57" s="643"/>
      <c r="M57" s="646"/>
    </row>
    <row r="58" spans="1:13">
      <c r="A58" s="628"/>
      <c r="B58" s="631"/>
      <c r="C58" s="631"/>
      <c r="D58" s="634"/>
      <c r="E58" s="637"/>
      <c r="F58" s="649"/>
      <c r="G58" s="425"/>
      <c r="H58" s="625"/>
      <c r="I58" s="643"/>
      <c r="J58" s="643"/>
      <c r="K58" s="643"/>
      <c r="L58" s="643"/>
      <c r="M58" s="646"/>
    </row>
    <row r="59" spans="1:13" ht="15.75" thickBot="1">
      <c r="A59" s="629"/>
      <c r="B59" s="632"/>
      <c r="C59" s="632"/>
      <c r="D59" s="635"/>
      <c r="E59" s="638"/>
      <c r="F59" s="650"/>
      <c r="G59" s="430"/>
      <c r="H59" s="626"/>
      <c r="I59" s="644"/>
      <c r="J59" s="644"/>
      <c r="K59" s="644"/>
      <c r="L59" s="644"/>
      <c r="M59" s="647"/>
    </row>
    <row r="60" spans="1:13" s="25" customFormat="1" ht="12.75" customHeight="1">
      <c r="A60" s="639">
        <v>6</v>
      </c>
      <c r="B60" s="630" t="str">
        <f>'7- Mapa Final'!B60</f>
        <v xml:space="preserve">Recibir, ofrecer, prometer, entregar o aceptar dadivas  o beneficios a nombre propio o de terceros para  demorar, retener, alterar o direccionar fallos judiciales </v>
      </c>
      <c r="C60" s="630" t="str">
        <f>'7- Mapa Final'!C60</f>
        <v xml:space="preserve">Proferir  sentencias judiciales incumplmiendo los principios de la administracion de justicia o sin la observancia de los Codigos  Procesales en la materia </v>
      </c>
      <c r="D60" s="633" t="str">
        <f>'7- Mapa Final'!J60</f>
        <v>Muy Baja - 1</v>
      </c>
      <c r="E60" s="636" t="str">
        <f>'7- Mapa Final'!K60</f>
        <v>Mayor - 4</v>
      </c>
      <c r="F60" s="648" t="str">
        <f>'7- Mapa Final'!M60</f>
        <v>Alto  - 4</v>
      </c>
      <c r="G60" s="425" t="s">
        <v>398</v>
      </c>
      <c r="H60" s="296" t="str">
        <f>'7- Mapa Final'!O60</f>
        <v xml:space="preserve">Control interno de los repartos, los procesos penales para adolescentes y acciones constitucionales con el fin de garantizar un tramite igualitario y sin lugar a discriminaciones.                                         
 </v>
      </c>
      <c r="I60" s="651"/>
      <c r="J60" s="651" t="s">
        <v>13</v>
      </c>
      <c r="K60" s="642"/>
      <c r="L60" s="642"/>
      <c r="M60" s="645"/>
    </row>
    <row r="61" spans="1:13" s="25" customFormat="1" ht="12.75" customHeight="1">
      <c r="A61" s="640"/>
      <c r="B61" s="631"/>
      <c r="C61" s="631"/>
      <c r="D61" s="634"/>
      <c r="E61" s="637"/>
      <c r="F61" s="649"/>
      <c r="G61" s="425"/>
      <c r="H61" s="297" t="str">
        <f>'7- Mapa Final'!O61</f>
        <v xml:space="preserve">Dar trámite a las actuaciones judiciales conforme a su turno, respetando el orden de llegada y de prelación.                                     </v>
      </c>
      <c r="I61" s="676"/>
      <c r="J61" s="643"/>
      <c r="K61" s="643"/>
      <c r="L61" s="643"/>
      <c r="M61" s="646"/>
    </row>
    <row r="62" spans="1:13" s="25" customFormat="1" ht="12.75" customHeight="1">
      <c r="A62" s="640"/>
      <c r="B62" s="631"/>
      <c r="C62" s="631"/>
      <c r="D62" s="634"/>
      <c r="E62" s="637"/>
      <c r="F62" s="649"/>
      <c r="G62" s="425"/>
      <c r="H62" s="297" t="str">
        <f>'7- Mapa Final'!O62</f>
        <v xml:space="preserve">Fomentar el uso de las buenas practicas .                           </v>
      </c>
      <c r="I62" s="676"/>
      <c r="J62" s="643"/>
      <c r="K62" s="643"/>
      <c r="L62" s="643"/>
      <c r="M62" s="646"/>
    </row>
    <row r="63" spans="1:13" s="25" customFormat="1" ht="12.75" customHeight="1">
      <c r="A63" s="640"/>
      <c r="B63" s="631"/>
      <c r="C63" s="631"/>
      <c r="D63" s="634"/>
      <c r="E63" s="637"/>
      <c r="F63" s="649"/>
      <c r="G63" s="425"/>
      <c r="H63" s="297" t="str">
        <f>'7- Mapa Final'!O63</f>
        <v xml:space="preserve">Vigilar  que se garantice un comportamiento ético por parte de los empleados de los juzgados y el centro de servicios y se brinde transparencia en las actuaciones adelantadas en las acciones constitucionales y los procesos penales para adolescentes.  </v>
      </c>
      <c r="I63" s="676"/>
      <c r="J63" s="643"/>
      <c r="K63" s="643"/>
      <c r="L63" s="643"/>
      <c r="M63" s="646"/>
    </row>
    <row r="64" spans="1:13" s="25" customFormat="1" ht="13.5" customHeight="1">
      <c r="A64" s="640"/>
      <c r="B64" s="631"/>
      <c r="C64" s="631"/>
      <c r="D64" s="634"/>
      <c r="E64" s="637"/>
      <c r="F64" s="649"/>
      <c r="G64" s="425"/>
      <c r="H64" s="297" t="s">
        <v>404</v>
      </c>
      <c r="I64" s="676"/>
      <c r="J64" s="643"/>
      <c r="K64" s="643"/>
      <c r="L64" s="643"/>
      <c r="M64" s="646"/>
    </row>
    <row r="65" spans="1:13">
      <c r="A65" s="640"/>
      <c r="B65" s="631"/>
      <c r="C65" s="631"/>
      <c r="D65" s="634"/>
      <c r="E65" s="637"/>
      <c r="F65" s="649"/>
      <c r="G65" s="425"/>
      <c r="H65" s="678"/>
      <c r="I65" s="676"/>
      <c r="J65" s="643"/>
      <c r="K65" s="643"/>
      <c r="L65" s="643"/>
      <c r="M65" s="646"/>
    </row>
    <row r="66" spans="1:13">
      <c r="A66" s="640"/>
      <c r="B66" s="631"/>
      <c r="C66" s="631"/>
      <c r="D66" s="634"/>
      <c r="E66" s="637"/>
      <c r="F66" s="649"/>
      <c r="G66" s="425"/>
      <c r="H66" s="678"/>
      <c r="I66" s="676"/>
      <c r="J66" s="643"/>
      <c r="K66" s="643"/>
      <c r="L66" s="643"/>
      <c r="M66" s="646"/>
    </row>
    <row r="67" spans="1:13">
      <c r="A67" s="640"/>
      <c r="B67" s="631"/>
      <c r="C67" s="631"/>
      <c r="D67" s="634"/>
      <c r="E67" s="637"/>
      <c r="F67" s="649"/>
      <c r="G67" s="425"/>
      <c r="H67" s="678"/>
      <c r="I67" s="676"/>
      <c r="J67" s="643"/>
      <c r="K67" s="643"/>
      <c r="L67" s="643"/>
      <c r="M67" s="646"/>
    </row>
    <row r="68" spans="1:13">
      <c r="A68" s="640"/>
      <c r="B68" s="631"/>
      <c r="C68" s="631"/>
      <c r="D68" s="634"/>
      <c r="E68" s="637"/>
      <c r="F68" s="649"/>
      <c r="G68" s="425"/>
      <c r="H68" s="678"/>
      <c r="I68" s="676"/>
      <c r="J68" s="643"/>
      <c r="K68" s="643"/>
      <c r="L68" s="643"/>
      <c r="M68" s="646"/>
    </row>
    <row r="69" spans="1:13" ht="15.75" thickBot="1">
      <c r="A69" s="641"/>
      <c r="B69" s="632"/>
      <c r="C69" s="632"/>
      <c r="D69" s="635"/>
      <c r="E69" s="638"/>
      <c r="F69" s="650"/>
      <c r="G69" s="419"/>
      <c r="H69" s="679"/>
      <c r="I69" s="677"/>
      <c r="J69" s="644"/>
      <c r="K69" s="644"/>
      <c r="L69" s="644"/>
      <c r="M69" s="647"/>
    </row>
  </sheetData>
  <mergeCells count="94">
    <mergeCell ref="G60:G69"/>
    <mergeCell ref="I60:I69"/>
    <mergeCell ref="J60:J69"/>
    <mergeCell ref="K60:K69"/>
    <mergeCell ref="L60:L69"/>
    <mergeCell ref="M60:M69"/>
    <mergeCell ref="A60:A69"/>
    <mergeCell ref="B60:B69"/>
    <mergeCell ref="C60:C69"/>
    <mergeCell ref="D60:D69"/>
    <mergeCell ref="E60:E69"/>
    <mergeCell ref="F60:F69"/>
    <mergeCell ref="G50:G59"/>
    <mergeCell ref="I50:I59"/>
    <mergeCell ref="J50:J59"/>
    <mergeCell ref="K50:K59"/>
    <mergeCell ref="L50:L59"/>
    <mergeCell ref="M50:M59"/>
    <mergeCell ref="H52:H59"/>
    <mergeCell ref="A50:A59"/>
    <mergeCell ref="B50:B59"/>
    <mergeCell ref="C50:C59"/>
    <mergeCell ref="D50:D59"/>
    <mergeCell ref="E50:E59"/>
    <mergeCell ref="F50:F59"/>
    <mergeCell ref="G40:G49"/>
    <mergeCell ref="I40:I49"/>
    <mergeCell ref="J40:J49"/>
    <mergeCell ref="K40:K49"/>
    <mergeCell ref="L40:L49"/>
    <mergeCell ref="M40:M49"/>
    <mergeCell ref="H44:H49"/>
    <mergeCell ref="A40:A49"/>
    <mergeCell ref="B40:B49"/>
    <mergeCell ref="C40:C49"/>
    <mergeCell ref="D40:D49"/>
    <mergeCell ref="E40:E49"/>
    <mergeCell ref="F40:F49"/>
    <mergeCell ref="G30:G39"/>
    <mergeCell ref="I30:I39"/>
    <mergeCell ref="J30:J39"/>
    <mergeCell ref="K30:K39"/>
    <mergeCell ref="L30:L39"/>
    <mergeCell ref="M30:M39"/>
    <mergeCell ref="H32:H39"/>
    <mergeCell ref="A30:A39"/>
    <mergeCell ref="B30:B39"/>
    <mergeCell ref="C30:C39"/>
    <mergeCell ref="D30:D39"/>
    <mergeCell ref="E30:E39"/>
    <mergeCell ref="F30:F39"/>
    <mergeCell ref="G20:G29"/>
    <mergeCell ref="I20:I29"/>
    <mergeCell ref="J20:J29"/>
    <mergeCell ref="K20:K29"/>
    <mergeCell ref="L20:L29"/>
    <mergeCell ref="M20:M29"/>
    <mergeCell ref="H22:H29"/>
    <mergeCell ref="A20:A29"/>
    <mergeCell ref="B20:B29"/>
    <mergeCell ref="C20:C29"/>
    <mergeCell ref="D20:D29"/>
    <mergeCell ref="E20:E29"/>
    <mergeCell ref="F20:F29"/>
    <mergeCell ref="I10:I19"/>
    <mergeCell ref="J10:J19"/>
    <mergeCell ref="K10:K19"/>
    <mergeCell ref="L10:L19"/>
    <mergeCell ref="M10:M19"/>
    <mergeCell ref="H13:H19"/>
    <mergeCell ref="A9:G9"/>
    <mergeCell ref="A10:A19"/>
    <mergeCell ref="B10:B19"/>
    <mergeCell ref="C10:C19"/>
    <mergeCell ref="D10:D19"/>
    <mergeCell ref="E10:E19"/>
    <mergeCell ref="F10:F19"/>
    <mergeCell ref="G10:G19"/>
    <mergeCell ref="A6:B6"/>
    <mergeCell ref="C6:M6"/>
    <mergeCell ref="A7:C7"/>
    <mergeCell ref="D7:F7"/>
    <mergeCell ref="G7:G8"/>
    <mergeCell ref="H7:H8"/>
    <mergeCell ref="I7:J7"/>
    <mergeCell ref="K7:L7"/>
    <mergeCell ref="M7:M8"/>
    <mergeCell ref="A1:B2"/>
    <mergeCell ref="C1:J3"/>
    <mergeCell ref="K1:M3"/>
    <mergeCell ref="A4:B4"/>
    <mergeCell ref="C4:M4"/>
    <mergeCell ref="A5:B5"/>
    <mergeCell ref="C5:M5"/>
  </mergeCells>
  <conditionalFormatting sqref="A7:B7">
    <cfRule type="containsText" dxfId="111" priority="53" operator="containsText" text="3- Moderado">
      <formula>NOT(ISERROR(SEARCH("3- Moderado",A7)))</formula>
    </cfRule>
    <cfRule type="containsText" dxfId="110" priority="54" operator="containsText" text="6- Moderado">
      <formula>NOT(ISERROR(SEARCH("6- Moderado",A7)))</formula>
    </cfRule>
    <cfRule type="containsText" dxfId="109" priority="55" operator="containsText" text="4- Moderado">
      <formula>NOT(ISERROR(SEARCH("4- Moderado",A7)))</formula>
    </cfRule>
    <cfRule type="containsText" dxfId="108" priority="56" operator="containsText" text="3- Bajo">
      <formula>NOT(ISERROR(SEARCH("3- Bajo",A7)))</formula>
    </cfRule>
    <cfRule type="containsText" dxfId="107" priority="57" operator="containsText" text="4- Bajo">
      <formula>NOT(ISERROR(SEARCH("4- Bajo",A7)))</formula>
    </cfRule>
    <cfRule type="containsText" dxfId="106" priority="58" operator="containsText" text="1- Bajo">
      <formula>NOT(ISERROR(SEARCH("1- Bajo",A7)))</formula>
    </cfRule>
  </conditionalFormatting>
  <conditionalFormatting sqref="A10:E10 A20:E20">
    <cfRule type="containsText" dxfId="105" priority="47" operator="containsText" text="3- Moderado">
      <formula>NOT(ISERROR(SEARCH("3- Moderado",A10)))</formula>
    </cfRule>
    <cfRule type="containsText" dxfId="104" priority="48" operator="containsText" text="6- Moderado">
      <formula>NOT(ISERROR(SEARCH("6- Moderado",A10)))</formula>
    </cfRule>
    <cfRule type="containsText" dxfId="103" priority="49" operator="containsText" text="4- Moderado">
      <formula>NOT(ISERROR(SEARCH("4- Moderado",A10)))</formula>
    </cfRule>
    <cfRule type="containsText" dxfId="102" priority="50" operator="containsText" text="3- Bajo">
      <formula>NOT(ISERROR(SEARCH("3- Bajo",A10)))</formula>
    </cfRule>
    <cfRule type="containsText" dxfId="101" priority="51" operator="containsText" text="4- Bajo">
      <formula>NOT(ISERROR(SEARCH("4- Bajo",A10)))</formula>
    </cfRule>
    <cfRule type="containsText" dxfId="100" priority="52" operator="containsText" text="1- Bajo">
      <formula>NOT(ISERROR(SEARCH("1- Bajo",A10)))</formula>
    </cfRule>
  </conditionalFormatting>
  <conditionalFormatting sqref="A30:E30">
    <cfRule type="containsText" dxfId="99" priority="34" operator="containsText" text="3- Moderado">
      <formula>NOT(ISERROR(SEARCH("3- Moderado",A30)))</formula>
    </cfRule>
    <cfRule type="containsText" dxfId="98" priority="35" operator="containsText" text="6- Moderado">
      <formula>NOT(ISERROR(SEARCH("6- Moderado",A30)))</formula>
    </cfRule>
    <cfRule type="containsText" dxfId="97" priority="36" operator="containsText" text="4- Moderado">
      <formula>NOT(ISERROR(SEARCH("4- Moderado",A30)))</formula>
    </cfRule>
    <cfRule type="containsText" dxfId="96" priority="37" operator="containsText" text="3- Bajo">
      <formula>NOT(ISERROR(SEARCH("3- Bajo",A30)))</formula>
    </cfRule>
    <cfRule type="containsText" dxfId="95" priority="38" operator="containsText" text="4- Bajo">
      <formula>NOT(ISERROR(SEARCH("4- Bajo",A30)))</formula>
    </cfRule>
    <cfRule type="containsText" dxfId="94" priority="39" operator="containsText" text="1- Bajo">
      <formula>NOT(ISERROR(SEARCH("1- Bajo",A30)))</formula>
    </cfRule>
  </conditionalFormatting>
  <conditionalFormatting sqref="A40:E40">
    <cfRule type="containsText" dxfId="93" priority="27" operator="containsText" text="3- Moderado">
      <formula>NOT(ISERROR(SEARCH("3- Moderado",A40)))</formula>
    </cfRule>
    <cfRule type="containsText" dxfId="92" priority="28" operator="containsText" text="6- Moderado">
      <formula>NOT(ISERROR(SEARCH("6- Moderado",A40)))</formula>
    </cfRule>
    <cfRule type="containsText" dxfId="91" priority="29" operator="containsText" text="4- Moderado">
      <formula>NOT(ISERROR(SEARCH("4- Moderado",A40)))</formula>
    </cfRule>
    <cfRule type="containsText" dxfId="90" priority="30" operator="containsText" text="3- Bajo">
      <formula>NOT(ISERROR(SEARCH("3- Bajo",A40)))</formula>
    </cfRule>
    <cfRule type="containsText" dxfId="89" priority="31" operator="containsText" text="4- Bajo">
      <formula>NOT(ISERROR(SEARCH("4- Bajo",A40)))</formula>
    </cfRule>
    <cfRule type="containsText" dxfId="88" priority="32" operator="containsText" text="1- Bajo">
      <formula>NOT(ISERROR(SEARCH("1- Bajo",A40)))</formula>
    </cfRule>
  </conditionalFormatting>
  <conditionalFormatting sqref="A50:E50">
    <cfRule type="containsText" dxfId="87" priority="17" operator="containsText" text="3- Moderado">
      <formula>NOT(ISERROR(SEARCH("3- Moderado",A50)))</formula>
    </cfRule>
    <cfRule type="containsText" dxfId="86" priority="18" operator="containsText" text="6- Moderado">
      <formula>NOT(ISERROR(SEARCH("6- Moderado",A50)))</formula>
    </cfRule>
    <cfRule type="containsText" dxfId="85" priority="19" operator="containsText" text="4- Moderado">
      <formula>NOT(ISERROR(SEARCH("4- Moderado",A50)))</formula>
    </cfRule>
    <cfRule type="containsText" dxfId="84" priority="20" operator="containsText" text="3- Bajo">
      <formula>NOT(ISERROR(SEARCH("3- Bajo",A50)))</formula>
    </cfRule>
    <cfRule type="containsText" dxfId="83" priority="21" operator="containsText" text="4- Bajo">
      <formula>NOT(ISERROR(SEARCH("4- Bajo",A50)))</formula>
    </cfRule>
    <cfRule type="containsText" dxfId="82" priority="22" operator="containsText" text="1- Bajo">
      <formula>NOT(ISERROR(SEARCH("1- Bajo",A50)))</formula>
    </cfRule>
  </conditionalFormatting>
  <conditionalFormatting sqref="A60:E60">
    <cfRule type="containsText" dxfId="81" priority="1" operator="containsText" text="3- Moderado">
      <formula>NOT(ISERROR(SEARCH("3- Moderado",A60)))</formula>
    </cfRule>
    <cfRule type="containsText" dxfId="80" priority="2" operator="containsText" text="6- Moderado">
      <formula>NOT(ISERROR(SEARCH("6- Moderado",A60)))</formula>
    </cfRule>
    <cfRule type="containsText" dxfId="79" priority="3" operator="containsText" text="4- Moderado">
      <formula>NOT(ISERROR(SEARCH("4- Moderado",A60)))</formula>
    </cfRule>
    <cfRule type="containsText" dxfId="78" priority="4" operator="containsText" text="3- Bajo">
      <formula>NOT(ISERROR(SEARCH("3- Bajo",A60)))</formula>
    </cfRule>
    <cfRule type="containsText" dxfId="77" priority="5" operator="containsText" text="4- Bajo">
      <formula>NOT(ISERROR(SEARCH("4- Bajo",A60)))</formula>
    </cfRule>
    <cfRule type="containsText" dxfId="76" priority="6" operator="containsText" text="1- Bajo">
      <formula>NOT(ISERROR(SEARCH("1- Bajo",A60)))</formula>
    </cfRule>
  </conditionalFormatting>
  <conditionalFormatting sqref="C8:F8">
    <cfRule type="containsText" dxfId="75" priority="41" operator="containsText" text="3- Moderado">
      <formula>NOT(ISERROR(SEARCH("3- Moderado",C8)))</formula>
    </cfRule>
    <cfRule type="containsText" dxfId="74" priority="42" operator="containsText" text="6- Moderado">
      <formula>NOT(ISERROR(SEARCH("6- Moderado",C8)))</formula>
    </cfRule>
    <cfRule type="containsText" dxfId="73" priority="43" operator="containsText" text="4- Moderado">
      <formula>NOT(ISERROR(SEARCH("4- Moderado",C8)))</formula>
    </cfRule>
    <cfRule type="containsText" dxfId="72" priority="44" operator="containsText" text="3- Bajo">
      <formula>NOT(ISERROR(SEARCH("3- Bajo",C8)))</formula>
    </cfRule>
    <cfRule type="containsText" dxfId="71" priority="45" operator="containsText" text="4- Bajo">
      <formula>NOT(ISERROR(SEARCH("4- Bajo",C8)))</formula>
    </cfRule>
    <cfRule type="containsText" dxfId="70" priority="46" operator="containsText" text="1- Bajo">
      <formula>NOT(ISERROR(SEARCH("1- Bajo",C8)))</formula>
    </cfRule>
  </conditionalFormatting>
  <conditionalFormatting sqref="D10:D69">
    <cfRule type="containsText" dxfId="69" priority="11" operator="containsText" text="Muy Alta">
      <formula>NOT(ISERROR(SEARCH("Muy Alta",D10)))</formula>
    </cfRule>
    <cfRule type="containsText" dxfId="68" priority="12" operator="containsText" text="Alta">
      <formula>NOT(ISERROR(SEARCH("Alta",D10)))</formula>
    </cfRule>
    <cfRule type="containsText" dxfId="67" priority="13" operator="containsText" text="Baja">
      <formula>NOT(ISERROR(SEARCH("Baja",D10)))</formula>
    </cfRule>
    <cfRule type="containsText" dxfId="66" priority="14" operator="containsText" text="Muy Baja">
      <formula>NOT(ISERROR(SEARCH("Muy Baja",D10)))</formula>
    </cfRule>
    <cfRule type="containsText" dxfId="65" priority="16" operator="containsText" text="Media">
      <formula>NOT(ISERROR(SEARCH("Media",D10)))</formula>
    </cfRule>
  </conditionalFormatting>
  <conditionalFormatting sqref="E10:E69">
    <cfRule type="containsText" dxfId="64" priority="7" operator="containsText" text="Catastrófico">
      <formula>NOT(ISERROR(SEARCH("Catastrófico",E10)))</formula>
    </cfRule>
    <cfRule type="containsText" dxfId="63" priority="8" operator="containsText" text="Mayor">
      <formula>NOT(ISERROR(SEARCH("Mayor",E10)))</formula>
    </cfRule>
    <cfRule type="containsText" dxfId="62" priority="9" operator="containsText" text="Menor">
      <formula>NOT(ISERROR(SEARCH("Menor",E10)))</formula>
    </cfRule>
    <cfRule type="containsText" dxfId="61" priority="10" operator="containsText" text="Leve">
      <formula>NOT(ISERROR(SEARCH("Leve",E10)))</formula>
    </cfRule>
  </conditionalFormatting>
  <conditionalFormatting sqref="E10:F69">
    <cfRule type="containsText" dxfId="60" priority="15" operator="containsText" text="Moderado">
      <formula>NOT(ISERROR(SEARCH("Moderado",E10)))</formula>
    </cfRule>
  </conditionalFormatting>
  <conditionalFormatting sqref="F10:F29">
    <cfRule type="colorScale" priority="59">
      <colorScale>
        <cfvo type="min"/>
        <cfvo type="max"/>
        <color rgb="FFFF7128"/>
        <color rgb="FFFFEF9C"/>
      </colorScale>
    </cfRule>
  </conditionalFormatting>
  <conditionalFormatting sqref="F10:F69">
    <cfRule type="containsText" dxfId="59" priority="23" operator="containsText" text="Bajo">
      <formula>NOT(ISERROR(SEARCH("Bajo",F10)))</formula>
    </cfRule>
    <cfRule type="containsText" dxfId="58" priority="24" operator="containsText" text="Moderado">
      <formula>NOT(ISERROR(SEARCH("Moderado",F10)))</formula>
    </cfRule>
    <cfRule type="containsText" dxfId="57" priority="25" operator="containsText" text="Alto">
      <formula>NOT(ISERROR(SEARCH("Alto",F10)))</formula>
    </cfRule>
    <cfRule type="containsText" dxfId="56" priority="26" operator="containsText" text="Extremo">
      <formula>NOT(ISERROR(SEARCH("Extremo",F10)))</formula>
    </cfRule>
  </conditionalFormatting>
  <conditionalFormatting sqref="F30:F39">
    <cfRule type="colorScale" priority="40">
      <colorScale>
        <cfvo type="min"/>
        <cfvo type="max"/>
        <color rgb="FFFF7128"/>
        <color rgb="FFFFEF9C"/>
      </colorScale>
    </cfRule>
  </conditionalFormatting>
  <conditionalFormatting sqref="F40:F49">
    <cfRule type="colorScale" priority="33">
      <colorScale>
        <cfvo type="min"/>
        <cfvo type="max"/>
        <color rgb="FFFF7128"/>
        <color rgb="FFFFEF9C"/>
      </colorScale>
    </cfRule>
  </conditionalFormatting>
  <conditionalFormatting sqref="F50:F69">
    <cfRule type="colorScale" priority="60">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A292F348-7B8C-4533-B77B-9D82242DCB69}"/>
    <dataValidation allowBlank="1" showInputMessage="1" showErrorMessage="1" prompt="Seleccionar si el responsable es el responsable de las acciones es el nivel central" sqref="I7:I8" xr:uid="{E4F1F445-8FC3-4D61-B4ED-D23F660BBD6F}"/>
    <dataValidation allowBlank="1" showInputMessage="1" showErrorMessage="1" prompt="Describir las actividades que se van a desarrollar para el proyecto" sqref="H7" xr:uid="{58194BD7-574D-4FB9-B5BE-C037C71D9183}"/>
    <dataValidation allowBlank="1" showInputMessage="1" showErrorMessage="1" prompt="Registrar qué factor  que ocasina el riesgo: un facot identtficado el contexto._x000a_O  personas, recursos, estilo de direccion , factores externos, , codiciones ambientales" sqref="C8" xr:uid="{710F477D-D8ED-4586-BEAB-F2563555643B}"/>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1074D17-9339-4D30-9FBF-E92D12D845DB}">
          <x14:formula1>
            <xm:f>'9- Matriz de Calor '!$S$8:$S$11</xm:f>
          </x14:formula1>
          <xm:sqref>G10:G69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2- Análisis de Contexto </vt:lpstr>
      <vt:lpstr>3- Estrategias</vt:lpstr>
      <vt:lpstr>5- Identificación de Riesgos</vt:lpstr>
      <vt:lpstr>6- Valoración Controles</vt:lpstr>
      <vt:lpstr>7- Mapa Final</vt:lpstr>
      <vt:lpstr>Seguimiento 1 Trimestre</vt:lpstr>
      <vt:lpstr>Seguimiento 2 Trimestre</vt:lpstr>
      <vt:lpstr>Seguimiento 3 Trimestre</vt:lpstr>
      <vt:lpstr>Seguimiento 4 Trimestre</vt:lpstr>
      <vt:lpstr>4- Instructivo Riesgos </vt:lpstr>
      <vt:lpstr>8- Políticas de Administración </vt:lpstr>
      <vt:lpstr>9- Matriz de Calor </vt:lpstr>
      <vt:lpstr>Conceptos 37001 </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Coordinador</cp:lastModifiedBy>
  <cp:revision/>
  <dcterms:created xsi:type="dcterms:W3CDTF">2021-04-16T16:11:31Z</dcterms:created>
  <dcterms:modified xsi:type="dcterms:W3CDTF">2024-04-12T22:24:05Z</dcterms:modified>
  <cp:category/>
  <cp:contentStatus/>
</cp:coreProperties>
</file>