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66925"/>
  <mc:AlternateContent xmlns:mc="http://schemas.openxmlformats.org/markup-compatibility/2006">
    <mc:Choice Requires="x15">
      <x15ac:absPath xmlns:x15ac="http://schemas.microsoft.com/office/spreadsheetml/2010/11/ac" url="C:\Users\RAFAEL SARABIA\Desktop\Matrices de riesgo _Dependencias Administrativas 2024 VF\"/>
    </mc:Choice>
  </mc:AlternateContent>
  <xr:revisionPtr revIDLastSave="0" documentId="13_ncr:1_{CAA4662E-F292-4649-ADDF-25C5A3481DA4}" xr6:coauthVersionLast="47" xr6:coauthVersionMax="47" xr10:uidLastSave="{00000000-0000-0000-0000-000000000000}"/>
  <bookViews>
    <workbookView xWindow="-120" yWindow="-120" windowWidth="20730" windowHeight="11040" tabRatio="898"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0" i="29" l="1"/>
  <c r="A50" i="29"/>
  <c r="A60" i="29"/>
  <c r="C50" i="28" l="1"/>
  <c r="L41" i="28"/>
  <c r="L31" i="28"/>
  <c r="C32" i="28"/>
  <c r="C31" i="28"/>
  <c r="C21" i="28"/>
  <c r="L24" i="28"/>
  <c r="L21" i="28"/>
  <c r="L22" i="28"/>
  <c r="L23" i="28"/>
  <c r="A40" i="28"/>
  <c r="A50" i="28"/>
  <c r="A60" i="28"/>
  <c r="C60" i="29" l="1"/>
  <c r="C60" i="18" s="1"/>
  <c r="B60" i="29"/>
  <c r="B70" i="34" s="1"/>
  <c r="E60" i="29"/>
  <c r="R69" i="28"/>
  <c r="L69" i="28"/>
  <c r="C69" i="28"/>
  <c r="R68" i="28"/>
  <c r="L68" i="28"/>
  <c r="C68" i="28"/>
  <c r="R67" i="28"/>
  <c r="L67" i="28"/>
  <c r="J67" i="28"/>
  <c r="R66" i="28"/>
  <c r="L66" i="28"/>
  <c r="J66" i="28"/>
  <c r="R65" i="28"/>
  <c r="L65" i="28"/>
  <c r="J65" i="28"/>
  <c r="R64" i="28"/>
  <c r="L64" i="28"/>
  <c r="J64" i="28"/>
  <c r="R63" i="28"/>
  <c r="L63" i="28"/>
  <c r="J63" i="28"/>
  <c r="R62" i="28"/>
  <c r="J62" i="28"/>
  <c r="C62" i="28"/>
  <c r="R61" i="28"/>
  <c r="J61" i="28"/>
  <c r="C61" i="28"/>
  <c r="R60" i="28"/>
  <c r="L60" i="28"/>
  <c r="J60" i="28"/>
  <c r="C60" i="28"/>
  <c r="B60" i="28"/>
  <c r="L69" i="27"/>
  <c r="K69" i="27" s="1"/>
  <c r="L68" i="27"/>
  <c r="K68" i="27" s="1"/>
  <c r="L67" i="27"/>
  <c r="K67" i="27" s="1"/>
  <c r="L66" i="27"/>
  <c r="K66" i="27" s="1"/>
  <c r="L65" i="27"/>
  <c r="K65" i="27" s="1"/>
  <c r="L64" i="27"/>
  <c r="K64" i="27" s="1"/>
  <c r="L63" i="27"/>
  <c r="K63" i="27" s="1"/>
  <c r="L62" i="27"/>
  <c r="K62" i="27" s="1"/>
  <c r="L61" i="27"/>
  <c r="K61" i="27" s="1"/>
  <c r="L60" i="27"/>
  <c r="K60" i="27" s="1"/>
  <c r="G60" i="27"/>
  <c r="H60" i="27" s="1"/>
  <c r="F60" i="29" s="1"/>
  <c r="C70" i="34" l="1"/>
  <c r="B60" i="18"/>
  <c r="K60" i="28"/>
  <c r="T60" i="28" s="1"/>
  <c r="J60" i="29" s="1"/>
  <c r="S60" i="28"/>
  <c r="M60" i="27"/>
  <c r="U60" i="28" l="1"/>
  <c r="K60" i="29" s="1"/>
  <c r="E60" i="18" s="1"/>
  <c r="N60" i="27"/>
  <c r="H60" i="29" s="1"/>
  <c r="G60" i="29"/>
  <c r="D60" i="18"/>
  <c r="D70" i="34"/>
  <c r="E70" i="34" l="1"/>
  <c r="V60" i="28"/>
  <c r="M60" i="29" s="1"/>
  <c r="F70" i="34" s="1"/>
  <c r="E69" i="29"/>
  <c r="E68" i="29"/>
  <c r="E67" i="29"/>
  <c r="E66" i="29"/>
  <c r="E65" i="29"/>
  <c r="E64" i="29"/>
  <c r="E63" i="29"/>
  <c r="E62" i="29"/>
  <c r="E61" i="29"/>
  <c r="L60" i="29"/>
  <c r="C70" i="36"/>
  <c r="R59" i="28"/>
  <c r="L59" i="28"/>
  <c r="C59" i="28"/>
  <c r="R58" i="28"/>
  <c r="L58" i="28"/>
  <c r="C58" i="28"/>
  <c r="E59" i="29"/>
  <c r="E58" i="29"/>
  <c r="E57" i="29"/>
  <c r="E56" i="29"/>
  <c r="E55" i="29"/>
  <c r="E54" i="29"/>
  <c r="E53" i="29"/>
  <c r="E52" i="29"/>
  <c r="E51" i="29"/>
  <c r="L50" i="29"/>
  <c r="E50" i="29"/>
  <c r="C50" i="29"/>
  <c r="C60" i="36" s="1"/>
  <c r="B50" i="29"/>
  <c r="B60" i="36" s="1"/>
  <c r="F60" i="18" l="1"/>
  <c r="S68" i="28"/>
  <c r="B50" i="18"/>
  <c r="B60" i="34"/>
  <c r="B60" i="35"/>
  <c r="C50" i="18"/>
  <c r="C60" i="34"/>
  <c r="C60" i="35"/>
  <c r="B70" i="35"/>
  <c r="B70" i="36"/>
  <c r="C70" i="35"/>
  <c r="S58" i="28" l="1"/>
  <c r="E70" i="36" l="1"/>
  <c r="E70" i="35"/>
  <c r="D70" i="36"/>
  <c r="D70" i="35"/>
  <c r="B50" i="28"/>
  <c r="J50" i="28"/>
  <c r="L50" i="28"/>
  <c r="R50" i="28"/>
  <c r="C51" i="28"/>
  <c r="J51" i="28"/>
  <c r="R51" i="28"/>
  <c r="C52" i="28"/>
  <c r="J52" i="28"/>
  <c r="L52" i="28"/>
  <c r="R52" i="28"/>
  <c r="J53" i="28"/>
  <c r="L53" i="28"/>
  <c r="R53" i="28"/>
  <c r="J54" i="28"/>
  <c r="L54" i="28"/>
  <c r="R54" i="28"/>
  <c r="J55" i="28"/>
  <c r="L55" i="28"/>
  <c r="R55" i="28"/>
  <c r="J56" i="28"/>
  <c r="L56" i="28"/>
  <c r="R56" i="28"/>
  <c r="J57" i="28"/>
  <c r="L57" i="28"/>
  <c r="R57" i="28"/>
  <c r="C24" i="28"/>
  <c r="L59" i="27"/>
  <c r="L58" i="27"/>
  <c r="L57" i="27"/>
  <c r="K57" i="27" s="1"/>
  <c r="L56" i="27"/>
  <c r="K56" i="27" s="1"/>
  <c r="L55" i="27"/>
  <c r="K55" i="27" s="1"/>
  <c r="L54" i="27"/>
  <c r="K54" i="27" s="1"/>
  <c r="L53" i="27"/>
  <c r="K53" i="27" s="1"/>
  <c r="L52" i="27"/>
  <c r="K52" i="27" s="1"/>
  <c r="L51" i="27"/>
  <c r="K51" i="27" s="1"/>
  <c r="L50" i="27"/>
  <c r="G50" i="27"/>
  <c r="H50" i="27" s="1"/>
  <c r="F50" i="29" s="1"/>
  <c r="L49" i="27"/>
  <c r="K49" i="27" s="1"/>
  <c r="L48" i="27"/>
  <c r="K48" i="27" s="1"/>
  <c r="L47" i="27"/>
  <c r="K47" i="27" s="1"/>
  <c r="L46" i="27"/>
  <c r="K46" i="27" s="1"/>
  <c r="L45" i="27"/>
  <c r="K45" i="27" s="1"/>
  <c r="L44" i="27"/>
  <c r="K44" i="27" s="1"/>
  <c r="L43" i="27"/>
  <c r="K43" i="27" s="1"/>
  <c r="L42" i="27"/>
  <c r="K42" i="27" s="1"/>
  <c r="L41" i="27"/>
  <c r="K41" i="27" s="1"/>
  <c r="L40" i="27"/>
  <c r="K40" i="27" s="1"/>
  <c r="L4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F70" i="36" l="1"/>
  <c r="F70" i="35"/>
  <c r="K50" i="27"/>
  <c r="M50" i="27"/>
  <c r="G50" i="29" s="1"/>
  <c r="K59" i="27"/>
  <c r="S50" i="28"/>
  <c r="K50" i="28"/>
  <c r="T50" i="28" s="1"/>
  <c r="J50" i="29" s="1"/>
  <c r="K58" i="27"/>
  <c r="M40" i="27"/>
  <c r="A30" i="28"/>
  <c r="A20" i="28"/>
  <c r="N50" i="27" l="1"/>
  <c r="H50" i="29" s="1"/>
  <c r="D50" i="18"/>
  <c r="D60" i="36"/>
  <c r="D60" i="35"/>
  <c r="D60" i="34"/>
  <c r="U50" i="28"/>
  <c r="L40" i="28"/>
  <c r="B20" i="28"/>
  <c r="B30" i="28"/>
  <c r="L30" i="28"/>
  <c r="L29" i="28"/>
  <c r="L20" i="28"/>
  <c r="L12" i="28"/>
  <c r="L13" i="28"/>
  <c r="L15" i="28"/>
  <c r="L16" i="28"/>
  <c r="L17" i="28"/>
  <c r="L18" i="28"/>
  <c r="L19" i="28"/>
  <c r="L30" i="29"/>
  <c r="C40" i="29"/>
  <c r="B40" i="29"/>
  <c r="C30" i="29"/>
  <c r="B30" i="29"/>
  <c r="A30" i="29"/>
  <c r="C40" i="28"/>
  <c r="C41" i="28"/>
  <c r="C42" i="28"/>
  <c r="C43" i="28"/>
  <c r="C44" i="28"/>
  <c r="C45" i="28"/>
  <c r="C46" i="28"/>
  <c r="C47" i="28"/>
  <c r="C48" i="28"/>
  <c r="C49" i="28"/>
  <c r="C30" i="28"/>
  <c r="C34"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V50" i="28"/>
  <c r="M50" i="29" s="1"/>
  <c r="K50" i="29"/>
  <c r="C40" i="18"/>
  <c r="C30" i="18"/>
  <c r="A30" i="18"/>
  <c r="B40" i="18"/>
  <c r="B30" i="18"/>
  <c r="G40" i="29"/>
  <c r="E60" i="36" l="1"/>
  <c r="E60" i="34"/>
  <c r="E60" i="35"/>
  <c r="E50" i="18"/>
  <c r="F60" i="36"/>
  <c r="F60" i="35"/>
  <c r="F60" i="34"/>
  <c r="F50" i="18"/>
  <c r="G30" i="27" l="1"/>
  <c r="H30" i="27" s="1"/>
  <c r="C14" i="28"/>
  <c r="F30" i="29" l="1"/>
  <c r="M30" i="27"/>
  <c r="G10" i="27"/>
  <c r="G20" i="27"/>
  <c r="O30" i="27" l="1"/>
  <c r="G30" i="29"/>
  <c r="N30" i="27"/>
  <c r="H30" i="29" s="1"/>
  <c r="C23" i="28"/>
  <c r="C20" i="28" l="1"/>
  <c r="J20" i="28"/>
  <c r="R20" i="28"/>
  <c r="J21" i="28"/>
  <c r="R21" i="28"/>
  <c r="C22"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R49" i="28"/>
  <c r="J49" i="28"/>
  <c r="R48" i="28"/>
  <c r="J48" i="28"/>
  <c r="R47" i="28"/>
  <c r="J47" i="28"/>
  <c r="R46" i="28"/>
  <c r="J46" i="28"/>
  <c r="R45" i="28"/>
  <c r="J45" i="28"/>
  <c r="R44" i="28"/>
  <c r="J44" i="28"/>
  <c r="R43" i="28"/>
  <c r="J43" i="28"/>
  <c r="R42" i="28"/>
  <c r="J42" i="28"/>
  <c r="R41" i="28"/>
  <c r="J41" i="28"/>
  <c r="J40" i="28"/>
  <c r="B40" i="28"/>
  <c r="K30" i="28" l="1"/>
  <c r="T30" i="28" s="1"/>
  <c r="S30" i="28"/>
  <c r="U30" i="28" s="1"/>
  <c r="K20" i="28"/>
  <c r="S20" i="28"/>
  <c r="S40" i="28"/>
  <c r="K40" i="28"/>
  <c r="G40" i="27" l="1"/>
  <c r="H40" i="27" s="1"/>
  <c r="N40" i="27" s="1"/>
  <c r="C13" i="28"/>
  <c r="H40" i="29" l="1"/>
  <c r="F40" i="29"/>
  <c r="J30" i="29"/>
  <c r="T40" i="28"/>
  <c r="J40" i="29" s="1"/>
  <c r="D50" i="34" l="1"/>
  <c r="D50" i="36"/>
  <c r="D50" i="35"/>
  <c r="D30" i="34"/>
  <c r="D30" i="36"/>
  <c r="D30" i="35"/>
  <c r="D30" i="18"/>
  <c r="D40" i="18"/>
  <c r="U40" i="28"/>
  <c r="K40" i="29" s="1"/>
  <c r="K30" i="29"/>
  <c r="O40" i="27"/>
  <c r="E50" i="34" l="1"/>
  <c r="E50" i="36"/>
  <c r="E50" i="35"/>
  <c r="E30" i="36"/>
  <c r="E30" i="35"/>
  <c r="E30" i="34"/>
  <c r="D40" i="36"/>
  <c r="D40" i="35"/>
  <c r="D40" i="34"/>
  <c r="E40" i="18"/>
  <c r="E30" i="18"/>
  <c r="V40" i="28"/>
  <c r="M40" i="29" s="1"/>
  <c r="V30" i="28"/>
  <c r="M30" i="29" s="1"/>
  <c r="F50" i="36" l="1"/>
  <c r="F50" i="35"/>
  <c r="F50" i="34"/>
  <c r="F30" i="36"/>
  <c r="F30" i="35"/>
  <c r="F30" i="34"/>
  <c r="E40" i="35"/>
  <c r="E40" i="34"/>
  <c r="E40" i="36"/>
  <c r="F40" i="18"/>
  <c r="F30" i="18"/>
  <c r="A10" i="28"/>
  <c r="B10" i="28"/>
  <c r="I33" i="5" a="1"/>
  <c r="I33" i="5" s="1"/>
  <c r="F40" i="36" l="1"/>
  <c r="F40" i="35"/>
  <c r="F40" i="34"/>
  <c r="C20" i="29"/>
  <c r="C10" i="29"/>
  <c r="I27" i="5" a="1"/>
  <c r="C10" i="36" l="1"/>
  <c r="C10" i="35"/>
  <c r="C10" i="34"/>
  <c r="C20" i="36"/>
  <c r="C20" i="35"/>
  <c r="C20" i="34"/>
  <c r="I27" i="5"/>
  <c r="L10" i="28"/>
  <c r="C11" i="28"/>
  <c r="C12" i="28"/>
  <c r="C10" i="28"/>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A20" i="36" l="1"/>
  <c r="A20" i="35"/>
  <c r="A20" i="34"/>
  <c r="B20" i="36"/>
  <c r="B20" i="35"/>
  <c r="B20" i="34"/>
  <c r="B20" i="18"/>
  <c r="A20" i="18"/>
  <c r="K10" i="28"/>
  <c r="S10" i="28"/>
  <c r="U10" i="28" s="1"/>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<sst xmlns="http://schemas.openxmlformats.org/spreadsheetml/2006/main" count="862" uniqueCount="518">
  <si>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</si>
  <si>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</si>
  <si>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</si>
  <si>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</si>
  <si>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</si>
  <si>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</si>
  <si>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</si>
  <si>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</si>
  <si>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</si>
  <si>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</si>
  <si>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</si>
  <si>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</si>
  <si>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</si>
  <si>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</si>
  <si>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</si>
  <si>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</si>
  <si>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</si>
  <si>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</si>
  <si>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</si>
  <si>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</si>
  <si>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</si>
  <si>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</si>
  <si>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</si>
  <si>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</si>
  <si>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</si>
  <si>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</si>
  <si>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</si>
  <si>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</si>
  <si>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PROCESOS DEPENDENCIA JUDICIALES CERTIFICADAS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</si>
  <si>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</si>
  <si>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</si>
  <si>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</si>
  <si>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</si>
  <si>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</si>
  <si>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</si>
  <si>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</si>
  <si>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</si>
  <si>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</si>
  <si>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</si>
  <si>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</si>
  <si>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</si>
  <si>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</si>
  <si>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</si>
  <si>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</si>
  <si>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</si>
  <si>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</si>
  <si>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</si>
  <si>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</si>
  <si>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</si>
  <si>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</si>
  <si>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</si>
  <si>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</si>
  <si>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</si>
  <si>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</si>
  <si>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</si>
  <si>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</si>
  <si>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</si>
  <si>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</si>
  <si>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</si>
  <si>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</si>
  <si>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</si>
  <si>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</si>
  <si>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</si>
  <si>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</si>
  <si>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</si>
  <si>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</si>
  <si>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</si>
  <si>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</si>
  <si>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</si>
  <si>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</si>
  <si>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</si>
  <si>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</si>
  <si>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</si>
  <si>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</si>
  <si>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</si>
  <si>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</si>
  <si>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</si>
  <si>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</si>
  <si>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</si>
  <si>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</si>
  <si>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</si>
  <si>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</si>
  <si>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</si>
  <si>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</si>
  <si>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</si>
  <si>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</si>
  <si>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</si>
  <si>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</si>
  <si>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</si>
  <si>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</si>
  <si>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</si>
  <si>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</si>
  <si>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</si>
  <si>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</si>
  <si>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</si>
  <si>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</si>
  <si>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</si>
  <si>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</si>
  <si>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</si>
  <si>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</si>
  <si>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</si>
  <si>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</si>
  <si>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</si>
  <si>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</si>
  <si>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</si>
  <si>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</si>
  <si>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</si>
  <si>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</si>
  <si>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</si>
  <si>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</si>
  <si>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</si>
  <si>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</si>
  <si>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</si>
  <si>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</si>
  <si>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</si>
  <si>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</si>
  <si>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</si>
  <si>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</si>
  <si>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</si>
  <si>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</si>
  <si>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</si>
  <si>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</si>
  <si>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</si>
  <si>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</si>
  <si>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</si>
  <si>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</si>
  <si>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</si>
  <si>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</si>
  <si>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</si>
  <si>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</si>
  <si>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</si>
  <si>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</si>
  <si>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</si>
  <si>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</si>
  <si>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</si>
  <si>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</si>
  <si>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</si>
  <si>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</si>
  <si>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</si>
  <si>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</si>
  <si>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</si>
  <si>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</si>
  <si>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</si>
  <si>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</si>
  <si>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</si>
  <si>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</si>
  <si>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</si>
  <si>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</si>
  <si>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</si>
  <si>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inseguras: Sellos de bioseguridad huella de confianza</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</si>
  <si>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</si>
  <si>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</si>
  <si>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</si>
  <si>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</si>
  <si>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</si>
  <si>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</si>
  <si>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</si>
  <si>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</si>
  <si>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</si>
  <si>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</si>
  <si>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</si>
  <si>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</si>
  <si>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</si>
  <si>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</si>
  <si>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</si>
  <si>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</si>
  <si>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</si>
  <si>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</si>
  <si>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</si>
  <si>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</si>
  <si>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</si>
  <si>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</si>
  <si>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</si>
  <si>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</si>
  <si>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</si>
  <si>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</si>
  <si>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</si>
  <si>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</si>
  <si>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</si>
  <si>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</si>
  <si>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</si>
  <si>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</si>
  <si>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</si>
  <si>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</si>
  <si>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</si>
  <si>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</si>
  <si>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</si>
  <si>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</si>
  <si>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</si>
  <si>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</si>
  <si>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</si>
  <si>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</si>
  <si>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</si>
  <si>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</si>
  <si>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</si>
  <si>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</si>
  <si>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</si>
  <si>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</si>
  <si>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</si>
  <si>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</si>
  <si>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</si>
  <si>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</si>
  <si>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</si>
  <si>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</si>
  <si>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</si>
  <si>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</si>
  <si>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</si>
  <si>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</si>
  <si>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</si>
  <si>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</si>
  <si>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</si>
  <si>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</si>
  <si>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</si>
  <si>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</si>
  <si>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</si>
  <si>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</si>
  <si>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</si>
  <si>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</si>
  <si>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</si>
  <si>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</si>
  <si>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</si>
  <si>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</si>
  <si>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</si>
  <si>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</si>
  <si>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</si>
  <si>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</si>
  <si>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</si>
  <si>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</si>
  <si>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</si>
  <si>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</si>
  <si>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</si>
  <si>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</si>
  <si>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</si>
  <si>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</si>
  <si>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</si>
  <si>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</si>
  <si>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</si>
  <si>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</si>
  <si>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</si>
  <si>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</si>
  <si>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</si>
  <si>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</si>
  <si>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</si>
  <si>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</si>
  <si>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</si>
  <si>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</si>
  <si>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</si>
  <si>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</si>
  <si>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</si>
  <si>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</si>
  <si>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</si>
  <si>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</si>
  <si>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</si>
  <si>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</si>
  <si>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</si>
  <si>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</si>
  <si>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</si>
  <si>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</si>
  <si>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</si>
  <si>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</si>
  <si>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</si>
  <si>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</si>
  <si>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</si>
  <si>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</si>
  <si>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</si>
  <si>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</si>
  <si>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</si>
  <si>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</si>
  <si>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</si>
  <si>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</si>
  <si>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</si>
  <si>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</si>
  <si>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</si>
  <si>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</si>
  <si>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</si>
  <si>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</si>
  <si>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</si>
  <si>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</si>
  <si>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</si>
  <si>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</si>
  <si>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</si>
  <si>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</si>
  <si>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</si>
  <si>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</si>
  <si>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ose da  respuesta a las solicitudes de los usuarios de la administración de justicia en materia penal,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</si>
  <si>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</si>
  <si>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</si>
  <si>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</si>
  <si>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</si>
  <si>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</si>
  <si>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</si>
  <si>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</si>
  <si>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</si>
  <si>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</si>
  <si>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</si>
  <si>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</si>
  <si>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</si>
  <si>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</si>
  <si>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Incumplimientos en la realizacion de audiencias </t>
  </si>
  <si>
    <t xml:space="preserve">No se atiende la  solicitud  de un fiscal o parte interesada para la realización de una audiencia preliminar o no se cumple  la programción de audiencias de Conocimiento. </t>
  </si>
  <si>
    <t xml:space="preserve">1. Inasistencia del Juez </t>
  </si>
  <si>
    <t xml:space="preserve">2. Falta de tiempo para  la realización.
</t>
  </si>
  <si>
    <t>Incumplimiento del 40% de los indicadores del proceso</t>
  </si>
  <si>
    <t>3. Programación de audiencias sin tener en cuenta tiempos de duración para su realización.</t>
  </si>
  <si>
    <t>Entre 49 a 96 horas  habiles al año  o afectación baja</t>
  </si>
  <si>
    <t>5.Fallas en el servicio de internet,  conectividad  irregular.</t>
  </si>
  <si>
    <t xml:space="preserve"> Efectuar notificaciones que no cumplan con los requistos</t>
  </si>
  <si>
    <t>1. Errores en la digitación</t>
  </si>
  <si>
    <t>Entre e 97 a 192 horas  habiles al año o afectación baja</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</si>
  <si>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</si>
  <si>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</si>
  <si>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</si>
  <si>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</si>
  <si>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</si>
  <si>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</si>
  <si>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</si>
  <si>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4.Volumen excesivo de ingreso de expedientes para el personal asignado,  generando demoras en la organización de los expedientes.</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</si>
  <si>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</si>
  <si>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</si>
  <si>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De la entidad y sector justicia a nivel internacional </t>
  </si>
  <si>
    <t>Afectación al presupuesto  en un valor  &lt;1% y ≥5%.</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</si>
  <si>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</si>
  <si>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</si>
  <si>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2. Desconocimiento del Código de Etica y Buen Gobierno.   </t>
  </si>
  <si>
    <t xml:space="preserve">De la entidad y sector justicia a nivel nacional </t>
  </si>
  <si>
    <t>Afectación al  presupuesto en un valor  &lt;5% y  ≥20%.</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</si>
  <si>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</si>
  <si>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</si>
  <si>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</si>
  <si>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</si>
  <si>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</si>
  <si>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</si>
  <si>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</si>
  <si>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</si>
  <si>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</si>
  <si>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</si>
  <si>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</si>
  <si>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</si>
  <si>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</si>
  <si>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</si>
  <si>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</si>
  <si>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</si>
  <si>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</si>
  <si>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NO</t>
  </si>
  <si>
    <t>SI</t>
  </si>
  <si>
    <r>
      <t>(</t>
    </r>
    <r>
      <rPr>
        <sz val="10"/>
        <color rgb="FFFF0000"/>
        <rFont val="Calibri"/>
        <family val="2"/>
        <scheme val="minor"/>
      </rPr>
      <t>Responsable</t>
    </r>
    <r>
      <rPr>
        <sz val="10"/>
        <rFont val="Calibri"/>
        <family val="2"/>
        <scheme val="minor"/>
      </rPr>
      <t>) El Juez director del despacho,</t>
    </r>
    <r>
      <rPr>
        <sz val="10"/>
        <color rgb="FFFF0000"/>
        <rFont val="Calibri"/>
        <family val="2"/>
        <scheme val="minor"/>
      </rPr>
      <t xml:space="preserve"> 
(periodicidad)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hace seguimiento a la  planificación de audiencias 
</t>
    </r>
    <r>
      <rPr>
        <sz val="10"/>
        <color rgb="FFFF0000"/>
        <rFont val="Calibri"/>
        <family val="2"/>
        <scheme val="minor"/>
      </rPr>
      <t xml:space="preserve">(cómo lo hace) </t>
    </r>
    <r>
      <rPr>
        <sz val="10"/>
        <rFont val="Calibri"/>
        <family val="2"/>
        <scheme val="minor"/>
      </rPr>
      <t xml:space="preserve">revisando el tipo de audiencias a realizar  y los tiempos programados para cada una.
</t>
    </r>
    <r>
      <rPr>
        <sz val="10"/>
        <color rgb="FFFF0000"/>
        <rFont val="Calibri"/>
        <family val="2"/>
        <scheme val="minor"/>
      </rPr>
      <t>(desviación )</t>
    </r>
    <r>
      <rPr>
        <sz val="10"/>
        <rFont val="Calibri"/>
        <family val="2"/>
        <scheme val="minor"/>
      </rPr>
      <t xml:space="preserve"> ajustando la programación si requiere incluir o hacer cambios imprevistos.   
</t>
    </r>
    <r>
      <rPr>
        <sz val="10"/>
        <color rgb="FFFF0000"/>
        <rFont val="Calibri"/>
        <family val="2"/>
        <scheme val="minor"/>
      </rPr>
      <t xml:space="preserve">(evidencia) </t>
    </r>
    <r>
      <rPr>
        <sz val="10"/>
        <rFont val="Calibri"/>
        <family val="2"/>
        <scheme val="minor"/>
      </rPr>
      <t>Como registro del control queda el planificador y las actuaciones documentadas</t>
    </r>
    <r>
      <rPr>
        <sz val="10"/>
        <color rgb="FFFF0000"/>
        <rFont val="Calibri"/>
        <family val="2"/>
        <scheme val="minor"/>
      </rPr>
      <t xml:space="preserve">. </t>
    </r>
  </si>
  <si>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</si>
  <si>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</si>
  <si>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</si>
  <si>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</si>
  <si>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</si>
  <si>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</si>
  <si>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</si>
  <si>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</si>
  <si>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</si>
  <si>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</si>
  <si>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</si>
  <si>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</si>
  <si>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</si>
  <si>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</si>
  <si>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</si>
  <si>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</si>
  <si>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</si>
  <si>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</si>
  <si>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</si>
  <si>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</si>
  <si>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</si>
  <si>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</si>
  <si>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</si>
  <si>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</si>
  <si>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</si>
  <si>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</si>
  <si>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</si>
  <si>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</si>
  <si>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</si>
  <si>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</si>
  <si>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</si>
  <si>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</si>
  <si>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</si>
  <si>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</si>
  <si>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</si>
  <si>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</si>
  <si>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</si>
  <si>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</si>
  <si>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</si>
  <si>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</si>
  <si>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</si>
  <si>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</si>
  <si>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</si>
  <si>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</si>
  <si>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</si>
  <si>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</si>
  <si>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</si>
  <si>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</si>
  <si>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</si>
  <si>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</si>
  <si>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</si>
  <si>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</si>
  <si>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</si>
  <si>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</si>
  <si>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</si>
  <si>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</si>
  <si>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</si>
  <si>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</si>
  <si>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</si>
  <si>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</si>
  <si>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</si>
  <si>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</si>
  <si>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</si>
  <si>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</si>
  <si>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</si>
  <si>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</si>
  <si>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</si>
  <si>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</si>
  <si>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</si>
  <si>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</si>
  <si>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</si>
  <si>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</si>
  <si>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</si>
  <si>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</si>
  <si>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</si>
  <si>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</si>
  <si>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</si>
  <si>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</si>
  <si>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</si>
  <si>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</si>
  <si>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</si>
  <si>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</si>
  <si>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</si>
  <si>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</si>
  <si>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</si>
  <si>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</si>
  <si>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</si>
  <si>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</si>
  <si>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</si>
  <si>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</si>
  <si>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</si>
  <si>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</si>
  <si>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</si>
  <si>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</si>
  <si>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</si>
  <si>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</si>
  <si>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</si>
  <si>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</si>
  <si>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</si>
  <si>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</si>
  <si>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</si>
  <si>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</si>
  <si>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</si>
  <si>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</si>
  <si>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</si>
  <si>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</si>
  <si>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</si>
  <si>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</si>
  <si>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</si>
  <si>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</si>
  <si>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</si>
  <si>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</si>
  <si>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</si>
  <si>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</si>
  <si>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</si>
  <si>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</si>
  <si>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</si>
  <si>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</si>
  <si>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</si>
  <si>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</si>
  <si>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</si>
  <si>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</si>
  <si>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</si>
  <si>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</si>
  <si>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</si>
  <si>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</si>
  <si>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 xml:space="preserve">TRIBUNAL ADMINISTRATIVO DEL CESAR - SECRETARÍA GENERAL DEL TRIBUNAL ADMINISTRATIVO -  JUZGADOS ADMINISTRATIVOS DEL CIRCUITO JUDICIAL ADMINISTRATIVO DE VALLEDUPAR </t>
  </si>
  <si>
    <t>Misionales</t>
  </si>
  <si>
    <t>GESTIÓN DE ACCIONES CONSTITUCIONALES
GESTIÓN DE ACCIONES DE LO CONTENCIOSO ADMINISTRATIVO
GESTIÓN DE ACCIONES ESPECIALES DE LO CONTENCIOSO ADMINISTRATIVO</t>
  </si>
  <si>
    <t>Apoyo</t>
  </si>
  <si>
    <t>GESTIÓN DOCUMENTAL
GESTIÓN ADMINISTRATIVA</t>
  </si>
  <si>
    <t>DESPACHOS JUDICIALES CERTIFICADOS</t>
  </si>
  <si>
    <t>N/A</t>
  </si>
  <si>
    <t xml:space="preserve">4 .Notificaciones judiciales erradas o inoportunas </t>
  </si>
  <si>
    <t>No se realizan las  notificaciones , no se erfectuan  oportunamente o no se aplica aplicar la normatividad</t>
  </si>
  <si>
    <t>VER CARACTERIZACION DE PROCESO</t>
  </si>
  <si>
    <t>VER CARACERIZACION DE PROCESO</t>
  </si>
  <si>
    <t>VER CARACTERIZACION DE PROCESOS</t>
  </si>
  <si>
    <t>PROCESOS MISIONALES Y DE APOYO</t>
  </si>
  <si>
    <t xml:space="preserve">1. Falta de ética  de los servidores judiciales </t>
  </si>
  <si>
    <t>Acciones de comunicación institucional.</t>
  </si>
  <si>
    <r>
      <t>(</t>
    </r>
    <r>
      <rPr>
        <sz val="10"/>
        <color rgb="FFFF0000"/>
        <rFont val="Calibri"/>
        <family val="2"/>
        <scheme val="minor"/>
      </rPr>
      <t>Responsable</t>
    </r>
    <r>
      <rPr>
        <sz val="10"/>
        <rFont val="Calibri"/>
        <family val="2"/>
        <scheme val="minor"/>
      </rPr>
      <t>) El Consejo Seccional,  (</t>
    </r>
    <r>
      <rPr>
        <sz val="10"/>
        <color rgb="FFFF0000"/>
        <rFont val="Calibri"/>
        <family val="2"/>
        <scheme val="minor"/>
      </rPr>
      <t>periodicidad</t>
    </r>
    <r>
      <rPr>
        <sz val="10"/>
        <rFont val="Calibri"/>
        <family val="2"/>
        <scheme val="minor"/>
      </rPr>
      <t>), anualmente
(</t>
    </r>
    <r>
      <rPr>
        <sz val="10"/>
        <color rgb="FFFF0000"/>
        <rFont val="Calibri"/>
        <family val="2"/>
        <scheme val="minor"/>
      </rPr>
      <t>qué hace</t>
    </r>
    <r>
      <rPr>
        <sz val="10"/>
        <rFont val="Calibri"/>
        <family val="2"/>
        <scheme val="minor"/>
      </rPr>
      <t>)  revisa Estadísticas en SIERJU (</t>
    </r>
    <r>
      <rPr>
        <sz val="10"/>
        <color rgb="FFFF0000"/>
        <rFont val="Calibri"/>
        <family val="2"/>
        <scheme val="minor"/>
      </rPr>
      <t>cómo lo hac</t>
    </r>
    <r>
      <rPr>
        <sz val="10"/>
        <rFont val="Calibri"/>
        <family val="2"/>
        <scheme val="minor"/>
      </rPr>
      <t xml:space="preserve">e) . Analizando las cargas de trabajo y  la productividad de los juzgados
</t>
    </r>
    <r>
      <rPr>
        <sz val="10"/>
        <color rgb="FFFF0000"/>
        <rFont val="Calibri"/>
        <family val="2"/>
        <scheme val="minor"/>
      </rPr>
      <t>(desviación )</t>
    </r>
    <r>
      <rPr>
        <sz val="10"/>
        <rFont val="Calibri"/>
        <family val="2"/>
        <scheme val="minor"/>
      </rPr>
      <t xml:space="preserve"> Si los resultados superan los estandares establecidos tramita la creación de juzgados de descongestión.
</t>
    </r>
    <r>
      <rPr>
        <sz val="10"/>
        <color rgb="FFFF0000"/>
        <rFont val="Calibri"/>
        <family val="2"/>
        <scheme val="minor"/>
      </rPr>
      <t>(evidencia).</t>
    </r>
    <r>
      <rPr>
        <sz val="10"/>
        <rFont val="Calibri"/>
        <family val="2"/>
        <scheme val="minor"/>
      </rPr>
      <t xml:space="preserve"> Como registro del control quedan actas de visistas del Consejo y acuerdos de creación de juzgados. 
</t>
    </r>
  </si>
  <si>
    <r>
      <t>(</t>
    </r>
    <r>
      <rPr>
        <sz val="10"/>
        <color rgb="FFFF0000"/>
        <rFont val="Calibri"/>
        <family val="2"/>
        <scheme val="minor"/>
      </rPr>
      <t>Responsable</t>
    </r>
    <r>
      <rPr>
        <sz val="10"/>
        <rFont val="Calibri"/>
        <family val="2"/>
        <scheme val="minor"/>
      </rPr>
      <t xml:space="preserve"> ) El  Juez director del despacho, </t>
    </r>
    <r>
      <rPr>
        <sz val="10"/>
        <color rgb="FFFF0000"/>
        <rFont val="Calibri"/>
        <family val="2"/>
        <scheme val="minor"/>
      </rPr>
      <t xml:space="preserve">(periodicidad) </t>
    </r>
    <r>
      <rPr>
        <sz val="10"/>
        <rFont val="Calibri"/>
        <family val="2"/>
        <scheme val="minor"/>
      </rPr>
      <t xml:space="preserve"> semanalmente,
</t>
    </r>
    <r>
      <rPr>
        <sz val="10"/>
        <color rgb="FFFF0000"/>
        <rFont val="Calibri"/>
        <family val="2"/>
        <scheme val="minor"/>
      </rPr>
      <t xml:space="preserve">(qué hace) </t>
    </r>
    <r>
      <rPr>
        <sz val="10"/>
        <rFont val="Calibri"/>
        <family val="2"/>
        <scheme val="minor"/>
      </rPr>
      <t xml:space="preserve"> revisa los registros de control o planificadores y los ingresos del reparto,
(</t>
    </r>
    <r>
      <rPr>
        <sz val="10"/>
        <color rgb="FFFF0000"/>
        <rFont val="Calibri"/>
        <family val="2"/>
        <scheme val="minor"/>
      </rPr>
      <t xml:space="preserve">cómo lo hace)  </t>
    </r>
    <r>
      <rPr>
        <sz val="10"/>
        <rFont val="Calibri"/>
        <family val="2"/>
        <scheme val="minor"/>
      </rPr>
      <t xml:space="preserve">para actualizar la planificación y verificar fechas de las actuaciones.
</t>
    </r>
    <r>
      <rPr>
        <sz val="10"/>
        <color rgb="FFFF0000"/>
        <rFont val="Calibri"/>
        <family val="2"/>
        <scheme val="minor"/>
      </rPr>
      <t>(desviación )</t>
    </r>
    <r>
      <rPr>
        <sz val="10"/>
        <rFont val="Calibri"/>
        <family val="2"/>
        <scheme val="minor"/>
      </rPr>
      <t xml:space="preserve">  Si evidencia actividades no realizadas  reprograma las actuaciones según la prioridad. 
</t>
    </r>
    <r>
      <rPr>
        <sz val="10"/>
        <color rgb="FFFF0000"/>
        <rFont val="Calibri"/>
        <family val="2"/>
        <scheme val="minor"/>
      </rPr>
      <t xml:space="preserve">(evidencia). </t>
    </r>
    <r>
      <rPr>
        <sz val="10"/>
        <rFont val="Calibri"/>
        <family val="2"/>
        <scheme val="minor"/>
      </rPr>
      <t xml:space="preserve"> Como registro del control queda el planificador y las actuaciones documentadas</t>
    </r>
    <r>
      <rPr>
        <sz val="10"/>
        <color rgb="FFFF0000"/>
        <rFont val="Calibri"/>
        <family val="2"/>
        <scheme val="minor"/>
      </rPr>
      <t xml:space="preserve">. </t>
    </r>
  </si>
  <si>
    <r>
      <t>(</t>
    </r>
    <r>
      <rPr>
        <sz val="10"/>
        <color rgb="FFFF0000"/>
        <rFont val="Calibri"/>
        <family val="2"/>
        <scheme val="minor"/>
      </rPr>
      <t>Responsable</t>
    </r>
    <r>
      <rPr>
        <sz val="10"/>
        <rFont val="Calibri"/>
        <family val="2"/>
        <scheme val="minor"/>
      </rPr>
      <t xml:space="preserve"> ) El Consejo Seccional,  (</t>
    </r>
    <r>
      <rPr>
        <sz val="10"/>
        <color rgb="FFFF0000"/>
        <rFont val="Calibri"/>
        <family val="2"/>
        <scheme val="minor"/>
      </rPr>
      <t>periodicidad</t>
    </r>
    <r>
      <rPr>
        <sz val="10"/>
        <rFont val="Calibri"/>
        <family val="2"/>
        <scheme val="minor"/>
      </rPr>
      <t>), anualmente
(</t>
    </r>
    <r>
      <rPr>
        <sz val="10"/>
        <color rgb="FFFF0000"/>
        <rFont val="Calibri"/>
        <family val="2"/>
        <scheme val="minor"/>
      </rPr>
      <t>qué hace</t>
    </r>
    <r>
      <rPr>
        <sz val="10"/>
        <rFont val="Calibri"/>
        <family val="2"/>
        <scheme val="minor"/>
      </rPr>
      <t>)  revisa Estadísticas en SIERJU (</t>
    </r>
    <r>
      <rPr>
        <sz val="10"/>
        <color rgb="FFFF0000"/>
        <rFont val="Calibri"/>
        <family val="2"/>
        <scheme val="minor"/>
      </rPr>
      <t>cómo lo hac</t>
    </r>
    <r>
      <rPr>
        <sz val="10"/>
        <rFont val="Calibri"/>
        <family val="2"/>
        <scheme val="minor"/>
      </rPr>
      <t xml:space="preserve">e) . Analizando las cargas de trabajo y  la productividad de los juzgados
</t>
    </r>
    <r>
      <rPr>
        <sz val="10"/>
        <color rgb="FFFF0000"/>
        <rFont val="Calibri"/>
        <family val="2"/>
        <scheme val="minor"/>
      </rPr>
      <t>(desviación )</t>
    </r>
    <r>
      <rPr>
        <sz val="10"/>
        <rFont val="Calibri"/>
        <family val="2"/>
        <scheme val="minor"/>
      </rPr>
      <t xml:space="preserve"> Si los rrsultados superan los estandares establecidos tramita la creación de juzgados de descongestión.
</t>
    </r>
    <r>
      <rPr>
        <sz val="10"/>
        <color rgb="FFFF0000"/>
        <rFont val="Calibri"/>
        <family val="2"/>
        <scheme val="minor"/>
      </rPr>
      <t>(evidencia).</t>
    </r>
    <r>
      <rPr>
        <sz val="10"/>
        <rFont val="Calibri"/>
        <family val="2"/>
        <scheme val="minor"/>
      </rPr>
      <t xml:space="preserve"> Como registro del control quedan actas de visistas del Consejo y acuerdos de creación de juzgados. </t>
    </r>
  </si>
  <si>
    <r>
      <t>(</t>
    </r>
    <r>
      <rPr>
        <sz val="10"/>
        <color rgb="FFFF0000"/>
        <rFont val="Calibri"/>
        <family val="2"/>
        <scheme val="minor"/>
      </rPr>
      <t>Responsable</t>
    </r>
    <r>
      <rPr>
        <sz val="10"/>
        <rFont val="Calibri"/>
        <family val="2"/>
        <scheme val="minor"/>
      </rPr>
      <t xml:space="preserve"> ) El  Juez director del despacho, </t>
    </r>
    <r>
      <rPr>
        <sz val="10"/>
        <color rgb="FFFF0000"/>
        <rFont val="Calibri"/>
        <family val="2"/>
        <scheme val="minor"/>
      </rPr>
      <t xml:space="preserve">(periodicidad) </t>
    </r>
    <r>
      <rPr>
        <sz val="10"/>
        <rFont val="Calibri"/>
        <family val="2"/>
        <scheme val="minor"/>
      </rPr>
      <t xml:space="preserve"> semanalmente,
</t>
    </r>
    <r>
      <rPr>
        <sz val="10"/>
        <color rgb="FFFF0000"/>
        <rFont val="Calibri"/>
        <family val="2"/>
        <scheme val="minor"/>
      </rPr>
      <t xml:space="preserve">(qué hace) </t>
    </r>
    <r>
      <rPr>
        <sz val="10"/>
        <rFont val="Calibri"/>
        <family val="2"/>
        <scheme val="minor"/>
      </rPr>
      <t xml:space="preserve"> revisa los registros de control o planificadores y los ingresos del reparto,
(</t>
    </r>
    <r>
      <rPr>
        <sz val="10"/>
        <color rgb="FFFF0000"/>
        <rFont val="Calibri"/>
        <family val="2"/>
        <scheme val="minor"/>
      </rPr>
      <t xml:space="preserve">cómo lo hace)  </t>
    </r>
    <r>
      <rPr>
        <sz val="10"/>
        <rFont val="Calibri"/>
        <family val="2"/>
        <scheme val="minor"/>
      </rPr>
      <t xml:space="preserve">para actualizar la planificación y verificar fechas de las actuaciones.
</t>
    </r>
    <r>
      <rPr>
        <sz val="10"/>
        <color rgb="FFFF0000"/>
        <rFont val="Calibri"/>
        <family val="2"/>
        <scheme val="minor"/>
      </rPr>
      <t>(desviación )</t>
    </r>
    <r>
      <rPr>
        <sz val="10"/>
        <rFont val="Calibri"/>
        <family val="2"/>
        <scheme val="minor"/>
      </rPr>
      <t xml:space="preserve">  si evidencia actividades y actuaciones no incluidas se integran al planificador. 
</t>
    </r>
    <r>
      <rPr>
        <sz val="10"/>
        <color rgb="FFFF0000"/>
        <rFont val="Calibri"/>
        <family val="2"/>
        <scheme val="minor"/>
      </rPr>
      <t xml:space="preserve">(evidencia). </t>
    </r>
    <r>
      <rPr>
        <sz val="10"/>
        <rFont val="Calibri"/>
        <family val="2"/>
        <scheme val="minor"/>
      </rPr>
      <t xml:space="preserve"> Como registro del control queda el planificador y las actuaciones documentadas</t>
    </r>
    <r>
      <rPr>
        <sz val="10"/>
        <color rgb="FFFF0000"/>
        <rFont val="Calibri"/>
        <family val="2"/>
        <scheme val="minor"/>
      </rPr>
      <t xml:space="preserve">. </t>
    </r>
  </si>
  <si>
    <r>
      <rPr>
        <sz val="11"/>
        <color rgb="FFFF0000"/>
        <rFont val="Calibri"/>
        <family val="2"/>
        <scheme val="minor"/>
      </rPr>
      <t xml:space="preserve">(Responsable) </t>
    </r>
    <r>
      <rPr>
        <sz val="11"/>
        <color theme="1"/>
        <rFont val="Calibri"/>
        <family val="2"/>
        <scheme val="minor"/>
      </rPr>
      <t xml:space="preserve">EL funcionario
</t>
    </r>
    <r>
      <rPr>
        <sz val="11"/>
        <color rgb="FFFF0000"/>
        <rFont val="Calibri"/>
        <family val="2"/>
        <scheme val="minor"/>
      </rPr>
      <t>(periodicidad)</t>
    </r>
    <r>
      <rPr>
        <sz val="11"/>
        <color theme="1"/>
        <rFont val="Calibri"/>
        <family val="2"/>
        <scheme val="minor"/>
      </rPr>
      <t xml:space="preserve"> cada vez que suceda,  
(</t>
    </r>
    <r>
      <rPr>
        <sz val="11"/>
        <color rgb="FFFF0000"/>
        <rFont val="Calibri"/>
        <family val="2"/>
        <scheme val="minor"/>
      </rPr>
      <t xml:space="preserve">qué hace) </t>
    </r>
    <r>
      <rPr>
        <sz val="11"/>
        <color theme="1"/>
        <rFont val="Calibri"/>
        <family val="2"/>
        <scheme val="minor"/>
      </rPr>
      <t xml:space="preserve"> reprograma audiencia 
(</t>
    </r>
    <r>
      <rPr>
        <sz val="11"/>
        <color rgb="FFFF0000"/>
        <rFont val="Calibri"/>
        <family val="2"/>
        <scheme val="minor"/>
      </rPr>
      <t>cómo lo hace</t>
    </r>
    <r>
      <rPr>
        <sz val="11"/>
        <color theme="1"/>
        <rFont val="Calibri"/>
        <family val="2"/>
        <scheme val="minor"/>
      </rPr>
      <t xml:space="preserve">)  mediante un auto. 
</t>
    </r>
    <r>
      <rPr>
        <sz val="11"/>
        <color rgb="FFFF0000"/>
        <rFont val="Calibri"/>
        <family val="2"/>
        <scheme val="minor"/>
      </rPr>
      <t>(evidencia)</t>
    </r>
    <r>
      <rPr>
        <sz val="11"/>
        <color theme="1"/>
        <rFont val="Calibri"/>
        <family val="2"/>
        <scheme val="minor"/>
      </rPr>
      <t xml:space="preserve"> Como registro del control quedan el auto respectivo en el expediente electrónico y en el reporte de la estadística</t>
    </r>
  </si>
  <si>
    <r>
      <t>(</t>
    </r>
    <r>
      <rPr>
        <sz val="10"/>
        <color rgb="FFFF0000"/>
        <rFont val="Calibri"/>
        <family val="2"/>
        <scheme val="minor"/>
      </rPr>
      <t>Responsable</t>
    </r>
    <r>
      <rPr>
        <sz val="10"/>
        <rFont val="Calibri"/>
        <family val="2"/>
        <scheme val="minor"/>
      </rPr>
      <t xml:space="preserve">) Los secretarios de los despachos o quien asigne el Juez </t>
    </r>
    <r>
      <rPr>
        <sz val="10"/>
        <color rgb="FFFF0000"/>
        <rFont val="Calibri"/>
        <family val="2"/>
        <scheme val="minor"/>
      </rPr>
      <t xml:space="preserve">
(periodicidad)</t>
    </r>
    <r>
      <rPr>
        <sz val="10"/>
        <rFont val="Calibri"/>
        <family val="2"/>
        <scheme val="minor"/>
      </rPr>
      <t xml:space="preserve"> cuando lo requiera el juzgado,  
(</t>
    </r>
    <r>
      <rPr>
        <sz val="10"/>
        <color rgb="FFFF0000"/>
        <rFont val="Calibri"/>
        <family val="2"/>
        <scheme val="minor"/>
      </rPr>
      <t>qué hace</t>
    </r>
    <r>
      <rPr>
        <sz val="10"/>
        <rFont val="Calibri"/>
        <family val="2"/>
        <scheme val="minor"/>
      </rPr>
      <t xml:space="preserve">)  solicita apoyo para las conexiones de las audiencias virtuales y físicas  
</t>
    </r>
    <r>
      <rPr>
        <sz val="10"/>
        <color rgb="FFFF0000"/>
        <rFont val="Calibri"/>
        <family val="2"/>
        <scheme val="minor"/>
      </rPr>
      <t xml:space="preserve">(cómo lo hace) </t>
    </r>
    <r>
      <rPr>
        <sz val="10"/>
        <rFont val="Calibri"/>
        <family val="2"/>
        <scheme val="minor"/>
      </rPr>
      <t>contactando</t>
    </r>
    <r>
      <rPr>
        <sz val="10"/>
        <color rgb="FFFF0000"/>
        <rFont val="Calibri"/>
        <family val="2"/>
        <scheme val="minor"/>
      </rPr>
      <t xml:space="preserve"> </t>
    </r>
    <r>
      <rPr>
        <sz val="10"/>
        <rFont val="Calibri"/>
        <family val="2"/>
        <scheme val="minor"/>
      </rPr>
      <t xml:space="preserve">a los administradores de salas, 
</t>
    </r>
    <r>
      <rPr>
        <sz val="10"/>
        <color rgb="FFFF0000"/>
        <rFont val="Calibri"/>
        <family val="2"/>
        <scheme val="minor"/>
      </rPr>
      <t>(desviación )</t>
    </r>
    <r>
      <rPr>
        <sz val="10"/>
        <rFont val="Calibri"/>
        <family val="2"/>
        <scheme val="minor"/>
      </rPr>
      <t xml:space="preserve"> cuando se presentan inconvenientes tecnológicos en desarrollo de las audiencias.
</t>
    </r>
    <r>
      <rPr>
        <sz val="10"/>
        <color rgb="FFFF0000"/>
        <rFont val="Calibri"/>
        <family val="2"/>
        <scheme val="minor"/>
      </rPr>
      <t xml:space="preserve">(evidencia) </t>
    </r>
    <r>
      <rPr>
        <sz val="10"/>
        <rFont val="Calibri"/>
        <family val="2"/>
        <scheme val="minor"/>
      </rPr>
      <t>Como registro del control quedan las grabaciones, los correos y mensajes solicitando el apoyo.</t>
    </r>
  </si>
  <si>
    <r>
      <t>(</t>
    </r>
    <r>
      <rPr>
        <sz val="10"/>
        <color rgb="FFFF0000"/>
        <rFont val="Calibri"/>
        <family val="2"/>
        <scheme val="minor"/>
      </rPr>
      <t>Responsable</t>
    </r>
    <r>
      <rPr>
        <sz val="10"/>
        <rFont val="Calibri"/>
        <family val="2"/>
        <scheme val="minor"/>
      </rPr>
      <t>) EL secretario o el citador  del despacho,</t>
    </r>
    <r>
      <rPr>
        <sz val="10"/>
        <color rgb="FFFF0000"/>
        <rFont val="Calibri"/>
        <family val="2"/>
        <scheme val="minor"/>
      </rPr>
      <t xml:space="preserve"> 
(periodicidad)</t>
    </r>
    <r>
      <rPr>
        <sz val="10"/>
        <rFont val="Calibri"/>
        <family val="2"/>
        <scheme val="minor"/>
      </rPr>
      <t xml:space="preserve"> semanalmente,  
(</t>
    </r>
    <r>
      <rPr>
        <sz val="10"/>
        <color rgb="FFFF0000"/>
        <rFont val="Calibri"/>
        <family val="2"/>
        <scheme val="minor"/>
      </rPr>
      <t>qué hace</t>
    </r>
    <r>
      <rPr>
        <sz val="10"/>
        <rFont val="Calibri"/>
        <family val="2"/>
        <scheme val="minor"/>
      </rPr>
      <t xml:space="preserve">)  ingresa los datos para la realización de citaciones y notificaciones 
</t>
    </r>
    <r>
      <rPr>
        <sz val="10"/>
        <color rgb="FFFF0000"/>
        <rFont val="Calibri"/>
        <family val="2"/>
        <scheme val="minor"/>
      </rPr>
      <t xml:space="preserve">(cómo lo hace) </t>
    </r>
    <r>
      <rPr>
        <sz val="10"/>
        <rFont val="Calibri"/>
        <family val="2"/>
        <scheme val="minor"/>
      </rPr>
      <t xml:space="preserve">registrando en la plataforma tecnológica correspondiente, los datos de la audencia y los de los intervinientes. 
</t>
    </r>
    <r>
      <rPr>
        <sz val="10"/>
        <color rgb="FFFF0000"/>
        <rFont val="Calibri"/>
        <family val="2"/>
        <scheme val="minor"/>
      </rPr>
      <t>(desviación )</t>
    </r>
    <r>
      <rPr>
        <sz val="10"/>
        <rFont val="Calibri"/>
        <family val="2"/>
        <scheme val="minor"/>
      </rPr>
      <t xml:space="preserve"> revisa antes de confirmar la elaboración que los datos sean correctos.
</t>
    </r>
    <r>
      <rPr>
        <sz val="10"/>
        <color rgb="FFFF0000"/>
        <rFont val="Calibri"/>
        <family val="2"/>
        <scheme val="minor"/>
      </rPr>
      <t xml:space="preserve">(evidencia) </t>
    </r>
    <r>
      <rPr>
        <sz val="10"/>
        <rFont val="Calibri"/>
        <family val="2"/>
        <scheme val="minor"/>
      </rPr>
      <t>Como registro del control quedan los datos en la plataforma correspondiente ingresados por el secretario o citador.</t>
    </r>
  </si>
  <si>
    <t xml:space="preserve">2. Falta de personal para atender el  volúmen de solicitudes recibidas. </t>
  </si>
  <si>
    <t>3. Falta de comunicación y de oportunidad en la  actualización de las novedades de los juzgados.</t>
  </si>
  <si>
    <r>
      <rPr>
        <sz val="10"/>
        <color rgb="FFFF0000"/>
        <rFont val="Calibri"/>
        <family val="2"/>
        <scheme val="minor"/>
      </rPr>
      <t>(Responsable)</t>
    </r>
    <r>
      <rPr>
        <sz val="10"/>
        <rFont val="Calibri"/>
        <family val="2"/>
        <scheme val="minor"/>
      </rPr>
      <t xml:space="preserve"> El empleado encargado de hacer la notificación.
</t>
    </r>
    <r>
      <rPr>
        <sz val="10"/>
        <color rgb="FFFF0000"/>
        <rFont val="Calibri"/>
        <family val="2"/>
        <scheme val="minor"/>
      </rPr>
      <t xml:space="preserve">(periodicidad) </t>
    </r>
    <r>
      <rPr>
        <sz val="10"/>
        <rFont val="Calibri"/>
        <family val="2"/>
        <scheme val="minor"/>
      </rPr>
      <t xml:space="preserve">al momento de realizarla.
</t>
    </r>
    <r>
      <rPr>
        <sz val="10"/>
        <color rgb="FFFF0000"/>
        <rFont val="Calibri"/>
        <family val="2"/>
        <scheme val="minor"/>
      </rPr>
      <t>(qué hace)</t>
    </r>
    <r>
      <rPr>
        <sz val="10"/>
        <rFont val="Calibri"/>
        <family val="2"/>
        <scheme val="minor"/>
      </rPr>
      <t xml:space="preserve"> verifica que los datos ingresados en la notificación estén actualizados. 
</t>
    </r>
    <r>
      <rPr>
        <sz val="10"/>
        <color rgb="FFFF0000"/>
        <rFont val="Calibri"/>
        <family val="2"/>
        <scheme val="minor"/>
      </rPr>
      <t>(cómo lo hace)</t>
    </r>
    <r>
      <rPr>
        <sz val="10"/>
        <rFont val="Calibri"/>
        <family val="2"/>
        <scheme val="minor"/>
      </rPr>
      <t xml:space="preserve"> revisando el expediente para detectar novedades.
</t>
    </r>
    <r>
      <rPr>
        <sz val="10"/>
        <color rgb="FFFF0000"/>
        <rFont val="Calibri"/>
        <family val="2"/>
        <scheme val="minor"/>
      </rPr>
      <t>(desviación)</t>
    </r>
    <r>
      <rPr>
        <sz val="10"/>
        <rFont val="Calibri"/>
        <family val="2"/>
        <scheme val="minor"/>
      </rPr>
      <t xml:space="preserve"> si encuentra que ihay información desactualizada la corrige
</t>
    </r>
    <r>
      <rPr>
        <sz val="10"/>
        <color rgb="FFFF0000"/>
        <rFont val="Calibri"/>
        <family val="2"/>
        <scheme val="minor"/>
      </rPr>
      <t>(evidencia)</t>
    </r>
    <r>
      <rPr>
        <sz val="10"/>
        <rFont val="Calibri"/>
        <family val="2"/>
        <scheme val="minor"/>
      </rPr>
      <t xml:space="preserve"> Como registro  queda la información en el expediente.</t>
    </r>
  </si>
  <si>
    <r>
      <t>(</t>
    </r>
    <r>
      <rPr>
        <sz val="10"/>
        <color rgb="FFFF0000"/>
        <rFont val="Calibri"/>
        <family val="2"/>
        <scheme val="minor"/>
      </rPr>
      <t>Responsable</t>
    </r>
    <r>
      <rPr>
        <sz val="10"/>
        <rFont val="Calibri"/>
        <family val="2"/>
        <scheme val="minor"/>
      </rPr>
      <t>) El empleado encargado de hacer la notificación.</t>
    </r>
    <r>
      <rPr>
        <sz val="10"/>
        <color rgb="FFFF0000"/>
        <rFont val="Calibri"/>
        <family val="2"/>
        <scheme val="minor"/>
      </rPr>
      <t xml:space="preserve">
(periodicidad)</t>
    </r>
    <r>
      <rPr>
        <sz val="10"/>
        <rFont val="Calibri"/>
        <family val="2"/>
        <scheme val="minor"/>
      </rPr>
      <t xml:space="preserve"> al momento de realizarla.
(</t>
    </r>
    <r>
      <rPr>
        <sz val="10"/>
        <color rgb="FFFF0000"/>
        <rFont val="Calibri"/>
        <family val="2"/>
        <scheme val="minor"/>
      </rPr>
      <t>qué hace</t>
    </r>
    <r>
      <rPr>
        <sz val="10"/>
        <rFont val="Calibri"/>
        <family val="2"/>
        <scheme val="minor"/>
      </rPr>
      <t xml:space="preserve">) verifica que los datos aportados por  las partes sean los que ingresa al aplicativo. 
</t>
    </r>
    <r>
      <rPr>
        <sz val="10"/>
        <color rgb="FFFF0000"/>
        <rFont val="Calibri"/>
        <family val="2"/>
        <scheme val="minor"/>
      </rPr>
      <t xml:space="preserve">(cómo lo hace) </t>
    </r>
    <r>
      <rPr>
        <sz val="10"/>
        <rFont val="Calibri"/>
        <family val="2"/>
        <scheme val="minor"/>
      </rPr>
      <t xml:space="preserve">confrontando la información aportada por las partes y confirmando que lo digitado o seleccionado en el aplicativo es correcto.
</t>
    </r>
    <r>
      <rPr>
        <sz val="10"/>
        <color rgb="FFFF0000"/>
        <rFont val="Calibri"/>
        <family val="2"/>
        <scheme val="minor"/>
      </rPr>
      <t>(desviación )</t>
    </r>
    <r>
      <rPr>
        <sz val="10"/>
        <rFont val="Calibri"/>
        <family val="2"/>
        <scheme val="minor"/>
      </rPr>
      <t xml:space="preserve"> si encuentra que ingresó datos errados hace la corrección  antes de realizar cada notificación
</t>
    </r>
    <r>
      <rPr>
        <sz val="10"/>
        <color rgb="FFFF0000"/>
        <rFont val="Calibri"/>
        <family val="2"/>
        <scheme val="minor"/>
      </rPr>
      <t xml:space="preserve">(evidencia) </t>
    </r>
    <r>
      <rPr>
        <sz val="10"/>
        <rFont val="Calibri"/>
        <family val="2"/>
        <scheme val="minor"/>
      </rPr>
      <t>Como registro  queda la información en el expediente.</t>
    </r>
  </si>
  <si>
    <r>
      <rPr>
        <sz val="11"/>
        <color rgb="FFFF0000"/>
        <rFont val="Calibri"/>
        <family val="2"/>
        <scheme val="minor"/>
      </rPr>
      <t>(Responsable)</t>
    </r>
    <r>
      <rPr>
        <sz val="11"/>
        <color theme="1"/>
        <rFont val="Calibri"/>
        <family val="2"/>
        <scheme val="minor"/>
      </rPr>
      <t xml:space="preserve"> El empleado encargado de </t>
    </r>
    <r>
      <rPr>
        <sz val="11"/>
        <rFont val="Calibri"/>
        <family val="2"/>
        <scheme val="minor"/>
      </rPr>
      <t>hacer la notificación.</t>
    </r>
    <r>
      <rPr>
        <sz val="11"/>
        <color rgb="FFFF0000"/>
        <rFont val="Calibri"/>
        <family val="2"/>
        <scheme val="minor"/>
      </rPr>
      <t xml:space="preserve">
(periodicidad)</t>
    </r>
    <r>
      <rPr>
        <sz val="11"/>
        <color theme="1"/>
        <rFont val="Calibri"/>
        <family val="2"/>
        <scheme val="minor"/>
      </rPr>
      <t xml:space="preserve"> al momento de identificar una notificación errada.
</t>
    </r>
    <r>
      <rPr>
        <sz val="11"/>
        <color rgb="FFFF0000"/>
        <rFont val="Calibri"/>
        <family val="2"/>
        <scheme val="minor"/>
      </rPr>
      <t xml:space="preserve">(qué hace) </t>
    </r>
    <r>
      <rPr>
        <sz val="11"/>
        <color theme="1"/>
        <rFont val="Calibri"/>
        <family val="2"/>
        <scheme val="minor"/>
      </rPr>
      <t xml:space="preserve">corrige y efectua la notificación en debida forma
</t>
    </r>
    <r>
      <rPr>
        <sz val="11"/>
        <color rgb="FFFF0000"/>
        <rFont val="Calibri"/>
        <family val="2"/>
        <scheme val="minor"/>
      </rPr>
      <t>(cómo lo hace)</t>
    </r>
    <r>
      <rPr>
        <sz val="11"/>
        <color theme="1"/>
        <rFont val="Calibri"/>
        <family val="2"/>
        <scheme val="minor"/>
      </rPr>
      <t xml:space="preserve"> confrontando el expediente con la notificación errada
</t>
    </r>
    <r>
      <rPr>
        <sz val="11"/>
        <color rgb="FFFF0000"/>
        <rFont val="Calibri"/>
        <family val="2"/>
        <scheme val="minor"/>
      </rPr>
      <t>(desviación )</t>
    </r>
    <r>
      <rPr>
        <sz val="11"/>
        <color theme="1"/>
        <rFont val="Calibri"/>
        <family val="2"/>
        <scheme val="minor"/>
      </rPr>
      <t xml:space="preserve"> si encuentra que hay información desactualizada la corrige
</t>
    </r>
    <r>
      <rPr>
        <sz val="11"/>
        <color rgb="FFFF0000"/>
        <rFont val="Calibri"/>
        <family val="2"/>
        <scheme val="minor"/>
      </rPr>
      <t>(evidencia)</t>
    </r>
    <r>
      <rPr>
        <sz val="11"/>
        <color theme="1"/>
        <rFont val="Calibri"/>
        <family val="2"/>
        <scheme val="minor"/>
      </rPr>
      <t xml:space="preserve"> Como registro  queda la información en el expediente</t>
    </r>
  </si>
  <si>
    <r>
      <rPr>
        <sz val="10"/>
        <color rgb="FFFF0000"/>
        <rFont val="Calibri"/>
        <family val="2"/>
        <scheme val="minor"/>
      </rPr>
      <t>(Responsable)</t>
    </r>
    <r>
      <rPr>
        <sz val="10"/>
        <rFont val="Calibri"/>
        <family val="2"/>
        <scheme val="minor"/>
      </rPr>
      <t xml:space="preserve"> La secretaría de cada juzgado y Tribunal 
</t>
    </r>
    <r>
      <rPr>
        <sz val="10"/>
        <color rgb="FFFF0000"/>
        <rFont val="Calibri"/>
        <family val="2"/>
        <scheme val="minor"/>
      </rPr>
      <t>(Periodicidad)</t>
    </r>
    <r>
      <rPr>
        <sz val="10"/>
        <rFont val="Calibri"/>
        <family val="2"/>
        <scheme val="minor"/>
      </rPr>
      <t xml:space="preserve"> una vez por trimestre
</t>
    </r>
    <r>
      <rPr>
        <sz val="10"/>
        <color rgb="FFFF0000"/>
        <rFont val="Calibri"/>
        <family val="2"/>
        <scheme val="minor"/>
      </rPr>
      <t xml:space="preserve">(qué hace) </t>
    </r>
    <r>
      <rPr>
        <sz val="10"/>
        <rFont val="Calibri"/>
        <family val="2"/>
        <scheme val="minor"/>
      </rPr>
      <t xml:space="preserve">solicita a la oficina judicial capacitación para la implementación de las TRD
</t>
    </r>
    <r>
      <rPr>
        <sz val="10"/>
        <color rgb="FFFF0000"/>
        <rFont val="Calibri"/>
        <family val="2"/>
        <scheme val="minor"/>
      </rPr>
      <t>(cómo lo hace)</t>
    </r>
    <r>
      <rPr>
        <sz val="10"/>
        <rFont val="Calibri"/>
        <family val="2"/>
        <scheme val="minor"/>
      </rPr>
      <t xml:space="preserve"> a través de oficios
</t>
    </r>
    <r>
      <rPr>
        <sz val="10"/>
        <color rgb="FFFF0000"/>
        <rFont val="Calibri"/>
        <family val="2"/>
        <scheme val="minor"/>
      </rPr>
      <t xml:space="preserve">(desviación ) </t>
    </r>
    <r>
      <rPr>
        <sz val="10"/>
        <rFont val="Calibri"/>
        <family val="2"/>
        <scheme val="minor"/>
      </rPr>
      <t xml:space="preserve">Si se solicita y no se tiene respuesta, se reiteran las solicitudes
</t>
    </r>
    <r>
      <rPr>
        <sz val="10"/>
        <color rgb="FFFF0000"/>
        <rFont val="Calibri"/>
        <family val="2"/>
        <scheme val="minor"/>
      </rPr>
      <t xml:space="preserve">(evidencia) </t>
    </r>
    <r>
      <rPr>
        <sz val="10"/>
        <rFont val="Calibri"/>
        <family val="2"/>
        <scheme val="minor"/>
      </rPr>
      <t>Como registro  queda correos, oficios y actas de reunión y listas de asistencia</t>
    </r>
  </si>
  <si>
    <t>Revisión de indicadores y acciones de corrección</t>
  </si>
  <si>
    <t xml:space="preserve">1.Falta de ética  de los servidores judiciales 
</t>
  </si>
  <si>
    <t xml:space="preserve">2. Fallas en los controles de los procesos </t>
  </si>
  <si>
    <t>Acciones de respuesta ante noticias que afectan la imagen de la entidad</t>
  </si>
  <si>
    <t>Divulgación del Código de Etica de Buen Gobierno a traves de la  página web de la Rama Judicial</t>
  </si>
  <si>
    <t xml:space="preserve">Divulgación de la norma ISO 37001:2016, Plan de Anticorrupción  formación en valores y principios propios de la entidad </t>
  </si>
  <si>
    <t>Asistir a capacitaciones promovidas por el nivel central en antisoborno.</t>
  </si>
  <si>
    <t>Asistir a capacitaciones promovidas por el Nivel Central en antisoborno</t>
  </si>
  <si>
    <t>Recalcar durante los nombramientos o nuevas vinculaciones a la entidad, el compromiso por mantener una buena ética laboral</t>
  </si>
  <si>
    <t>Recordar periódicamente de manera verbal, las implicaciones y consecuencias de participar en hechos de soborno</t>
  </si>
  <si>
    <t>x</t>
  </si>
  <si>
    <t>Para este trimestre no se materializó el riesgo. Los controles que se han venido implementando han sido efectivos. No hay denuncias asociadas a presuntos comportamientos de soborno.</t>
  </si>
  <si>
    <t>Los procesos prioritarios se ejecutan en los tiempos de ley. Sin embargo, la gran congestión judicial y la falta de personal, no permite resolver de manera pronta los procesos que van ingresando. Sin embargo, las metas propias de los despachos se cumplieron durante el trimestre.</t>
  </si>
  <si>
    <t>Para este trimestre no se materializó el riesgo. Los despachos realizaron las audiencias en las fechas estipuladas y/o reprogramaron las que presentaban inconvenientes para las partes, lo que se puede comprobar en el registro de las estadísticas.</t>
  </si>
  <si>
    <t>Para este trimestre no se ha materializado este riesgo. Se hicieron solo los controles establecidos. No se consideró realizar actividades adicionales. Los controles han sido pertinentes y este riesgo no se ha materializado en los diferentes despachos.</t>
  </si>
  <si>
    <t>Para este trimestre no se ha materializado este riesgo.  Los controles realizados en cada uno de los despachos han sido pertinentes con lo cual no se han extraviado documentos en el periodo</t>
  </si>
  <si>
    <t>ADMINISTRACIÓN DE JUSTICIA Y ACCIONES CONSTITUCIONALES</t>
  </si>
  <si>
    <t>VER CARACTERIZACIÓN DE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</si>
</sst>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02">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b/>
      <sz val="8"/>
      <color theme="0"/>
      <name val="Arial Narrow"/>
      <family val="2"/>
    </font>
    <font>
      <sz val="8"/>
      <color theme="1"/>
      <name val="Arial Narrow"/>
      <family val="2"/>
    </font>
    <font>
      <sz val="8"/>
      <color theme="1"/>
      <name val="Calibri"/>
      <family val="2"/>
      <scheme val="minor"/>
    </font>
    <font>
      <sz val="8"/>
      <color rgb="FFC00000"/>
      <name val="Calibri"/>
      <family val="2"/>
      <scheme val="minor"/>
    </font>
    <font>
      <sz val="8"/>
      <color theme="1"/>
      <name val="Roboto"/>
    </font>
    <font>
      <sz val="8"/>
      <name val="Calibri"/>
      <family val="2"/>
      <scheme val="minor"/>
    </font>
    <font>
      <sz val="8"/>
      <color theme="1" tint="4.9989318521683403E-2"/>
      <name val="Calibri"/>
      <family val="2"/>
      <scheme val="minor"/>
    </font>
    <font>
      <sz val="8"/>
      <color rgb="FF000000"/>
      <name val="Calibri"/>
      <family val="2"/>
      <scheme val="minor"/>
    </font>
    <font>
      <sz val="8"/>
      <color rgb="FFFFFFFF"/>
      <name val="Calibri"/>
      <family val="2"/>
      <scheme val="minor"/>
    </font>
    <font>
      <sz val="11"/>
      <color rgb="FFFF0000"/>
      <name val="Calibri"/>
      <family val="2"/>
      <scheme val="minor"/>
    </font>
    <font>
      <b/>
      <sz val="12"/>
      <name val="Azo Sans Medium"/>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33">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33">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5" fillId="3" borderId="0" xfId="0" applyFont="1" applyFill="1"/>
    <xf numFmtId="0" fontId="10" fillId="0" borderId="0" xfId="0" applyFont="1"/>
    <xf numFmtId="0" fontId="4" fillId="4" borderId="50" xfId="0" applyFont="1" applyFill="1" applyBorder="1" applyAlignment="1">
      <alignment horizontal="center" vertical="center"/>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0" fillId="0" borderId="21" xfId="0" applyBorder="1" applyAlignment="1">
      <alignment horizontal="justify"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2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4" fontId="0" fillId="0" borderId="6" xfId="0" applyNumberFormat="1" applyBorder="1" applyAlignment="1">
      <alignment horizontal="center"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68" fillId="0" borderId="32" xfId="3" applyNumberFormat="1" applyFont="1" applyBorder="1" applyAlignment="1">
      <alignment horizontal="justify" vertical="center" wrapText="1"/>
    </xf>
    <xf numFmtId="2" fontId="68"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7" fillId="0" borderId="6" xfId="0" applyFont="1" applyBorder="1" applyAlignment="1" applyProtection="1">
      <alignment horizontal="justify" vertical="center" wrapText="1"/>
      <protection locked="0"/>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2" fontId="0" fillId="0" borderId="29" xfId="3" applyNumberFormat="1" applyFont="1" applyBorder="1" applyAlignment="1">
      <alignment horizontal="justify" vertical="center" wrapText="1"/>
    </xf>
    <xf numFmtId="0" fontId="12" fillId="0" borderId="29" xfId="0" applyFont="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2" fontId="68" fillId="0" borderId="21" xfId="3" applyNumberFormat="1" applyFont="1" applyBorder="1" applyAlignment="1">
      <alignment horizontal="justify" vertical="center"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2" fillId="3" borderId="0" xfId="0" applyFont="1" applyFill="1"/>
    <xf numFmtId="0" fontId="66" fillId="0" borderId="0" xfId="0" applyFont="1" applyAlignment="1">
      <alignment horizontal="center" vertical="center" wrapText="1"/>
    </xf>
    <xf numFmtId="0" fontId="63" fillId="3" borderId="0" xfId="0" applyFont="1" applyFill="1"/>
    <xf numFmtId="0" fontId="64" fillId="0" borderId="0" xfId="0" applyFont="1" applyAlignment="1">
      <alignment horizontal="justify" vertical="center" wrapText="1" readingOrder="1"/>
    </xf>
    <xf numFmtId="0" fontId="64" fillId="0" borderId="0" xfId="0" applyFont="1" applyAlignment="1">
      <alignment horizontal="left" vertical="center" wrapText="1"/>
    </xf>
    <xf numFmtId="0" fontId="62" fillId="0" borderId="0" xfId="0" applyFont="1"/>
    <xf numFmtId="0" fontId="68" fillId="0" borderId="0" xfId="0" applyFont="1" applyAlignment="1">
      <alignment wrapText="1"/>
    </xf>
    <xf numFmtId="0" fontId="75" fillId="3" borderId="121" xfId="0" applyFont="1" applyFill="1" applyBorder="1" applyAlignment="1">
      <alignment horizontal="center" vertical="center" wrapText="1"/>
    </xf>
    <xf numFmtId="0" fontId="75" fillId="3" borderId="77" xfId="0" applyFont="1" applyFill="1" applyBorder="1" applyAlignment="1">
      <alignment horizontal="center" vertical="center" wrapText="1"/>
    </xf>
    <xf numFmtId="0" fontId="76" fillId="3" borderId="75" xfId="0" applyFont="1" applyFill="1" applyBorder="1" applyAlignment="1">
      <alignment horizontal="center" vertical="center" wrapText="1"/>
    </xf>
    <xf numFmtId="0" fontId="76" fillId="3" borderId="17" xfId="0" applyFont="1" applyFill="1" applyBorder="1" applyAlignment="1">
      <alignment horizontal="center" vertical="center" wrapText="1"/>
    </xf>
    <xf numFmtId="0" fontId="75" fillId="3" borderId="122" xfId="0" applyFont="1" applyFill="1" applyBorder="1" applyAlignment="1">
      <alignment horizontal="center" vertical="center" wrapText="1"/>
    </xf>
    <xf numFmtId="0" fontId="75" fillId="3" borderId="12" xfId="0" applyFont="1" applyFill="1" applyBorder="1" applyAlignment="1">
      <alignment horizontal="center" vertical="center" wrapText="1"/>
    </xf>
    <xf numFmtId="14" fontId="76" fillId="3" borderId="17" xfId="0" applyNumberFormat="1" applyFont="1" applyFill="1" applyBorder="1" applyAlignment="1">
      <alignment horizontal="center" vertical="center" wrapText="1"/>
    </xf>
    <xf numFmtId="0" fontId="77" fillId="0" borderId="0" xfId="0" applyFont="1" applyAlignment="1" applyProtection="1">
      <alignment vertical="center"/>
      <protection locked="0"/>
    </xf>
    <xf numFmtId="0" fontId="77" fillId="0" borderId="0" xfId="0" applyFont="1" applyProtection="1">
      <protection locked="0"/>
    </xf>
    <xf numFmtId="0" fontId="77" fillId="0" borderId="0" xfId="0" applyFont="1"/>
    <xf numFmtId="0" fontId="79" fillId="19" borderId="123" xfId="0" applyFont="1" applyFill="1" applyBorder="1" applyAlignment="1" applyProtection="1">
      <alignment horizontal="left" vertical="center" wrapText="1"/>
      <protection locked="0"/>
    </xf>
    <xf numFmtId="0" fontId="79" fillId="19" borderId="123" xfId="0" applyFont="1" applyFill="1" applyBorder="1" applyAlignment="1" applyProtection="1">
      <alignment horizontal="center" vertical="center"/>
      <protection locked="0"/>
    </xf>
    <xf numFmtId="0" fontId="80" fillId="5" borderId="123" xfId="0" applyFont="1" applyFill="1" applyBorder="1" applyAlignment="1" applyProtection="1">
      <alignment horizontal="center" vertical="center" wrapText="1"/>
      <protection locked="0"/>
    </xf>
    <xf numFmtId="0" fontId="77" fillId="0" borderId="0" xfId="0" applyFont="1" applyAlignment="1" applyProtection="1">
      <alignment horizontal="left" vertical="center"/>
      <protection locked="0"/>
    </xf>
    <xf numFmtId="0" fontId="79" fillId="0" borderId="0" xfId="0" applyFont="1" applyAlignment="1" applyProtection="1">
      <alignment horizontal="center" vertical="center"/>
      <protection locked="0"/>
    </xf>
    <xf numFmtId="0" fontId="77" fillId="0" borderId="0" xfId="0" applyFont="1" applyAlignment="1" applyProtection="1">
      <alignment horizontal="center" vertical="center"/>
      <protection locked="0"/>
    </xf>
    <xf numFmtId="0" fontId="77" fillId="0" borderId="0" xfId="0" applyFont="1" applyAlignment="1" applyProtection="1">
      <alignment horizontal="left"/>
      <protection locked="0"/>
    </xf>
    <xf numFmtId="0" fontId="77" fillId="0" borderId="0" xfId="0" applyFont="1" applyAlignment="1" applyProtection="1">
      <alignment horizontal="center"/>
      <protection locked="0"/>
    </xf>
    <xf numFmtId="0" fontId="81" fillId="20" borderId="126" xfId="0" applyFont="1" applyFill="1" applyBorder="1" applyAlignment="1">
      <alignment horizontal="center" vertical="center" wrapText="1" readingOrder="1"/>
    </xf>
    <xf numFmtId="0" fontId="83" fillId="3" borderId="126" xfId="0" applyFont="1" applyFill="1" applyBorder="1" applyAlignment="1">
      <alignment horizontal="center" vertical="center" wrapText="1" readingOrder="1"/>
    </xf>
    <xf numFmtId="0" fontId="83" fillId="3" borderId="126" xfId="0" applyFont="1" applyFill="1" applyBorder="1" applyAlignment="1">
      <alignment horizontal="left" vertical="center" wrapText="1"/>
    </xf>
    <xf numFmtId="0" fontId="83" fillId="3" borderId="126" xfId="0" applyFont="1" applyFill="1" applyBorder="1" applyAlignment="1">
      <alignment horizontal="center" vertical="center" wrapText="1"/>
    </xf>
    <xf numFmtId="0" fontId="77" fillId="3" borderId="0" xfId="0" applyFont="1" applyFill="1"/>
    <xf numFmtId="0" fontId="83" fillId="0" borderId="126" xfId="0" applyFont="1" applyBorder="1" applyAlignment="1">
      <alignment horizontal="center" vertical="center" wrapText="1" readingOrder="1"/>
    </xf>
    <xf numFmtId="0" fontId="83" fillId="0" borderId="126" xfId="0" applyFont="1" applyBorder="1" applyAlignment="1">
      <alignment horizontal="left" vertical="center" wrapText="1"/>
    </xf>
    <xf numFmtId="0" fontId="83" fillId="21" borderId="126" xfId="0" applyFont="1" applyFill="1" applyBorder="1" applyAlignment="1">
      <alignment horizontal="left" vertical="center" wrapText="1"/>
    </xf>
    <xf numFmtId="0" fontId="80" fillId="0" borderId="0" xfId="0" applyFont="1" applyAlignment="1">
      <alignment vertical="center" wrapText="1"/>
    </xf>
    <xf numFmtId="0" fontId="81" fillId="0" borderId="126" xfId="0" applyFont="1" applyBorder="1" applyAlignment="1">
      <alignment vertical="center" wrapText="1" readingOrder="1"/>
    </xf>
    <xf numFmtId="0" fontId="83" fillId="3" borderId="126" xfId="0" applyFont="1" applyFill="1" applyBorder="1" applyAlignment="1">
      <alignment horizontal="left" vertical="center" wrapText="1" readingOrder="1"/>
    </xf>
    <xf numFmtId="0" fontId="79" fillId="0" borderId="0" xfId="0" applyFont="1"/>
    <xf numFmtId="0" fontId="83" fillId="3" borderId="126" xfId="0" applyFont="1" applyFill="1" applyBorder="1" applyAlignment="1">
      <alignment horizontal="left" vertical="center"/>
    </xf>
    <xf numFmtId="0" fontId="83" fillId="3" borderId="126" xfId="0" applyFont="1" applyFill="1" applyBorder="1" applyAlignment="1">
      <alignment vertical="center" wrapText="1"/>
    </xf>
    <xf numFmtId="0" fontId="83" fillId="3" borderId="126" xfId="0" applyFont="1" applyFill="1" applyBorder="1" applyAlignment="1">
      <alignment vertical="center" wrapText="1" readingOrder="1"/>
    </xf>
    <xf numFmtId="0" fontId="83" fillId="3" borderId="126" xfId="0" applyFont="1" applyFill="1" applyBorder="1" applyAlignment="1">
      <alignment vertical="center"/>
    </xf>
    <xf numFmtId="0" fontId="83" fillId="3" borderId="126" xfId="0" applyFont="1" applyFill="1" applyBorder="1" applyAlignment="1">
      <alignment horizontal="center" vertical="center"/>
    </xf>
    <xf numFmtId="0" fontId="83" fillId="3" borderId="127" xfId="0" applyFont="1" applyFill="1" applyBorder="1" applyAlignment="1">
      <alignment horizontal="center" vertical="center" wrapText="1" readingOrder="1"/>
    </xf>
    <xf numFmtId="0" fontId="83" fillId="3" borderId="127" xfId="0" applyFont="1" applyFill="1" applyBorder="1" applyAlignment="1">
      <alignment horizontal="left" vertical="center" wrapText="1"/>
    </xf>
    <xf numFmtId="0" fontId="83" fillId="3" borderId="127" xfId="0" applyFont="1" applyFill="1" applyBorder="1" applyAlignment="1">
      <alignment horizontal="center" vertical="center"/>
    </xf>
    <xf numFmtId="0" fontId="81" fillId="0" borderId="0" xfId="0" applyFont="1" applyAlignment="1">
      <alignment vertical="center" wrapText="1" readingOrder="1"/>
    </xf>
    <xf numFmtId="0" fontId="83" fillId="3" borderId="0" xfId="0" applyFont="1" applyFill="1" applyAlignment="1">
      <alignment horizontal="center" vertical="center" wrapText="1" readingOrder="1"/>
    </xf>
    <xf numFmtId="0" fontId="83" fillId="0" borderId="0" xfId="0" applyFont="1" applyAlignment="1">
      <alignment vertical="center"/>
    </xf>
    <xf numFmtId="0" fontId="77" fillId="0" borderId="0" xfId="0" applyFont="1" applyAlignment="1">
      <alignment horizontal="left"/>
    </xf>
    <xf numFmtId="0" fontId="77" fillId="0" borderId="0" xfId="0" applyFont="1" applyAlignment="1">
      <alignment horizontal="center"/>
    </xf>
    <xf numFmtId="0" fontId="84" fillId="0" borderId="0" xfId="0" applyFont="1" applyAlignment="1">
      <alignment wrapText="1"/>
    </xf>
    <xf numFmtId="0" fontId="86" fillId="0" borderId="0" xfId="0" applyFont="1"/>
    <xf numFmtId="0" fontId="88" fillId="20" borderId="123" xfId="0" applyFont="1" applyFill="1" applyBorder="1" applyAlignment="1">
      <alignment horizontal="center" vertical="center"/>
    </xf>
    <xf numFmtId="0" fontId="88" fillId="5" borderId="123" xfId="0" applyFont="1" applyFill="1" applyBorder="1" applyAlignment="1">
      <alignment horizontal="center" vertical="center"/>
    </xf>
    <xf numFmtId="0" fontId="88" fillId="5" borderId="123" xfId="0" applyFont="1" applyFill="1" applyBorder="1" applyAlignment="1">
      <alignment vertical="center" wrapText="1"/>
    </xf>
    <xf numFmtId="0" fontId="88" fillId="3" borderId="123" xfId="0" applyFont="1" applyFill="1" applyBorder="1" applyAlignment="1">
      <alignment horizontal="left" vertical="top" wrapText="1"/>
    </xf>
    <xf numFmtId="0" fontId="89" fillId="3" borderId="123" xfId="0" applyFont="1" applyFill="1" applyBorder="1" applyAlignment="1">
      <alignment horizontal="center" vertical="center" wrapText="1"/>
    </xf>
    <xf numFmtId="0" fontId="90" fillId="3" borderId="123" xfId="0" applyFont="1" applyFill="1" applyBorder="1" applyAlignment="1">
      <alignment horizontal="center" vertical="center" wrapText="1"/>
    </xf>
    <xf numFmtId="0" fontId="90" fillId="3" borderId="123" xfId="0" applyFont="1" applyFill="1" applyBorder="1" applyAlignment="1">
      <alignment horizontal="left" vertical="center"/>
    </xf>
    <xf numFmtId="0" fontId="88" fillId="0" borderId="123" xfId="0" applyFont="1" applyBorder="1" applyAlignment="1">
      <alignment vertical="top" wrapText="1"/>
    </xf>
    <xf numFmtId="0" fontId="89" fillId="3" borderId="123" xfId="0" applyFont="1" applyFill="1" applyBorder="1" applyAlignment="1">
      <alignment horizontal="center" vertical="center"/>
    </xf>
    <xf numFmtId="0" fontId="90" fillId="3" borderId="123" xfId="0" applyFont="1" applyFill="1" applyBorder="1" applyAlignment="1">
      <alignment horizontal="center" vertical="center"/>
    </xf>
    <xf numFmtId="0" fontId="88" fillId="3" borderId="123" xfId="0" applyFont="1" applyFill="1" applyBorder="1" applyAlignment="1">
      <alignment horizontal="left" vertical="center" wrapText="1"/>
    </xf>
    <xf numFmtId="0" fontId="88" fillId="0" borderId="123" xfId="0" applyFont="1" applyBorder="1" applyAlignment="1">
      <alignment horizontal="left" vertical="center" wrapText="1"/>
    </xf>
    <xf numFmtId="0" fontId="90" fillId="0" borderId="123" xfId="0" applyFont="1" applyBorder="1" applyAlignment="1">
      <alignment horizontal="left" vertical="center"/>
    </xf>
    <xf numFmtId="0" fontId="86" fillId="0" borderId="0" xfId="0" applyFont="1" applyAlignment="1">
      <alignment horizontal="left"/>
    </xf>
    <xf numFmtId="0" fontId="84" fillId="0" borderId="0" xfId="0" applyFont="1" applyAlignment="1">
      <alignment horizontal="center"/>
    </xf>
    <xf numFmtId="0" fontId="86"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92" fillId="3" borderId="6" xfId="0" applyFont="1" applyFill="1" applyBorder="1" applyAlignment="1" applyProtection="1">
      <alignment horizontal="left" vertical="center"/>
      <protection locked="0"/>
    </xf>
    <xf numFmtId="0" fontId="92" fillId="3" borderId="6" xfId="0" applyFont="1" applyFill="1" applyBorder="1" applyAlignment="1" applyProtection="1">
      <alignment horizontal="left" vertical="center" wrapText="1"/>
      <protection locked="0"/>
    </xf>
    <xf numFmtId="0" fontId="92" fillId="3" borderId="6" xfId="0" applyFont="1" applyFill="1" applyBorder="1" applyAlignment="1" applyProtection="1">
      <alignment vertical="center" wrapText="1"/>
      <protection locked="0"/>
    </xf>
    <xf numFmtId="0" fontId="91" fillId="4" borderId="60" xfId="0" applyFont="1" applyFill="1" applyBorder="1" applyAlignment="1">
      <alignment vertical="center"/>
    </xf>
    <xf numFmtId="0" fontId="91" fillId="4" borderId="0" xfId="0" applyFont="1" applyFill="1" applyAlignment="1">
      <alignment vertical="center"/>
    </xf>
    <xf numFmtId="0" fontId="91" fillId="4" borderId="53" xfId="0" applyFont="1" applyFill="1" applyBorder="1" applyAlignment="1">
      <alignment horizontal="center" vertical="center"/>
    </xf>
    <xf numFmtId="0" fontId="91" fillId="4" borderId="36" xfId="0" applyFont="1" applyFill="1" applyBorder="1" applyAlignment="1">
      <alignment horizontal="center" vertical="center" wrapText="1"/>
    </xf>
    <xf numFmtId="0" fontId="91" fillId="4" borderId="70" xfId="0" applyFont="1" applyFill="1" applyBorder="1" applyAlignment="1">
      <alignment horizontal="center" vertical="center"/>
    </xf>
    <xf numFmtId="0" fontId="91" fillId="4" borderId="62" xfId="0" applyFont="1" applyFill="1" applyBorder="1" applyAlignment="1">
      <alignment horizontal="center" vertical="center" wrapText="1"/>
    </xf>
    <xf numFmtId="0" fontId="93" fillId="0" borderId="20" xfId="0" applyFont="1" applyBorder="1" applyAlignment="1">
      <alignment horizontal="justify" vertical="center" wrapText="1"/>
    </xf>
    <xf numFmtId="0" fontId="93" fillId="0" borderId="32" xfId="0" applyFont="1" applyBorder="1" applyAlignment="1">
      <alignment horizontal="center" vertical="center" wrapText="1"/>
    </xf>
    <xf numFmtId="0" fontId="96" fillId="3" borderId="32" xfId="0" applyFont="1" applyFill="1" applyBorder="1" applyAlignment="1">
      <alignment horizontal="center" vertical="center" wrapText="1"/>
    </xf>
    <xf numFmtId="1" fontId="93" fillId="0" borderId="32" xfId="4" applyNumberFormat="1" applyFont="1" applyBorder="1" applyAlignment="1">
      <alignment horizontal="center" vertical="center" wrapText="1"/>
    </xf>
    <xf numFmtId="0" fontId="93" fillId="0" borderId="6" xfId="0" applyFont="1" applyBorder="1" applyAlignment="1">
      <alignment horizontal="justify" vertical="center" wrapText="1"/>
    </xf>
    <xf numFmtId="0" fontId="93" fillId="0" borderId="6" xfId="0" applyFont="1" applyBorder="1" applyAlignment="1">
      <alignment horizontal="center" vertical="center" wrapText="1"/>
    </xf>
    <xf numFmtId="0" fontId="96" fillId="3" borderId="6" xfId="0" applyFont="1" applyFill="1" applyBorder="1" applyAlignment="1">
      <alignment horizontal="center" vertical="center" wrapText="1"/>
    </xf>
    <xf numFmtId="1" fontId="93" fillId="0" borderId="6" xfId="4" applyNumberFormat="1" applyFont="1" applyBorder="1" applyAlignment="1">
      <alignment horizontal="center" vertical="center" wrapText="1"/>
    </xf>
    <xf numFmtId="0" fontId="96" fillId="0" borderId="6" xfId="0" applyFont="1" applyBorder="1" applyAlignment="1">
      <alignment horizontal="justify" vertical="center" wrapText="1"/>
    </xf>
    <xf numFmtId="0" fontId="93" fillId="0" borderId="21" xfId="0" applyFont="1" applyBorder="1" applyAlignment="1">
      <alignment horizontal="justify" vertical="center" wrapText="1"/>
    </xf>
    <xf numFmtId="0" fontId="93" fillId="0" borderId="21" xfId="0" applyFont="1" applyBorder="1" applyAlignment="1">
      <alignment horizontal="center" vertical="center" wrapText="1"/>
    </xf>
    <xf numFmtId="0" fontId="96" fillId="3" borderId="21" xfId="0" applyFont="1" applyFill="1" applyBorder="1" applyAlignment="1">
      <alignment horizontal="center" vertical="center" wrapText="1"/>
    </xf>
    <xf numFmtId="1" fontId="93" fillId="0" borderId="21" xfId="4" applyNumberFormat="1" applyFont="1" applyBorder="1" applyAlignment="1">
      <alignment horizontal="center" vertical="center" wrapText="1"/>
    </xf>
    <xf numFmtId="0" fontId="93" fillId="0" borderId="87" xfId="0" applyFont="1" applyBorder="1" applyAlignment="1">
      <alignment horizontal="justify" vertical="center" wrapText="1"/>
    </xf>
    <xf numFmtId="0" fontId="96" fillId="0" borderId="87" xfId="0" applyFont="1" applyBorder="1" applyAlignment="1">
      <alignment horizontal="justify" vertical="center" wrapText="1"/>
    </xf>
    <xf numFmtId="0" fontId="93" fillId="0" borderId="11" xfId="0" applyFont="1" applyBorder="1" applyAlignment="1">
      <alignment horizontal="left"/>
    </xf>
    <xf numFmtId="0" fontId="93" fillId="0" borderId="88" xfId="0" applyFont="1" applyBorder="1" applyAlignment="1">
      <alignment horizontal="justify" vertical="center" wrapText="1"/>
    </xf>
    <xf numFmtId="0" fontId="93" fillId="0" borderId="32" xfId="0" applyFont="1" applyBorder="1" applyAlignment="1">
      <alignment horizontal="left" vertical="center" wrapText="1"/>
    </xf>
    <xf numFmtId="0" fontId="93" fillId="0" borderId="20" xfId="0" applyFont="1" applyBorder="1" applyAlignment="1">
      <alignment horizontal="left" vertical="center" wrapText="1"/>
    </xf>
    <xf numFmtId="0" fontId="93" fillId="0" borderId="20" xfId="0" applyFont="1" applyBorder="1" applyAlignment="1">
      <alignment horizontal="center" vertical="center" wrapText="1"/>
    </xf>
    <xf numFmtId="0" fontId="93" fillId="0" borderId="25" xfId="0" applyFont="1" applyBorder="1" applyAlignment="1">
      <alignment horizontal="center" vertical="center" wrapText="1"/>
    </xf>
    <xf numFmtId="0" fontId="93" fillId="0" borderId="43" xfId="0" applyFont="1" applyBorder="1" applyAlignment="1">
      <alignment horizontal="center" vertical="center" wrapText="1"/>
    </xf>
    <xf numFmtId="0" fontId="93" fillId="0" borderId="29" xfId="0" applyFont="1" applyBorder="1" applyAlignment="1">
      <alignment vertical="center" wrapText="1"/>
    </xf>
    <xf numFmtId="0" fontId="93" fillId="0" borderId="6" xfId="0" applyFont="1" applyBorder="1" applyAlignment="1">
      <alignment vertical="center" wrapText="1"/>
    </xf>
    <xf numFmtId="0" fontId="93" fillId="0" borderId="20" xfId="0" applyFont="1" applyBorder="1" applyAlignment="1">
      <alignment vertical="center" wrapText="1"/>
    </xf>
    <xf numFmtId="0" fontId="93" fillId="0" borderId="32" xfId="0" applyFont="1" applyBorder="1" applyAlignment="1">
      <alignment horizontal="justify" vertical="center" wrapText="1"/>
    </xf>
    <xf numFmtId="0" fontId="93" fillId="0" borderId="0" xfId="0" applyFont="1"/>
    <xf numFmtId="0" fontId="97" fillId="0" borderId="6" xfId="0" applyFont="1" applyBorder="1" applyAlignment="1">
      <alignment horizontal="justify" vertical="center" wrapText="1"/>
    </xf>
    <xf numFmtId="1" fontId="93" fillId="0" borderId="20" xfId="4" applyNumberFormat="1" applyFont="1" applyBorder="1" applyAlignment="1">
      <alignment horizontal="center" vertical="center" wrapText="1"/>
    </xf>
    <xf numFmtId="0" fontId="93" fillId="0" borderId="21" xfId="0" applyFont="1" applyBorder="1" applyAlignment="1">
      <alignment horizontal="left" vertical="top" wrapText="1"/>
    </xf>
    <xf numFmtId="0" fontId="96" fillId="3" borderId="20" xfId="0" applyFont="1" applyFill="1" applyBorder="1" applyAlignment="1">
      <alignment horizontal="center" vertical="center" wrapText="1"/>
    </xf>
    <xf numFmtId="0" fontId="93" fillId="0" borderId="29" xfId="0" applyFont="1" applyBorder="1" applyAlignment="1">
      <alignment horizontal="center" vertical="center" wrapText="1"/>
    </xf>
    <xf numFmtId="0" fontId="96" fillId="3" borderId="29" xfId="0" applyFont="1" applyFill="1" applyBorder="1" applyAlignment="1">
      <alignment horizontal="center" vertical="center" wrapText="1"/>
    </xf>
    <xf numFmtId="1" fontId="93" fillId="0" borderId="29" xfId="4" applyNumberFormat="1" applyFont="1" applyBorder="1" applyAlignment="1">
      <alignment horizontal="center" vertical="center" wrapText="1"/>
    </xf>
    <xf numFmtId="0" fontId="93" fillId="0" borderId="130" xfId="0" applyFont="1" applyBorder="1" applyAlignment="1">
      <alignment horizontal="justify" vertical="center" wrapText="1"/>
    </xf>
    <xf numFmtId="0" fontId="98" fillId="0" borderId="26" xfId="0" applyFont="1" applyBorder="1" applyAlignment="1">
      <alignment horizontal="justify" vertical="center" wrapText="1"/>
    </xf>
    <xf numFmtId="0" fontId="98" fillId="0" borderId="26" xfId="0" applyFont="1" applyBorder="1" applyAlignment="1">
      <alignment horizontal="left" vertical="top" wrapText="1"/>
    </xf>
    <xf numFmtId="0" fontId="99" fillId="0" borderId="26" xfId="0" applyFont="1" applyBorder="1" applyAlignment="1">
      <alignment horizontal="justify" vertical="center" wrapText="1"/>
    </xf>
    <xf numFmtId="0" fontId="98" fillId="0" borderId="131" xfId="0" applyFont="1" applyBorder="1" applyAlignment="1">
      <alignment horizontal="justify" vertical="center" wrapText="1"/>
    </xf>
    <xf numFmtId="0" fontId="93" fillId="0" borderId="82" xfId="0" applyFont="1" applyBorder="1" applyAlignment="1">
      <alignment horizontal="center" vertical="center" wrapText="1"/>
    </xf>
    <xf numFmtId="0" fontId="93" fillId="0" borderId="28" xfId="0" applyFont="1" applyBorder="1" applyAlignment="1">
      <alignment horizontal="center" vertical="center" wrapText="1"/>
    </xf>
    <xf numFmtId="0" fontId="93" fillId="0" borderId="34" xfId="0" applyFont="1" applyBorder="1" applyAlignment="1">
      <alignment horizontal="center"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29" xfId="0" applyFont="1" applyFill="1" applyBorder="1" applyAlignment="1" applyProtection="1">
      <alignment horizontal="center" vertical="center" wrapText="1"/>
      <protection locked="0"/>
    </xf>
    <xf numFmtId="0" fontId="19" fillId="15" borderId="6" xfId="0" applyFont="1" applyFill="1" applyBorder="1" applyAlignment="1" applyProtection="1">
      <alignment horizontal="center" vertical="center" wrapText="1"/>
      <protection locked="0"/>
    </xf>
    <xf numFmtId="0" fontId="19" fillId="15" borderId="10" xfId="0" applyFont="1" applyFill="1" applyBorder="1" applyAlignment="1" applyProtection="1">
      <alignment horizontal="center" vertical="center" wrapText="1"/>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1" fillId="3" borderId="126" xfId="0" applyFont="1" applyFill="1" applyBorder="1" applyAlignment="1">
      <alignment horizontal="center" vertical="center" wrapText="1" readingOrder="1"/>
    </xf>
    <xf numFmtId="0" fontId="81" fillId="0" borderId="126" xfId="0" applyFont="1" applyBorder="1" applyAlignment="1">
      <alignment horizontal="left" vertical="center" wrapText="1" readingOrder="1"/>
    </xf>
    <xf numFmtId="0" fontId="78" fillId="0" borderId="0" xfId="0" applyFont="1" applyAlignment="1" applyProtection="1">
      <alignment horizontal="center" vertical="center" wrapText="1"/>
      <protection locked="0"/>
    </xf>
    <xf numFmtId="0" fontId="80" fillId="5" borderId="124" xfId="0" applyFont="1" applyFill="1" applyBorder="1" applyAlignment="1" applyProtection="1">
      <alignment horizontal="center" vertical="center" wrapText="1"/>
      <protection locked="0"/>
    </xf>
    <xf numFmtId="0" fontId="80" fillId="5" borderId="125" xfId="0" applyFont="1" applyFill="1" applyBorder="1" applyAlignment="1" applyProtection="1">
      <alignment horizontal="center" vertical="center" wrapText="1"/>
      <protection locked="0"/>
    </xf>
    <xf numFmtId="0" fontId="80" fillId="5" borderId="123" xfId="0" applyFont="1" applyFill="1" applyBorder="1" applyAlignment="1" applyProtection="1">
      <alignment horizontal="center" vertical="center" wrapText="1"/>
      <protection locked="0"/>
    </xf>
    <xf numFmtId="0" fontId="79" fillId="5" borderId="123" xfId="0" applyFont="1" applyFill="1" applyBorder="1" applyAlignment="1" applyProtection="1">
      <alignment horizontal="center" vertical="center" wrapText="1"/>
      <protection locked="0"/>
    </xf>
    <xf numFmtId="0" fontId="82" fillId="19" borderId="126" xfId="0" applyFont="1" applyFill="1" applyBorder="1" applyAlignment="1">
      <alignment horizontal="center" vertical="center" wrapText="1" readingOrder="1"/>
    </xf>
    <xf numFmtId="0" fontId="81" fillId="0" borderId="123" xfId="0" applyFont="1" applyBorder="1" applyAlignment="1" applyProtection="1">
      <alignment horizontal="center" vertical="center"/>
      <protection locked="0"/>
    </xf>
    <xf numFmtId="0" fontId="81" fillId="20" borderId="123" xfId="0" applyFont="1" applyFill="1" applyBorder="1" applyAlignment="1" applyProtection="1">
      <alignment horizontal="center" vertical="center"/>
      <protection locked="0"/>
    </xf>
    <xf numFmtId="0" fontId="81" fillId="0" borderId="126" xfId="0" applyFont="1" applyBorder="1" applyAlignment="1">
      <alignment horizontal="center" vertical="center" wrapText="1" readingOrder="1"/>
    </xf>
    <xf numFmtId="0" fontId="81" fillId="0" borderId="127" xfId="0" applyFont="1" applyBorder="1" applyAlignment="1">
      <alignment horizontal="center" vertical="center" wrapText="1" readingOrder="1"/>
    </xf>
    <xf numFmtId="0" fontId="81" fillId="0" borderId="128" xfId="0" applyFont="1" applyBorder="1" applyAlignment="1">
      <alignment horizontal="center" vertical="center" wrapText="1" readingOrder="1"/>
    </xf>
    <xf numFmtId="0" fontId="81" fillId="0" borderId="129" xfId="0" applyFont="1" applyBorder="1" applyAlignment="1">
      <alignment horizontal="center" vertical="center" wrapText="1" readingOrder="1"/>
    </xf>
    <xf numFmtId="0" fontId="87" fillId="19" borderId="123" xfId="0" applyFont="1" applyFill="1" applyBorder="1" applyAlignment="1">
      <alignment horizontal="center"/>
    </xf>
    <xf numFmtId="0" fontId="85" fillId="0" borderId="0" xfId="0" applyFont="1" applyAlignment="1">
      <alignment horizontal="center" vertical="center" wrapText="1"/>
    </xf>
    <xf numFmtId="0" fontId="88" fillId="20" borderId="123" xfId="0" applyFont="1" applyFill="1" applyBorder="1" applyAlignment="1">
      <alignment horizontal="center" vertical="center" wrapText="1"/>
    </xf>
    <xf numFmtId="0" fontId="88" fillId="20" borderId="123" xfId="0" applyFont="1" applyFill="1" applyBorder="1" applyAlignment="1">
      <alignment horizontal="center" vertical="center"/>
    </xf>
    <xf numFmtId="0" fontId="73" fillId="3" borderId="0" xfId="1" applyFont="1" applyFill="1" applyAlignment="1">
      <alignment horizontal="justify" vertical="center" wrapText="1"/>
    </xf>
    <xf numFmtId="0" fontId="73" fillId="3" borderId="0" xfId="1" applyFont="1" applyFill="1" applyAlignment="1">
      <alignment horizontal="left" vertical="center" wrapText="1"/>
    </xf>
    <xf numFmtId="0" fontId="73"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73" fillId="3" borderId="6" xfId="1" applyFont="1" applyFill="1" applyBorder="1" applyAlignment="1">
      <alignment horizontal="justify" vertical="center" wrapText="1"/>
    </xf>
    <xf numFmtId="0" fontId="73"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53" fillId="3" borderId="26" xfId="1" applyFont="1" applyFill="1" applyBorder="1" applyAlignment="1">
      <alignment horizontal="justify" vertical="center" wrapText="1"/>
    </xf>
    <xf numFmtId="0" fontId="53" fillId="3" borderId="95" xfId="1" applyFont="1" applyFill="1" applyBorder="1" applyAlignment="1">
      <alignment horizontal="justify"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4" xfId="1" applyFont="1" applyFill="1" applyBorder="1" applyAlignment="1">
      <alignment horizontal="center" vertical="center"/>
    </xf>
    <xf numFmtId="0" fontId="59" fillId="7" borderId="6" xfId="0" applyFont="1" applyFill="1" applyBorder="1" applyAlignment="1">
      <alignment horizontal="left" vertical="center" wrapText="1"/>
    </xf>
    <xf numFmtId="0" fontId="53" fillId="3" borderId="119" xfId="1" applyFont="1" applyFill="1" applyBorder="1" applyAlignment="1">
      <alignment horizontal="justify" vertical="center" wrapText="1"/>
    </xf>
    <xf numFmtId="0" fontId="53" fillId="3" borderId="115"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53" fillId="3" borderId="114" xfId="1" applyFont="1" applyFill="1" applyBorder="1" applyAlignment="1">
      <alignment horizontal="justify" vertical="center" wrapText="1"/>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0" fontId="59" fillId="3" borderId="117" xfId="0" applyFont="1" applyFill="1" applyBorder="1" applyAlignment="1">
      <alignment vertical="center" wrapText="1"/>
    </xf>
    <xf numFmtId="0" fontId="59" fillId="3" borderId="118" xfId="0" applyFont="1" applyFill="1" applyBorder="1" applyAlignment="1">
      <alignment vertical="center" wrapText="1"/>
    </xf>
    <xf numFmtId="0" fontId="59" fillId="3" borderId="113" xfId="0" applyFont="1" applyFill="1" applyBorder="1" applyAlignment="1">
      <alignment vertical="center" wrapText="1"/>
    </xf>
    <xf numFmtId="0" fontId="59" fillId="3" borderId="112" xfId="0" applyFont="1" applyFill="1" applyBorder="1" applyAlignment="1">
      <alignment horizontal="left" vertical="center" wrapText="1"/>
    </xf>
    <xf numFmtId="0" fontId="59" fillId="3" borderId="113" xfId="0" applyFont="1" applyFill="1" applyBorder="1" applyAlignment="1">
      <alignment horizontal="left" vertical="center" wrapText="1"/>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9"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90"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91"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2" xfId="2" applyFont="1" applyFill="1" applyBorder="1" applyAlignment="1">
      <alignment horizontal="center" vertical="center" wrapText="1"/>
    </xf>
    <xf numFmtId="0" fontId="60" fillId="4" borderId="111" xfId="1" applyFont="1" applyFill="1" applyBorder="1" applyAlignment="1">
      <alignment horizontal="center" vertical="center"/>
    </xf>
    <xf numFmtId="0" fontId="60" fillId="4" borderId="89" xfId="1" applyFont="1" applyFill="1" applyBorder="1" applyAlignment="1">
      <alignment horizontal="center" vertical="center"/>
    </xf>
    <xf numFmtId="0" fontId="74" fillId="10" borderId="11" xfId="0" applyFont="1" applyFill="1" applyBorder="1" applyAlignment="1">
      <alignment horizontal="center" vertical="center" wrapText="1"/>
    </xf>
    <xf numFmtId="0" fontId="74" fillId="10" borderId="0" xfId="0" applyFont="1" applyFill="1" applyAlignment="1">
      <alignment horizontal="center" vertical="center" wrapText="1"/>
    </xf>
    <xf numFmtId="0" fontId="74" fillId="10" borderId="12" xfId="0" applyFont="1" applyFill="1" applyBorder="1" applyAlignment="1">
      <alignment horizontal="center" vertical="center" wrapText="1"/>
    </xf>
    <xf numFmtId="0" fontId="93" fillId="0" borderId="40" xfId="0" applyFont="1" applyBorder="1" applyAlignment="1">
      <alignment horizontal="center" vertical="center" wrapText="1"/>
    </xf>
    <xf numFmtId="0" fontId="93" fillId="0" borderId="42" xfId="0" applyFont="1" applyBorder="1" applyAlignment="1">
      <alignment horizontal="center" vertical="center" wrapText="1"/>
    </xf>
    <xf numFmtId="0" fontId="93" fillId="0" borderId="120" xfId="0" applyFont="1" applyBorder="1" applyAlignment="1">
      <alignment horizontal="center" vertical="center" wrapText="1"/>
    </xf>
    <xf numFmtId="9" fontId="93" fillId="0" borderId="41" xfId="4" applyFont="1" applyBorder="1" applyAlignment="1">
      <alignment horizontal="center" vertical="center" wrapText="1"/>
    </xf>
    <xf numFmtId="9" fontId="93" fillId="0" borderId="25" xfId="4" applyFont="1" applyBorder="1" applyAlignment="1">
      <alignment horizontal="center" vertical="center" wrapText="1"/>
    </xf>
    <xf numFmtId="9" fontId="93" fillId="0" borderId="43" xfId="4" applyFont="1" applyBorder="1" applyAlignment="1">
      <alignment horizontal="center" vertical="center" wrapText="1"/>
    </xf>
    <xf numFmtId="0" fontId="95" fillId="0" borderId="41"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43" xfId="0" applyFont="1" applyBorder="1" applyAlignment="1">
      <alignment horizontal="center" vertical="center" wrapText="1"/>
    </xf>
    <xf numFmtId="0" fontId="93" fillId="0" borderId="41" xfId="0" applyFont="1" applyBorder="1" applyAlignment="1">
      <alignment horizontal="center" vertical="center" wrapText="1"/>
    </xf>
    <xf numFmtId="0" fontId="93" fillId="0" borderId="25" xfId="0" applyFont="1" applyBorder="1" applyAlignment="1">
      <alignment horizontal="center" vertical="center" wrapText="1"/>
    </xf>
    <xf numFmtId="0" fontId="93" fillId="0" borderId="43"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4" xfId="0" applyFont="1" applyBorder="1" applyAlignment="1">
      <alignment horizontal="center" vertical="center" wrapText="1"/>
    </xf>
    <xf numFmtId="0" fontId="93" fillId="0" borderId="105" xfId="0" applyFont="1" applyBorder="1" applyAlignment="1">
      <alignment horizontal="center" vertical="center" wrapText="1"/>
    </xf>
    <xf numFmtId="0" fontId="93" fillId="0" borderId="32" xfId="0" applyFont="1" applyBorder="1" applyAlignment="1">
      <alignment horizontal="center" vertical="center" wrapText="1"/>
    </xf>
    <xf numFmtId="0" fontId="93" fillId="0" borderId="6" xfId="0" applyFont="1" applyBorder="1" applyAlignment="1">
      <alignment horizontal="center" vertical="center" wrapText="1"/>
    </xf>
    <xf numFmtId="0" fontId="93" fillId="0" borderId="21" xfId="0" applyFont="1" applyBorder="1" applyAlignment="1">
      <alignment horizontal="center" vertical="center" wrapText="1"/>
    </xf>
    <xf numFmtId="9" fontId="93" fillId="0" borderId="32" xfId="4" applyFont="1" applyBorder="1" applyAlignment="1">
      <alignment horizontal="center" vertical="center" wrapText="1"/>
    </xf>
    <xf numFmtId="9" fontId="93" fillId="0" borderId="6" xfId="4" applyFont="1" applyBorder="1" applyAlignment="1">
      <alignment horizontal="center" vertical="center" wrapText="1"/>
    </xf>
    <xf numFmtId="9" fontId="93" fillId="0" borderId="21" xfId="4" applyFont="1" applyBorder="1" applyAlignment="1">
      <alignment horizontal="center" vertical="center" wrapText="1"/>
    </xf>
    <xf numFmtId="0" fontId="93" fillId="3" borderId="86" xfId="0" applyFont="1" applyFill="1" applyBorder="1" applyAlignment="1">
      <alignment horizontal="center" vertical="center" wrapText="1"/>
    </xf>
    <xf numFmtId="0" fontId="93" fillId="3" borderId="87" xfId="0" applyFont="1" applyFill="1" applyBorder="1" applyAlignment="1">
      <alignment horizontal="center" vertical="center" wrapText="1"/>
    </xf>
    <xf numFmtId="0" fontId="93" fillId="3" borderId="88" xfId="0" applyFont="1" applyFill="1" applyBorder="1" applyAlignment="1">
      <alignment horizontal="center" vertical="center" wrapText="1"/>
    </xf>
    <xf numFmtId="0" fontId="93" fillId="3" borderId="41" xfId="0" applyFont="1" applyFill="1" applyBorder="1" applyAlignment="1">
      <alignment horizontal="center" vertical="center" wrapText="1"/>
    </xf>
    <xf numFmtId="0" fontId="93" fillId="3" borderId="25" xfId="0" applyFont="1" applyFill="1" applyBorder="1" applyAlignment="1">
      <alignment horizontal="center" vertical="center" wrapText="1"/>
    </xf>
    <xf numFmtId="0" fontId="93" fillId="3" borderId="43" xfId="0" applyFont="1" applyFill="1" applyBorder="1" applyAlignment="1">
      <alignment horizontal="center" vertical="center" wrapText="1"/>
    </xf>
    <xf numFmtId="0" fontId="93" fillId="0" borderId="71" xfId="0" applyFont="1" applyBorder="1" applyAlignment="1">
      <alignment horizontal="center" vertical="center" wrapText="1"/>
    </xf>
    <xf numFmtId="0" fontId="93" fillId="0" borderId="72" xfId="0" applyFont="1" applyBorder="1" applyAlignment="1">
      <alignment horizontal="center" vertical="center" wrapText="1"/>
    </xf>
    <xf numFmtId="0" fontId="93" fillId="0" borderId="73" xfId="0" applyFont="1" applyBorder="1" applyAlignment="1">
      <alignment horizontal="center" vertical="center" wrapText="1"/>
    </xf>
    <xf numFmtId="0" fontId="91" fillId="16" borderId="36" xfId="0" applyFont="1" applyFill="1" applyBorder="1" applyAlignment="1" applyProtection="1">
      <alignment horizontal="center" vertical="center" wrapText="1"/>
      <protection locked="0"/>
    </xf>
    <xf numFmtId="0" fontId="91" fillId="16" borderId="84" xfId="0" applyFont="1" applyFill="1" applyBorder="1" applyAlignment="1" applyProtection="1">
      <alignment horizontal="center" vertical="center" wrapText="1"/>
      <protection locked="0"/>
    </xf>
    <xf numFmtId="0" fontId="91" fillId="16" borderId="62" xfId="0" applyFont="1" applyFill="1" applyBorder="1" applyAlignment="1" applyProtection="1">
      <alignment horizontal="center" vertical="center" wrapText="1"/>
      <protection locked="0"/>
    </xf>
    <xf numFmtId="0" fontId="93" fillId="0" borderId="34" xfId="0" applyFont="1" applyBorder="1" applyAlignment="1">
      <alignment horizontal="center" vertical="center" wrapText="1"/>
    </xf>
    <xf numFmtId="0" fontId="93" fillId="0" borderId="33" xfId="0" applyFont="1" applyBorder="1" applyAlignment="1">
      <alignment horizontal="center" vertical="center" wrapText="1"/>
    </xf>
    <xf numFmtId="0" fontId="93" fillId="0" borderId="82" xfId="0" applyFont="1" applyBorder="1" applyAlignment="1">
      <alignment horizontal="center" vertical="center" wrapText="1"/>
    </xf>
    <xf numFmtId="0" fontId="93" fillId="0" borderId="28" xfId="0" applyFont="1" applyBorder="1" applyAlignment="1">
      <alignment horizontal="center" vertical="center" wrapText="1"/>
    </xf>
    <xf numFmtId="0" fontId="95" fillId="0" borderId="32" xfId="0" applyFont="1" applyBorder="1" applyAlignment="1">
      <alignment horizontal="center" vertical="center" wrapText="1"/>
    </xf>
    <xf numFmtId="0" fontId="95" fillId="0" borderId="6" xfId="0" applyFont="1" applyBorder="1" applyAlignment="1">
      <alignment horizontal="center" vertical="center" wrapText="1"/>
    </xf>
    <xf numFmtId="0" fontId="95" fillId="0" borderId="21" xfId="0" applyFont="1" applyBorder="1" applyAlignment="1">
      <alignment horizontal="center" vertical="center" wrapText="1"/>
    </xf>
    <xf numFmtId="0" fontId="93" fillId="3" borderId="33" xfId="0" applyFont="1" applyFill="1" applyBorder="1" applyAlignment="1">
      <alignment horizontal="center" vertical="center" wrapText="1"/>
    </xf>
    <xf numFmtId="0" fontId="93" fillId="3" borderId="82" xfId="0" applyFont="1" applyFill="1" applyBorder="1" applyAlignment="1">
      <alignment horizontal="center" vertical="center" wrapText="1"/>
    </xf>
    <xf numFmtId="0" fontId="93" fillId="0" borderId="101" xfId="0" applyFont="1" applyBorder="1" applyAlignment="1">
      <alignment horizontal="center" vertical="center" wrapText="1"/>
    </xf>
    <xf numFmtId="0" fontId="93" fillId="0" borderId="31" xfId="0" applyFont="1" applyBorder="1" applyAlignment="1">
      <alignment horizontal="center" vertical="center" wrapText="1"/>
    </xf>
    <xf numFmtId="0" fontId="93" fillId="0" borderId="102" xfId="0" applyFont="1" applyBorder="1" applyAlignment="1">
      <alignment horizontal="center" vertical="center" wrapText="1"/>
    </xf>
    <xf numFmtId="0" fontId="91" fillId="4" borderId="36" xfId="0" applyFont="1" applyFill="1" applyBorder="1" applyAlignment="1">
      <alignment horizontal="center" vertical="center" wrapText="1"/>
    </xf>
    <xf numFmtId="0" fontId="91" fillId="4" borderId="62" xfId="0" applyFont="1" applyFill="1" applyBorder="1" applyAlignment="1">
      <alignment horizontal="center" vertical="center" wrapText="1"/>
    </xf>
    <xf numFmtId="0" fontId="91" fillId="4" borderId="85" xfId="0" applyFont="1" applyFill="1" applyBorder="1" applyAlignment="1">
      <alignment horizontal="center" vertical="center"/>
    </xf>
    <xf numFmtId="0" fontId="91" fillId="4" borderId="49" xfId="0" applyFont="1" applyFill="1" applyBorder="1" applyAlignment="1">
      <alignment horizontal="center" vertical="center"/>
    </xf>
    <xf numFmtId="0" fontId="91" fillId="4" borderId="50" xfId="0" applyFont="1" applyFill="1" applyBorder="1" applyAlignment="1">
      <alignment horizontal="center" vertical="center"/>
    </xf>
    <xf numFmtId="0" fontId="91" fillId="4" borderId="6" xfId="0" applyFont="1" applyFill="1" applyBorder="1" applyAlignment="1">
      <alignment horizontal="left" vertical="center"/>
    </xf>
    <xf numFmtId="0" fontId="91" fillId="4" borderId="83" xfId="0" applyFont="1" applyFill="1" applyBorder="1" applyAlignment="1">
      <alignment horizontal="center" vertical="center" wrapText="1"/>
    </xf>
    <xf numFmtId="0" fontId="91" fillId="4" borderId="97" xfId="0" applyFont="1" applyFill="1" applyBorder="1" applyAlignment="1">
      <alignment horizontal="center" vertical="center"/>
    </xf>
    <xf numFmtId="0" fontId="91" fillId="4" borderId="98" xfId="0" applyFont="1" applyFill="1" applyBorder="1" applyAlignment="1">
      <alignment horizontal="center" vertical="center"/>
    </xf>
    <xf numFmtId="0" fontId="91" fillId="4" borderId="99" xfId="0" applyFont="1" applyFill="1" applyBorder="1" applyAlignment="1">
      <alignment horizontal="center" vertical="center"/>
    </xf>
    <xf numFmtId="0" fontId="91" fillId="4" borderId="0" xfId="0" applyFont="1" applyFill="1" applyAlignment="1">
      <alignment horizontal="center" vertical="center"/>
    </xf>
    <xf numFmtId="0" fontId="92" fillId="3" borderId="26" xfId="0" applyFont="1" applyFill="1" applyBorder="1" applyAlignment="1" applyProtection="1">
      <alignment horizontal="justify" vertical="center"/>
      <protection locked="0"/>
    </xf>
    <xf numFmtId="0" fontId="93" fillId="0" borderId="27" xfId="0" applyFont="1" applyBorder="1" applyAlignment="1">
      <alignment horizontal="justify" vertical="center"/>
    </xf>
    <xf numFmtId="0" fontId="93" fillId="0" borderId="28" xfId="0" applyFont="1" applyBorder="1" applyAlignment="1">
      <alignment horizontal="justify" vertical="center"/>
    </xf>
    <xf numFmtId="0" fontId="91" fillId="16" borderId="48" xfId="0" applyFont="1" applyFill="1" applyBorder="1" applyAlignment="1" applyProtection="1">
      <alignment horizontal="center" vertical="center"/>
      <protection locked="0"/>
    </xf>
    <xf numFmtId="0" fontId="91" fillId="16" borderId="49" xfId="0" applyFont="1" applyFill="1" applyBorder="1" applyAlignment="1" applyProtection="1">
      <alignment horizontal="center" vertical="center"/>
      <protection locked="0"/>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91" fillId="4" borderId="36" xfId="0" applyFont="1" applyFill="1" applyBorder="1" applyAlignment="1">
      <alignment horizontal="center" vertical="center" textRotation="1"/>
    </xf>
    <xf numFmtId="0" fontId="91" fillId="4" borderId="62" xfId="0" applyFont="1" applyFill="1" applyBorder="1" applyAlignment="1">
      <alignment horizontal="center" vertical="center" textRotation="1"/>
    </xf>
    <xf numFmtId="0" fontId="91" fillId="4" borderId="52" xfId="0" applyFont="1" applyFill="1" applyBorder="1" applyAlignment="1">
      <alignment horizontal="center" vertical="center" wrapText="1"/>
    </xf>
    <xf numFmtId="0" fontId="93" fillId="0" borderId="20" xfId="0" applyFont="1" applyBorder="1" applyAlignment="1">
      <alignment horizontal="left" vertical="center" wrapText="1"/>
    </xf>
    <xf numFmtId="0" fontId="93" fillId="0" borderId="6" xfId="0" applyFont="1" applyBorder="1" applyAlignment="1">
      <alignment horizontal="left" vertical="center" wrapText="1"/>
    </xf>
    <xf numFmtId="0" fontId="93" fillId="0" borderId="21" xfId="0" applyFont="1" applyBorder="1" applyAlignment="1">
      <alignment horizontal="left" vertical="center" wrapText="1"/>
    </xf>
    <xf numFmtId="0" fontId="93" fillId="3" borderId="29" xfId="0" applyFont="1" applyFill="1" applyBorder="1" applyAlignment="1">
      <alignment horizontal="center" vertical="center" wrapText="1"/>
    </xf>
    <xf numFmtId="0" fontId="94" fillId="0" borderId="32" xfId="0" applyFont="1" applyBorder="1" applyAlignment="1">
      <alignment horizontal="center" vertical="center" wrapText="1"/>
    </xf>
    <xf numFmtId="0" fontId="94" fillId="0" borderId="6" xfId="0" applyFont="1" applyBorder="1" applyAlignment="1">
      <alignment horizontal="center" vertical="center" wrapText="1"/>
    </xf>
    <xf numFmtId="0" fontId="94" fillId="0" borderId="21" xfId="0" applyFont="1" applyBorder="1" applyAlignment="1">
      <alignment horizontal="center" vertical="center" wrapText="1"/>
    </xf>
    <xf numFmtId="9" fontId="94" fillId="0" borderId="32" xfId="4" applyFont="1" applyBorder="1" applyAlignment="1">
      <alignment horizontal="center" vertical="center" wrapText="1"/>
    </xf>
    <xf numFmtId="9" fontId="94" fillId="0" borderId="6" xfId="4" applyFont="1" applyBorder="1" applyAlignment="1">
      <alignment horizontal="center" vertical="center" wrapText="1"/>
    </xf>
    <xf numFmtId="9" fontId="94" fillId="0" borderId="21" xfId="4" applyFont="1" applyBorder="1" applyAlignment="1">
      <alignment horizontal="center" vertical="center" wrapText="1"/>
    </xf>
    <xf numFmtId="0" fontId="93" fillId="11" borderId="86" xfId="0" applyFont="1" applyFill="1" applyBorder="1" applyAlignment="1">
      <alignment horizontal="center" vertical="center" wrapText="1"/>
    </xf>
    <xf numFmtId="0" fontId="93" fillId="11" borderId="87" xfId="0" applyFont="1" applyFill="1" applyBorder="1" applyAlignment="1">
      <alignment horizontal="center" vertical="center" wrapText="1"/>
    </xf>
    <xf numFmtId="0" fontId="93" fillId="11" borderId="88" xfId="0" applyFont="1" applyFill="1" applyBorder="1" applyAlignment="1">
      <alignment horizontal="center" vertical="center" wrapText="1"/>
    </xf>
    <xf numFmtId="0" fontId="95" fillId="0" borderId="103" xfId="0" applyFont="1" applyBorder="1" applyAlignment="1">
      <alignment horizontal="center" vertical="center" wrapText="1"/>
    </xf>
    <xf numFmtId="0" fontId="95" fillId="0" borderId="104" xfId="0" applyFont="1" applyBorder="1" applyAlignment="1">
      <alignment horizontal="center" vertical="center" wrapText="1"/>
    </xf>
    <xf numFmtId="0" fontId="95" fillId="0" borderId="105" xfId="0" applyFont="1" applyBorder="1" applyAlignment="1">
      <alignment horizontal="center" vertical="center" wrapText="1"/>
    </xf>
    <xf numFmtId="0" fontId="93" fillId="0" borderId="20" xfId="0" applyFont="1" applyBorder="1" applyAlignment="1">
      <alignment horizontal="center" vertical="center" wrapText="1"/>
    </xf>
    <xf numFmtId="0" fontId="93" fillId="0" borderId="29" xfId="0" applyFont="1" applyBorder="1" applyAlignment="1">
      <alignment horizontal="center" vertical="center" wrapText="1"/>
    </xf>
    <xf numFmtId="0" fontId="98" fillId="0" borderId="42" xfId="0" applyFont="1" applyBorder="1" applyAlignment="1">
      <alignment horizontal="center" vertical="center" wrapText="1"/>
    </xf>
    <xf numFmtId="0" fontId="98" fillId="0" borderId="120" xfId="0" applyFont="1" applyBorder="1" applyAlignment="1">
      <alignment horizontal="center" vertical="center" wrapText="1"/>
    </xf>
    <xf numFmtId="0" fontId="98" fillId="0" borderId="25" xfId="0" applyFont="1" applyBorder="1" applyAlignment="1">
      <alignment horizontal="center" vertical="center" wrapText="1"/>
    </xf>
    <xf numFmtId="0" fontId="98" fillId="0" borderId="43" xfId="0" applyFont="1" applyBorder="1" applyAlignment="1">
      <alignment horizontal="center" vertical="center" wrapText="1"/>
    </xf>
    <xf numFmtId="0" fontId="93" fillId="0" borderId="121"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75" xfId="0" applyFont="1" applyBorder="1" applyAlignment="1">
      <alignment horizontal="center" vertical="center" wrapText="1"/>
    </xf>
    <xf numFmtId="0" fontId="96" fillId="3" borderId="40" xfId="0" applyFont="1" applyFill="1" applyBorder="1" applyAlignment="1">
      <alignment horizontal="center" vertical="center" wrapText="1"/>
    </xf>
    <xf numFmtId="0" fontId="96" fillId="3" borderId="42" xfId="0" applyFont="1" applyFill="1" applyBorder="1" applyAlignment="1">
      <alignment horizontal="center" vertical="center" wrapText="1"/>
    </xf>
    <xf numFmtId="0" fontId="96" fillId="3" borderId="120" xfId="0" applyFont="1" applyFill="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10" xfId="0" applyBorder="1" applyAlignment="1">
      <alignment horizontal="center" vertical="center" wrapText="1"/>
    </xf>
    <xf numFmtId="0" fontId="27" fillId="0" borderId="29" xfId="0" applyFont="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6"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5" fillId="4" borderId="6" xfId="0" applyFont="1" applyFill="1" applyBorder="1" applyAlignment="1">
      <alignment horizontal="left" vertical="center"/>
    </xf>
    <xf numFmtId="0" fontId="2" fillId="3" borderId="6" xfId="0" applyFont="1" applyFill="1" applyBorder="1" applyAlignment="1" applyProtection="1">
      <alignment horizontal="left" vertical="center"/>
      <protection locked="0"/>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27" fillId="0" borderId="10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9" xfId="0" applyFont="1" applyBorder="1" applyAlignment="1">
      <alignment horizontal="center" vertical="center" wrapText="1"/>
    </xf>
    <xf numFmtId="0" fontId="0" fillId="3" borderId="9" xfId="0" applyFill="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27" fillId="0" borderId="20" xfId="0" applyFont="1" applyBorder="1" applyAlignment="1">
      <alignment horizontal="center" vertical="center" wrapText="1"/>
    </xf>
    <xf numFmtId="0" fontId="0" fillId="0" borderId="96" xfId="0" applyBorder="1" applyAlignment="1">
      <alignment horizontal="center" vertical="center" wrapText="1"/>
    </xf>
    <xf numFmtId="0" fontId="0" fillId="0" borderId="6" xfId="0"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9" fontId="0" fillId="0" borderId="41" xfId="0" applyNumberFormat="1" applyBorder="1" applyAlignment="1">
      <alignment horizontal="center" vertical="center" wrapText="1"/>
    </xf>
    <xf numFmtId="0" fontId="0" fillId="0" borderId="21" xfId="0" applyBorder="1" applyAlignment="1">
      <alignment horizontal="center" vertical="center"/>
    </xf>
    <xf numFmtId="0" fontId="28"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2" fillId="3" borderId="6" xfId="0" applyFont="1" applyFill="1" applyBorder="1" applyAlignment="1" applyProtection="1">
      <alignment horizontal="left" vertical="center" wrapText="1"/>
      <protection locked="0"/>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0" fillId="11" borderId="96" xfId="0" applyFill="1" applyBorder="1" applyAlignment="1">
      <alignment horizontal="center" vertical="center" wrapText="1"/>
    </xf>
    <xf numFmtId="0" fontId="0" fillId="11" borderId="87" xfId="0" applyFill="1" applyBorder="1" applyAlignment="1">
      <alignment horizontal="center"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0" fontId="13" fillId="0" borderId="32" xfId="0" applyFont="1" applyBorder="1" applyAlignment="1">
      <alignment horizontal="center" vertical="center"/>
    </xf>
    <xf numFmtId="0" fontId="13" fillId="0" borderId="71" xfId="0" applyFont="1" applyBorder="1" applyAlignment="1">
      <alignment horizontal="center" vertical="center"/>
    </xf>
    <xf numFmtId="0" fontId="13" fillId="0" borderId="32" xfId="0" applyFont="1" applyBorder="1" applyAlignment="1" applyProtection="1">
      <alignment horizontal="center" vertical="center"/>
      <protection locked="0"/>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0" fontId="96" fillId="11" borderId="86" xfId="0" applyFont="1" applyFill="1" applyBorder="1" applyAlignment="1">
      <alignment horizontal="center" vertical="center" wrapText="1"/>
    </xf>
    <xf numFmtId="0" fontId="96" fillId="11" borderId="87" xfId="0" applyFont="1" applyFill="1" applyBorder="1" applyAlignment="1">
      <alignment horizontal="center" vertical="center" wrapText="1"/>
    </xf>
    <xf numFmtId="0" fontId="96" fillId="11" borderId="88" xfId="0" applyFont="1" applyFill="1" applyBorder="1" applyAlignment="1">
      <alignment horizontal="center" vertical="center" wrapText="1"/>
    </xf>
    <xf numFmtId="2" fontId="12" fillId="0" borderId="32" xfId="3" applyNumberFormat="1" applyFont="1" applyBorder="1" applyAlignment="1">
      <alignment horizontal="justify" vertical="center" wrapText="1"/>
    </xf>
    <xf numFmtId="2" fontId="0" fillId="0" borderId="32" xfId="3" applyNumberFormat="1" applyFont="1" applyBorder="1" applyAlignment="1">
      <alignment horizontal="justify" vertical="center" wrapText="1"/>
    </xf>
    <xf numFmtId="0" fontId="24" fillId="0" borderId="6" xfId="0" applyFont="1" applyFill="1" applyBorder="1" applyAlignment="1" applyProtection="1">
      <alignment horizontal="justify" vertical="center" wrapText="1"/>
      <protection locked="0"/>
    </xf>
    <xf numFmtId="0" fontId="24" fillId="0" borderId="41" xfId="0" applyFont="1" applyBorder="1" applyAlignment="1" applyProtection="1">
      <alignment horizontal="justify" vertical="center" wrapText="1"/>
      <protection locked="0"/>
    </xf>
    <xf numFmtId="0" fontId="24" fillId="0" borderId="6" xfId="0" applyFont="1" applyBorder="1" applyAlignment="1" applyProtection="1">
      <alignment horizontal="center" vertical="center" wrapText="1"/>
      <protection locked="0"/>
    </xf>
    <xf numFmtId="0" fontId="12" fillId="3" borderId="132"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89" xfId="0" applyFont="1" applyFill="1" applyBorder="1" applyAlignment="1">
      <alignment horizontal="center" vertical="center" wrapText="1"/>
    </xf>
    <xf numFmtId="14" fontId="13" fillId="0" borderId="6" xfId="0" applyNumberFormat="1" applyFont="1" applyBorder="1" applyAlignment="1">
      <alignment horizontal="center" vertical="center"/>
    </xf>
    <xf numFmtId="0" fontId="13" fillId="0" borderId="29" xfId="0" applyFont="1" applyBorder="1" applyAlignment="1">
      <alignment horizontal="center" vertical="center"/>
    </xf>
    <xf numFmtId="0" fontId="13" fillId="0" borderId="20" xfId="0" applyFont="1" applyBorder="1" applyAlignment="1">
      <alignment horizontal="center" vertical="center"/>
    </xf>
    <xf numFmtId="0" fontId="13" fillId="0" borderId="72" xfId="0" applyFont="1" applyBorder="1" applyAlignment="1">
      <alignment horizontal="center" vertical="center" wrapText="1"/>
    </xf>
    <xf numFmtId="0" fontId="13" fillId="0" borderId="73"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104" xfId="0" applyFont="1" applyBorder="1" applyAlignment="1">
      <alignment horizontal="center" vertical="center" wrapText="1"/>
    </xf>
    <xf numFmtId="0" fontId="13" fillId="0" borderId="105" xfId="0" applyFont="1" applyBorder="1" applyAlignment="1">
      <alignment horizontal="center" vertical="center" wrapText="1"/>
    </xf>
    <xf numFmtId="0" fontId="13" fillId="0" borderId="103" xfId="0" applyFont="1" applyBorder="1" applyAlignment="1">
      <alignment horizontal="center" vertical="center" wrapText="1"/>
    </xf>
    <xf numFmtId="0" fontId="84" fillId="5" borderId="123" xfId="0" applyFont="1" applyFill="1" applyBorder="1" applyAlignment="1" applyProtection="1">
      <alignment horizontal="center" vertical="center" wrapText="1"/>
      <protection locked="0"/>
    </xf>
    <xf numFmtId="0" fontId="101" fillId="5" borderId="123" xfId="0" applyFont="1" applyFill="1" applyBorder="1" applyAlignment="1" applyProtection="1">
      <alignment horizontal="center" vertical="center"/>
      <protection locked="0"/>
    </xf>
    <xf numFmtId="0" fontId="101" fillId="5" borderId="123" xfId="0" applyFont="1" applyFill="1" applyBorder="1" applyAlignment="1" applyProtection="1">
      <alignment horizontal="center" vertical="center" wrapText="1"/>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663">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abSelected="1" topLeftCell="A10" zoomScale="130" zoomScaleNormal="130" workbookViewId="0">
      <selection activeCell="B18" sqref="B18:I18"/>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29"/>
      <c r="B1" s="329"/>
      <c r="C1" s="329"/>
      <c r="D1" s="329"/>
      <c r="E1" s="329"/>
      <c r="F1" s="329"/>
    </row>
    <row r="5" spans="1:9">
      <c r="D5" s="14"/>
      <c r="E5" s="14"/>
      <c r="F5" s="14"/>
      <c r="G5" s="14"/>
      <c r="H5" s="14"/>
    </row>
    <row r="6" spans="1:9" ht="16.7" customHeight="1">
      <c r="D6" s="14"/>
      <c r="E6" s="14"/>
      <c r="F6" s="14"/>
      <c r="G6" s="14"/>
      <c r="H6" s="14"/>
    </row>
    <row r="7" spans="1:9" ht="33.75">
      <c r="A7" s="330" t="s">
        <v>0</v>
      </c>
      <c r="B7" s="330"/>
      <c r="C7" s="330"/>
      <c r="D7" s="330"/>
      <c r="E7" s="330"/>
      <c r="F7" s="330"/>
      <c r="G7" s="330"/>
      <c r="H7" s="330"/>
      <c r="I7" s="330"/>
    </row>
    <row r="9" spans="1:9" s="7" customFormat="1" ht="63.75">
      <c r="A9" s="8" t="s">
        <v>1</v>
      </c>
      <c r="B9" s="327" t="s">
        <v>472</v>
      </c>
      <c r="C9" s="327"/>
      <c r="D9" s="327"/>
      <c r="E9" s="327"/>
      <c r="F9" s="327"/>
      <c r="G9" s="327"/>
      <c r="H9" s="327"/>
      <c r="I9" s="327"/>
    </row>
    <row r="10" spans="1:9" s="7" customFormat="1" ht="21" customHeight="1">
      <c r="A10" s="12"/>
      <c r="B10" s="13"/>
      <c r="C10" s="13"/>
      <c r="D10" s="12"/>
      <c r="E10" s="11"/>
    </row>
    <row r="11" spans="1:9" s="7" customFormat="1" ht="63.75">
      <c r="A11" s="8" t="s">
        <v>2</v>
      </c>
      <c r="B11" s="274" t="s">
        <v>473</v>
      </c>
      <c r="C11" s="331" t="s">
        <v>474</v>
      </c>
      <c r="D11" s="331"/>
      <c r="E11" s="331"/>
      <c r="F11" s="331"/>
      <c r="G11" s="331"/>
      <c r="H11" s="331"/>
      <c r="I11" s="331"/>
    </row>
    <row r="12" spans="1:9" ht="42" customHeight="1">
      <c r="A12" s="273" t="s">
        <v>2</v>
      </c>
      <c r="B12" s="274" t="s">
        <v>475</v>
      </c>
      <c r="C12" s="332" t="s">
        <v>476</v>
      </c>
      <c r="D12" s="332"/>
      <c r="E12" s="332"/>
      <c r="F12" s="332"/>
      <c r="G12" s="332"/>
      <c r="H12" s="332"/>
      <c r="I12" s="332"/>
    </row>
    <row r="13" spans="1:9" ht="12.75" customHeight="1">
      <c r="A13" s="9" t="s">
        <v>3</v>
      </c>
      <c r="B13" s="274"/>
      <c r="C13" s="333"/>
      <c r="D13" s="333"/>
      <c r="E13" s="333"/>
      <c r="F13" s="333"/>
      <c r="G13" s="333"/>
      <c r="H13" s="333"/>
      <c r="I13" s="333"/>
    </row>
    <row r="14" spans="1:9" s="7" customFormat="1" ht="25.5">
      <c r="A14" s="9" t="s">
        <v>4</v>
      </c>
      <c r="B14" s="327"/>
      <c r="C14" s="327"/>
      <c r="D14" s="327"/>
      <c r="E14" s="327"/>
      <c r="F14" s="327"/>
      <c r="G14" s="327"/>
      <c r="H14" s="327"/>
      <c r="I14" s="327"/>
    </row>
    <row r="15" spans="1:9" s="7" customFormat="1" ht="25.5">
      <c r="A15" s="9" t="s">
        <v>5</v>
      </c>
      <c r="B15" s="327"/>
      <c r="C15" s="327"/>
      <c r="D15" s="327"/>
      <c r="E15" s="327"/>
      <c r="F15" s="327"/>
      <c r="G15" s="327"/>
      <c r="H15" s="327"/>
      <c r="I15" s="327"/>
    </row>
    <row r="16" spans="1:9" s="7" customFormat="1" ht="25.5">
      <c r="A16" s="8" t="s">
        <v>6</v>
      </c>
      <c r="B16" s="328"/>
      <c r="C16" s="328"/>
      <c r="D16" s="328"/>
      <c r="E16" s="328"/>
      <c r="F16" s="328"/>
      <c r="G16" s="328"/>
      <c r="H16" s="328"/>
      <c r="I16" s="328"/>
    </row>
    <row r="18" spans="1:9" s="7" customFormat="1" ht="24.75" customHeight="1">
      <c r="A18" s="8" t="s">
        <v>7</v>
      </c>
      <c r="B18" s="326">
        <v>45390</v>
      </c>
      <c r="C18" s="326"/>
      <c r="D18" s="326"/>
      <c r="E18" s="326"/>
      <c r="F18" s="326"/>
      <c r="G18" s="326"/>
      <c r="H18" s="326"/>
      <c r="I18" s="326"/>
    </row>
    <row r="20" spans="1:9" ht="15.75" thickBot="1"/>
    <row r="21" spans="1:9" ht="12.75" customHeight="1">
      <c r="B21" s="212" t="s">
        <v>8</v>
      </c>
      <c r="C21" s="213" t="s">
        <v>9</v>
      </c>
      <c r="D21" s="213" t="s">
        <v>10</v>
      </c>
      <c r="E21" s="213" t="s">
        <v>11</v>
      </c>
    </row>
    <row r="22" spans="1:9" ht="12.75" customHeight="1" thickBot="1">
      <c r="B22" s="214" t="s">
        <v>12</v>
      </c>
      <c r="C22" s="215" t="s">
        <v>13</v>
      </c>
      <c r="D22" s="215" t="s">
        <v>14</v>
      </c>
      <c r="E22" s="215" t="s">
        <v>15</v>
      </c>
    </row>
    <row r="23" spans="1:9" ht="12.75" customHeight="1">
      <c r="B23" s="216" t="s">
        <v>16</v>
      </c>
      <c r="C23" s="217" t="s">
        <v>7</v>
      </c>
      <c r="D23" s="217" t="s">
        <v>7</v>
      </c>
      <c r="E23" s="217" t="s">
        <v>7</v>
      </c>
    </row>
    <row r="24" spans="1:9" ht="12.75" customHeight="1" thickBot="1">
      <c r="B24" s="214">
        <v>1</v>
      </c>
      <c r="C24" s="218">
        <v>45243</v>
      </c>
      <c r="D24" s="218">
        <v>45272</v>
      </c>
      <c r="E24" s="218">
        <v>45273</v>
      </c>
    </row>
  </sheetData>
  <mergeCells count="10">
    <mergeCell ref="B18:I18"/>
    <mergeCell ref="B15:I15"/>
    <mergeCell ref="B16:I16"/>
    <mergeCell ref="A1:F1"/>
    <mergeCell ref="A7:I7"/>
    <mergeCell ref="B9:I9"/>
    <mergeCell ref="C11:I11"/>
    <mergeCell ref="B14:I14"/>
    <mergeCell ref="C12:I12"/>
    <mergeCell ref="C13:I13"/>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3" xr:uid="{60908070-CC84-4231-8A5E-B95A3102D65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M40" sqref="M40:M4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2"/>
      <c r="C3" s="113"/>
      <c r="D3" s="113"/>
      <c r="E3" s="113"/>
      <c r="F3" s="113"/>
      <c r="G3" s="113"/>
      <c r="H3" s="113"/>
      <c r="I3" s="114"/>
    </row>
    <row r="4" spans="2:19">
      <c r="B4" s="622" t="s">
        <v>408</v>
      </c>
      <c r="C4" s="623"/>
      <c r="D4" s="623"/>
      <c r="E4" s="624" t="s">
        <v>409</v>
      </c>
      <c r="F4" s="624"/>
      <c r="G4" s="624"/>
      <c r="H4" s="624"/>
      <c r="I4" s="625"/>
      <c r="Q4" s="626" t="s">
        <v>410</v>
      </c>
      <c r="R4" s="626"/>
    </row>
    <row r="5" spans="2:19">
      <c r="B5" s="622"/>
      <c r="C5" s="623"/>
      <c r="D5" s="623"/>
      <c r="E5" s="624"/>
      <c r="F5" s="624"/>
      <c r="G5" s="624"/>
      <c r="H5" s="624"/>
      <c r="I5" s="625"/>
      <c r="Q5" s="626"/>
      <c r="R5" s="626"/>
    </row>
    <row r="6" spans="2:19">
      <c r="B6" s="622"/>
      <c r="C6" s="623"/>
      <c r="D6" s="623"/>
      <c r="E6" s="624"/>
      <c r="F6" s="624"/>
      <c r="G6" s="624"/>
      <c r="H6" s="624"/>
      <c r="I6" s="625"/>
      <c r="Q6" s="626"/>
      <c r="R6" s="626"/>
    </row>
    <row r="7" spans="2:19" ht="15.75" thickBot="1">
      <c r="B7" s="115"/>
      <c r="I7" s="116"/>
    </row>
    <row r="8" spans="2:19" ht="62.25" customHeight="1" thickBot="1">
      <c r="B8" s="627" t="s">
        <v>364</v>
      </c>
      <c r="C8" s="628"/>
      <c r="D8" s="56" t="s">
        <v>411</v>
      </c>
      <c r="E8" s="57">
        <v>5</v>
      </c>
      <c r="F8" s="57">
        <v>10</v>
      </c>
      <c r="G8" s="57">
        <v>15</v>
      </c>
      <c r="H8" s="57">
        <v>20</v>
      </c>
      <c r="I8" s="117">
        <v>25</v>
      </c>
      <c r="K8" s="629" t="s">
        <v>412</v>
      </c>
      <c r="L8" s="630"/>
      <c r="M8" s="630"/>
      <c r="N8" s="630"/>
      <c r="O8" s="630"/>
      <c r="P8" s="631"/>
      <c r="Q8" s="632" t="s">
        <v>413</v>
      </c>
      <c r="R8" s="632"/>
      <c r="S8" s="16" t="s">
        <v>414</v>
      </c>
    </row>
    <row r="9" spans="2:19" ht="62.25" customHeight="1" thickBot="1">
      <c r="B9" s="627"/>
      <c r="C9" s="628"/>
      <c r="D9" s="56" t="s">
        <v>415</v>
      </c>
      <c r="E9" s="58">
        <v>4</v>
      </c>
      <c r="F9" s="58">
        <v>8</v>
      </c>
      <c r="G9" s="57">
        <v>12</v>
      </c>
      <c r="H9" s="57">
        <v>16</v>
      </c>
      <c r="I9" s="117">
        <v>20</v>
      </c>
      <c r="K9" s="633" t="s">
        <v>416</v>
      </c>
      <c r="L9" s="634"/>
      <c r="M9" s="634"/>
      <c r="N9" s="634"/>
      <c r="O9" s="634"/>
      <c r="P9" s="634"/>
      <c r="Q9" s="635" t="s">
        <v>417</v>
      </c>
      <c r="R9" s="636"/>
      <c r="S9" s="16" t="s">
        <v>360</v>
      </c>
    </row>
    <row r="10" spans="2:19" ht="62.25" customHeight="1" thickBot="1">
      <c r="B10" s="627"/>
      <c r="C10" s="628"/>
      <c r="D10" s="56" t="s">
        <v>418</v>
      </c>
      <c r="E10" s="58">
        <v>3</v>
      </c>
      <c r="F10" s="58">
        <v>6</v>
      </c>
      <c r="G10" s="58">
        <v>9</v>
      </c>
      <c r="H10" s="57">
        <v>12</v>
      </c>
      <c r="I10" s="117">
        <v>15</v>
      </c>
      <c r="K10" s="637" t="s">
        <v>387</v>
      </c>
      <c r="L10" s="638"/>
      <c r="M10" s="638"/>
      <c r="N10" s="638"/>
      <c r="O10" s="638"/>
      <c r="P10" s="638"/>
      <c r="Q10" s="632" t="s">
        <v>419</v>
      </c>
      <c r="R10" s="632"/>
      <c r="S10" s="16" t="s">
        <v>420</v>
      </c>
    </row>
    <row r="11" spans="2:19" ht="62.25" customHeight="1">
      <c r="B11" s="627"/>
      <c r="C11" s="628"/>
      <c r="D11" s="56" t="s">
        <v>421</v>
      </c>
      <c r="E11" s="59">
        <v>2</v>
      </c>
      <c r="F11" s="58">
        <v>4</v>
      </c>
      <c r="G11" s="58">
        <v>6</v>
      </c>
      <c r="H11" s="57">
        <v>8</v>
      </c>
      <c r="I11" s="117">
        <v>10</v>
      </c>
      <c r="K11" s="639" t="s">
        <v>422</v>
      </c>
      <c r="L11" s="640"/>
      <c r="M11" s="640"/>
      <c r="N11" s="640"/>
      <c r="O11" s="640"/>
      <c r="P11" s="640"/>
      <c r="Q11" s="632" t="s">
        <v>361</v>
      </c>
      <c r="R11" s="641"/>
      <c r="S11" s="16" t="s">
        <v>361</v>
      </c>
    </row>
    <row r="12" spans="2:19" ht="62.25" customHeight="1">
      <c r="B12" s="627"/>
      <c r="C12" s="628"/>
      <c r="D12" s="56" t="s">
        <v>423</v>
      </c>
      <c r="E12" s="59">
        <v>1</v>
      </c>
      <c r="F12" s="59">
        <v>2</v>
      </c>
      <c r="G12" s="58">
        <v>3</v>
      </c>
      <c r="H12" s="57">
        <v>4</v>
      </c>
      <c r="I12" s="117">
        <v>5</v>
      </c>
    </row>
    <row r="13" spans="2:19" ht="62.25" customHeight="1" thickBot="1">
      <c r="B13" s="118"/>
      <c r="C13" s="620" t="s">
        <v>424</v>
      </c>
      <c r="D13" s="621"/>
      <c r="E13" s="119" t="s">
        <v>425</v>
      </c>
      <c r="F13" s="119" t="s">
        <v>426</v>
      </c>
      <c r="G13" s="119" t="s">
        <v>427</v>
      </c>
      <c r="H13" s="119" t="s">
        <v>428</v>
      </c>
      <c r="I13" s="120" t="s">
        <v>429</v>
      </c>
    </row>
    <row r="17" spans="4:6">
      <c r="D17" s="16"/>
      <c r="E17" s="16"/>
      <c r="F17" s="16"/>
    </row>
    <row r="18" spans="4:6" ht="15.75">
      <c r="D18" s="21" t="s">
        <v>430</v>
      </c>
      <c r="E18" s="121" t="s">
        <v>422</v>
      </c>
      <c r="F18" s="121">
        <v>1</v>
      </c>
    </row>
    <row r="19" spans="4:6">
      <c r="D19" s="21" t="s">
        <v>431</v>
      </c>
      <c r="E19" s="21" t="s">
        <v>422</v>
      </c>
      <c r="F19" s="21">
        <v>2</v>
      </c>
    </row>
    <row r="20" spans="4:6">
      <c r="D20" s="21" t="s">
        <v>432</v>
      </c>
      <c r="E20" s="21" t="s">
        <v>387</v>
      </c>
      <c r="F20" s="21">
        <v>2</v>
      </c>
    </row>
    <row r="21" spans="4:6">
      <c r="D21" s="21" t="s">
        <v>433</v>
      </c>
      <c r="E21" s="21" t="s">
        <v>434</v>
      </c>
      <c r="F21" s="21">
        <v>3</v>
      </c>
    </row>
    <row r="22" spans="4:6">
      <c r="D22" s="21" t="s">
        <v>435</v>
      </c>
      <c r="E22" s="21" t="s">
        <v>412</v>
      </c>
      <c r="F22" s="21">
        <v>4</v>
      </c>
    </row>
    <row r="23" spans="4:6">
      <c r="D23" s="21" t="s">
        <v>436</v>
      </c>
      <c r="E23" s="21" t="s">
        <v>422</v>
      </c>
      <c r="F23" s="21">
        <v>1</v>
      </c>
    </row>
    <row r="24" spans="4:6">
      <c r="D24" s="21" t="s">
        <v>437</v>
      </c>
      <c r="E24" s="21" t="s">
        <v>387</v>
      </c>
      <c r="F24" s="21">
        <v>2</v>
      </c>
    </row>
    <row r="25" spans="4:6">
      <c r="D25" s="21" t="s">
        <v>438</v>
      </c>
      <c r="E25" s="21" t="s">
        <v>387</v>
      </c>
      <c r="F25" s="21">
        <v>2</v>
      </c>
    </row>
    <row r="26" spans="4:6">
      <c r="D26" s="21" t="s">
        <v>439</v>
      </c>
      <c r="E26" s="21" t="s">
        <v>416</v>
      </c>
      <c r="F26" s="21">
        <v>3</v>
      </c>
    </row>
    <row r="27" spans="4:6">
      <c r="D27" s="21" t="s">
        <v>440</v>
      </c>
      <c r="E27" s="21" t="s">
        <v>412</v>
      </c>
      <c r="F27" s="21">
        <v>4</v>
      </c>
    </row>
    <row r="28" spans="4:6">
      <c r="D28" s="21" t="s">
        <v>441</v>
      </c>
      <c r="E28" s="21" t="s">
        <v>387</v>
      </c>
      <c r="F28" s="21">
        <v>2</v>
      </c>
    </row>
    <row r="29" spans="4:6">
      <c r="D29" s="21" t="s">
        <v>442</v>
      </c>
      <c r="E29" s="21" t="s">
        <v>387</v>
      </c>
      <c r="F29" s="21">
        <v>2</v>
      </c>
    </row>
    <row r="30" spans="4:6">
      <c r="D30" s="21" t="s">
        <v>443</v>
      </c>
      <c r="E30" s="21" t="s">
        <v>387</v>
      </c>
      <c r="F30" s="21">
        <v>2</v>
      </c>
    </row>
    <row r="31" spans="4:6">
      <c r="D31" s="21" t="s">
        <v>444</v>
      </c>
      <c r="E31" s="21" t="s">
        <v>416</v>
      </c>
      <c r="F31" s="21">
        <v>3</v>
      </c>
    </row>
    <row r="32" spans="4:6">
      <c r="D32" s="21" t="s">
        <v>445</v>
      </c>
      <c r="E32" s="21" t="s">
        <v>412</v>
      </c>
      <c r="F32" s="21">
        <v>4</v>
      </c>
    </row>
    <row r="33" spans="4:6">
      <c r="D33" s="21" t="s">
        <v>446</v>
      </c>
      <c r="E33" s="21" t="s">
        <v>387</v>
      </c>
      <c r="F33" s="21">
        <v>2</v>
      </c>
    </row>
    <row r="34" spans="4:6">
      <c r="D34" s="21" t="s">
        <v>447</v>
      </c>
      <c r="E34" s="21" t="s">
        <v>387</v>
      </c>
      <c r="F34" s="21">
        <v>2</v>
      </c>
    </row>
    <row r="35" spans="4:6">
      <c r="D35" s="21" t="s">
        <v>448</v>
      </c>
      <c r="E35" s="21" t="s">
        <v>416</v>
      </c>
      <c r="F35" s="21">
        <v>3</v>
      </c>
    </row>
    <row r="36" spans="4:6">
      <c r="D36" s="21" t="s">
        <v>449</v>
      </c>
      <c r="E36" s="21" t="s">
        <v>416</v>
      </c>
      <c r="F36" s="21">
        <v>3</v>
      </c>
    </row>
    <row r="37" spans="4:6">
      <c r="D37" s="21" t="s">
        <v>450</v>
      </c>
      <c r="E37" s="21" t="s">
        <v>412</v>
      </c>
      <c r="F37" s="21">
        <v>4</v>
      </c>
    </row>
    <row r="38" spans="4:6">
      <c r="D38" s="21" t="s">
        <v>451</v>
      </c>
      <c r="E38" s="21" t="s">
        <v>416</v>
      </c>
      <c r="F38" s="21">
        <v>3</v>
      </c>
    </row>
    <row r="39" spans="4:6">
      <c r="D39" s="21" t="s">
        <v>452</v>
      </c>
      <c r="E39" s="21" t="s">
        <v>416</v>
      </c>
      <c r="F39" s="21">
        <v>3</v>
      </c>
    </row>
    <row r="40" spans="4:6">
      <c r="D40" s="21" t="s">
        <v>453</v>
      </c>
      <c r="E40" s="21" t="s">
        <v>416</v>
      </c>
      <c r="F40" s="21">
        <v>3</v>
      </c>
    </row>
    <row r="41" spans="4:6">
      <c r="D41" s="21" t="s">
        <v>454</v>
      </c>
      <c r="E41" s="21" t="s">
        <v>416</v>
      </c>
      <c r="F41" s="21">
        <v>3</v>
      </c>
    </row>
    <row r="42" spans="4:6">
      <c r="D42" s="21" t="s">
        <v>455</v>
      </c>
      <c r="E42" s="21" t="s">
        <v>412</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69"/>
  <sheetViews>
    <sheetView showGridLines="0" topLeftCell="B8" zoomScale="60" zoomScaleNormal="60" workbookViewId="0">
      <selection activeCell="N10" sqref="N10"/>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68" t="s">
        <v>260</v>
      </c>
      <c r="B4" s="568"/>
      <c r="C4" s="569" t="s">
        <v>484</v>
      </c>
      <c r="D4" s="569"/>
      <c r="E4" s="569"/>
      <c r="F4" s="569"/>
      <c r="G4" s="569"/>
      <c r="H4" s="569"/>
      <c r="I4" s="569"/>
      <c r="J4" s="569"/>
      <c r="K4" s="569"/>
      <c r="L4" s="569"/>
      <c r="M4" s="569"/>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68" t="s">
        <v>261</v>
      </c>
      <c r="B5" s="568"/>
      <c r="C5" s="602" t="s">
        <v>481</v>
      </c>
      <c r="D5" s="602"/>
      <c r="E5" s="602"/>
      <c r="F5" s="602"/>
      <c r="G5" s="602"/>
      <c r="H5" s="602"/>
      <c r="I5" s="602"/>
      <c r="J5" s="602"/>
      <c r="K5" s="602"/>
      <c r="L5" s="602"/>
      <c r="M5" s="60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68" t="s">
        <v>262</v>
      </c>
      <c r="B6" s="568"/>
      <c r="C6" s="684" t="s">
        <v>481</v>
      </c>
      <c r="D6" s="685"/>
      <c r="E6" s="685"/>
      <c r="F6" s="685"/>
      <c r="G6" s="685"/>
      <c r="H6" s="685"/>
      <c r="I6" s="685"/>
      <c r="J6" s="685"/>
      <c r="K6" s="685"/>
      <c r="L6" s="685"/>
      <c r="M6" s="68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9" t="s">
        <v>456</v>
      </c>
      <c r="B7" s="680"/>
      <c r="C7" s="681"/>
      <c r="D7" s="682" t="s">
        <v>457</v>
      </c>
      <c r="E7" s="682"/>
      <c r="F7" s="682"/>
      <c r="G7" s="683" t="s">
        <v>458</v>
      </c>
      <c r="H7" s="674" t="s">
        <v>459</v>
      </c>
      <c r="I7" s="676" t="s">
        <v>460</v>
      </c>
      <c r="J7" s="677"/>
      <c r="K7" s="676" t="s">
        <v>461</v>
      </c>
      <c r="L7" s="677"/>
      <c r="M7" s="678" t="s">
        <v>462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463</v>
      </c>
      <c r="F8" s="27" t="s">
        <v>464</v>
      </c>
      <c r="G8" s="683"/>
      <c r="H8" s="675"/>
      <c r="I8" s="28" t="s">
        <v>465</v>
      </c>
      <c r="J8" s="28" t="s">
        <v>466</v>
      </c>
      <c r="K8" s="28" t="s">
        <v>467</v>
      </c>
      <c r="L8" s="28" t="s">
        <v>468</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70" t="str">
        <f>'7- Mapa Final'!B10</f>
        <v>Vencimiento de Términos</v>
      </c>
      <c r="C10" s="670" t="str">
        <f>'7- Mapa Final'!C10</f>
        <v>Se realizan  actuaciones procesales ose da  respuesta a las solicitudes de los usuarios de la administración de justicia en materia penal, después del  término legal establecido para decidir sobre los conflictos presentados a los jueces.</v>
      </c>
      <c r="D10" s="687" t="str">
        <f>'7- Mapa Final'!J10</f>
        <v>Media - 3</v>
      </c>
      <c r="E10" s="688" t="str">
        <f>'7- Mapa Final'!K10</f>
        <v>Menor - 2</v>
      </c>
      <c r="F10" s="673" t="str">
        <f>'7- Mapa Final'!M10</f>
        <v>Moderado - 6</v>
      </c>
      <c r="G10" s="521" t="s">
        <v>361</v>
      </c>
      <c r="H10" s="671"/>
      <c r="I10" s="695"/>
      <c r="J10" s="652" t="s">
        <v>510</v>
      </c>
      <c r="K10" s="721">
        <v>45292</v>
      </c>
      <c r="L10" s="721">
        <v>45382</v>
      </c>
      <c r="M10" s="726" t="s">
        <v>512</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6"/>
      <c r="G11" s="522"/>
      <c r="H11" s="652"/>
      <c r="I11" s="696"/>
      <c r="J11" s="652"/>
      <c r="K11" s="652"/>
      <c r="L11" s="652"/>
      <c r="M11" s="72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6"/>
      <c r="G12" s="522"/>
      <c r="H12" s="652"/>
      <c r="I12" s="696"/>
      <c r="J12" s="652"/>
      <c r="K12" s="652"/>
      <c r="L12" s="652"/>
      <c r="M12" s="72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6"/>
      <c r="G13" s="522"/>
      <c r="H13" s="652"/>
      <c r="I13" s="696"/>
      <c r="J13" s="652"/>
      <c r="K13" s="652"/>
      <c r="L13" s="652"/>
      <c r="M13" s="72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6"/>
      <c r="G14" s="522"/>
      <c r="H14" s="652"/>
      <c r="I14" s="696"/>
      <c r="J14" s="652"/>
      <c r="K14" s="652"/>
      <c r="L14" s="652"/>
      <c r="M14" s="72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6"/>
      <c r="G15" s="522"/>
      <c r="H15" s="652"/>
      <c r="I15" s="696"/>
      <c r="J15" s="652"/>
      <c r="K15" s="652"/>
      <c r="L15" s="652"/>
      <c r="M15" s="72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6"/>
      <c r="G16" s="522"/>
      <c r="H16" s="652"/>
      <c r="I16" s="696"/>
      <c r="J16" s="652"/>
      <c r="K16" s="652"/>
      <c r="L16" s="652"/>
      <c r="M16" s="72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6"/>
      <c r="G17" s="522"/>
      <c r="H17" s="652"/>
      <c r="I17" s="696"/>
      <c r="J17" s="652"/>
      <c r="K17" s="652"/>
      <c r="L17" s="652"/>
      <c r="M17" s="72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6"/>
      <c r="G18" s="522"/>
      <c r="H18" s="652"/>
      <c r="I18" s="696"/>
      <c r="J18" s="652"/>
      <c r="K18" s="652"/>
      <c r="L18" s="652"/>
      <c r="M18" s="72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6"/>
      <c r="G19" s="522"/>
      <c r="H19" s="652"/>
      <c r="I19" s="723"/>
      <c r="J19" s="652"/>
      <c r="K19" s="652"/>
      <c r="L19" s="652"/>
      <c r="M19" s="72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6" t="str">
        <f>'7- Mapa Final'!M20</f>
        <v>Moderado - 4</v>
      </c>
      <c r="G20" s="522" t="s">
        <v>361</v>
      </c>
      <c r="H20" s="652"/>
      <c r="I20" s="722"/>
      <c r="J20" s="652" t="s">
        <v>510</v>
      </c>
      <c r="K20" s="721">
        <v>45292</v>
      </c>
      <c r="L20" s="721">
        <v>45382</v>
      </c>
      <c r="M20" s="724" t="s">
        <v>513</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6"/>
      <c r="G21" s="522"/>
      <c r="H21" s="652"/>
      <c r="I21" s="696"/>
      <c r="J21" s="652"/>
      <c r="K21" s="652"/>
      <c r="L21" s="652"/>
      <c r="M21" s="72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6"/>
      <c r="G22" s="522"/>
      <c r="H22" s="652"/>
      <c r="I22" s="696"/>
      <c r="J22" s="652"/>
      <c r="K22" s="652"/>
      <c r="L22" s="652"/>
      <c r="M22" s="72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6"/>
      <c r="G23" s="522"/>
      <c r="H23" s="652"/>
      <c r="I23" s="696"/>
      <c r="J23" s="652"/>
      <c r="K23" s="652"/>
      <c r="L23" s="652"/>
      <c r="M23" s="72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6"/>
      <c r="G24" s="522"/>
      <c r="H24" s="652"/>
      <c r="I24" s="696"/>
      <c r="J24" s="652"/>
      <c r="K24" s="652"/>
      <c r="L24" s="652"/>
      <c r="M24" s="72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6"/>
      <c r="G25" s="522"/>
      <c r="H25" s="652"/>
      <c r="I25" s="696"/>
      <c r="J25" s="652"/>
      <c r="K25" s="652"/>
      <c r="L25" s="652"/>
      <c r="M25" s="724"/>
      <c r="N25" s="33"/>
      <c r="O25" s="33"/>
    </row>
    <row r="26" spans="1:169">
      <c r="A26" s="642"/>
      <c r="B26" s="644"/>
      <c r="C26" s="644"/>
      <c r="D26" s="647"/>
      <c r="E26" s="650"/>
      <c r="F26" s="656"/>
      <c r="G26" s="522"/>
      <c r="H26" s="652"/>
      <c r="I26" s="696"/>
      <c r="J26" s="652"/>
      <c r="K26" s="652"/>
      <c r="L26" s="652"/>
      <c r="M26" s="724"/>
      <c r="N26" s="33"/>
      <c r="O26" s="33"/>
    </row>
    <row r="27" spans="1:169">
      <c r="A27" s="642"/>
      <c r="B27" s="644"/>
      <c r="C27" s="644"/>
      <c r="D27" s="647"/>
      <c r="E27" s="650"/>
      <c r="F27" s="656"/>
      <c r="G27" s="522"/>
      <c r="H27" s="652"/>
      <c r="I27" s="696"/>
      <c r="J27" s="652"/>
      <c r="K27" s="652"/>
      <c r="L27" s="652"/>
      <c r="M27" s="724"/>
      <c r="N27" s="33"/>
      <c r="O27" s="33"/>
    </row>
    <row r="28" spans="1:169">
      <c r="A28" s="642"/>
      <c r="B28" s="644"/>
      <c r="C28" s="644"/>
      <c r="D28" s="647"/>
      <c r="E28" s="650"/>
      <c r="F28" s="656"/>
      <c r="G28" s="522"/>
      <c r="H28" s="652"/>
      <c r="I28" s="696"/>
      <c r="J28" s="652"/>
      <c r="K28" s="652"/>
      <c r="L28" s="652"/>
      <c r="M28" s="724"/>
      <c r="N28" s="33"/>
      <c r="O28" s="33"/>
    </row>
    <row r="29" spans="1:169">
      <c r="A29" s="642"/>
      <c r="B29" s="644"/>
      <c r="C29" s="644"/>
      <c r="D29" s="647"/>
      <c r="E29" s="650"/>
      <c r="F29" s="656"/>
      <c r="G29" s="522"/>
      <c r="H29" s="652"/>
      <c r="I29" s="723"/>
      <c r="J29" s="652"/>
      <c r="K29" s="652"/>
      <c r="L29" s="652"/>
      <c r="M29" s="724"/>
      <c r="N29" s="33"/>
      <c r="O29" s="33"/>
    </row>
    <row r="30" spans="1:169" s="25" customFormat="1" ht="12.75" customHeight="1">
      <c r="A30" s="642">
        <f>'7- Mapa Final'!A30</f>
        <v>3</v>
      </c>
      <c r="B30" s="644" t="str">
        <f>'7- Mapa Final'!B30</f>
        <v xml:space="preserve"> Efectuar notificaciones que no cumplan con los requistos</v>
      </c>
      <c r="C30" s="644" t="str">
        <f>'7- Mapa Final'!C30</f>
        <v>No se realizan las  notificaciones , no se erfectuan  oportunamente o no se aplica aplicar la normatividad</v>
      </c>
      <c r="D30" s="646" t="str">
        <f>'7- Mapa Final'!J30</f>
        <v>Muy Baja - 1</v>
      </c>
      <c r="E30" s="649" t="str">
        <f>'7- Mapa Final'!K30</f>
        <v>Menor - 2</v>
      </c>
      <c r="F30" s="656" t="str">
        <f>'7- Mapa Final'!M30</f>
        <v>Bajo - 2</v>
      </c>
      <c r="G30" s="522" t="s">
        <v>361</v>
      </c>
      <c r="H30" s="652"/>
      <c r="I30" s="722"/>
      <c r="J30" s="652" t="s">
        <v>510</v>
      </c>
      <c r="K30" s="721">
        <v>45292</v>
      </c>
      <c r="L30" s="721">
        <v>45382</v>
      </c>
      <c r="M30" s="724" t="s">
        <v>514</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6"/>
      <c r="G31" s="522"/>
      <c r="H31" s="652"/>
      <c r="I31" s="696"/>
      <c r="J31" s="652"/>
      <c r="K31" s="652"/>
      <c r="L31" s="652"/>
      <c r="M31" s="72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6"/>
      <c r="G32" s="522"/>
      <c r="H32" s="652"/>
      <c r="I32" s="696"/>
      <c r="J32" s="652"/>
      <c r="K32" s="652"/>
      <c r="L32" s="652"/>
      <c r="M32" s="72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6"/>
      <c r="G33" s="522"/>
      <c r="H33" s="652"/>
      <c r="I33" s="696"/>
      <c r="J33" s="652"/>
      <c r="K33" s="652"/>
      <c r="L33" s="652"/>
      <c r="M33" s="72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6"/>
      <c r="G34" s="522"/>
      <c r="H34" s="652"/>
      <c r="I34" s="696"/>
      <c r="J34" s="652"/>
      <c r="K34" s="652"/>
      <c r="L34" s="652"/>
      <c r="M34" s="72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6"/>
      <c r="G35" s="522"/>
      <c r="H35" s="652"/>
      <c r="I35" s="696"/>
      <c r="J35" s="652"/>
      <c r="K35" s="652"/>
      <c r="L35" s="652"/>
      <c r="M35" s="724"/>
      <c r="N35" s="33"/>
      <c r="O35" s="33"/>
    </row>
    <row r="36" spans="1:169">
      <c r="A36" s="642"/>
      <c r="B36" s="644"/>
      <c r="C36" s="644"/>
      <c r="D36" s="647"/>
      <c r="E36" s="650"/>
      <c r="F36" s="656"/>
      <c r="G36" s="522"/>
      <c r="H36" s="652"/>
      <c r="I36" s="696"/>
      <c r="J36" s="652"/>
      <c r="K36" s="652"/>
      <c r="L36" s="652"/>
      <c r="M36" s="724"/>
      <c r="N36" s="33"/>
      <c r="O36" s="33"/>
    </row>
    <row r="37" spans="1:169">
      <c r="A37" s="642"/>
      <c r="B37" s="644"/>
      <c r="C37" s="644"/>
      <c r="D37" s="647"/>
      <c r="E37" s="650"/>
      <c r="F37" s="656"/>
      <c r="G37" s="522"/>
      <c r="H37" s="652"/>
      <c r="I37" s="696"/>
      <c r="J37" s="652"/>
      <c r="K37" s="652"/>
      <c r="L37" s="652"/>
      <c r="M37" s="724"/>
      <c r="N37" s="33"/>
      <c r="O37" s="33"/>
    </row>
    <row r="38" spans="1:169">
      <c r="A38" s="642"/>
      <c r="B38" s="644"/>
      <c r="C38" s="644"/>
      <c r="D38" s="647"/>
      <c r="E38" s="650"/>
      <c r="F38" s="656"/>
      <c r="G38" s="522"/>
      <c r="H38" s="652"/>
      <c r="I38" s="696"/>
      <c r="J38" s="652"/>
      <c r="K38" s="652"/>
      <c r="L38" s="652"/>
      <c r="M38" s="724"/>
      <c r="N38" s="33"/>
      <c r="O38" s="33"/>
    </row>
    <row r="39" spans="1:169">
      <c r="A39" s="642"/>
      <c r="B39" s="644"/>
      <c r="C39" s="644"/>
      <c r="D39" s="647"/>
      <c r="E39" s="650"/>
      <c r="F39" s="656"/>
      <c r="G39" s="522"/>
      <c r="H39" s="652"/>
      <c r="I39" s="723"/>
      <c r="J39" s="652"/>
      <c r="K39" s="652"/>
      <c r="L39" s="652"/>
      <c r="M39" s="724"/>
      <c r="N39" s="33"/>
      <c r="O39" s="33"/>
    </row>
    <row r="40" spans="1:169" s="25" customFormat="1" ht="12.75" customHeight="1">
      <c r="A40" s="642">
        <v>5</v>
      </c>
      <c r="B40" s="644" t="str">
        <f>'7- Mapa Final'!B40</f>
        <v>Pérdida de documentos</v>
      </c>
      <c r="C40" s="644" t="str">
        <f>'7- Mapa Final'!C40</f>
        <v>Extravío temporal o definitivo de los  documentos de los procesos judiciales</v>
      </c>
      <c r="D40" s="646" t="str">
        <f>'7- Mapa Final'!J40</f>
        <v>Muy Baja - 1</v>
      </c>
      <c r="E40" s="649" t="str">
        <f>'7- Mapa Final'!K40</f>
        <v>Menor - 2</v>
      </c>
      <c r="F40" s="656" t="str">
        <f>'7- Mapa Final'!M40</f>
        <v>Bajo - 2</v>
      </c>
      <c r="G40" s="522" t="s">
        <v>361</v>
      </c>
      <c r="H40" s="652"/>
      <c r="I40" s="722"/>
      <c r="J40" s="652" t="s">
        <v>510</v>
      </c>
      <c r="K40" s="721">
        <v>45292</v>
      </c>
      <c r="L40" s="721">
        <v>45382</v>
      </c>
      <c r="M40" s="724" t="s">
        <v>515</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6"/>
      <c r="G41" s="522"/>
      <c r="H41" s="652"/>
      <c r="I41" s="696"/>
      <c r="J41" s="652"/>
      <c r="K41" s="652"/>
      <c r="L41" s="652"/>
      <c r="M41" s="72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6"/>
      <c r="G42" s="522"/>
      <c r="H42" s="652"/>
      <c r="I42" s="696"/>
      <c r="J42" s="652"/>
      <c r="K42" s="652"/>
      <c r="L42" s="652"/>
      <c r="M42" s="72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6"/>
      <c r="G43" s="522"/>
      <c r="H43" s="652"/>
      <c r="I43" s="696"/>
      <c r="J43" s="652"/>
      <c r="K43" s="652"/>
      <c r="L43" s="652"/>
      <c r="M43" s="72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6"/>
      <c r="G44" s="522"/>
      <c r="H44" s="652"/>
      <c r="I44" s="696"/>
      <c r="J44" s="652"/>
      <c r="K44" s="652"/>
      <c r="L44" s="652"/>
      <c r="M44" s="72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6"/>
      <c r="G45" s="522"/>
      <c r="H45" s="652"/>
      <c r="I45" s="696"/>
      <c r="J45" s="652"/>
      <c r="K45" s="652"/>
      <c r="L45" s="652"/>
      <c r="M45" s="724"/>
      <c r="N45" s="33"/>
      <c r="O45" s="33"/>
    </row>
    <row r="46" spans="1:169">
      <c r="A46" s="642"/>
      <c r="B46" s="644"/>
      <c r="C46" s="644"/>
      <c r="D46" s="647"/>
      <c r="E46" s="650"/>
      <c r="F46" s="656"/>
      <c r="G46" s="522"/>
      <c r="H46" s="652"/>
      <c r="I46" s="696"/>
      <c r="J46" s="652"/>
      <c r="K46" s="652"/>
      <c r="L46" s="652"/>
      <c r="M46" s="724"/>
      <c r="N46" s="33"/>
      <c r="O46" s="33"/>
    </row>
    <row r="47" spans="1:169">
      <c r="A47" s="642"/>
      <c r="B47" s="644"/>
      <c r="C47" s="644"/>
      <c r="D47" s="647"/>
      <c r="E47" s="650"/>
      <c r="F47" s="656"/>
      <c r="G47" s="522"/>
      <c r="H47" s="652"/>
      <c r="I47" s="696"/>
      <c r="J47" s="652"/>
      <c r="K47" s="652"/>
      <c r="L47" s="652"/>
      <c r="M47" s="724"/>
      <c r="N47" s="33"/>
      <c r="O47" s="33"/>
    </row>
    <row r="48" spans="1:169">
      <c r="A48" s="642"/>
      <c r="B48" s="644"/>
      <c r="C48" s="644"/>
      <c r="D48" s="647"/>
      <c r="E48" s="650"/>
      <c r="F48" s="656"/>
      <c r="G48" s="522"/>
      <c r="H48" s="652"/>
      <c r="I48" s="696"/>
      <c r="J48" s="652"/>
      <c r="K48" s="652"/>
      <c r="L48" s="652"/>
      <c r="M48" s="724"/>
      <c r="N48" s="33"/>
      <c r="O48" s="33"/>
    </row>
    <row r="49" spans="1:169" ht="15.75" thickBot="1">
      <c r="A49" s="643"/>
      <c r="B49" s="645"/>
      <c r="C49" s="645"/>
      <c r="D49" s="648"/>
      <c r="E49" s="651"/>
      <c r="F49" s="657"/>
      <c r="G49" s="523"/>
      <c r="H49" s="653"/>
      <c r="I49" s="697"/>
      <c r="J49" s="652"/>
      <c r="K49" s="652"/>
      <c r="L49" s="652"/>
      <c r="M49" s="725"/>
      <c r="N49" s="33"/>
      <c r="O49" s="33"/>
    </row>
    <row r="50" spans="1:169" s="25" customFormat="1" ht="12.75" customHeight="1">
      <c r="A50" s="642">
        <v>6</v>
      </c>
      <c r="B50" s="644" t="str">
        <f>'7- Mapa Final'!B50</f>
        <v xml:space="preserve">Recibir , ofrecer, prometer , entregar o aceptar dádivas o beneficios a nombre propio o de terceros para  expedir, alterar,retener , extraviar o entregar  documentos  sin el lleno de requisitos legales </v>
      </c>
      <c r="C50" s="644" t="str">
        <f>'7- Mapa Final'!C50</f>
        <v xml:space="preserve"> Realizar trámites sin el cumplimiento de los requisitos legales  o  con informacionfalsa</v>
      </c>
      <c r="D50" s="646" t="str">
        <f>'7- Mapa Final'!J50</f>
        <v>Muy Baja - 1</v>
      </c>
      <c r="E50" s="649" t="str">
        <f>'7- Mapa Final'!K50</f>
        <v>Mayor - 4</v>
      </c>
      <c r="F50" s="656" t="str">
        <f>'7- Mapa Final'!M50</f>
        <v>Alto  - 4</v>
      </c>
      <c r="G50" s="522" t="s">
        <v>360</v>
      </c>
      <c r="H50" s="652"/>
      <c r="I50" s="695"/>
      <c r="J50" s="652" t="s">
        <v>510</v>
      </c>
      <c r="K50" s="721">
        <v>45292</v>
      </c>
      <c r="L50" s="721">
        <v>45382</v>
      </c>
      <c r="M50" s="729" t="s">
        <v>511</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6"/>
      <c r="G51" s="522"/>
      <c r="H51" s="652"/>
      <c r="I51" s="696"/>
      <c r="J51" s="652"/>
      <c r="K51" s="652"/>
      <c r="L51" s="652"/>
      <c r="M51" s="727"/>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6"/>
      <c r="G52" s="522"/>
      <c r="H52" s="652"/>
      <c r="I52" s="696"/>
      <c r="J52" s="652"/>
      <c r="K52" s="652"/>
      <c r="L52" s="652"/>
      <c r="M52" s="727"/>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6"/>
      <c r="G53" s="522"/>
      <c r="H53" s="652"/>
      <c r="I53" s="696"/>
      <c r="J53" s="652"/>
      <c r="K53" s="652"/>
      <c r="L53" s="652"/>
      <c r="M53" s="727"/>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6"/>
      <c r="G54" s="522"/>
      <c r="H54" s="652"/>
      <c r="I54" s="696"/>
      <c r="J54" s="652"/>
      <c r="K54" s="652"/>
      <c r="L54" s="652"/>
      <c r="M54" s="727"/>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6"/>
      <c r="G55" s="522"/>
      <c r="H55" s="652"/>
      <c r="I55" s="696"/>
      <c r="J55" s="652"/>
      <c r="K55" s="652"/>
      <c r="L55" s="652"/>
      <c r="M55" s="727"/>
      <c r="N55" s="33"/>
      <c r="O55" s="33"/>
    </row>
    <row r="56" spans="1:169">
      <c r="A56" s="642"/>
      <c r="B56" s="644"/>
      <c r="C56" s="644"/>
      <c r="D56" s="647"/>
      <c r="E56" s="650"/>
      <c r="F56" s="656"/>
      <c r="G56" s="522"/>
      <c r="H56" s="652"/>
      <c r="I56" s="696"/>
      <c r="J56" s="652"/>
      <c r="K56" s="652"/>
      <c r="L56" s="652"/>
      <c r="M56" s="727"/>
      <c r="N56" s="33"/>
      <c r="O56" s="33"/>
    </row>
    <row r="57" spans="1:169">
      <c r="A57" s="642"/>
      <c r="B57" s="644"/>
      <c r="C57" s="644"/>
      <c r="D57" s="647"/>
      <c r="E57" s="650"/>
      <c r="F57" s="656"/>
      <c r="G57" s="522"/>
      <c r="H57" s="652"/>
      <c r="I57" s="696"/>
      <c r="J57" s="652"/>
      <c r="K57" s="652"/>
      <c r="L57" s="652"/>
      <c r="M57" s="727"/>
      <c r="N57" s="33"/>
      <c r="O57" s="33"/>
    </row>
    <row r="58" spans="1:169">
      <c r="A58" s="642"/>
      <c r="B58" s="644"/>
      <c r="C58" s="644"/>
      <c r="D58" s="647"/>
      <c r="E58" s="650"/>
      <c r="F58" s="656"/>
      <c r="G58" s="522"/>
      <c r="H58" s="652"/>
      <c r="I58" s="696"/>
      <c r="J58" s="652"/>
      <c r="K58" s="652"/>
      <c r="L58" s="652"/>
      <c r="M58" s="727"/>
      <c r="N58" s="33"/>
      <c r="O58" s="33"/>
    </row>
    <row r="59" spans="1:169" ht="15.75" thickBot="1">
      <c r="A59" s="643"/>
      <c r="B59" s="645"/>
      <c r="C59" s="645"/>
      <c r="D59" s="648"/>
      <c r="E59" s="651"/>
      <c r="F59" s="657"/>
      <c r="G59" s="523"/>
      <c r="H59" s="653"/>
      <c r="I59" s="697"/>
      <c r="J59" s="652"/>
      <c r="K59" s="652"/>
      <c r="L59" s="652"/>
      <c r="M59" s="728"/>
      <c r="N59" s="33"/>
      <c r="O59" s="33"/>
    </row>
    <row r="60" spans="1:169" s="25" customFormat="1" ht="12.75" customHeight="1">
      <c r="A60" s="642">
        <v>7</v>
      </c>
      <c r="B60" s="644" t="str">
        <f>'7- Mapa Final'!B60</f>
        <v xml:space="preserve">Recibir, ofrecer, prometer, entregar o aceptar dadivas  o beneficios a nombre propio o de terceros para  demorar, retener, alterar o direccionar fallos judiciales </v>
      </c>
      <c r="C60" s="644" t="str">
        <f>'7- Mapa Final'!C60</f>
        <v xml:space="preserve">Proferir  sentencias judiciales incumplmiendo los principios de la administracion de justicia o sin la observancia de los Codigos  Procesales en la materia </v>
      </c>
      <c r="D60" s="646" t="str">
        <f>'7- Mapa Final'!J60</f>
        <v>Muy Baja - 1</v>
      </c>
      <c r="E60" s="649" t="str">
        <f>'7- Mapa Final'!K60</f>
        <v>Mayor - 4</v>
      </c>
      <c r="F60" s="656" t="str">
        <f>'7- Mapa Final'!M60</f>
        <v>Alto  - 4</v>
      </c>
      <c r="G60" s="522" t="s">
        <v>360</v>
      </c>
      <c r="H60" s="652"/>
      <c r="I60" s="652"/>
      <c r="J60" s="652" t="s">
        <v>510</v>
      </c>
      <c r="K60" s="721">
        <v>45292</v>
      </c>
      <c r="L60" s="721">
        <v>45382</v>
      </c>
      <c r="M60" s="724" t="s">
        <v>511</v>
      </c>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6"/>
      <c r="G61" s="522"/>
      <c r="H61" s="652"/>
      <c r="I61" s="652"/>
      <c r="J61" s="652"/>
      <c r="K61" s="652"/>
      <c r="L61" s="652"/>
      <c r="M61" s="72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6"/>
      <c r="G62" s="522"/>
      <c r="H62" s="652"/>
      <c r="I62" s="652"/>
      <c r="J62" s="652"/>
      <c r="K62" s="652"/>
      <c r="L62" s="652"/>
      <c r="M62" s="72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6"/>
      <c r="G63" s="522"/>
      <c r="H63" s="652"/>
      <c r="I63" s="652"/>
      <c r="J63" s="652"/>
      <c r="K63" s="652"/>
      <c r="L63" s="652"/>
      <c r="M63" s="72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6"/>
      <c r="G64" s="522"/>
      <c r="H64" s="652"/>
      <c r="I64" s="652"/>
      <c r="J64" s="652"/>
      <c r="K64" s="652"/>
      <c r="L64" s="652"/>
      <c r="M64" s="72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5">
      <c r="A65" s="642"/>
      <c r="B65" s="644"/>
      <c r="C65" s="644"/>
      <c r="D65" s="647"/>
      <c r="E65" s="650"/>
      <c r="F65" s="656"/>
      <c r="G65" s="522"/>
      <c r="H65" s="652"/>
      <c r="I65" s="652"/>
      <c r="J65" s="652"/>
      <c r="K65" s="652"/>
      <c r="L65" s="652"/>
      <c r="M65" s="724"/>
      <c r="N65" s="33"/>
      <c r="O65" s="33"/>
    </row>
    <row r="66" spans="1:15">
      <c r="A66" s="642"/>
      <c r="B66" s="644"/>
      <c r="C66" s="644"/>
      <c r="D66" s="647"/>
      <c r="E66" s="650"/>
      <c r="F66" s="656"/>
      <c r="G66" s="522"/>
      <c r="H66" s="652"/>
      <c r="I66" s="652"/>
      <c r="J66" s="652"/>
      <c r="K66" s="652"/>
      <c r="L66" s="652"/>
      <c r="M66" s="724"/>
      <c r="N66" s="33"/>
      <c r="O66" s="33"/>
    </row>
    <row r="67" spans="1:15">
      <c r="A67" s="642"/>
      <c r="B67" s="644"/>
      <c r="C67" s="644"/>
      <c r="D67" s="647"/>
      <c r="E67" s="650"/>
      <c r="F67" s="656"/>
      <c r="G67" s="522"/>
      <c r="H67" s="652"/>
      <c r="I67" s="652"/>
      <c r="J67" s="652"/>
      <c r="K67" s="652"/>
      <c r="L67" s="652"/>
      <c r="M67" s="724"/>
      <c r="N67" s="33"/>
      <c r="O67" s="33"/>
    </row>
    <row r="68" spans="1:15">
      <c r="A68" s="642"/>
      <c r="B68" s="644"/>
      <c r="C68" s="644"/>
      <c r="D68" s="647"/>
      <c r="E68" s="650"/>
      <c r="F68" s="656"/>
      <c r="G68" s="522"/>
      <c r="H68" s="652"/>
      <c r="I68" s="652"/>
      <c r="J68" s="652"/>
      <c r="K68" s="652"/>
      <c r="L68" s="652"/>
      <c r="M68" s="724"/>
      <c r="N68" s="33"/>
      <c r="O68" s="33"/>
    </row>
    <row r="69" spans="1:15" ht="15.75" thickBot="1">
      <c r="A69" s="643"/>
      <c r="B69" s="645"/>
      <c r="C69" s="645"/>
      <c r="D69" s="648"/>
      <c r="E69" s="651"/>
      <c r="F69" s="657"/>
      <c r="G69" s="523"/>
      <c r="H69" s="653"/>
      <c r="I69" s="653"/>
      <c r="J69" s="652"/>
      <c r="K69" s="652"/>
      <c r="L69" s="652"/>
      <c r="M69" s="725"/>
      <c r="N69" s="33"/>
      <c r="O69" s="33"/>
    </row>
  </sheetData>
  <mergeCells count="95">
    <mergeCell ref="K60:K69"/>
    <mergeCell ref="L60:L69"/>
    <mergeCell ref="M60:M69"/>
    <mergeCell ref="F60:F69"/>
    <mergeCell ref="G60:G69"/>
    <mergeCell ref="H60:H69"/>
    <mergeCell ref="I60:I69"/>
    <mergeCell ref="J60:J69"/>
    <mergeCell ref="A60:A69"/>
    <mergeCell ref="B60:B69"/>
    <mergeCell ref="C60:C69"/>
    <mergeCell ref="D60:D69"/>
    <mergeCell ref="E60:E69"/>
    <mergeCell ref="A50:A59"/>
    <mergeCell ref="B50:B59"/>
    <mergeCell ref="C50:C59"/>
    <mergeCell ref="D50:D59"/>
    <mergeCell ref="E50:E59"/>
    <mergeCell ref="F50:F59"/>
    <mergeCell ref="G50:G59"/>
    <mergeCell ref="H50:H59"/>
    <mergeCell ref="I50:I59"/>
    <mergeCell ref="J50:J59"/>
    <mergeCell ref="K50:K59"/>
    <mergeCell ref="L50:L59"/>
    <mergeCell ref="M50:M5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E20:E29"/>
    <mergeCell ref="D30:D39"/>
    <mergeCell ref="E30:E39"/>
    <mergeCell ref="F30:F39"/>
    <mergeCell ref="G20:G29"/>
    <mergeCell ref="H20:H29"/>
    <mergeCell ref="I20:I29"/>
    <mergeCell ref="G30:G39"/>
    <mergeCell ref="H30:H39"/>
    <mergeCell ref="I30:I39"/>
    <mergeCell ref="K40:K49"/>
    <mergeCell ref="L40:L49"/>
    <mergeCell ref="M40:M49"/>
    <mergeCell ref="I40:I49"/>
    <mergeCell ref="J40:J49"/>
    <mergeCell ref="A40:A49"/>
    <mergeCell ref="B40:B49"/>
    <mergeCell ref="C40:C49"/>
    <mergeCell ref="D40:D49"/>
    <mergeCell ref="E40:E49"/>
    <mergeCell ref="F40:F49"/>
    <mergeCell ref="G40:G49"/>
    <mergeCell ref="H40:H49"/>
  </mergeCells>
  <conditionalFormatting sqref="A7:B7">
    <cfRule type="containsText" dxfId="241" priority="815" operator="containsText" text="3- Moderado">
      <formula>NOT(ISERROR(SEARCH("3- Moderado",A7)))</formula>
    </cfRule>
    <cfRule type="containsText" dxfId="240" priority="816" operator="containsText" text="6- Moderado">
      <formula>NOT(ISERROR(SEARCH("6- Moderado",A7)))</formula>
    </cfRule>
    <cfRule type="containsText" dxfId="239" priority="817" operator="containsText" text="4- Moderado">
      <formula>NOT(ISERROR(SEARCH("4- Moderado",A7)))</formula>
    </cfRule>
    <cfRule type="containsText" dxfId="238" priority="818" operator="containsText" text="3- Bajo">
      <formula>NOT(ISERROR(SEARCH("3- Bajo",A7)))</formula>
    </cfRule>
    <cfRule type="containsText" dxfId="237" priority="819" operator="containsText" text="4- Bajo">
      <formula>NOT(ISERROR(SEARCH("4- Bajo",A7)))</formula>
    </cfRule>
    <cfRule type="containsText" dxfId="236" priority="820" operator="containsText" text="1- Bajo">
      <formula>NOT(ISERROR(SEARCH("1- Bajo",A7)))</formula>
    </cfRule>
  </conditionalFormatting>
  <conditionalFormatting sqref="A10:E10 A20:E20">
    <cfRule type="containsText" dxfId="235" priority="791" operator="containsText" text="3- Moderado">
      <formula>NOT(ISERROR(SEARCH("3- Moderado",A10)))</formula>
    </cfRule>
    <cfRule type="containsText" dxfId="234" priority="792" operator="containsText" text="6- Moderado">
      <formula>NOT(ISERROR(SEARCH("6- Moderado",A10)))</formula>
    </cfRule>
    <cfRule type="containsText" dxfId="233" priority="793" operator="containsText" text="4- Moderado">
      <formula>NOT(ISERROR(SEARCH("4- Moderado",A10)))</formula>
    </cfRule>
    <cfRule type="containsText" dxfId="232" priority="794" operator="containsText" text="3- Bajo">
      <formula>NOT(ISERROR(SEARCH("3- Bajo",A10)))</formula>
    </cfRule>
    <cfRule type="containsText" dxfId="231" priority="795" operator="containsText" text="4- Bajo">
      <formula>NOT(ISERROR(SEARCH("4- Bajo",A10)))</formula>
    </cfRule>
    <cfRule type="containsText" dxfId="230" priority="796" operator="containsText" text="1- Bajo">
      <formula>NOT(ISERROR(SEARCH("1- Bajo",A10)))</formula>
    </cfRule>
  </conditionalFormatting>
  <conditionalFormatting sqref="A30:E30">
    <cfRule type="containsText" dxfId="229" priority="129" operator="containsText" text="3- Moderado">
      <formula>NOT(ISERROR(SEARCH("3- Moderado",A30)))</formula>
    </cfRule>
    <cfRule type="containsText" dxfId="228" priority="130" operator="containsText" text="6- Moderado">
      <formula>NOT(ISERROR(SEARCH("6- Moderado",A30)))</formula>
    </cfRule>
    <cfRule type="containsText" dxfId="227" priority="131" operator="containsText" text="4- Moderado">
      <formula>NOT(ISERROR(SEARCH("4- Moderado",A30)))</formula>
    </cfRule>
    <cfRule type="containsText" dxfId="226" priority="132" operator="containsText" text="3- Bajo">
      <formula>NOT(ISERROR(SEARCH("3- Bajo",A30)))</formula>
    </cfRule>
    <cfRule type="containsText" dxfId="225" priority="133" operator="containsText" text="4- Bajo">
      <formula>NOT(ISERROR(SEARCH("4- Bajo",A30)))</formula>
    </cfRule>
    <cfRule type="containsText" dxfId="224" priority="134" operator="containsText" text="1- Bajo">
      <formula>NOT(ISERROR(SEARCH("1- Bajo",A30)))</formula>
    </cfRule>
  </conditionalFormatting>
  <conditionalFormatting sqref="A40:E40">
    <cfRule type="containsText" dxfId="223" priority="45" operator="containsText" text="3- Moderado">
      <formula>NOT(ISERROR(SEARCH("3- Moderado",A40)))</formula>
    </cfRule>
    <cfRule type="containsText" dxfId="222" priority="46" operator="containsText" text="6- Moderado">
      <formula>NOT(ISERROR(SEARCH("6- Moderado",A40)))</formula>
    </cfRule>
    <cfRule type="containsText" dxfId="221" priority="47" operator="containsText" text="4- Moderado">
      <formula>NOT(ISERROR(SEARCH("4- Moderado",A40)))</formula>
    </cfRule>
    <cfRule type="containsText" dxfId="220" priority="48" operator="containsText" text="3- Bajo">
      <formula>NOT(ISERROR(SEARCH("3- Bajo",A40)))</formula>
    </cfRule>
    <cfRule type="containsText" dxfId="219" priority="49" operator="containsText" text="4- Bajo">
      <formula>NOT(ISERROR(SEARCH("4- Bajo",A40)))</formula>
    </cfRule>
    <cfRule type="containsText" dxfId="218" priority="50" operator="containsText" text="1- Bajo">
      <formula>NOT(ISERROR(SEARCH("1- Bajo",A40)))</formula>
    </cfRule>
  </conditionalFormatting>
  <conditionalFormatting sqref="A50:E50">
    <cfRule type="containsText" dxfId="217" priority="22" operator="containsText" text="3- Moderado">
      <formula>NOT(ISERROR(SEARCH("3- Moderado",A50)))</formula>
    </cfRule>
    <cfRule type="containsText" dxfId="216" priority="23" operator="containsText" text="6- Moderado">
      <formula>NOT(ISERROR(SEARCH("6- Moderado",A50)))</formula>
    </cfRule>
    <cfRule type="containsText" dxfId="215" priority="24" operator="containsText" text="4- Moderado">
      <formula>NOT(ISERROR(SEARCH("4- Moderado",A50)))</formula>
    </cfRule>
    <cfRule type="containsText" dxfId="214" priority="25" operator="containsText" text="3- Bajo">
      <formula>NOT(ISERROR(SEARCH("3- Bajo",A50)))</formula>
    </cfRule>
    <cfRule type="containsText" dxfId="213" priority="26" operator="containsText" text="4- Bajo">
      <formula>NOT(ISERROR(SEARCH("4- Bajo",A50)))</formula>
    </cfRule>
    <cfRule type="containsText" dxfId="212" priority="27" operator="containsText" text="1- Bajo">
      <formula>NOT(ISERROR(SEARCH("1- Bajo",A50)))</formula>
    </cfRule>
  </conditionalFormatting>
  <conditionalFormatting sqref="A60:E60">
    <cfRule type="containsText" dxfId="211" priority="8" operator="containsText" text="3- Moderado">
      <formula>NOT(ISERROR(SEARCH("3- Moderado",A60)))</formula>
    </cfRule>
    <cfRule type="containsText" dxfId="210" priority="9" operator="containsText" text="6- Moderado">
      <formula>NOT(ISERROR(SEARCH("6- Moderado",A60)))</formula>
    </cfRule>
    <cfRule type="containsText" dxfId="209" priority="10" operator="containsText" text="4- Moderado">
      <formula>NOT(ISERROR(SEARCH("4- Moderado",A60)))</formula>
    </cfRule>
    <cfRule type="containsText" dxfId="208" priority="11" operator="containsText" text="3- Bajo">
      <formula>NOT(ISERROR(SEARCH("3- Bajo",A60)))</formula>
    </cfRule>
    <cfRule type="containsText" dxfId="207" priority="12" operator="containsText" text="4- Bajo">
      <formula>NOT(ISERROR(SEARCH("4- Bajo",A60)))</formula>
    </cfRule>
    <cfRule type="containsText" dxfId="206" priority="13" operator="containsText" text="1- Bajo">
      <formula>NOT(ISERROR(SEARCH("1- Bajo",A60)))</formula>
    </cfRule>
  </conditionalFormatting>
  <conditionalFormatting sqref="C8:F8">
    <cfRule type="containsText" dxfId="205" priority="147" operator="containsText" text="3- Moderado">
      <formula>NOT(ISERROR(SEARCH("3- Moderado",C8)))</formula>
    </cfRule>
    <cfRule type="containsText" dxfId="204" priority="148" operator="containsText" text="6- Moderado">
      <formula>NOT(ISERROR(SEARCH("6- Moderado",C8)))</formula>
    </cfRule>
    <cfRule type="containsText" dxfId="203" priority="149" operator="containsText" text="4- Moderado">
      <formula>NOT(ISERROR(SEARCH("4- Moderado",C8)))</formula>
    </cfRule>
    <cfRule type="containsText" dxfId="202" priority="150" operator="containsText" text="3- Bajo">
      <formula>NOT(ISERROR(SEARCH("3- Bajo",C8)))</formula>
    </cfRule>
    <cfRule type="containsText" dxfId="201" priority="151" operator="containsText" text="4- Bajo">
      <formula>NOT(ISERROR(SEARCH("4- Bajo",C8)))</formula>
    </cfRule>
    <cfRule type="containsText" dxfId="200" priority="152" operator="containsText" text="1- Bajo">
      <formula>NOT(ISERROR(SEARCH("1- Bajo",C8)))</formula>
    </cfRule>
  </conditionalFormatting>
  <conditionalFormatting sqref="D10:D69">
    <cfRule type="containsText" dxfId="199" priority="39" operator="containsText" text="Muy Alta">
      <formula>NOT(ISERROR(SEARCH("Muy Alta",D10)))</formula>
    </cfRule>
    <cfRule type="containsText" dxfId="198" priority="40" operator="containsText" text="Alta">
      <formula>NOT(ISERROR(SEARCH("Alta",D10)))</formula>
    </cfRule>
    <cfRule type="containsText" dxfId="197" priority="41" operator="containsText" text="Baja">
      <formula>NOT(ISERROR(SEARCH("Baja",D10)))</formula>
    </cfRule>
    <cfRule type="containsText" dxfId="196" priority="42" operator="containsText" text="Muy Baja">
      <formula>NOT(ISERROR(SEARCH("Muy Baja",D10)))</formula>
    </cfRule>
    <cfRule type="containsText" dxfId="195" priority="44" operator="containsText" text="Media">
      <formula>NOT(ISERROR(SEARCH("Media",D10)))</formula>
    </cfRule>
  </conditionalFormatting>
  <conditionalFormatting sqref="E10:E69">
    <cfRule type="containsText" dxfId="194" priority="35" operator="containsText" text="Catastrófico">
      <formula>NOT(ISERROR(SEARCH("Catastrófico",E10)))</formula>
    </cfRule>
    <cfRule type="containsText" dxfId="193" priority="36" operator="containsText" text="Mayor">
      <formula>NOT(ISERROR(SEARCH("Mayor",E10)))</formula>
    </cfRule>
    <cfRule type="containsText" dxfId="192" priority="37" operator="containsText" text="Menor">
      <formula>NOT(ISERROR(SEARCH("Menor",E10)))</formula>
    </cfRule>
    <cfRule type="containsText" dxfId="191" priority="38" operator="containsText" text="Leve">
      <formula>NOT(ISERROR(SEARCH("Leve",E10)))</formula>
    </cfRule>
  </conditionalFormatting>
  <conditionalFormatting sqref="E10:F6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69">
    <cfRule type="containsText" dxfId="189" priority="58" operator="containsText" text="Bajo">
      <formula>NOT(ISERROR(SEARCH("Bajo",F10)))</formula>
    </cfRule>
    <cfRule type="containsText" dxfId="188" priority="59" operator="containsText" text="Moderado">
      <formula>NOT(ISERROR(SEARCH("Moderado",F10)))</formula>
    </cfRule>
    <cfRule type="containsText" dxfId="187" priority="60" operator="containsText" text="Alto">
      <formula>NOT(ISERROR(SEARCH("Alto",F10)))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6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topLeftCell="A25" zoomScale="55" zoomScaleNormal="55" workbookViewId="0">
      <selection activeCell="M92" sqref="M92"/>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68" t="s">
        <v>260</v>
      </c>
      <c r="B4" s="568"/>
      <c r="C4" s="569"/>
      <c r="D4" s="569"/>
      <c r="E4" s="569"/>
      <c r="F4" s="569"/>
      <c r="G4" s="569"/>
      <c r="H4" s="569"/>
      <c r="I4" s="569"/>
      <c r="J4" s="569"/>
      <c r="K4" s="569"/>
      <c r="L4" s="569"/>
      <c r="M4" s="569"/>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68" t="s">
        <v>261</v>
      </c>
      <c r="B5" s="568"/>
      <c r="C5" s="602"/>
      <c r="D5" s="602"/>
      <c r="E5" s="602"/>
      <c r="F5" s="602"/>
      <c r="G5" s="602"/>
      <c r="H5" s="602"/>
      <c r="I5" s="602"/>
      <c r="J5" s="602"/>
      <c r="K5" s="602"/>
      <c r="L5" s="602"/>
      <c r="M5" s="60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68" t="s">
        <v>262</v>
      </c>
      <c r="B6" s="568"/>
      <c r="C6" s="684"/>
      <c r="D6" s="685"/>
      <c r="E6" s="685"/>
      <c r="F6" s="685"/>
      <c r="G6" s="685"/>
      <c r="H6" s="685"/>
      <c r="I6" s="685"/>
      <c r="J6" s="685"/>
      <c r="K6" s="685"/>
      <c r="L6" s="685"/>
      <c r="M6" s="68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9" t="s">
        <v>456</v>
      </c>
      <c r="B7" s="680"/>
      <c r="C7" s="681"/>
      <c r="D7" s="682" t="s">
        <v>457</v>
      </c>
      <c r="E7" s="682"/>
      <c r="F7" s="682"/>
      <c r="G7" s="683" t="s">
        <v>458</v>
      </c>
      <c r="H7" s="674" t="s">
        <v>459</v>
      </c>
      <c r="I7" s="676" t="s">
        <v>460</v>
      </c>
      <c r="J7" s="677"/>
      <c r="K7" s="676" t="s">
        <v>461</v>
      </c>
      <c r="L7" s="677"/>
      <c r="M7" s="678" t="s">
        <v>469</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463</v>
      </c>
      <c r="F8" s="27" t="s">
        <v>464</v>
      </c>
      <c r="G8" s="683"/>
      <c r="H8" s="675"/>
      <c r="I8" s="28" t="s">
        <v>465</v>
      </c>
      <c r="J8" s="28" t="s">
        <v>466</v>
      </c>
      <c r="K8" s="28" t="s">
        <v>467</v>
      </c>
      <c r="L8" s="28" t="s">
        <v>468</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70" t="str">
        <f>'7- Mapa Final'!B10</f>
        <v>Vencimiento de Términos</v>
      </c>
      <c r="C10" s="670" t="str">
        <f>'7- Mapa Final'!C10</f>
        <v>Se realizan  actuaciones procesales ose da  respuesta a las solicitudes de los usuarios de la administración de justicia en materia penal, después del  término legal establecido para decidir sobre los conflictos presentados a los jueces.</v>
      </c>
      <c r="D10" s="687" t="str">
        <f>'7- Mapa Final'!J10</f>
        <v>Media - 3</v>
      </c>
      <c r="E10" s="688" t="str">
        <f>'7- Mapa Final'!K10</f>
        <v>Menor - 2</v>
      </c>
      <c r="F10" s="673" t="str">
        <f>'7- Mapa Final'!M10</f>
        <v>Moderado - 6</v>
      </c>
      <c r="G10" s="521"/>
      <c r="H10" s="671"/>
      <c r="I10" s="671"/>
      <c r="J10" s="671"/>
      <c r="K10" s="671"/>
      <c r="L10" s="671"/>
      <c r="M10" s="67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6"/>
      <c r="G11" s="522"/>
      <c r="H11" s="652"/>
      <c r="I11" s="652"/>
      <c r="J11" s="652"/>
      <c r="K11" s="652"/>
      <c r="L11" s="652"/>
      <c r="M11" s="65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6"/>
      <c r="G12" s="522"/>
      <c r="H12" s="652"/>
      <c r="I12" s="652"/>
      <c r="J12" s="652"/>
      <c r="K12" s="652"/>
      <c r="L12" s="652"/>
      <c r="M12" s="65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6"/>
      <c r="G13" s="522"/>
      <c r="H13" s="652"/>
      <c r="I13" s="652"/>
      <c r="J13" s="652"/>
      <c r="K13" s="652"/>
      <c r="L13" s="652"/>
      <c r="M13" s="65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6"/>
      <c r="G14" s="522"/>
      <c r="H14" s="652"/>
      <c r="I14" s="652"/>
      <c r="J14" s="652"/>
      <c r="K14" s="652"/>
      <c r="L14" s="652"/>
      <c r="M14" s="65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6"/>
      <c r="G15" s="522"/>
      <c r="H15" s="652"/>
      <c r="I15" s="652"/>
      <c r="J15" s="652"/>
      <c r="K15" s="652"/>
      <c r="L15" s="652"/>
      <c r="M15" s="65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6"/>
      <c r="G16" s="522"/>
      <c r="H16" s="652"/>
      <c r="I16" s="652"/>
      <c r="J16" s="652"/>
      <c r="K16" s="652"/>
      <c r="L16" s="652"/>
      <c r="M16" s="65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6"/>
      <c r="G17" s="522"/>
      <c r="H17" s="652"/>
      <c r="I17" s="652"/>
      <c r="J17" s="652"/>
      <c r="K17" s="652"/>
      <c r="L17" s="652"/>
      <c r="M17" s="65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6"/>
      <c r="G18" s="522"/>
      <c r="H18" s="652"/>
      <c r="I18" s="652"/>
      <c r="J18" s="652"/>
      <c r="K18" s="652"/>
      <c r="L18" s="652"/>
      <c r="M18" s="65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6"/>
      <c r="G19" s="522"/>
      <c r="H19" s="652"/>
      <c r="I19" s="652"/>
      <c r="J19" s="652"/>
      <c r="K19" s="652"/>
      <c r="L19" s="652"/>
      <c r="M19" s="65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6" t="str">
        <f>'7- Mapa Final'!M20</f>
        <v>Moderado - 4</v>
      </c>
      <c r="G20" s="522"/>
      <c r="H20" s="652"/>
      <c r="I20" s="652"/>
      <c r="J20" s="652"/>
      <c r="K20" s="652"/>
      <c r="L20" s="652"/>
      <c r="M20" s="65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6"/>
      <c r="G21" s="522"/>
      <c r="H21" s="652"/>
      <c r="I21" s="652"/>
      <c r="J21" s="652"/>
      <c r="K21" s="652"/>
      <c r="L21" s="652"/>
      <c r="M21" s="65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6"/>
      <c r="G22" s="522"/>
      <c r="H22" s="652"/>
      <c r="I22" s="652"/>
      <c r="J22" s="652"/>
      <c r="K22" s="652"/>
      <c r="L22" s="652"/>
      <c r="M22" s="65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6"/>
      <c r="G23" s="522"/>
      <c r="H23" s="652"/>
      <c r="I23" s="652"/>
      <c r="J23" s="652"/>
      <c r="K23" s="652"/>
      <c r="L23" s="652"/>
      <c r="M23" s="65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6"/>
      <c r="G24" s="522"/>
      <c r="H24" s="652"/>
      <c r="I24" s="652"/>
      <c r="J24" s="652"/>
      <c r="K24" s="652"/>
      <c r="L24" s="652"/>
      <c r="M24" s="65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6"/>
      <c r="G25" s="522"/>
      <c r="H25" s="652"/>
      <c r="I25" s="652"/>
      <c r="J25" s="652"/>
      <c r="K25" s="652"/>
      <c r="L25" s="652"/>
      <c r="M25" s="654"/>
      <c r="N25" s="33"/>
      <c r="O25" s="33"/>
    </row>
    <row r="26" spans="1:169">
      <c r="A26" s="642"/>
      <c r="B26" s="644"/>
      <c r="C26" s="644"/>
      <c r="D26" s="647"/>
      <c r="E26" s="650"/>
      <c r="F26" s="656"/>
      <c r="G26" s="522"/>
      <c r="H26" s="652"/>
      <c r="I26" s="652"/>
      <c r="J26" s="652"/>
      <c r="K26" s="652"/>
      <c r="L26" s="652"/>
      <c r="M26" s="654"/>
      <c r="N26" s="33"/>
      <c r="O26" s="33"/>
    </row>
    <row r="27" spans="1:169">
      <c r="A27" s="642"/>
      <c r="B27" s="644"/>
      <c r="C27" s="644"/>
      <c r="D27" s="647"/>
      <c r="E27" s="650"/>
      <c r="F27" s="656"/>
      <c r="G27" s="522"/>
      <c r="H27" s="652"/>
      <c r="I27" s="652"/>
      <c r="J27" s="652"/>
      <c r="K27" s="652"/>
      <c r="L27" s="652"/>
      <c r="M27" s="654"/>
      <c r="N27" s="33"/>
      <c r="O27" s="33"/>
    </row>
    <row r="28" spans="1:169">
      <c r="A28" s="642"/>
      <c r="B28" s="644"/>
      <c r="C28" s="644"/>
      <c r="D28" s="647"/>
      <c r="E28" s="650"/>
      <c r="F28" s="656"/>
      <c r="G28" s="522"/>
      <c r="H28" s="652"/>
      <c r="I28" s="652"/>
      <c r="J28" s="652"/>
      <c r="K28" s="652"/>
      <c r="L28" s="652"/>
      <c r="M28" s="654"/>
      <c r="N28" s="33"/>
      <c r="O28" s="33"/>
    </row>
    <row r="29" spans="1:169">
      <c r="A29" s="642"/>
      <c r="B29" s="644"/>
      <c r="C29" s="644"/>
      <c r="D29" s="647"/>
      <c r="E29" s="650"/>
      <c r="F29" s="656"/>
      <c r="G29" s="522"/>
      <c r="H29" s="652"/>
      <c r="I29" s="652"/>
      <c r="J29" s="652"/>
      <c r="K29" s="652"/>
      <c r="L29" s="652"/>
      <c r="M29" s="654"/>
      <c r="N29" s="33"/>
      <c r="O29" s="33"/>
    </row>
    <row r="30" spans="1:169" s="25" customFormat="1" ht="12.75">
      <c r="A30" s="642">
        <f>'7- Mapa Final'!A30</f>
        <v>3</v>
      </c>
      <c r="B30" s="644" t="str">
        <f>'7- Mapa Final'!B30</f>
        <v xml:space="preserve"> Efectuar notificaciones que no cumplan con los requistos</v>
      </c>
      <c r="C30" s="644" t="str">
        <f>'7- Mapa Final'!C30</f>
        <v>No se realizan las  notificaciones , no se erfectuan  oportunamente o no se aplica aplicar la normatividad</v>
      </c>
      <c r="D30" s="646" t="str">
        <f>'7- Mapa Final'!J30</f>
        <v>Muy Baja - 1</v>
      </c>
      <c r="E30" s="649" t="str">
        <f>'7- Mapa Final'!K30</f>
        <v>Menor - 2</v>
      </c>
      <c r="F30" s="656" t="str">
        <f>'7- Mapa Final'!M30</f>
        <v>Bajo - 2</v>
      </c>
      <c r="G30" s="522"/>
      <c r="H30" s="652"/>
      <c r="I30" s="652"/>
      <c r="J30" s="652"/>
      <c r="K30" s="652"/>
      <c r="L30" s="652"/>
      <c r="M30" s="65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6"/>
      <c r="G31" s="522"/>
      <c r="H31" s="652"/>
      <c r="I31" s="652"/>
      <c r="J31" s="652"/>
      <c r="K31" s="652"/>
      <c r="L31" s="652"/>
      <c r="M31" s="65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6"/>
      <c r="G32" s="522"/>
      <c r="H32" s="652"/>
      <c r="I32" s="652"/>
      <c r="J32" s="652"/>
      <c r="K32" s="652"/>
      <c r="L32" s="652"/>
      <c r="M32" s="65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6"/>
      <c r="G33" s="522"/>
      <c r="H33" s="652"/>
      <c r="I33" s="652"/>
      <c r="J33" s="652"/>
      <c r="K33" s="652"/>
      <c r="L33" s="652"/>
      <c r="M33" s="65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6"/>
      <c r="G34" s="522"/>
      <c r="H34" s="652"/>
      <c r="I34" s="652"/>
      <c r="J34" s="652"/>
      <c r="K34" s="652"/>
      <c r="L34" s="652"/>
      <c r="M34" s="65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6"/>
      <c r="G35" s="522"/>
      <c r="H35" s="652"/>
      <c r="I35" s="652"/>
      <c r="J35" s="652"/>
      <c r="K35" s="652"/>
      <c r="L35" s="652"/>
      <c r="M35" s="654"/>
      <c r="N35" s="33"/>
      <c r="O35" s="33"/>
    </row>
    <row r="36" spans="1:169">
      <c r="A36" s="642"/>
      <c r="B36" s="644"/>
      <c r="C36" s="644"/>
      <c r="D36" s="647"/>
      <c r="E36" s="650"/>
      <c r="F36" s="656"/>
      <c r="G36" s="522"/>
      <c r="H36" s="652"/>
      <c r="I36" s="652"/>
      <c r="J36" s="652"/>
      <c r="K36" s="652"/>
      <c r="L36" s="652"/>
      <c r="M36" s="654"/>
      <c r="N36" s="33"/>
      <c r="O36" s="33"/>
    </row>
    <row r="37" spans="1:169">
      <c r="A37" s="642"/>
      <c r="B37" s="644"/>
      <c r="C37" s="644"/>
      <c r="D37" s="647"/>
      <c r="E37" s="650"/>
      <c r="F37" s="656"/>
      <c r="G37" s="522"/>
      <c r="H37" s="652"/>
      <c r="I37" s="652"/>
      <c r="J37" s="652"/>
      <c r="K37" s="652"/>
      <c r="L37" s="652"/>
      <c r="M37" s="654"/>
      <c r="N37" s="33"/>
      <c r="O37" s="33"/>
    </row>
    <row r="38" spans="1:169">
      <c r="A38" s="642"/>
      <c r="B38" s="644"/>
      <c r="C38" s="644"/>
      <c r="D38" s="647"/>
      <c r="E38" s="650"/>
      <c r="F38" s="656"/>
      <c r="G38" s="522"/>
      <c r="H38" s="652"/>
      <c r="I38" s="652"/>
      <c r="J38" s="652"/>
      <c r="K38" s="652"/>
      <c r="L38" s="652"/>
      <c r="M38" s="654"/>
      <c r="N38" s="33"/>
      <c r="O38" s="33"/>
    </row>
    <row r="39" spans="1:169">
      <c r="A39" s="642"/>
      <c r="B39" s="644"/>
      <c r="C39" s="644"/>
      <c r="D39" s="647"/>
      <c r="E39" s="650"/>
      <c r="F39" s="656"/>
      <c r="G39" s="522"/>
      <c r="H39" s="652"/>
      <c r="I39" s="652"/>
      <c r="J39" s="652"/>
      <c r="K39" s="652"/>
      <c r="L39" s="652"/>
      <c r="M39" s="654"/>
      <c r="N39" s="33"/>
      <c r="O39" s="33"/>
    </row>
    <row r="40" spans="1:169" s="25" customFormat="1" ht="12.75">
      <c r="A40" s="642" t="e">
        <f>'7- Mapa Final'!#REF!</f>
        <v>#REF!</v>
      </c>
      <c r="B40" s="644" t="e">
        <f>'7- Mapa Final'!#REF!</f>
        <v>#REF!</v>
      </c>
      <c r="C40" s="644" t="e">
        <f>'7- Mapa Final'!#REF!</f>
        <v>#REF!</v>
      </c>
      <c r="D40" s="646" t="e">
        <f>'7- Mapa Final'!#REF!</f>
        <v>#REF!</v>
      </c>
      <c r="E40" s="649" t="e">
        <f>'7- Mapa Final'!#REF!</f>
        <v>#REF!</v>
      </c>
      <c r="F40" s="656" t="e">
        <f>'7- Mapa Final'!#REF!</f>
        <v>#REF!</v>
      </c>
      <c r="G40" s="522"/>
      <c r="H40" s="652"/>
      <c r="I40" s="652"/>
      <c r="J40" s="652"/>
      <c r="K40" s="652"/>
      <c r="L40" s="652"/>
      <c r="M40" s="65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6"/>
      <c r="G41" s="522"/>
      <c r="H41" s="652"/>
      <c r="I41" s="652"/>
      <c r="J41" s="652"/>
      <c r="K41" s="652"/>
      <c r="L41" s="652"/>
      <c r="M41" s="65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6"/>
      <c r="G42" s="522"/>
      <c r="H42" s="652"/>
      <c r="I42" s="652"/>
      <c r="J42" s="652"/>
      <c r="K42" s="652"/>
      <c r="L42" s="652"/>
      <c r="M42" s="65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6"/>
      <c r="G43" s="522"/>
      <c r="H43" s="652"/>
      <c r="I43" s="652"/>
      <c r="J43" s="652"/>
      <c r="K43" s="652"/>
      <c r="L43" s="652"/>
      <c r="M43" s="65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6"/>
      <c r="G44" s="522"/>
      <c r="H44" s="652"/>
      <c r="I44" s="652"/>
      <c r="J44" s="652"/>
      <c r="K44" s="652"/>
      <c r="L44" s="652"/>
      <c r="M44" s="65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6"/>
      <c r="G45" s="522"/>
      <c r="H45" s="652"/>
      <c r="I45" s="652"/>
      <c r="J45" s="652"/>
      <c r="K45" s="652"/>
      <c r="L45" s="652"/>
      <c r="M45" s="654"/>
      <c r="N45" s="33"/>
      <c r="O45" s="33"/>
    </row>
    <row r="46" spans="1:169">
      <c r="A46" s="642"/>
      <c r="B46" s="644"/>
      <c r="C46" s="644"/>
      <c r="D46" s="647"/>
      <c r="E46" s="650"/>
      <c r="F46" s="656"/>
      <c r="G46" s="522"/>
      <c r="H46" s="652"/>
      <c r="I46" s="652"/>
      <c r="J46" s="652"/>
      <c r="K46" s="652"/>
      <c r="L46" s="652"/>
      <c r="M46" s="654"/>
      <c r="N46" s="33"/>
      <c r="O46" s="33"/>
    </row>
    <row r="47" spans="1:169">
      <c r="A47" s="642"/>
      <c r="B47" s="644"/>
      <c r="C47" s="644"/>
      <c r="D47" s="647"/>
      <c r="E47" s="650"/>
      <c r="F47" s="656"/>
      <c r="G47" s="522"/>
      <c r="H47" s="652"/>
      <c r="I47" s="652"/>
      <c r="J47" s="652"/>
      <c r="K47" s="652"/>
      <c r="L47" s="652"/>
      <c r="M47" s="654"/>
      <c r="N47" s="33"/>
      <c r="O47" s="33"/>
    </row>
    <row r="48" spans="1:169">
      <c r="A48" s="642"/>
      <c r="B48" s="644"/>
      <c r="C48" s="644"/>
      <c r="D48" s="647"/>
      <c r="E48" s="650"/>
      <c r="F48" s="656"/>
      <c r="G48" s="522"/>
      <c r="H48" s="652"/>
      <c r="I48" s="652"/>
      <c r="J48" s="652"/>
      <c r="K48" s="652"/>
      <c r="L48" s="652"/>
      <c r="M48" s="654"/>
      <c r="N48" s="33"/>
      <c r="O48" s="33"/>
    </row>
    <row r="49" spans="1:169">
      <c r="A49" s="642"/>
      <c r="B49" s="644"/>
      <c r="C49" s="644"/>
      <c r="D49" s="647"/>
      <c r="E49" s="650"/>
      <c r="F49" s="656"/>
      <c r="G49" s="522"/>
      <c r="H49" s="652"/>
      <c r="I49" s="652"/>
      <c r="J49" s="652"/>
      <c r="K49" s="652"/>
      <c r="L49" s="652"/>
      <c r="M49" s="654"/>
      <c r="N49" s="33"/>
      <c r="O49" s="33"/>
    </row>
    <row r="50" spans="1:169" s="25" customFormat="1" ht="12.75">
      <c r="A50" s="642">
        <v>5</v>
      </c>
      <c r="B50" s="644" t="str">
        <f>'7- Mapa Final'!B40</f>
        <v>Pérdida de documentos</v>
      </c>
      <c r="C50" s="644" t="str">
        <f>'7- Mapa Final'!C40</f>
        <v>Extravío temporal o definitivo de los  documentos de los procesos judiciales</v>
      </c>
      <c r="D50" s="646" t="str">
        <f>'7- Mapa Final'!J40</f>
        <v>Muy Baja - 1</v>
      </c>
      <c r="E50" s="649" t="str">
        <f>'7- Mapa Final'!K40</f>
        <v>Menor - 2</v>
      </c>
      <c r="F50" s="656" t="str">
        <f>'7- Mapa Final'!M40</f>
        <v>Bajo - 2</v>
      </c>
      <c r="G50" s="522"/>
      <c r="H50" s="652"/>
      <c r="I50" s="652"/>
      <c r="J50" s="652"/>
      <c r="K50" s="652"/>
      <c r="L50" s="652"/>
      <c r="M50" s="65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6"/>
      <c r="G51" s="522"/>
      <c r="H51" s="652"/>
      <c r="I51" s="652"/>
      <c r="J51" s="652"/>
      <c r="K51" s="652"/>
      <c r="L51" s="652"/>
      <c r="M51" s="65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6"/>
      <c r="G52" s="522"/>
      <c r="H52" s="652"/>
      <c r="I52" s="652"/>
      <c r="J52" s="652"/>
      <c r="K52" s="652"/>
      <c r="L52" s="652"/>
      <c r="M52" s="65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6"/>
      <c r="G53" s="522"/>
      <c r="H53" s="652"/>
      <c r="I53" s="652"/>
      <c r="J53" s="652"/>
      <c r="K53" s="652"/>
      <c r="L53" s="652"/>
      <c r="M53" s="65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6"/>
      <c r="G54" s="522"/>
      <c r="H54" s="652"/>
      <c r="I54" s="652"/>
      <c r="J54" s="652"/>
      <c r="K54" s="652"/>
      <c r="L54" s="652"/>
      <c r="M54" s="65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6"/>
      <c r="G55" s="522"/>
      <c r="H55" s="652"/>
      <c r="I55" s="652"/>
      <c r="J55" s="652"/>
      <c r="K55" s="652"/>
      <c r="L55" s="652"/>
      <c r="M55" s="654"/>
      <c r="N55" s="33"/>
      <c r="O55" s="33"/>
    </row>
    <row r="56" spans="1:169">
      <c r="A56" s="642"/>
      <c r="B56" s="644"/>
      <c r="C56" s="644"/>
      <c r="D56" s="647"/>
      <c r="E56" s="650"/>
      <c r="F56" s="656"/>
      <c r="G56" s="522"/>
      <c r="H56" s="652"/>
      <c r="I56" s="652"/>
      <c r="J56" s="652"/>
      <c r="K56" s="652"/>
      <c r="L56" s="652"/>
      <c r="M56" s="654"/>
      <c r="N56" s="33"/>
      <c r="O56" s="33"/>
    </row>
    <row r="57" spans="1:169">
      <c r="A57" s="642"/>
      <c r="B57" s="644"/>
      <c r="C57" s="644"/>
      <c r="D57" s="647"/>
      <c r="E57" s="650"/>
      <c r="F57" s="656"/>
      <c r="G57" s="522"/>
      <c r="H57" s="652"/>
      <c r="I57" s="652"/>
      <c r="J57" s="652"/>
      <c r="K57" s="652"/>
      <c r="L57" s="652"/>
      <c r="M57" s="654"/>
      <c r="N57" s="33"/>
      <c r="O57" s="33"/>
    </row>
    <row r="58" spans="1:169">
      <c r="A58" s="642"/>
      <c r="B58" s="644"/>
      <c r="C58" s="644"/>
      <c r="D58" s="647"/>
      <c r="E58" s="650"/>
      <c r="F58" s="656"/>
      <c r="G58" s="522"/>
      <c r="H58" s="652"/>
      <c r="I58" s="652"/>
      <c r="J58" s="652"/>
      <c r="K58" s="652"/>
      <c r="L58" s="652"/>
      <c r="M58" s="654"/>
      <c r="N58" s="33"/>
      <c r="O58" s="33"/>
    </row>
    <row r="59" spans="1:169" ht="15.75" thickBot="1">
      <c r="A59" s="643"/>
      <c r="B59" s="645"/>
      <c r="C59" s="645"/>
      <c r="D59" s="648"/>
      <c r="E59" s="651"/>
      <c r="F59" s="657"/>
      <c r="G59" s="523"/>
      <c r="H59" s="653"/>
      <c r="I59" s="653"/>
      <c r="J59" s="653"/>
      <c r="K59" s="653"/>
      <c r="L59" s="653"/>
      <c r="M59" s="655"/>
      <c r="N59" s="33"/>
      <c r="O59" s="33"/>
    </row>
    <row r="60" spans="1:169" s="25" customFormat="1" ht="15.75" customHeight="1">
      <c r="A60" s="642">
        <v>6</v>
      </c>
      <c r="B60" s="644" t="str">
        <f>'7- Mapa Final'!B50</f>
        <v xml:space="preserve">Recibir , ofrecer, prometer , entregar o aceptar dádivas o beneficios a nombre propio o de terceros para  expedir, alterar,retener , extraviar o entregar  documentos  sin el lleno de requisitos legales </v>
      </c>
      <c r="C60" s="644" t="str">
        <f>'7- Mapa Final'!C50</f>
        <v xml:space="preserve"> Realizar trámites sin el cumplimiento de los requisitos legales  o  con informacionfalsa</v>
      </c>
      <c r="D60" s="646" t="str">
        <f>'7- Mapa Final'!J50</f>
        <v>Muy Baja - 1</v>
      </c>
      <c r="E60" s="649" t="str">
        <f>'7- Mapa Final'!K50</f>
        <v>Mayor - 4</v>
      </c>
      <c r="F60" s="656" t="str">
        <f>'7- Mapa Final'!M50</f>
        <v>Alto  - 4</v>
      </c>
      <c r="G60" s="522"/>
      <c r="H60" s="652"/>
      <c r="I60" s="652"/>
      <c r="J60" s="652"/>
      <c r="K60" s="652"/>
      <c r="L60" s="652"/>
      <c r="M60" s="65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6"/>
      <c r="G61" s="522"/>
      <c r="H61" s="652"/>
      <c r="I61" s="652"/>
      <c r="J61" s="652"/>
      <c r="K61" s="652"/>
      <c r="L61" s="652"/>
      <c r="M61" s="65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6"/>
      <c r="G62" s="522"/>
      <c r="H62" s="652"/>
      <c r="I62" s="652"/>
      <c r="J62" s="652"/>
      <c r="K62" s="652"/>
      <c r="L62" s="652"/>
      <c r="M62" s="65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6"/>
      <c r="G63" s="522"/>
      <c r="H63" s="652"/>
      <c r="I63" s="652"/>
      <c r="J63" s="652"/>
      <c r="K63" s="652"/>
      <c r="L63" s="652"/>
      <c r="M63" s="65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6"/>
      <c r="G64" s="522"/>
      <c r="H64" s="652"/>
      <c r="I64" s="652"/>
      <c r="J64" s="652"/>
      <c r="K64" s="652"/>
      <c r="L64" s="652"/>
      <c r="M64" s="65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2"/>
      <c r="B65" s="644"/>
      <c r="C65" s="644"/>
      <c r="D65" s="647"/>
      <c r="E65" s="650"/>
      <c r="F65" s="656"/>
      <c r="G65" s="522"/>
      <c r="H65" s="652"/>
      <c r="I65" s="652"/>
      <c r="J65" s="652"/>
      <c r="K65" s="652"/>
      <c r="L65" s="652"/>
      <c r="M65" s="654"/>
      <c r="N65" s="33"/>
      <c r="O65" s="33"/>
    </row>
    <row r="66" spans="1:169">
      <c r="A66" s="642"/>
      <c r="B66" s="644"/>
      <c r="C66" s="644"/>
      <c r="D66" s="647"/>
      <c r="E66" s="650"/>
      <c r="F66" s="656"/>
      <c r="G66" s="522"/>
      <c r="H66" s="652"/>
      <c r="I66" s="652"/>
      <c r="J66" s="652"/>
      <c r="K66" s="652"/>
      <c r="L66" s="652"/>
      <c r="M66" s="654"/>
      <c r="N66" s="33"/>
      <c r="O66" s="33"/>
    </row>
    <row r="67" spans="1:169">
      <c r="A67" s="642"/>
      <c r="B67" s="644"/>
      <c r="C67" s="644"/>
      <c r="D67" s="647"/>
      <c r="E67" s="650"/>
      <c r="F67" s="656"/>
      <c r="G67" s="522"/>
      <c r="H67" s="652"/>
      <c r="I67" s="652"/>
      <c r="J67" s="652"/>
      <c r="K67" s="652"/>
      <c r="L67" s="652"/>
      <c r="M67" s="654"/>
      <c r="N67" s="33"/>
      <c r="O67" s="33"/>
    </row>
    <row r="68" spans="1:169">
      <c r="A68" s="642"/>
      <c r="B68" s="644"/>
      <c r="C68" s="644"/>
      <c r="D68" s="647"/>
      <c r="E68" s="650"/>
      <c r="F68" s="656"/>
      <c r="G68" s="522"/>
      <c r="H68" s="652"/>
      <c r="I68" s="652"/>
      <c r="J68" s="652"/>
      <c r="K68" s="652"/>
      <c r="L68" s="652"/>
      <c r="M68" s="654"/>
      <c r="N68" s="33"/>
      <c r="O68" s="33"/>
    </row>
    <row r="69" spans="1:169" ht="15.75" thickBot="1">
      <c r="A69" s="643"/>
      <c r="B69" s="645"/>
      <c r="C69" s="645"/>
      <c r="D69" s="648"/>
      <c r="E69" s="651"/>
      <c r="F69" s="657"/>
      <c r="G69" s="523"/>
      <c r="H69" s="653"/>
      <c r="I69" s="653"/>
      <c r="J69" s="653"/>
      <c r="K69" s="653"/>
      <c r="L69" s="653"/>
      <c r="M69" s="655"/>
      <c r="N69" s="33"/>
      <c r="O69" s="33"/>
    </row>
    <row r="70" spans="1:169" s="25" customFormat="1" ht="15.75" customHeight="1">
      <c r="A70" s="642">
        <v>7</v>
      </c>
      <c r="B70" s="644" t="str">
        <f>'7- Mapa Final'!B60</f>
        <v xml:space="preserve">Recibir, ofrecer, prometer, entregar o aceptar dadivas  o beneficios a nombre propio o de terceros para  demorar, retener, alterar o direccionar fallos judiciales </v>
      </c>
      <c r="C70" s="644" t="str">
        <f>'7- Mapa Final'!C60</f>
        <v xml:space="preserve">Proferir  sentencias judiciales incumplmiendo los principios de la administracion de justicia o sin la observancia de los Codigos  Procesales en la materia </v>
      </c>
      <c r="D70" s="646" t="str">
        <f>'7- Mapa Final'!J60</f>
        <v>Muy Baja - 1</v>
      </c>
      <c r="E70" s="649" t="str">
        <f>'7- Mapa Final'!K60</f>
        <v>Mayor - 4</v>
      </c>
      <c r="F70" s="656" t="str">
        <f>'7- Mapa Final'!M60</f>
        <v>Alto  - 4</v>
      </c>
      <c r="G70" s="522"/>
      <c r="H70" s="652"/>
      <c r="I70" s="652"/>
      <c r="J70" s="652"/>
      <c r="K70" s="652"/>
      <c r="L70" s="652"/>
      <c r="M70" s="654"/>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2"/>
      <c r="B71" s="644"/>
      <c r="C71" s="644"/>
      <c r="D71" s="647"/>
      <c r="E71" s="650"/>
      <c r="F71" s="656"/>
      <c r="G71" s="522"/>
      <c r="H71" s="652"/>
      <c r="I71" s="652"/>
      <c r="J71" s="652"/>
      <c r="K71" s="652"/>
      <c r="L71" s="652"/>
      <c r="M71" s="65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2"/>
      <c r="B72" s="644"/>
      <c r="C72" s="644"/>
      <c r="D72" s="647"/>
      <c r="E72" s="650"/>
      <c r="F72" s="656"/>
      <c r="G72" s="522"/>
      <c r="H72" s="652"/>
      <c r="I72" s="652"/>
      <c r="J72" s="652"/>
      <c r="K72" s="652"/>
      <c r="L72" s="652"/>
      <c r="M72" s="65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2"/>
      <c r="B73" s="644"/>
      <c r="C73" s="644"/>
      <c r="D73" s="647"/>
      <c r="E73" s="650"/>
      <c r="F73" s="656"/>
      <c r="G73" s="522"/>
      <c r="H73" s="652"/>
      <c r="I73" s="652"/>
      <c r="J73" s="652"/>
      <c r="K73" s="652"/>
      <c r="L73" s="652"/>
      <c r="M73" s="65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2"/>
      <c r="B74" s="644"/>
      <c r="C74" s="644"/>
      <c r="D74" s="647"/>
      <c r="E74" s="650"/>
      <c r="F74" s="656"/>
      <c r="G74" s="522"/>
      <c r="H74" s="652"/>
      <c r="I74" s="652"/>
      <c r="J74" s="652"/>
      <c r="K74" s="652"/>
      <c r="L74" s="652"/>
      <c r="M74" s="65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2"/>
      <c r="B75" s="644"/>
      <c r="C75" s="644"/>
      <c r="D75" s="647"/>
      <c r="E75" s="650"/>
      <c r="F75" s="656"/>
      <c r="G75" s="522"/>
      <c r="H75" s="652"/>
      <c r="I75" s="652"/>
      <c r="J75" s="652"/>
      <c r="K75" s="652"/>
      <c r="L75" s="652"/>
      <c r="M75" s="654"/>
      <c r="N75" s="33"/>
      <c r="O75" s="33"/>
    </row>
    <row r="76" spans="1:169">
      <c r="A76" s="642"/>
      <c r="B76" s="644"/>
      <c r="C76" s="644"/>
      <c r="D76" s="647"/>
      <c r="E76" s="650"/>
      <c r="F76" s="656"/>
      <c r="G76" s="522"/>
      <c r="H76" s="652"/>
      <c r="I76" s="652"/>
      <c r="J76" s="652"/>
      <c r="K76" s="652"/>
      <c r="L76" s="652"/>
      <c r="M76" s="654"/>
      <c r="N76" s="33"/>
      <c r="O76" s="33"/>
    </row>
    <row r="77" spans="1:169">
      <c r="A77" s="642"/>
      <c r="B77" s="644"/>
      <c r="C77" s="644"/>
      <c r="D77" s="647"/>
      <c r="E77" s="650"/>
      <c r="F77" s="656"/>
      <c r="G77" s="522"/>
      <c r="H77" s="652"/>
      <c r="I77" s="652"/>
      <c r="J77" s="652"/>
      <c r="K77" s="652"/>
      <c r="L77" s="652"/>
      <c r="M77" s="654"/>
      <c r="N77" s="33"/>
      <c r="O77" s="33"/>
    </row>
    <row r="78" spans="1:169">
      <c r="A78" s="642"/>
      <c r="B78" s="644"/>
      <c r="C78" s="644"/>
      <c r="D78" s="647"/>
      <c r="E78" s="650"/>
      <c r="F78" s="656"/>
      <c r="G78" s="522"/>
      <c r="H78" s="652"/>
      <c r="I78" s="652"/>
      <c r="J78" s="652"/>
      <c r="K78" s="652"/>
      <c r="L78" s="652"/>
      <c r="M78" s="654"/>
      <c r="N78" s="33"/>
      <c r="O78" s="33"/>
    </row>
    <row r="79" spans="1:169" ht="27.75" customHeight="1" thickBot="1">
      <c r="A79" s="643"/>
      <c r="B79" s="645"/>
      <c r="C79" s="645"/>
      <c r="D79" s="648"/>
      <c r="E79" s="651"/>
      <c r="F79" s="657"/>
      <c r="G79" s="523"/>
      <c r="H79" s="653"/>
      <c r="I79" s="653"/>
      <c r="J79" s="653"/>
      <c r="K79" s="653"/>
      <c r="L79" s="653"/>
      <c r="M79" s="655"/>
      <c r="N79" s="33"/>
      <c r="O79" s="33"/>
    </row>
  </sheetData>
  <mergeCells count="108">
    <mergeCell ref="J70:J79"/>
    <mergeCell ref="K70:K79"/>
    <mergeCell ref="L70:L79"/>
    <mergeCell ref="M70:M79"/>
    <mergeCell ref="A70:A79"/>
    <mergeCell ref="B70:B79"/>
    <mergeCell ref="C70:C79"/>
    <mergeCell ref="D70:D79"/>
    <mergeCell ref="E70:E79"/>
    <mergeCell ref="F70:F79"/>
    <mergeCell ref="G70:G79"/>
    <mergeCell ref="H70:H79"/>
    <mergeCell ref="I70:I79"/>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85" priority="75" operator="containsText" text="3- Moderado">
      <formula>NOT(ISERROR(SEARCH("3- Moderado",A7)))</formula>
    </cfRule>
    <cfRule type="containsText" dxfId="184" priority="76" operator="containsText" text="6- Moderado">
      <formula>NOT(ISERROR(SEARCH("6- Moderado",A7)))</formula>
    </cfRule>
    <cfRule type="containsText" dxfId="183" priority="77" operator="containsText" text="4- Moderado">
      <formula>NOT(ISERROR(SEARCH("4- Moderado",A7)))</formula>
    </cfRule>
    <cfRule type="containsText" dxfId="182" priority="78" operator="containsText" text="3- Bajo">
      <formula>NOT(ISERROR(SEARCH("3- Bajo",A7)))</formula>
    </cfRule>
    <cfRule type="containsText" dxfId="181" priority="79" operator="containsText" text="4- Bajo">
      <formula>NOT(ISERROR(SEARCH("4- Bajo",A7)))</formula>
    </cfRule>
    <cfRule type="containsText" dxfId="180" priority="80" operator="containsText" text="1- Bajo">
      <formula>NOT(ISERROR(SEARCH("1- Bajo",A7)))</formula>
    </cfRule>
  </conditionalFormatting>
  <conditionalFormatting sqref="A10:E10 A20:E20">
    <cfRule type="containsText" dxfId="179" priority="69" operator="containsText" text="3- Moderado">
      <formula>NOT(ISERROR(SEARCH("3- Moderado",A10)))</formula>
    </cfRule>
    <cfRule type="containsText" dxfId="178" priority="70" operator="containsText" text="6- Moderado">
      <formula>NOT(ISERROR(SEARCH("6- Moderado",A10)))</formula>
    </cfRule>
    <cfRule type="containsText" dxfId="177" priority="71" operator="containsText" text="4- Moderado">
      <formula>NOT(ISERROR(SEARCH("4- Moderado",A10)))</formula>
    </cfRule>
    <cfRule type="containsText" dxfId="176" priority="72" operator="containsText" text="3- Bajo">
      <formula>NOT(ISERROR(SEARCH("3- Bajo",A10)))</formula>
    </cfRule>
    <cfRule type="containsText" dxfId="175" priority="73" operator="containsText" text="4- Bajo">
      <formula>NOT(ISERROR(SEARCH("4- Bajo",A10)))</formula>
    </cfRule>
    <cfRule type="containsText" dxfId="174" priority="74" operator="containsText" text="1- Bajo">
      <formula>NOT(ISERROR(SEARCH("1- Bajo",A10)))</formula>
    </cfRule>
  </conditionalFormatting>
  <conditionalFormatting sqref="A30:E30">
    <cfRule type="containsText" dxfId="173" priority="56" operator="containsText" text="3- Moderado">
      <formula>NOT(ISERROR(SEARCH("3- Moderado",A30)))</formula>
    </cfRule>
    <cfRule type="containsText" dxfId="172" priority="57" operator="containsText" text="6- Moderado">
      <formula>NOT(ISERROR(SEARCH("6- Moderado",A30)))</formula>
    </cfRule>
    <cfRule type="containsText" dxfId="171" priority="58" operator="containsText" text="4- Moderado">
      <formula>NOT(ISERROR(SEARCH("4- Moderado",A30)))</formula>
    </cfRule>
    <cfRule type="containsText" dxfId="170" priority="59" operator="containsText" text="3- Bajo">
      <formula>NOT(ISERROR(SEARCH("3- Bajo",A30)))</formula>
    </cfRule>
    <cfRule type="containsText" dxfId="169" priority="60" operator="containsText" text="4- Bajo">
      <formula>NOT(ISERROR(SEARCH("4- Bajo",A30)))</formula>
    </cfRule>
    <cfRule type="containsText" dxfId="168" priority="61" operator="containsText" text="1- Bajo">
      <formula>NOT(ISERROR(SEARCH("1- Bajo",A30)))</formula>
    </cfRule>
  </conditionalFormatting>
  <conditionalFormatting sqref="A40:E40">
    <cfRule type="containsText" dxfId="167" priority="49" operator="containsText" text="3- Moderado">
      <formula>NOT(ISERROR(SEARCH("3- Moderado",A40)))</formula>
    </cfRule>
    <cfRule type="containsText" dxfId="166" priority="50" operator="containsText" text="6- Moderado">
      <formula>NOT(ISERROR(SEARCH("6- Moderado",A40)))</formula>
    </cfRule>
    <cfRule type="containsText" dxfId="165" priority="51" operator="containsText" text="4- Moderado">
      <formula>NOT(ISERROR(SEARCH("4- Moderado",A40)))</formula>
    </cfRule>
    <cfRule type="containsText" dxfId="164" priority="52" operator="containsText" text="3- Bajo">
      <formula>NOT(ISERROR(SEARCH("3- Bajo",A40)))</formula>
    </cfRule>
    <cfRule type="containsText" dxfId="163" priority="53" operator="containsText" text="4- Bajo">
      <formula>NOT(ISERROR(SEARCH("4- Bajo",A40)))</formula>
    </cfRule>
    <cfRule type="containsText" dxfId="162" priority="54" operator="containsText" text="1- Bajo">
      <formula>NOT(ISERROR(SEARCH("1- Bajo",A40)))</formula>
    </cfRule>
  </conditionalFormatting>
  <conditionalFormatting sqref="A50:E5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A60:E60">
    <cfRule type="containsText" dxfId="155" priority="15" operator="containsText" text="3- Moderado">
      <formula>NOT(ISERROR(SEARCH("3- Moderado",A60)))</formula>
    </cfRule>
    <cfRule type="containsText" dxfId="154" priority="16" operator="containsText" text="6- Moderado">
      <formula>NOT(ISERROR(SEARCH("6- Moderado",A60)))</formula>
    </cfRule>
    <cfRule type="containsText" dxfId="153" priority="17" operator="containsText" text="4- Moderado">
      <formula>NOT(ISERROR(SEARCH("4- Moderado",A60)))</formula>
    </cfRule>
    <cfRule type="containsText" dxfId="152" priority="18" operator="containsText" text="3- Bajo">
      <formula>NOT(ISERROR(SEARCH("3- Bajo",A60)))</formula>
    </cfRule>
    <cfRule type="containsText" dxfId="151" priority="19" operator="containsText" text="4- Bajo">
      <formula>NOT(ISERROR(SEARCH("4- Bajo",A60)))</formula>
    </cfRule>
    <cfRule type="containsText" dxfId="150" priority="20" operator="containsText" text="1- Bajo">
      <formula>NOT(ISERROR(SEARCH("1- Bajo",A60)))</formula>
    </cfRule>
  </conditionalFormatting>
  <conditionalFormatting sqref="A70:E70">
    <cfRule type="containsText" dxfId="149" priority="1" operator="containsText" text="3- Moderado">
      <formula>NOT(ISERROR(SEARCH("3- Moderado",A70)))</formula>
    </cfRule>
    <cfRule type="containsText" dxfId="148" priority="2" operator="containsText" text="6- Moderado">
      <formula>NOT(ISERROR(SEARCH("6- Moderado",A70)))</formula>
    </cfRule>
    <cfRule type="containsText" dxfId="147" priority="3" operator="containsText" text="4- Moderado">
      <formula>NOT(ISERROR(SEARCH("4- Moderado",A70)))</formula>
    </cfRule>
    <cfRule type="containsText" dxfId="146" priority="4" operator="containsText" text="3- Bajo">
      <formula>NOT(ISERROR(SEARCH("3- Bajo",A70)))</formula>
    </cfRule>
    <cfRule type="containsText" dxfId="145" priority="5" operator="containsText" text="4- Bajo">
      <formula>NOT(ISERROR(SEARCH("4- Bajo",A70)))</formula>
    </cfRule>
    <cfRule type="containsText" dxfId="144" priority="6" operator="containsText" text="1- Bajo">
      <formula>NOT(ISERROR(SEARCH("1- Bajo",A70)))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6" operator="containsText" text="3- Bajo">
      <formula>NOT(ISERROR(SEARCH("3- Bajo",C8)))</formula>
    </cfRule>
    <cfRule type="containsText" dxfId="139" priority="67" operator="containsText" text="4- Bajo">
      <formula>NOT(ISERROR(SEARCH("4- Bajo",C8)))</formula>
    </cfRule>
    <cfRule type="containsText" dxfId="138" priority="68" operator="containsText" text="1- Bajo">
      <formula>NOT(ISERROR(SEARCH("1- Bajo",C8)))</formula>
    </cfRule>
  </conditionalFormatting>
  <conditionalFormatting sqref="D10:D79">
    <cfRule type="containsText" dxfId="137" priority="32" operator="containsText" text="Muy Alta">
      <formula>NOT(ISERROR(SEARCH("Muy Alta",D10)))</formula>
    </cfRule>
    <cfRule type="containsText" dxfId="136" priority="33" operator="containsText" text="Alta">
      <formula>NOT(ISERROR(SEARCH("Alta",D10)))</formula>
    </cfRule>
    <cfRule type="containsText" dxfId="135" priority="34" operator="containsText" text="Baja">
      <formula>NOT(ISERROR(SEARCH("Baja",D10)))</formula>
    </cfRule>
    <cfRule type="containsText" dxfId="134" priority="35" operator="containsText" text="Muy Baja">
      <formula>NOT(ISERROR(SEARCH("Muy Baja",D10)))</formula>
    </cfRule>
    <cfRule type="containsText" dxfId="133" priority="37" operator="containsText" text="Media">
      <formula>NOT(ISERROR(SEARCH("Media",D10)))</formula>
    </cfRule>
  </conditionalFormatting>
  <conditionalFormatting sqref="E10:E79">
    <cfRule type="containsText" dxfId="132" priority="28" operator="containsText" text="Catastrófico">
      <formula>NOT(ISERROR(SEARCH("Catastrófico",E10)))</formula>
    </cfRule>
    <cfRule type="containsText" dxfId="131" priority="29" operator="containsText" text="Mayor">
      <formula>NOT(ISERROR(SEARCH("Mayor",E10)))</formula>
    </cfRule>
    <cfRule type="containsText" dxfId="130" priority="30" operator="containsText" text="Menor">
      <formula>NOT(ISERROR(SEARCH("Menor",E10)))</formula>
    </cfRule>
    <cfRule type="containsText" dxfId="129" priority="31" operator="containsText" text="Leve">
      <formula>NOT(ISERROR(SEARCH("Leve",E10)))</formula>
    </cfRule>
  </conditionalFormatting>
  <conditionalFormatting sqref="E10:F7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79">
    <cfRule type="containsText" dxfId="127" priority="44" operator="containsText" text="Bajo">
      <formula>NOT(ISERROR(SEARCH("Bajo",F10)))</formula>
    </cfRule>
    <cfRule type="containsText" dxfId="126" priority="45" operator="containsText" text="Moderado">
      <formula>NOT(ISERROR(SEARCH("Moderado",F10)))</formula>
    </cfRule>
    <cfRule type="containsText" dxfId="125" priority="46" operator="containsText" text="Alto">
      <formula>NOT(ISERROR(SEARCH("Alto",F10)))</formula>
    </cfRule>
    <cfRule type="containsText" dxfId="124"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7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topLeftCell="A25" zoomScale="55" zoomScaleNormal="55" workbookViewId="0">
      <selection activeCell="N80" sqref="A80:XFD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68" t="s">
        <v>260</v>
      </c>
      <c r="B4" s="568"/>
      <c r="C4" s="569"/>
      <c r="D4" s="569"/>
      <c r="E4" s="569"/>
      <c r="F4" s="569"/>
      <c r="G4" s="569"/>
      <c r="H4" s="569"/>
      <c r="I4" s="569"/>
      <c r="J4" s="569"/>
      <c r="K4" s="569"/>
      <c r="L4" s="569"/>
      <c r="M4" s="569"/>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68" t="s">
        <v>261</v>
      </c>
      <c r="B5" s="568"/>
      <c r="C5" s="602"/>
      <c r="D5" s="602"/>
      <c r="E5" s="602"/>
      <c r="F5" s="602"/>
      <c r="G5" s="602"/>
      <c r="H5" s="602"/>
      <c r="I5" s="602"/>
      <c r="J5" s="602"/>
      <c r="K5" s="602"/>
      <c r="L5" s="602"/>
      <c r="M5" s="60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68" t="s">
        <v>262</v>
      </c>
      <c r="B6" s="568"/>
      <c r="C6" s="684"/>
      <c r="D6" s="685"/>
      <c r="E6" s="685"/>
      <c r="F6" s="685"/>
      <c r="G6" s="685"/>
      <c r="H6" s="685"/>
      <c r="I6" s="685"/>
      <c r="J6" s="685"/>
      <c r="K6" s="685"/>
      <c r="L6" s="685"/>
      <c r="M6" s="68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9" t="s">
        <v>456</v>
      </c>
      <c r="B7" s="680"/>
      <c r="C7" s="681"/>
      <c r="D7" s="682" t="s">
        <v>457</v>
      </c>
      <c r="E7" s="682"/>
      <c r="F7" s="682"/>
      <c r="G7" s="683" t="s">
        <v>458</v>
      </c>
      <c r="H7" s="674" t="s">
        <v>459</v>
      </c>
      <c r="I7" s="676" t="s">
        <v>460</v>
      </c>
      <c r="J7" s="677"/>
      <c r="K7" s="676" t="s">
        <v>461</v>
      </c>
      <c r="L7" s="677"/>
      <c r="M7" s="678" t="s">
        <v>470</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463</v>
      </c>
      <c r="F8" s="27" t="s">
        <v>464</v>
      </c>
      <c r="G8" s="683"/>
      <c r="H8" s="675"/>
      <c r="I8" s="28" t="s">
        <v>465</v>
      </c>
      <c r="J8" s="28" t="s">
        <v>466</v>
      </c>
      <c r="K8" s="28" t="s">
        <v>467</v>
      </c>
      <c r="L8" s="28" t="s">
        <v>468</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70" t="str">
        <f>'7- Mapa Final'!B10</f>
        <v>Vencimiento de Términos</v>
      </c>
      <c r="C10" s="670" t="str">
        <f>'7- Mapa Final'!C10</f>
        <v>Se realizan  actuaciones procesales ose da  respuesta a las solicitudes de los usuarios de la administración de justicia en materia penal, después del  término legal establecido para decidir sobre los conflictos presentados a los jueces.</v>
      </c>
      <c r="D10" s="687" t="str">
        <f>'7- Mapa Final'!J10</f>
        <v>Media - 3</v>
      </c>
      <c r="E10" s="688" t="str">
        <f>'7- Mapa Final'!K10</f>
        <v>Menor - 2</v>
      </c>
      <c r="F10" s="673" t="str">
        <f>'7- Mapa Final'!M10</f>
        <v>Moderado - 6</v>
      </c>
      <c r="G10" s="521"/>
      <c r="H10" s="671"/>
      <c r="I10" s="671"/>
      <c r="J10" s="671"/>
      <c r="K10" s="671"/>
      <c r="L10" s="671"/>
      <c r="M10" s="67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6"/>
      <c r="G11" s="522"/>
      <c r="H11" s="652"/>
      <c r="I11" s="652"/>
      <c r="J11" s="652"/>
      <c r="K11" s="652"/>
      <c r="L11" s="652"/>
      <c r="M11" s="65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6"/>
      <c r="G12" s="522"/>
      <c r="H12" s="652"/>
      <c r="I12" s="652"/>
      <c r="J12" s="652"/>
      <c r="K12" s="652"/>
      <c r="L12" s="652"/>
      <c r="M12" s="65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6"/>
      <c r="G13" s="522"/>
      <c r="H13" s="652"/>
      <c r="I13" s="652"/>
      <c r="J13" s="652"/>
      <c r="K13" s="652"/>
      <c r="L13" s="652"/>
      <c r="M13" s="65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6"/>
      <c r="G14" s="522"/>
      <c r="H14" s="652"/>
      <c r="I14" s="652"/>
      <c r="J14" s="652"/>
      <c r="K14" s="652"/>
      <c r="L14" s="652"/>
      <c r="M14" s="65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6"/>
      <c r="G15" s="522"/>
      <c r="H15" s="652"/>
      <c r="I15" s="652"/>
      <c r="J15" s="652"/>
      <c r="K15" s="652"/>
      <c r="L15" s="652"/>
      <c r="M15" s="65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6"/>
      <c r="G16" s="522"/>
      <c r="H16" s="652"/>
      <c r="I16" s="652"/>
      <c r="J16" s="652"/>
      <c r="K16" s="652"/>
      <c r="L16" s="652"/>
      <c r="M16" s="65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6"/>
      <c r="G17" s="522"/>
      <c r="H17" s="652"/>
      <c r="I17" s="652"/>
      <c r="J17" s="652"/>
      <c r="K17" s="652"/>
      <c r="L17" s="652"/>
      <c r="M17" s="65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6"/>
      <c r="G18" s="522"/>
      <c r="H18" s="652"/>
      <c r="I18" s="652"/>
      <c r="J18" s="652"/>
      <c r="K18" s="652"/>
      <c r="L18" s="652"/>
      <c r="M18" s="65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6"/>
      <c r="G19" s="522"/>
      <c r="H19" s="652"/>
      <c r="I19" s="652"/>
      <c r="J19" s="652"/>
      <c r="K19" s="652"/>
      <c r="L19" s="652"/>
      <c r="M19" s="65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6" t="str">
        <f>'7- Mapa Final'!M20</f>
        <v>Moderado - 4</v>
      </c>
      <c r="G20" s="522"/>
      <c r="H20" s="652"/>
      <c r="I20" s="652"/>
      <c r="J20" s="652"/>
      <c r="K20" s="652"/>
      <c r="L20" s="652"/>
      <c r="M20" s="65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6"/>
      <c r="G21" s="522"/>
      <c r="H21" s="652"/>
      <c r="I21" s="652"/>
      <c r="J21" s="652"/>
      <c r="K21" s="652"/>
      <c r="L21" s="652"/>
      <c r="M21" s="65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6"/>
      <c r="G22" s="522"/>
      <c r="H22" s="652"/>
      <c r="I22" s="652"/>
      <c r="J22" s="652"/>
      <c r="K22" s="652"/>
      <c r="L22" s="652"/>
      <c r="M22" s="65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6"/>
      <c r="G23" s="522"/>
      <c r="H23" s="652"/>
      <c r="I23" s="652"/>
      <c r="J23" s="652"/>
      <c r="K23" s="652"/>
      <c r="L23" s="652"/>
      <c r="M23" s="65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6"/>
      <c r="G24" s="522"/>
      <c r="H24" s="652"/>
      <c r="I24" s="652"/>
      <c r="J24" s="652"/>
      <c r="K24" s="652"/>
      <c r="L24" s="652"/>
      <c r="M24" s="65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6"/>
      <c r="G25" s="522"/>
      <c r="H25" s="652"/>
      <c r="I25" s="652"/>
      <c r="J25" s="652"/>
      <c r="K25" s="652"/>
      <c r="L25" s="652"/>
      <c r="M25" s="654"/>
      <c r="N25" s="33"/>
      <c r="O25" s="33"/>
    </row>
    <row r="26" spans="1:169">
      <c r="A26" s="642"/>
      <c r="B26" s="644"/>
      <c r="C26" s="644"/>
      <c r="D26" s="647"/>
      <c r="E26" s="650"/>
      <c r="F26" s="656"/>
      <c r="G26" s="522"/>
      <c r="H26" s="652"/>
      <c r="I26" s="652"/>
      <c r="J26" s="652"/>
      <c r="K26" s="652"/>
      <c r="L26" s="652"/>
      <c r="M26" s="654"/>
      <c r="N26" s="33"/>
      <c r="O26" s="33"/>
    </row>
    <row r="27" spans="1:169">
      <c r="A27" s="642"/>
      <c r="B27" s="644"/>
      <c r="C27" s="644"/>
      <c r="D27" s="647"/>
      <c r="E27" s="650"/>
      <c r="F27" s="656"/>
      <c r="G27" s="522"/>
      <c r="H27" s="652"/>
      <c r="I27" s="652"/>
      <c r="J27" s="652"/>
      <c r="K27" s="652"/>
      <c r="L27" s="652"/>
      <c r="M27" s="654"/>
      <c r="N27" s="33"/>
      <c r="O27" s="33"/>
    </row>
    <row r="28" spans="1:169">
      <c r="A28" s="642"/>
      <c r="B28" s="644"/>
      <c r="C28" s="644"/>
      <c r="D28" s="647"/>
      <c r="E28" s="650"/>
      <c r="F28" s="656"/>
      <c r="G28" s="522"/>
      <c r="H28" s="652"/>
      <c r="I28" s="652"/>
      <c r="J28" s="652"/>
      <c r="K28" s="652"/>
      <c r="L28" s="652"/>
      <c r="M28" s="654"/>
      <c r="N28" s="33"/>
      <c r="O28" s="33"/>
    </row>
    <row r="29" spans="1:169">
      <c r="A29" s="642"/>
      <c r="B29" s="644"/>
      <c r="C29" s="644"/>
      <c r="D29" s="647"/>
      <c r="E29" s="650"/>
      <c r="F29" s="656"/>
      <c r="G29" s="522"/>
      <c r="H29" s="652"/>
      <c r="I29" s="652"/>
      <c r="J29" s="652"/>
      <c r="K29" s="652"/>
      <c r="L29" s="652"/>
      <c r="M29" s="654"/>
      <c r="N29" s="33"/>
      <c r="O29" s="33"/>
    </row>
    <row r="30" spans="1:169" s="25" customFormat="1" ht="12.75">
      <c r="A30" s="642">
        <f>'7- Mapa Final'!A30</f>
        <v>3</v>
      </c>
      <c r="B30" s="644" t="str">
        <f>'7- Mapa Final'!B30</f>
        <v xml:space="preserve"> Efectuar notificaciones que no cumplan con los requistos</v>
      </c>
      <c r="C30" s="644" t="str">
        <f>'7- Mapa Final'!C30</f>
        <v>No se realizan las  notificaciones , no se erfectuan  oportunamente o no se aplica aplicar la normatividad</v>
      </c>
      <c r="D30" s="646" t="str">
        <f>'7- Mapa Final'!J30</f>
        <v>Muy Baja - 1</v>
      </c>
      <c r="E30" s="649" t="str">
        <f>'7- Mapa Final'!K30</f>
        <v>Menor - 2</v>
      </c>
      <c r="F30" s="656" t="str">
        <f>'7- Mapa Final'!M30</f>
        <v>Bajo - 2</v>
      </c>
      <c r="G30" s="522"/>
      <c r="H30" s="652"/>
      <c r="I30" s="652"/>
      <c r="J30" s="652"/>
      <c r="K30" s="652"/>
      <c r="L30" s="652"/>
      <c r="M30" s="65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6"/>
      <c r="G31" s="522"/>
      <c r="H31" s="652"/>
      <c r="I31" s="652"/>
      <c r="J31" s="652"/>
      <c r="K31" s="652"/>
      <c r="L31" s="652"/>
      <c r="M31" s="65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6"/>
      <c r="G32" s="522"/>
      <c r="H32" s="652"/>
      <c r="I32" s="652"/>
      <c r="J32" s="652"/>
      <c r="K32" s="652"/>
      <c r="L32" s="652"/>
      <c r="M32" s="65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6"/>
      <c r="G33" s="522"/>
      <c r="H33" s="652"/>
      <c r="I33" s="652"/>
      <c r="J33" s="652"/>
      <c r="K33" s="652"/>
      <c r="L33" s="652"/>
      <c r="M33" s="65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6"/>
      <c r="G34" s="522"/>
      <c r="H34" s="652"/>
      <c r="I34" s="652"/>
      <c r="J34" s="652"/>
      <c r="K34" s="652"/>
      <c r="L34" s="652"/>
      <c r="M34" s="65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6"/>
      <c r="G35" s="522"/>
      <c r="H35" s="652"/>
      <c r="I35" s="652"/>
      <c r="J35" s="652"/>
      <c r="K35" s="652"/>
      <c r="L35" s="652"/>
      <c r="M35" s="654"/>
      <c r="N35" s="33"/>
      <c r="O35" s="33"/>
    </row>
    <row r="36" spans="1:169">
      <c r="A36" s="642"/>
      <c r="B36" s="644"/>
      <c r="C36" s="644"/>
      <c r="D36" s="647"/>
      <c r="E36" s="650"/>
      <c r="F36" s="656"/>
      <c r="G36" s="522"/>
      <c r="H36" s="652"/>
      <c r="I36" s="652"/>
      <c r="J36" s="652"/>
      <c r="K36" s="652"/>
      <c r="L36" s="652"/>
      <c r="M36" s="654"/>
      <c r="N36" s="33"/>
      <c r="O36" s="33"/>
    </row>
    <row r="37" spans="1:169">
      <c r="A37" s="642"/>
      <c r="B37" s="644"/>
      <c r="C37" s="644"/>
      <c r="D37" s="647"/>
      <c r="E37" s="650"/>
      <c r="F37" s="656"/>
      <c r="G37" s="522"/>
      <c r="H37" s="652"/>
      <c r="I37" s="652"/>
      <c r="J37" s="652"/>
      <c r="K37" s="652"/>
      <c r="L37" s="652"/>
      <c r="M37" s="654"/>
      <c r="N37" s="33"/>
      <c r="O37" s="33"/>
    </row>
    <row r="38" spans="1:169">
      <c r="A38" s="642"/>
      <c r="B38" s="644"/>
      <c r="C38" s="644"/>
      <c r="D38" s="647"/>
      <c r="E38" s="650"/>
      <c r="F38" s="656"/>
      <c r="G38" s="522"/>
      <c r="H38" s="652"/>
      <c r="I38" s="652"/>
      <c r="J38" s="652"/>
      <c r="K38" s="652"/>
      <c r="L38" s="652"/>
      <c r="M38" s="654"/>
      <c r="N38" s="33"/>
      <c r="O38" s="33"/>
    </row>
    <row r="39" spans="1:169">
      <c r="A39" s="642"/>
      <c r="B39" s="644"/>
      <c r="C39" s="644"/>
      <c r="D39" s="647"/>
      <c r="E39" s="650"/>
      <c r="F39" s="656"/>
      <c r="G39" s="522"/>
      <c r="H39" s="652"/>
      <c r="I39" s="652"/>
      <c r="J39" s="652"/>
      <c r="K39" s="652"/>
      <c r="L39" s="652"/>
      <c r="M39" s="654"/>
      <c r="N39" s="33"/>
      <c r="O39" s="33"/>
    </row>
    <row r="40" spans="1:169" s="25" customFormat="1" ht="12.75">
      <c r="A40" s="642" t="e">
        <f>'7- Mapa Final'!#REF!</f>
        <v>#REF!</v>
      </c>
      <c r="B40" s="644" t="e">
        <f>'7- Mapa Final'!#REF!</f>
        <v>#REF!</v>
      </c>
      <c r="C40" s="644" t="e">
        <f>'7- Mapa Final'!#REF!</f>
        <v>#REF!</v>
      </c>
      <c r="D40" s="646" t="e">
        <f>'7- Mapa Final'!#REF!</f>
        <v>#REF!</v>
      </c>
      <c r="E40" s="649" t="e">
        <f>'7- Mapa Final'!#REF!</f>
        <v>#REF!</v>
      </c>
      <c r="F40" s="656" t="e">
        <f>'7- Mapa Final'!#REF!</f>
        <v>#REF!</v>
      </c>
      <c r="G40" s="522"/>
      <c r="H40" s="652"/>
      <c r="I40" s="652"/>
      <c r="J40" s="652"/>
      <c r="K40" s="652"/>
      <c r="L40" s="652"/>
      <c r="M40" s="65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6"/>
      <c r="G41" s="522"/>
      <c r="H41" s="652"/>
      <c r="I41" s="652"/>
      <c r="J41" s="652"/>
      <c r="K41" s="652"/>
      <c r="L41" s="652"/>
      <c r="M41" s="65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6"/>
      <c r="G42" s="522"/>
      <c r="H42" s="652"/>
      <c r="I42" s="652"/>
      <c r="J42" s="652"/>
      <c r="K42" s="652"/>
      <c r="L42" s="652"/>
      <c r="M42" s="65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6"/>
      <c r="G43" s="522"/>
      <c r="H43" s="652"/>
      <c r="I43" s="652"/>
      <c r="J43" s="652"/>
      <c r="K43" s="652"/>
      <c r="L43" s="652"/>
      <c r="M43" s="65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6"/>
      <c r="G44" s="522"/>
      <c r="H44" s="652"/>
      <c r="I44" s="652"/>
      <c r="J44" s="652"/>
      <c r="K44" s="652"/>
      <c r="L44" s="652"/>
      <c r="M44" s="65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6"/>
      <c r="G45" s="522"/>
      <c r="H45" s="652"/>
      <c r="I45" s="652"/>
      <c r="J45" s="652"/>
      <c r="K45" s="652"/>
      <c r="L45" s="652"/>
      <c r="M45" s="654"/>
      <c r="N45" s="33"/>
      <c r="O45" s="33"/>
    </row>
    <row r="46" spans="1:169">
      <c r="A46" s="642"/>
      <c r="B46" s="644"/>
      <c r="C46" s="644"/>
      <c r="D46" s="647"/>
      <c r="E46" s="650"/>
      <c r="F46" s="656"/>
      <c r="G46" s="522"/>
      <c r="H46" s="652"/>
      <c r="I46" s="652"/>
      <c r="J46" s="652"/>
      <c r="K46" s="652"/>
      <c r="L46" s="652"/>
      <c r="M46" s="654"/>
      <c r="N46" s="33"/>
      <c r="O46" s="33"/>
    </row>
    <row r="47" spans="1:169">
      <c r="A47" s="642"/>
      <c r="B47" s="644"/>
      <c r="C47" s="644"/>
      <c r="D47" s="647"/>
      <c r="E47" s="650"/>
      <c r="F47" s="656"/>
      <c r="G47" s="522"/>
      <c r="H47" s="652"/>
      <c r="I47" s="652"/>
      <c r="J47" s="652"/>
      <c r="K47" s="652"/>
      <c r="L47" s="652"/>
      <c r="M47" s="654"/>
      <c r="N47" s="33"/>
      <c r="O47" s="33"/>
    </row>
    <row r="48" spans="1:169">
      <c r="A48" s="642"/>
      <c r="B48" s="644"/>
      <c r="C48" s="644"/>
      <c r="D48" s="647"/>
      <c r="E48" s="650"/>
      <c r="F48" s="656"/>
      <c r="G48" s="522"/>
      <c r="H48" s="652"/>
      <c r="I48" s="652"/>
      <c r="J48" s="652"/>
      <c r="K48" s="652"/>
      <c r="L48" s="652"/>
      <c r="M48" s="654"/>
      <c r="N48" s="33"/>
      <c r="O48" s="33"/>
    </row>
    <row r="49" spans="1:169">
      <c r="A49" s="642"/>
      <c r="B49" s="644"/>
      <c r="C49" s="644"/>
      <c r="D49" s="647"/>
      <c r="E49" s="650"/>
      <c r="F49" s="656"/>
      <c r="G49" s="522"/>
      <c r="H49" s="652"/>
      <c r="I49" s="652"/>
      <c r="J49" s="652"/>
      <c r="K49" s="652"/>
      <c r="L49" s="652"/>
      <c r="M49" s="654"/>
      <c r="N49" s="33"/>
      <c r="O49" s="33"/>
    </row>
    <row r="50" spans="1:169" s="25" customFormat="1" ht="12.75">
      <c r="A50" s="642">
        <v>5</v>
      </c>
      <c r="B50" s="644" t="str">
        <f>'7- Mapa Final'!B40</f>
        <v>Pérdida de documentos</v>
      </c>
      <c r="C50" s="644" t="str">
        <f>'7- Mapa Final'!C40</f>
        <v>Extravío temporal o definitivo de los  documentos de los procesos judiciales</v>
      </c>
      <c r="D50" s="646" t="str">
        <f>'7- Mapa Final'!J40</f>
        <v>Muy Baja - 1</v>
      </c>
      <c r="E50" s="649" t="str">
        <f>'7- Mapa Final'!K40</f>
        <v>Menor - 2</v>
      </c>
      <c r="F50" s="656" t="str">
        <f>'7- Mapa Final'!M40</f>
        <v>Bajo - 2</v>
      </c>
      <c r="G50" s="522"/>
      <c r="H50" s="652"/>
      <c r="I50" s="652"/>
      <c r="J50" s="652"/>
      <c r="K50" s="652"/>
      <c r="L50" s="652"/>
      <c r="M50" s="65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6"/>
      <c r="G51" s="522"/>
      <c r="H51" s="652"/>
      <c r="I51" s="652"/>
      <c r="J51" s="652"/>
      <c r="K51" s="652"/>
      <c r="L51" s="652"/>
      <c r="M51" s="65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6"/>
      <c r="G52" s="522"/>
      <c r="H52" s="652"/>
      <c r="I52" s="652"/>
      <c r="J52" s="652"/>
      <c r="K52" s="652"/>
      <c r="L52" s="652"/>
      <c r="M52" s="65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6"/>
      <c r="G53" s="522"/>
      <c r="H53" s="652"/>
      <c r="I53" s="652"/>
      <c r="J53" s="652"/>
      <c r="K53" s="652"/>
      <c r="L53" s="652"/>
      <c r="M53" s="65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6"/>
      <c r="G54" s="522"/>
      <c r="H54" s="652"/>
      <c r="I54" s="652"/>
      <c r="J54" s="652"/>
      <c r="K54" s="652"/>
      <c r="L54" s="652"/>
      <c r="M54" s="65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6"/>
      <c r="G55" s="522"/>
      <c r="H55" s="652"/>
      <c r="I55" s="652"/>
      <c r="J55" s="652"/>
      <c r="K55" s="652"/>
      <c r="L55" s="652"/>
      <c r="M55" s="654"/>
      <c r="N55" s="33"/>
      <c r="O55" s="33"/>
    </row>
    <row r="56" spans="1:169">
      <c r="A56" s="642"/>
      <c r="B56" s="644"/>
      <c r="C56" s="644"/>
      <c r="D56" s="647"/>
      <c r="E56" s="650"/>
      <c r="F56" s="656"/>
      <c r="G56" s="522"/>
      <c r="H56" s="652"/>
      <c r="I56" s="652"/>
      <c r="J56" s="652"/>
      <c r="K56" s="652"/>
      <c r="L56" s="652"/>
      <c r="M56" s="654"/>
      <c r="N56" s="33"/>
      <c r="O56" s="33"/>
    </row>
    <row r="57" spans="1:169">
      <c r="A57" s="642"/>
      <c r="B57" s="644"/>
      <c r="C57" s="644"/>
      <c r="D57" s="647"/>
      <c r="E57" s="650"/>
      <c r="F57" s="656"/>
      <c r="G57" s="522"/>
      <c r="H57" s="652"/>
      <c r="I57" s="652"/>
      <c r="J57" s="652"/>
      <c r="K57" s="652"/>
      <c r="L57" s="652"/>
      <c r="M57" s="654"/>
      <c r="N57" s="33"/>
      <c r="O57" s="33"/>
    </row>
    <row r="58" spans="1:169">
      <c r="A58" s="642"/>
      <c r="B58" s="644"/>
      <c r="C58" s="644"/>
      <c r="D58" s="647"/>
      <c r="E58" s="650"/>
      <c r="F58" s="656"/>
      <c r="G58" s="522"/>
      <c r="H58" s="652"/>
      <c r="I58" s="652"/>
      <c r="J58" s="652"/>
      <c r="K58" s="652"/>
      <c r="L58" s="652"/>
      <c r="M58" s="654"/>
      <c r="N58" s="33"/>
      <c r="O58" s="33"/>
    </row>
    <row r="59" spans="1:169" ht="15.75" thickBot="1">
      <c r="A59" s="643"/>
      <c r="B59" s="645"/>
      <c r="C59" s="645"/>
      <c r="D59" s="648"/>
      <c r="E59" s="651"/>
      <c r="F59" s="657"/>
      <c r="G59" s="523"/>
      <c r="H59" s="653"/>
      <c r="I59" s="653"/>
      <c r="J59" s="653"/>
      <c r="K59" s="653"/>
      <c r="L59" s="653"/>
      <c r="M59" s="655"/>
      <c r="N59" s="33"/>
      <c r="O59" s="33"/>
    </row>
    <row r="60" spans="1:169" s="25" customFormat="1" ht="12.75" customHeight="1">
      <c r="A60" s="701">
        <v>7</v>
      </c>
      <c r="B60" s="707" t="str">
        <f>'7- Mapa Final'!B50</f>
        <v xml:space="preserve">Recibir , ofrecer, prometer , entregar o aceptar dádivas o beneficios a nombre propio o de terceros para  expedir, alterar,retener , extraviar o entregar  documentos  sin el lleno de requisitos legales </v>
      </c>
      <c r="C60" s="707" t="str">
        <f>'7- Mapa Final'!C50</f>
        <v xml:space="preserve"> Realizar trámites sin el cumplimiento de los requisitos legales  o  con informacionfalsa</v>
      </c>
      <c r="D60" s="689" t="str">
        <f>'7- Mapa Final'!J50</f>
        <v>Muy Baja - 1</v>
      </c>
      <c r="E60" s="692" t="str">
        <f>'7- Mapa Final'!K50</f>
        <v>Mayor - 4</v>
      </c>
      <c r="F60" s="704" t="str">
        <f>'7- Mapa Final'!M50</f>
        <v>Alto  - 4</v>
      </c>
      <c r="G60" s="583"/>
      <c r="H60" s="695"/>
      <c r="I60" s="695"/>
      <c r="J60" s="695"/>
      <c r="K60" s="695"/>
      <c r="L60" s="695"/>
      <c r="M60" s="698"/>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702"/>
      <c r="B61" s="708"/>
      <c r="C61" s="708"/>
      <c r="D61" s="690"/>
      <c r="E61" s="693"/>
      <c r="F61" s="705"/>
      <c r="G61" s="584"/>
      <c r="H61" s="696"/>
      <c r="I61" s="696"/>
      <c r="J61" s="696"/>
      <c r="K61" s="696"/>
      <c r="L61" s="696"/>
      <c r="M61" s="699"/>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702"/>
      <c r="B62" s="708"/>
      <c r="C62" s="708"/>
      <c r="D62" s="690"/>
      <c r="E62" s="693"/>
      <c r="F62" s="705"/>
      <c r="G62" s="584"/>
      <c r="H62" s="696"/>
      <c r="I62" s="696"/>
      <c r="J62" s="696"/>
      <c r="K62" s="696"/>
      <c r="L62" s="696"/>
      <c r="M62" s="699"/>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702"/>
      <c r="B63" s="708"/>
      <c r="C63" s="708"/>
      <c r="D63" s="690"/>
      <c r="E63" s="693"/>
      <c r="F63" s="705"/>
      <c r="G63" s="584"/>
      <c r="H63" s="696"/>
      <c r="I63" s="696"/>
      <c r="J63" s="696"/>
      <c r="K63" s="696"/>
      <c r="L63" s="696"/>
      <c r="M63" s="699"/>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702"/>
      <c r="B64" s="708"/>
      <c r="C64" s="708"/>
      <c r="D64" s="690"/>
      <c r="E64" s="693"/>
      <c r="F64" s="705"/>
      <c r="G64" s="584"/>
      <c r="H64" s="696"/>
      <c r="I64" s="696"/>
      <c r="J64" s="696"/>
      <c r="K64" s="696"/>
      <c r="L64" s="696"/>
      <c r="M64" s="699"/>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702"/>
      <c r="B65" s="708"/>
      <c r="C65" s="708"/>
      <c r="D65" s="690"/>
      <c r="E65" s="693"/>
      <c r="F65" s="705"/>
      <c r="G65" s="584"/>
      <c r="H65" s="696"/>
      <c r="I65" s="696"/>
      <c r="J65" s="696"/>
      <c r="K65" s="696"/>
      <c r="L65" s="696"/>
      <c r="M65" s="699"/>
      <c r="N65" s="33"/>
      <c r="O65" s="33"/>
    </row>
    <row r="66" spans="1:169">
      <c r="A66" s="702"/>
      <c r="B66" s="708"/>
      <c r="C66" s="708"/>
      <c r="D66" s="690"/>
      <c r="E66" s="693"/>
      <c r="F66" s="705"/>
      <c r="G66" s="584"/>
      <c r="H66" s="696"/>
      <c r="I66" s="696"/>
      <c r="J66" s="696"/>
      <c r="K66" s="696"/>
      <c r="L66" s="696"/>
      <c r="M66" s="699"/>
      <c r="N66" s="33"/>
      <c r="O66" s="33"/>
    </row>
    <row r="67" spans="1:169">
      <c r="A67" s="702"/>
      <c r="B67" s="708"/>
      <c r="C67" s="708"/>
      <c r="D67" s="690"/>
      <c r="E67" s="693"/>
      <c r="F67" s="705"/>
      <c r="G67" s="584"/>
      <c r="H67" s="696"/>
      <c r="I67" s="696"/>
      <c r="J67" s="696"/>
      <c r="K67" s="696"/>
      <c r="L67" s="696"/>
      <c r="M67" s="699"/>
      <c r="N67" s="33"/>
      <c r="O67" s="33"/>
    </row>
    <row r="68" spans="1:169">
      <c r="A68" s="702"/>
      <c r="B68" s="708"/>
      <c r="C68" s="708"/>
      <c r="D68" s="690"/>
      <c r="E68" s="693"/>
      <c r="F68" s="705"/>
      <c r="G68" s="584"/>
      <c r="H68" s="696"/>
      <c r="I68" s="696"/>
      <c r="J68" s="696"/>
      <c r="K68" s="696"/>
      <c r="L68" s="696"/>
      <c r="M68" s="699"/>
      <c r="N68" s="33"/>
      <c r="O68" s="33"/>
    </row>
    <row r="69" spans="1:169" ht="15.75" thickBot="1">
      <c r="A69" s="703"/>
      <c r="B69" s="709"/>
      <c r="C69" s="709"/>
      <c r="D69" s="691"/>
      <c r="E69" s="694"/>
      <c r="F69" s="706"/>
      <c r="G69" s="585"/>
      <c r="H69" s="697"/>
      <c r="I69" s="697"/>
      <c r="J69" s="697"/>
      <c r="K69" s="697"/>
      <c r="L69" s="697"/>
      <c r="M69" s="700"/>
      <c r="N69" s="33"/>
      <c r="O69" s="33"/>
    </row>
    <row r="70" spans="1:169" s="25" customFormat="1" ht="12.75">
      <c r="A70" s="701">
        <v>8</v>
      </c>
      <c r="B70" s="644" t="str">
        <f>'7- Mapa Final'!B60</f>
        <v xml:space="preserve">Recibir, ofrecer, prometer, entregar o aceptar dadivas  o beneficios a nombre propio o de terceros para  demorar, retener, alterar o direccionar fallos judiciales </v>
      </c>
      <c r="C70" s="644" t="str">
        <f>'7- Mapa Final'!C60</f>
        <v xml:space="preserve">Proferir  sentencias judiciales incumplmiendo los principios de la administracion de justicia o sin la observancia de los Codigos  Procesales en la materia </v>
      </c>
      <c r="D70" s="646" t="str">
        <f>'7- Mapa Final'!J60</f>
        <v>Muy Baja - 1</v>
      </c>
      <c r="E70" s="649" t="str">
        <f>'7- Mapa Final'!K60</f>
        <v>Mayor - 4</v>
      </c>
      <c r="F70" s="656" t="str">
        <f>'7- Mapa Final'!M60</f>
        <v>Alto  - 4</v>
      </c>
      <c r="G70" s="522"/>
      <c r="H70" s="652"/>
      <c r="I70" s="652"/>
      <c r="J70" s="652"/>
      <c r="K70" s="652"/>
      <c r="L70" s="652"/>
      <c r="M70" s="654"/>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702"/>
      <c r="B71" s="644"/>
      <c r="C71" s="644"/>
      <c r="D71" s="647"/>
      <c r="E71" s="650"/>
      <c r="F71" s="656"/>
      <c r="G71" s="522"/>
      <c r="H71" s="652"/>
      <c r="I71" s="652"/>
      <c r="J71" s="652"/>
      <c r="K71" s="652"/>
      <c r="L71" s="652"/>
      <c r="M71" s="65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702"/>
      <c r="B72" s="644"/>
      <c r="C72" s="644"/>
      <c r="D72" s="647"/>
      <c r="E72" s="650"/>
      <c r="F72" s="656"/>
      <c r="G72" s="522"/>
      <c r="H72" s="652"/>
      <c r="I72" s="652"/>
      <c r="J72" s="652"/>
      <c r="K72" s="652"/>
      <c r="L72" s="652"/>
      <c r="M72" s="65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702"/>
      <c r="B73" s="644"/>
      <c r="C73" s="644"/>
      <c r="D73" s="647"/>
      <c r="E73" s="650"/>
      <c r="F73" s="656"/>
      <c r="G73" s="522"/>
      <c r="H73" s="652"/>
      <c r="I73" s="652"/>
      <c r="J73" s="652"/>
      <c r="K73" s="652"/>
      <c r="L73" s="652"/>
      <c r="M73" s="65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702"/>
      <c r="B74" s="644"/>
      <c r="C74" s="644"/>
      <c r="D74" s="647"/>
      <c r="E74" s="650"/>
      <c r="F74" s="656"/>
      <c r="G74" s="522"/>
      <c r="H74" s="652"/>
      <c r="I74" s="652"/>
      <c r="J74" s="652"/>
      <c r="K74" s="652"/>
      <c r="L74" s="652"/>
      <c r="M74" s="65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702"/>
      <c r="B75" s="644"/>
      <c r="C75" s="644"/>
      <c r="D75" s="647"/>
      <c r="E75" s="650"/>
      <c r="F75" s="656"/>
      <c r="G75" s="522"/>
      <c r="H75" s="652"/>
      <c r="I75" s="652"/>
      <c r="J75" s="652"/>
      <c r="K75" s="652"/>
      <c r="L75" s="652"/>
      <c r="M75" s="654"/>
      <c r="N75" s="33"/>
      <c r="O75" s="33"/>
    </row>
    <row r="76" spans="1:169">
      <c r="A76" s="702"/>
      <c r="B76" s="644"/>
      <c r="C76" s="644"/>
      <c r="D76" s="647"/>
      <c r="E76" s="650"/>
      <c r="F76" s="656"/>
      <c r="G76" s="522"/>
      <c r="H76" s="652"/>
      <c r="I76" s="652"/>
      <c r="J76" s="652"/>
      <c r="K76" s="652"/>
      <c r="L76" s="652"/>
      <c r="M76" s="654"/>
      <c r="N76" s="33"/>
      <c r="O76" s="33"/>
    </row>
    <row r="77" spans="1:169">
      <c r="A77" s="702"/>
      <c r="B77" s="644"/>
      <c r="C77" s="644"/>
      <c r="D77" s="647"/>
      <c r="E77" s="650"/>
      <c r="F77" s="656"/>
      <c r="G77" s="522"/>
      <c r="H77" s="652"/>
      <c r="I77" s="652"/>
      <c r="J77" s="652"/>
      <c r="K77" s="652"/>
      <c r="L77" s="652"/>
      <c r="M77" s="654"/>
      <c r="N77" s="33"/>
      <c r="O77" s="33"/>
    </row>
    <row r="78" spans="1:169">
      <c r="A78" s="702"/>
      <c r="B78" s="644"/>
      <c r="C78" s="644"/>
      <c r="D78" s="647"/>
      <c r="E78" s="650"/>
      <c r="F78" s="656"/>
      <c r="G78" s="522"/>
      <c r="H78" s="652"/>
      <c r="I78" s="652"/>
      <c r="J78" s="652"/>
      <c r="K78" s="652"/>
      <c r="L78" s="652"/>
      <c r="M78" s="654"/>
      <c r="N78" s="33"/>
      <c r="O78" s="33"/>
    </row>
    <row r="79" spans="1:169" ht="15.75" thickBot="1">
      <c r="A79" s="703"/>
      <c r="B79" s="645"/>
      <c r="C79" s="645"/>
      <c r="D79" s="648"/>
      <c r="E79" s="651"/>
      <c r="F79" s="657"/>
      <c r="G79" s="523"/>
      <c r="H79" s="653"/>
      <c r="I79" s="653"/>
      <c r="J79" s="653"/>
      <c r="K79" s="653"/>
      <c r="L79" s="653"/>
      <c r="M79" s="655"/>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23" priority="82" operator="containsText" text="3- Moderado">
      <formula>NOT(ISERROR(SEARCH("3- Moderado",A7)))</formula>
    </cfRule>
    <cfRule type="containsText" dxfId="122" priority="83" operator="containsText" text="6- Moderado">
      <formula>NOT(ISERROR(SEARCH("6- Moderado",A7)))</formula>
    </cfRule>
    <cfRule type="containsText" dxfId="121" priority="84" operator="containsText" text="4- Moderado">
      <formula>NOT(ISERROR(SEARCH("4- Moderado",A7)))</formula>
    </cfRule>
    <cfRule type="containsText" dxfId="120" priority="85" operator="containsText" text="3- Bajo">
      <formula>NOT(ISERROR(SEARCH("3- Bajo",A7)))</formula>
    </cfRule>
    <cfRule type="containsText" dxfId="119" priority="86" operator="containsText" text="4- Bajo">
      <formula>NOT(ISERROR(SEARCH("4- Bajo",A7)))</formula>
    </cfRule>
    <cfRule type="containsText" dxfId="118" priority="87" operator="containsText" text="1- Bajo">
      <formula>NOT(ISERROR(SEARCH("1- Bajo",A7)))</formula>
    </cfRule>
  </conditionalFormatting>
  <conditionalFormatting sqref="A10:E10 A20:E20">
    <cfRule type="containsText" dxfId="117" priority="76" operator="containsText" text="3- Moderado">
      <formula>NOT(ISERROR(SEARCH("3- Moderado",A10)))</formula>
    </cfRule>
    <cfRule type="containsText" dxfId="116" priority="77" operator="containsText" text="6- Moderado">
      <formula>NOT(ISERROR(SEARCH("6- Moderado",A10)))</formula>
    </cfRule>
    <cfRule type="containsText" dxfId="115" priority="78" operator="containsText" text="4- Moderado">
      <formula>NOT(ISERROR(SEARCH("4- Moderado",A10)))</formula>
    </cfRule>
    <cfRule type="containsText" dxfId="114" priority="79" operator="containsText" text="3- Bajo">
      <formula>NOT(ISERROR(SEARCH("3- Bajo",A10)))</formula>
    </cfRule>
    <cfRule type="containsText" dxfId="113" priority="80" operator="containsText" text="4- Bajo">
      <formula>NOT(ISERROR(SEARCH("4- Bajo",A10)))</formula>
    </cfRule>
    <cfRule type="containsText" dxfId="112" priority="81" operator="containsText" text="1- Bajo">
      <formula>NOT(ISERROR(SEARCH("1- Bajo",A10)))</formula>
    </cfRule>
  </conditionalFormatting>
  <conditionalFormatting sqref="A30:E30">
    <cfRule type="containsText" dxfId="111" priority="63" operator="containsText" text="3- Moderado">
      <formula>NOT(ISERROR(SEARCH("3- Moderado",A30)))</formula>
    </cfRule>
    <cfRule type="containsText" dxfId="110" priority="64" operator="containsText" text="6- Moderado">
      <formula>NOT(ISERROR(SEARCH("6- Moderado",A30)))</formula>
    </cfRule>
    <cfRule type="containsText" dxfId="109" priority="65" operator="containsText" text="4- Moderado">
      <formula>NOT(ISERROR(SEARCH("4- Moderado",A30)))</formula>
    </cfRule>
    <cfRule type="containsText" dxfId="108" priority="66" operator="containsText" text="3- Bajo">
      <formula>NOT(ISERROR(SEARCH("3- Bajo",A30)))</formula>
    </cfRule>
    <cfRule type="containsText" dxfId="107" priority="67" operator="containsText" text="4- Bajo">
      <formula>NOT(ISERROR(SEARCH("4- Bajo",A30)))</formula>
    </cfRule>
    <cfRule type="containsText" dxfId="106" priority="68" operator="containsText" text="1- Bajo">
      <formula>NOT(ISERROR(SEARCH("1- Bajo",A30)))</formula>
    </cfRule>
  </conditionalFormatting>
  <conditionalFormatting sqref="A40:E40">
    <cfRule type="containsText" dxfId="105" priority="56" operator="containsText" text="3- Moderado">
      <formula>NOT(ISERROR(SEARCH("3- Moderado",A40)))</formula>
    </cfRule>
    <cfRule type="containsText" dxfId="104" priority="57" operator="containsText" text="6- Moderado">
      <formula>NOT(ISERROR(SEARCH("6- Moderado",A40)))</formula>
    </cfRule>
    <cfRule type="containsText" dxfId="103" priority="58" operator="containsText" text="4- Moderado">
      <formula>NOT(ISERROR(SEARCH("4- Moderado",A40)))</formula>
    </cfRule>
    <cfRule type="containsText" dxfId="102" priority="59" operator="containsText" text="3- Bajo">
      <formula>NOT(ISERROR(SEARCH("3- Bajo",A40)))</formula>
    </cfRule>
    <cfRule type="containsText" dxfId="101" priority="60" operator="containsText" text="4- Bajo">
      <formula>NOT(ISERROR(SEARCH("4- Bajo",A40)))</formula>
    </cfRule>
    <cfRule type="containsText" dxfId="100" priority="61" operator="containsText" text="1- Bajo">
      <formula>NOT(ISERROR(SEARCH("1- Bajo",A40)))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2" operator="containsText" text="3- Moderado">
      <formula>NOT(ISERROR(SEARCH("3- Moderado",A60)))</formula>
    </cfRule>
    <cfRule type="containsText" dxfId="92" priority="23" operator="containsText" text="6- Moderado">
      <formula>NOT(ISERROR(SEARCH("6- Moderado",A60)))</formula>
    </cfRule>
    <cfRule type="containsText" dxfId="91" priority="24" operator="containsText" text="4- Moderado">
      <formula>NOT(ISERROR(SEARCH("4- Moderado",A60)))</formula>
    </cfRule>
    <cfRule type="containsText" dxfId="90" priority="25" operator="containsText" text="3- Bajo">
      <formula>NOT(ISERROR(SEARCH("3- Bajo",A60)))</formula>
    </cfRule>
    <cfRule type="containsText" dxfId="89" priority="26" operator="containsText" text="4- Bajo">
      <formula>NOT(ISERROR(SEARCH("4- Bajo",A60)))</formula>
    </cfRule>
    <cfRule type="containsText" dxfId="88" priority="27" operator="containsText" text="1- Bajo">
      <formula>NOT(ISERROR(SEARCH("1- Bajo",A60)))</formula>
    </cfRule>
  </conditionalFormatting>
  <conditionalFormatting sqref="A70:E70">
    <cfRule type="containsText" dxfId="87" priority="15" operator="containsText" text="3- Moderado">
      <formula>NOT(ISERROR(SEARCH("3- Moderado",A70)))</formula>
    </cfRule>
    <cfRule type="containsText" dxfId="86" priority="16" operator="containsText" text="6- Moderado">
      <formula>NOT(ISERROR(SEARCH("6- Moderado",A70)))</formula>
    </cfRule>
    <cfRule type="containsText" dxfId="85" priority="17" operator="containsText" text="4- Moderado">
      <formula>NOT(ISERROR(SEARCH("4- Moderado",A70)))</formula>
    </cfRule>
    <cfRule type="containsText" dxfId="84" priority="18" operator="containsText" text="3- Bajo">
      <formula>NOT(ISERROR(SEARCH("3- Bajo",A70)))</formula>
    </cfRule>
    <cfRule type="containsText" dxfId="83" priority="19" operator="containsText" text="4- Bajo">
      <formula>NOT(ISERROR(SEARCH("4- Bajo",A70)))</formula>
    </cfRule>
    <cfRule type="containsText" dxfId="82" priority="20" operator="containsText" text="1- Bajo">
      <formula>NOT(ISERROR(SEARCH("1- Bajo",A70)))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3" operator="containsText" text="3- Bajo">
      <formula>NOT(ISERROR(SEARCH("3- Bajo",C8)))</formula>
    </cfRule>
    <cfRule type="containsText" dxfId="77" priority="74" operator="containsText" text="4- Bajo">
      <formula>NOT(ISERROR(SEARCH("4- Bajo",C8)))</formula>
    </cfRule>
    <cfRule type="containsText" dxfId="76" priority="75" operator="containsText" text="1- Bajo">
      <formula>NOT(ISERROR(SEARCH("1- Bajo",C8)))</formula>
    </cfRule>
  </conditionalFormatting>
  <conditionalFormatting sqref="D10:D79">
    <cfRule type="containsText" dxfId="75" priority="39" operator="containsText" text="Muy Alta">
      <formula>NOT(ISERROR(SEARCH("Muy Alta",D10)))</formula>
    </cfRule>
    <cfRule type="containsText" dxfId="74" priority="40" operator="containsText" text="Alta">
      <formula>NOT(ISERROR(SEARCH("Alta",D10)))</formula>
    </cfRule>
    <cfRule type="containsText" dxfId="73" priority="41" operator="containsText" text="Baja">
      <formula>NOT(ISERROR(SEARCH("Baja",D10)))</formula>
    </cfRule>
    <cfRule type="containsText" dxfId="72" priority="42" operator="containsText" text="Muy Baja">
      <formula>NOT(ISERROR(SEARCH("Muy Baja",D10)))</formula>
    </cfRule>
    <cfRule type="containsText" dxfId="71" priority="44" operator="containsText" text="Media">
      <formula>NOT(ISERROR(SEARCH("Media",D10)))</formula>
    </cfRule>
  </conditionalFormatting>
  <conditionalFormatting sqref="E10:E79">
    <cfRule type="containsText" dxfId="70" priority="35" operator="containsText" text="Catastrófico">
      <formula>NOT(ISERROR(SEARCH("Catastrófico",E10)))</formula>
    </cfRule>
    <cfRule type="containsText" dxfId="69" priority="36" operator="containsText" text="Mayor">
      <formula>NOT(ISERROR(SEARCH("Mayor",E10)))</formula>
    </cfRule>
    <cfRule type="containsText" dxfId="68" priority="37" operator="containsText" text="Menor">
      <formula>NOT(ISERROR(SEARCH("Menor",E10)))</formula>
    </cfRule>
    <cfRule type="containsText" dxfId="67" priority="38" operator="containsText" text="Leve">
      <formula>NOT(ISERROR(SEARCH("Leve",E10)))</formula>
    </cfRule>
  </conditionalFormatting>
  <conditionalFormatting sqref="E10:F7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79">
    <cfRule type="containsText" dxfId="65" priority="51" operator="containsText" text="Bajo">
      <formula>NOT(ISERROR(SEARCH("Bajo",F10)))</formula>
    </cfRule>
    <cfRule type="containsText" dxfId="64" priority="52" operator="containsText" text="Moderado">
      <formula>NOT(ISERROR(SEARCH("Moderado",F10)))</formula>
    </cfRule>
    <cfRule type="containsText" dxfId="63" priority="53" operator="containsText" text="Alto">
      <formula>NOT(ISERROR(SEARCH("Alto",F10)))</formula>
    </cfRule>
    <cfRule type="containsText" dxfId="62"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7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zoomScale="55" zoomScaleNormal="55" workbookViewId="0">
      <selection activeCell="E96" sqref="E9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68" t="s">
        <v>260</v>
      </c>
      <c r="B4" s="568"/>
      <c r="C4" s="569"/>
      <c r="D4" s="569"/>
      <c r="E4" s="569"/>
      <c r="F4" s="569"/>
      <c r="G4" s="569"/>
      <c r="H4" s="569"/>
      <c r="I4" s="569"/>
      <c r="J4" s="569"/>
      <c r="K4" s="569"/>
      <c r="L4" s="569"/>
      <c r="M4" s="569"/>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68" t="s">
        <v>261</v>
      </c>
      <c r="B5" s="568"/>
      <c r="C5" s="602"/>
      <c r="D5" s="602"/>
      <c r="E5" s="602"/>
      <c r="F5" s="602"/>
      <c r="G5" s="602"/>
      <c r="H5" s="602"/>
      <c r="I5" s="602"/>
      <c r="J5" s="602"/>
      <c r="K5" s="602"/>
      <c r="L5" s="602"/>
      <c r="M5" s="60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68" t="s">
        <v>262</v>
      </c>
      <c r="B6" s="568"/>
      <c r="C6" s="684"/>
      <c r="D6" s="685"/>
      <c r="E6" s="685"/>
      <c r="F6" s="685"/>
      <c r="G6" s="685"/>
      <c r="H6" s="685"/>
      <c r="I6" s="685"/>
      <c r="J6" s="685"/>
      <c r="K6" s="685"/>
      <c r="L6" s="685"/>
      <c r="M6" s="686"/>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79" t="s">
        <v>456</v>
      </c>
      <c r="B7" s="680"/>
      <c r="C7" s="681"/>
      <c r="D7" s="682" t="s">
        <v>457</v>
      </c>
      <c r="E7" s="682"/>
      <c r="F7" s="682"/>
      <c r="G7" s="683" t="s">
        <v>458</v>
      </c>
      <c r="H7" s="674" t="s">
        <v>459</v>
      </c>
      <c r="I7" s="676" t="s">
        <v>460</v>
      </c>
      <c r="J7" s="677"/>
      <c r="K7" s="676" t="s">
        <v>461</v>
      </c>
      <c r="L7" s="677"/>
      <c r="M7" s="678" t="s">
        <v>471</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202</v>
      </c>
      <c r="C8" s="34" t="s">
        <v>204</v>
      </c>
      <c r="D8" s="27" t="s">
        <v>214</v>
      </c>
      <c r="E8" s="27" t="s">
        <v>463</v>
      </c>
      <c r="F8" s="27" t="s">
        <v>464</v>
      </c>
      <c r="G8" s="683"/>
      <c r="H8" s="675"/>
      <c r="I8" s="28" t="s">
        <v>465</v>
      </c>
      <c r="J8" s="28" t="s">
        <v>466</v>
      </c>
      <c r="K8" s="28" t="s">
        <v>467</v>
      </c>
      <c r="L8" s="28" t="s">
        <v>468</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70" t="str">
        <f>'7- Mapa Final'!B10</f>
        <v>Vencimiento de Términos</v>
      </c>
      <c r="C10" s="670" t="str">
        <f>'7- Mapa Final'!C10</f>
        <v>Se realizan  actuaciones procesales ose da  respuesta a las solicitudes de los usuarios de la administración de justicia en materia penal, después del  término legal establecido para decidir sobre los conflictos presentados a los jueces.</v>
      </c>
      <c r="D10" s="687" t="str">
        <f>'7- Mapa Final'!J10</f>
        <v>Media - 3</v>
      </c>
      <c r="E10" s="688" t="str">
        <f>'7- Mapa Final'!K10</f>
        <v>Menor - 2</v>
      </c>
      <c r="F10" s="673" t="str">
        <f>'7- Mapa Final'!M10</f>
        <v>Moderado - 6</v>
      </c>
      <c r="G10" s="521"/>
      <c r="H10" s="671"/>
      <c r="I10" s="671"/>
      <c r="J10" s="671"/>
      <c r="K10" s="671"/>
      <c r="L10" s="671"/>
      <c r="M10" s="67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2"/>
      <c r="B11" s="644"/>
      <c r="C11" s="644"/>
      <c r="D11" s="647"/>
      <c r="E11" s="650"/>
      <c r="F11" s="656"/>
      <c r="G11" s="522"/>
      <c r="H11" s="652"/>
      <c r="I11" s="652"/>
      <c r="J11" s="652"/>
      <c r="K11" s="652"/>
      <c r="L11" s="652"/>
      <c r="M11" s="65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2"/>
      <c r="B12" s="644"/>
      <c r="C12" s="644"/>
      <c r="D12" s="647"/>
      <c r="E12" s="650"/>
      <c r="F12" s="656"/>
      <c r="G12" s="522"/>
      <c r="H12" s="652"/>
      <c r="I12" s="652"/>
      <c r="J12" s="652"/>
      <c r="K12" s="652"/>
      <c r="L12" s="652"/>
      <c r="M12" s="65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2"/>
      <c r="B13" s="644"/>
      <c r="C13" s="644"/>
      <c r="D13" s="647"/>
      <c r="E13" s="650"/>
      <c r="F13" s="656"/>
      <c r="G13" s="522"/>
      <c r="H13" s="652"/>
      <c r="I13" s="652"/>
      <c r="J13" s="652"/>
      <c r="K13" s="652"/>
      <c r="L13" s="652"/>
      <c r="M13" s="65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2"/>
      <c r="B14" s="644"/>
      <c r="C14" s="644"/>
      <c r="D14" s="647"/>
      <c r="E14" s="650"/>
      <c r="F14" s="656"/>
      <c r="G14" s="522"/>
      <c r="H14" s="652"/>
      <c r="I14" s="652"/>
      <c r="J14" s="652"/>
      <c r="K14" s="652"/>
      <c r="L14" s="652"/>
      <c r="M14" s="65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2"/>
      <c r="B15" s="644"/>
      <c r="C15" s="644"/>
      <c r="D15" s="647"/>
      <c r="E15" s="650"/>
      <c r="F15" s="656"/>
      <c r="G15" s="522"/>
      <c r="H15" s="652"/>
      <c r="I15" s="652"/>
      <c r="J15" s="652"/>
      <c r="K15" s="652"/>
      <c r="L15" s="652"/>
      <c r="M15" s="65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2"/>
      <c r="B16" s="644"/>
      <c r="C16" s="644"/>
      <c r="D16" s="647"/>
      <c r="E16" s="650"/>
      <c r="F16" s="656"/>
      <c r="G16" s="522"/>
      <c r="H16" s="652"/>
      <c r="I16" s="652"/>
      <c r="J16" s="652"/>
      <c r="K16" s="652"/>
      <c r="L16" s="652"/>
      <c r="M16" s="65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2"/>
      <c r="B17" s="644"/>
      <c r="C17" s="644"/>
      <c r="D17" s="647"/>
      <c r="E17" s="650"/>
      <c r="F17" s="656"/>
      <c r="G17" s="522"/>
      <c r="H17" s="652"/>
      <c r="I17" s="652"/>
      <c r="J17" s="652"/>
      <c r="K17" s="652"/>
      <c r="L17" s="652"/>
      <c r="M17" s="65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2"/>
      <c r="B18" s="644"/>
      <c r="C18" s="644"/>
      <c r="D18" s="647"/>
      <c r="E18" s="650"/>
      <c r="F18" s="656"/>
      <c r="G18" s="522"/>
      <c r="H18" s="652"/>
      <c r="I18" s="652"/>
      <c r="J18" s="652"/>
      <c r="K18" s="652"/>
      <c r="L18" s="652"/>
      <c r="M18" s="65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2"/>
      <c r="B19" s="644"/>
      <c r="C19" s="644"/>
      <c r="D19" s="647"/>
      <c r="E19" s="650"/>
      <c r="F19" s="656"/>
      <c r="G19" s="522"/>
      <c r="H19" s="652"/>
      <c r="I19" s="652"/>
      <c r="J19" s="652"/>
      <c r="K19" s="652"/>
      <c r="L19" s="652"/>
      <c r="M19" s="65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2">
        <f>'7- Mapa Final'!A20</f>
        <v>2</v>
      </c>
      <c r="B20" s="644" t="str">
        <f>'7- Mapa Final'!B20</f>
        <v xml:space="preserve">Incumplimientos en la realizacion de audiencias </v>
      </c>
      <c r="C20" s="644" t="str">
        <f>'7- Mapa Final'!C20</f>
        <v xml:space="preserve">No se atiende la  solicitud  de un fiscal o parte interesada para la realización de una audiencia preliminar o no se cumple  la programción de audiencias de Conocimiento. </v>
      </c>
      <c r="D20" s="646" t="str">
        <f>'7- Mapa Final'!J20</f>
        <v>Baja - 2</v>
      </c>
      <c r="E20" s="649" t="str">
        <f>'7- Mapa Final'!K20</f>
        <v>Menor - 2</v>
      </c>
      <c r="F20" s="656" t="str">
        <f>'7- Mapa Final'!M20</f>
        <v>Moderado - 4</v>
      </c>
      <c r="G20" s="522"/>
      <c r="H20" s="652"/>
      <c r="I20" s="652"/>
      <c r="J20" s="652"/>
      <c r="K20" s="652"/>
      <c r="L20" s="652"/>
      <c r="M20" s="65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2"/>
      <c r="B21" s="644"/>
      <c r="C21" s="644"/>
      <c r="D21" s="647"/>
      <c r="E21" s="650"/>
      <c r="F21" s="656"/>
      <c r="G21" s="522"/>
      <c r="H21" s="652"/>
      <c r="I21" s="652"/>
      <c r="J21" s="652"/>
      <c r="K21" s="652"/>
      <c r="L21" s="652"/>
      <c r="M21" s="65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2"/>
      <c r="B22" s="644"/>
      <c r="C22" s="644"/>
      <c r="D22" s="647"/>
      <c r="E22" s="650"/>
      <c r="F22" s="656"/>
      <c r="G22" s="522"/>
      <c r="H22" s="652"/>
      <c r="I22" s="652"/>
      <c r="J22" s="652"/>
      <c r="K22" s="652"/>
      <c r="L22" s="652"/>
      <c r="M22" s="65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2"/>
      <c r="B23" s="644"/>
      <c r="C23" s="644"/>
      <c r="D23" s="647"/>
      <c r="E23" s="650"/>
      <c r="F23" s="656"/>
      <c r="G23" s="522"/>
      <c r="H23" s="652"/>
      <c r="I23" s="652"/>
      <c r="J23" s="652"/>
      <c r="K23" s="652"/>
      <c r="L23" s="652"/>
      <c r="M23" s="65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2"/>
      <c r="B24" s="644"/>
      <c r="C24" s="644"/>
      <c r="D24" s="647"/>
      <c r="E24" s="650"/>
      <c r="F24" s="656"/>
      <c r="G24" s="522"/>
      <c r="H24" s="652"/>
      <c r="I24" s="652"/>
      <c r="J24" s="652"/>
      <c r="K24" s="652"/>
      <c r="L24" s="652"/>
      <c r="M24" s="65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2"/>
      <c r="B25" s="644"/>
      <c r="C25" s="644"/>
      <c r="D25" s="647"/>
      <c r="E25" s="650"/>
      <c r="F25" s="656"/>
      <c r="G25" s="522"/>
      <c r="H25" s="652"/>
      <c r="I25" s="652"/>
      <c r="J25" s="652"/>
      <c r="K25" s="652"/>
      <c r="L25" s="652"/>
      <c r="M25" s="654"/>
      <c r="N25" s="33"/>
      <c r="O25" s="33"/>
    </row>
    <row r="26" spans="1:169">
      <c r="A26" s="642"/>
      <c r="B26" s="644"/>
      <c r="C26" s="644"/>
      <c r="D26" s="647"/>
      <c r="E26" s="650"/>
      <c r="F26" s="656"/>
      <c r="G26" s="522"/>
      <c r="H26" s="652"/>
      <c r="I26" s="652"/>
      <c r="J26" s="652"/>
      <c r="K26" s="652"/>
      <c r="L26" s="652"/>
      <c r="M26" s="654"/>
      <c r="N26" s="33"/>
      <c r="O26" s="33"/>
    </row>
    <row r="27" spans="1:169">
      <c r="A27" s="642"/>
      <c r="B27" s="644"/>
      <c r="C27" s="644"/>
      <c r="D27" s="647"/>
      <c r="E27" s="650"/>
      <c r="F27" s="656"/>
      <c r="G27" s="522"/>
      <c r="H27" s="652"/>
      <c r="I27" s="652"/>
      <c r="J27" s="652"/>
      <c r="K27" s="652"/>
      <c r="L27" s="652"/>
      <c r="M27" s="654"/>
      <c r="N27" s="33"/>
      <c r="O27" s="33"/>
    </row>
    <row r="28" spans="1:169">
      <c r="A28" s="642"/>
      <c r="B28" s="644"/>
      <c r="C28" s="644"/>
      <c r="D28" s="647"/>
      <c r="E28" s="650"/>
      <c r="F28" s="656"/>
      <c r="G28" s="522"/>
      <c r="H28" s="652"/>
      <c r="I28" s="652"/>
      <c r="J28" s="652"/>
      <c r="K28" s="652"/>
      <c r="L28" s="652"/>
      <c r="M28" s="654"/>
      <c r="N28" s="33"/>
      <c r="O28" s="33"/>
    </row>
    <row r="29" spans="1:169">
      <c r="A29" s="642"/>
      <c r="B29" s="644"/>
      <c r="C29" s="644"/>
      <c r="D29" s="647"/>
      <c r="E29" s="650"/>
      <c r="F29" s="656"/>
      <c r="G29" s="522"/>
      <c r="H29" s="652"/>
      <c r="I29" s="652"/>
      <c r="J29" s="652"/>
      <c r="K29" s="652"/>
      <c r="L29" s="652"/>
      <c r="M29" s="654"/>
      <c r="N29" s="33"/>
      <c r="O29" s="33"/>
    </row>
    <row r="30" spans="1:169" s="25" customFormat="1" ht="12.75">
      <c r="A30" s="642">
        <f>'7- Mapa Final'!A30</f>
        <v>3</v>
      </c>
      <c r="B30" s="644" t="str">
        <f>'7- Mapa Final'!B30</f>
        <v xml:space="preserve"> Efectuar notificaciones que no cumplan con los requistos</v>
      </c>
      <c r="C30" s="644" t="str">
        <f>'7- Mapa Final'!C30</f>
        <v>No se realizan las  notificaciones , no se erfectuan  oportunamente o no se aplica aplicar la normatividad</v>
      </c>
      <c r="D30" s="646" t="str">
        <f>'7- Mapa Final'!J30</f>
        <v>Muy Baja - 1</v>
      </c>
      <c r="E30" s="649" t="str">
        <f>'7- Mapa Final'!K30</f>
        <v>Menor - 2</v>
      </c>
      <c r="F30" s="656" t="str">
        <f>'7- Mapa Final'!M30</f>
        <v>Bajo - 2</v>
      </c>
      <c r="G30" s="522"/>
      <c r="H30" s="652"/>
      <c r="I30" s="652"/>
      <c r="J30" s="652"/>
      <c r="K30" s="652"/>
      <c r="L30" s="652"/>
      <c r="M30" s="65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2"/>
      <c r="B31" s="644"/>
      <c r="C31" s="644"/>
      <c r="D31" s="647"/>
      <c r="E31" s="650"/>
      <c r="F31" s="656"/>
      <c r="G31" s="522"/>
      <c r="H31" s="652"/>
      <c r="I31" s="652"/>
      <c r="J31" s="652"/>
      <c r="K31" s="652"/>
      <c r="L31" s="652"/>
      <c r="M31" s="65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2"/>
      <c r="B32" s="644"/>
      <c r="C32" s="644"/>
      <c r="D32" s="647"/>
      <c r="E32" s="650"/>
      <c r="F32" s="656"/>
      <c r="G32" s="522"/>
      <c r="H32" s="652"/>
      <c r="I32" s="652"/>
      <c r="J32" s="652"/>
      <c r="K32" s="652"/>
      <c r="L32" s="652"/>
      <c r="M32" s="65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2"/>
      <c r="B33" s="644"/>
      <c r="C33" s="644"/>
      <c r="D33" s="647"/>
      <c r="E33" s="650"/>
      <c r="F33" s="656"/>
      <c r="G33" s="522"/>
      <c r="H33" s="652"/>
      <c r="I33" s="652"/>
      <c r="J33" s="652"/>
      <c r="K33" s="652"/>
      <c r="L33" s="652"/>
      <c r="M33" s="65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2"/>
      <c r="B34" s="644"/>
      <c r="C34" s="644"/>
      <c r="D34" s="647"/>
      <c r="E34" s="650"/>
      <c r="F34" s="656"/>
      <c r="G34" s="522"/>
      <c r="H34" s="652"/>
      <c r="I34" s="652"/>
      <c r="J34" s="652"/>
      <c r="K34" s="652"/>
      <c r="L34" s="652"/>
      <c r="M34" s="65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2"/>
      <c r="B35" s="644"/>
      <c r="C35" s="644"/>
      <c r="D35" s="647"/>
      <c r="E35" s="650"/>
      <c r="F35" s="656"/>
      <c r="G35" s="522"/>
      <c r="H35" s="652"/>
      <c r="I35" s="652"/>
      <c r="J35" s="652"/>
      <c r="K35" s="652"/>
      <c r="L35" s="652"/>
      <c r="M35" s="654"/>
      <c r="N35" s="33"/>
      <c r="O35" s="33"/>
    </row>
    <row r="36" spans="1:169">
      <c r="A36" s="642"/>
      <c r="B36" s="644"/>
      <c r="C36" s="644"/>
      <c r="D36" s="647"/>
      <c r="E36" s="650"/>
      <c r="F36" s="656"/>
      <c r="G36" s="522"/>
      <c r="H36" s="652"/>
      <c r="I36" s="652"/>
      <c r="J36" s="652"/>
      <c r="K36" s="652"/>
      <c r="L36" s="652"/>
      <c r="M36" s="654"/>
      <c r="N36" s="33"/>
      <c r="O36" s="33"/>
    </row>
    <row r="37" spans="1:169">
      <c r="A37" s="642"/>
      <c r="B37" s="644"/>
      <c r="C37" s="644"/>
      <c r="D37" s="647"/>
      <c r="E37" s="650"/>
      <c r="F37" s="656"/>
      <c r="G37" s="522"/>
      <c r="H37" s="652"/>
      <c r="I37" s="652"/>
      <c r="J37" s="652"/>
      <c r="K37" s="652"/>
      <c r="L37" s="652"/>
      <c r="M37" s="654"/>
      <c r="N37" s="33"/>
      <c r="O37" s="33"/>
    </row>
    <row r="38" spans="1:169">
      <c r="A38" s="642"/>
      <c r="B38" s="644"/>
      <c r="C38" s="644"/>
      <c r="D38" s="647"/>
      <c r="E38" s="650"/>
      <c r="F38" s="656"/>
      <c r="G38" s="522"/>
      <c r="H38" s="652"/>
      <c r="I38" s="652"/>
      <c r="J38" s="652"/>
      <c r="K38" s="652"/>
      <c r="L38" s="652"/>
      <c r="M38" s="654"/>
      <c r="N38" s="33"/>
      <c r="O38" s="33"/>
    </row>
    <row r="39" spans="1:169">
      <c r="A39" s="642"/>
      <c r="B39" s="644"/>
      <c r="C39" s="644"/>
      <c r="D39" s="647"/>
      <c r="E39" s="650"/>
      <c r="F39" s="656"/>
      <c r="G39" s="522"/>
      <c r="H39" s="652"/>
      <c r="I39" s="652"/>
      <c r="J39" s="652"/>
      <c r="K39" s="652"/>
      <c r="L39" s="652"/>
      <c r="M39" s="654"/>
      <c r="N39" s="33"/>
      <c r="O39" s="33"/>
    </row>
    <row r="40" spans="1:169" s="25" customFormat="1" ht="12.75">
      <c r="A40" s="642" t="e">
        <f>'7- Mapa Final'!#REF!</f>
        <v>#REF!</v>
      </c>
      <c r="B40" s="644" t="e">
        <f>'7- Mapa Final'!#REF!</f>
        <v>#REF!</v>
      </c>
      <c r="C40" s="644" t="e">
        <f>'7- Mapa Final'!#REF!</f>
        <v>#REF!</v>
      </c>
      <c r="D40" s="646" t="e">
        <f>'7- Mapa Final'!#REF!</f>
        <v>#REF!</v>
      </c>
      <c r="E40" s="649" t="e">
        <f>'7- Mapa Final'!#REF!</f>
        <v>#REF!</v>
      </c>
      <c r="F40" s="656" t="e">
        <f>'7- Mapa Final'!#REF!</f>
        <v>#REF!</v>
      </c>
      <c r="G40" s="522"/>
      <c r="H40" s="652"/>
      <c r="I40" s="652"/>
      <c r="J40" s="652"/>
      <c r="K40" s="652"/>
      <c r="L40" s="652"/>
      <c r="M40" s="65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2"/>
      <c r="B41" s="644"/>
      <c r="C41" s="644"/>
      <c r="D41" s="647"/>
      <c r="E41" s="650"/>
      <c r="F41" s="656"/>
      <c r="G41" s="522"/>
      <c r="H41" s="652"/>
      <c r="I41" s="652"/>
      <c r="J41" s="652"/>
      <c r="K41" s="652"/>
      <c r="L41" s="652"/>
      <c r="M41" s="65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2"/>
      <c r="B42" s="644"/>
      <c r="C42" s="644"/>
      <c r="D42" s="647"/>
      <c r="E42" s="650"/>
      <c r="F42" s="656"/>
      <c r="G42" s="522"/>
      <c r="H42" s="652"/>
      <c r="I42" s="652"/>
      <c r="J42" s="652"/>
      <c r="K42" s="652"/>
      <c r="L42" s="652"/>
      <c r="M42" s="65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2"/>
      <c r="B43" s="644"/>
      <c r="C43" s="644"/>
      <c r="D43" s="647"/>
      <c r="E43" s="650"/>
      <c r="F43" s="656"/>
      <c r="G43" s="522"/>
      <c r="H43" s="652"/>
      <c r="I43" s="652"/>
      <c r="J43" s="652"/>
      <c r="K43" s="652"/>
      <c r="L43" s="652"/>
      <c r="M43" s="65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2"/>
      <c r="B44" s="644"/>
      <c r="C44" s="644"/>
      <c r="D44" s="647"/>
      <c r="E44" s="650"/>
      <c r="F44" s="656"/>
      <c r="G44" s="522"/>
      <c r="H44" s="652"/>
      <c r="I44" s="652"/>
      <c r="J44" s="652"/>
      <c r="K44" s="652"/>
      <c r="L44" s="652"/>
      <c r="M44" s="65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2"/>
      <c r="B45" s="644"/>
      <c r="C45" s="644"/>
      <c r="D45" s="647"/>
      <c r="E45" s="650"/>
      <c r="F45" s="656"/>
      <c r="G45" s="522"/>
      <c r="H45" s="652"/>
      <c r="I45" s="652"/>
      <c r="J45" s="652"/>
      <c r="K45" s="652"/>
      <c r="L45" s="652"/>
      <c r="M45" s="654"/>
      <c r="N45" s="33"/>
      <c r="O45" s="33"/>
    </row>
    <row r="46" spans="1:169">
      <c r="A46" s="642"/>
      <c r="B46" s="644"/>
      <c r="C46" s="644"/>
      <c r="D46" s="647"/>
      <c r="E46" s="650"/>
      <c r="F46" s="656"/>
      <c r="G46" s="522"/>
      <c r="H46" s="652"/>
      <c r="I46" s="652"/>
      <c r="J46" s="652"/>
      <c r="K46" s="652"/>
      <c r="L46" s="652"/>
      <c r="M46" s="654"/>
      <c r="N46" s="33"/>
      <c r="O46" s="33"/>
    </row>
    <row r="47" spans="1:169">
      <c r="A47" s="642"/>
      <c r="B47" s="644"/>
      <c r="C47" s="644"/>
      <c r="D47" s="647"/>
      <c r="E47" s="650"/>
      <c r="F47" s="656"/>
      <c r="G47" s="522"/>
      <c r="H47" s="652"/>
      <c r="I47" s="652"/>
      <c r="J47" s="652"/>
      <c r="K47" s="652"/>
      <c r="L47" s="652"/>
      <c r="M47" s="654"/>
      <c r="N47" s="33"/>
      <c r="O47" s="33"/>
    </row>
    <row r="48" spans="1:169">
      <c r="A48" s="642"/>
      <c r="B48" s="644"/>
      <c r="C48" s="644"/>
      <c r="D48" s="647"/>
      <c r="E48" s="650"/>
      <c r="F48" s="656"/>
      <c r="G48" s="522"/>
      <c r="H48" s="652"/>
      <c r="I48" s="652"/>
      <c r="J48" s="652"/>
      <c r="K48" s="652"/>
      <c r="L48" s="652"/>
      <c r="M48" s="654"/>
      <c r="N48" s="33"/>
      <c r="O48" s="33"/>
    </row>
    <row r="49" spans="1:169">
      <c r="A49" s="642"/>
      <c r="B49" s="644"/>
      <c r="C49" s="644"/>
      <c r="D49" s="647"/>
      <c r="E49" s="650"/>
      <c r="F49" s="656"/>
      <c r="G49" s="522"/>
      <c r="H49" s="652"/>
      <c r="I49" s="652"/>
      <c r="J49" s="652"/>
      <c r="K49" s="652"/>
      <c r="L49" s="652"/>
      <c r="M49" s="654"/>
      <c r="N49" s="33"/>
      <c r="O49" s="33"/>
    </row>
    <row r="50" spans="1:169" s="25" customFormat="1" ht="12.75">
      <c r="A50" s="642">
        <v>5</v>
      </c>
      <c r="B50" s="644" t="str">
        <f>'7- Mapa Final'!B40</f>
        <v>Pérdida de documentos</v>
      </c>
      <c r="C50" s="644" t="str">
        <f>'7- Mapa Final'!C40</f>
        <v>Extravío temporal o definitivo de los  documentos de los procesos judiciales</v>
      </c>
      <c r="D50" s="646" t="str">
        <f>'7- Mapa Final'!J40</f>
        <v>Muy Baja - 1</v>
      </c>
      <c r="E50" s="649" t="str">
        <f>'7- Mapa Final'!K40</f>
        <v>Menor - 2</v>
      </c>
      <c r="F50" s="656" t="str">
        <f>'7- Mapa Final'!M40</f>
        <v>Bajo - 2</v>
      </c>
      <c r="G50" s="522"/>
      <c r="H50" s="652"/>
      <c r="I50" s="652"/>
      <c r="J50" s="652"/>
      <c r="K50" s="652"/>
      <c r="L50" s="652"/>
      <c r="M50" s="65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2"/>
      <c r="B51" s="644"/>
      <c r="C51" s="644"/>
      <c r="D51" s="647"/>
      <c r="E51" s="650"/>
      <c r="F51" s="656"/>
      <c r="G51" s="522"/>
      <c r="H51" s="652"/>
      <c r="I51" s="652"/>
      <c r="J51" s="652"/>
      <c r="K51" s="652"/>
      <c r="L51" s="652"/>
      <c r="M51" s="65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2"/>
      <c r="B52" s="644"/>
      <c r="C52" s="644"/>
      <c r="D52" s="647"/>
      <c r="E52" s="650"/>
      <c r="F52" s="656"/>
      <c r="G52" s="522"/>
      <c r="H52" s="652"/>
      <c r="I52" s="652"/>
      <c r="J52" s="652"/>
      <c r="K52" s="652"/>
      <c r="L52" s="652"/>
      <c r="M52" s="65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2"/>
      <c r="B53" s="644"/>
      <c r="C53" s="644"/>
      <c r="D53" s="647"/>
      <c r="E53" s="650"/>
      <c r="F53" s="656"/>
      <c r="G53" s="522"/>
      <c r="H53" s="652"/>
      <c r="I53" s="652"/>
      <c r="J53" s="652"/>
      <c r="K53" s="652"/>
      <c r="L53" s="652"/>
      <c r="M53" s="65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2"/>
      <c r="B54" s="644"/>
      <c r="C54" s="644"/>
      <c r="D54" s="647"/>
      <c r="E54" s="650"/>
      <c r="F54" s="656"/>
      <c r="G54" s="522"/>
      <c r="H54" s="652"/>
      <c r="I54" s="652"/>
      <c r="J54" s="652"/>
      <c r="K54" s="652"/>
      <c r="L54" s="652"/>
      <c r="M54" s="65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2"/>
      <c r="B55" s="644"/>
      <c r="C55" s="644"/>
      <c r="D55" s="647"/>
      <c r="E55" s="650"/>
      <c r="F55" s="656"/>
      <c r="G55" s="522"/>
      <c r="H55" s="652"/>
      <c r="I55" s="652"/>
      <c r="J55" s="652"/>
      <c r="K55" s="652"/>
      <c r="L55" s="652"/>
      <c r="M55" s="654"/>
      <c r="N55" s="33"/>
      <c r="O55" s="33"/>
    </row>
    <row r="56" spans="1:169">
      <c r="A56" s="642"/>
      <c r="B56" s="644"/>
      <c r="C56" s="644"/>
      <c r="D56" s="647"/>
      <c r="E56" s="650"/>
      <c r="F56" s="656"/>
      <c r="G56" s="522"/>
      <c r="H56" s="652"/>
      <c r="I56" s="652"/>
      <c r="J56" s="652"/>
      <c r="K56" s="652"/>
      <c r="L56" s="652"/>
      <c r="M56" s="654"/>
      <c r="N56" s="33"/>
      <c r="O56" s="33"/>
    </row>
    <row r="57" spans="1:169">
      <c r="A57" s="642"/>
      <c r="B57" s="644"/>
      <c r="C57" s="644"/>
      <c r="D57" s="647"/>
      <c r="E57" s="650"/>
      <c r="F57" s="656"/>
      <c r="G57" s="522"/>
      <c r="H57" s="652"/>
      <c r="I57" s="652"/>
      <c r="J57" s="652"/>
      <c r="K57" s="652"/>
      <c r="L57" s="652"/>
      <c r="M57" s="654"/>
      <c r="N57" s="33"/>
      <c r="O57" s="33"/>
    </row>
    <row r="58" spans="1:169">
      <c r="A58" s="642"/>
      <c r="B58" s="644"/>
      <c r="C58" s="644"/>
      <c r="D58" s="647"/>
      <c r="E58" s="650"/>
      <c r="F58" s="656"/>
      <c r="G58" s="522"/>
      <c r="H58" s="652"/>
      <c r="I58" s="652"/>
      <c r="J58" s="652"/>
      <c r="K58" s="652"/>
      <c r="L58" s="652"/>
      <c r="M58" s="654"/>
      <c r="N58" s="33"/>
      <c r="O58" s="33"/>
    </row>
    <row r="59" spans="1:169" ht="15.75" thickBot="1">
      <c r="A59" s="643"/>
      <c r="B59" s="645"/>
      <c r="C59" s="645"/>
      <c r="D59" s="648"/>
      <c r="E59" s="651"/>
      <c r="F59" s="657"/>
      <c r="G59" s="523"/>
      <c r="H59" s="653"/>
      <c r="I59" s="653"/>
      <c r="J59" s="653"/>
      <c r="K59" s="653"/>
      <c r="L59" s="653"/>
      <c r="M59" s="655"/>
      <c r="N59" s="33"/>
      <c r="O59" s="33"/>
    </row>
    <row r="60" spans="1:169" s="25" customFormat="1" ht="12.75">
      <c r="A60" s="642">
        <v>6</v>
      </c>
      <c r="B60" s="644" t="str">
        <f>'7- Mapa Final'!B50</f>
        <v xml:space="preserve">Recibir , ofrecer, prometer , entregar o aceptar dádivas o beneficios a nombre propio o de terceros para  expedir, alterar,retener , extraviar o entregar  documentos  sin el lleno de requisitos legales </v>
      </c>
      <c r="C60" s="644" t="str">
        <f>'7- Mapa Final'!C50</f>
        <v xml:space="preserve"> Realizar trámites sin el cumplimiento de los requisitos legales  o  con informacionfalsa</v>
      </c>
      <c r="D60" s="646" t="str">
        <f>'7- Mapa Final'!J50</f>
        <v>Muy Baja - 1</v>
      </c>
      <c r="E60" s="649" t="str">
        <f>'7- Mapa Final'!K50</f>
        <v>Mayor - 4</v>
      </c>
      <c r="F60" s="656" t="str">
        <f>'7- Mapa Final'!M50</f>
        <v>Alto  - 4</v>
      </c>
      <c r="G60" s="522"/>
      <c r="H60" s="652"/>
      <c r="I60" s="652"/>
      <c r="J60" s="652"/>
      <c r="K60" s="652"/>
      <c r="L60" s="652"/>
      <c r="M60" s="65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2"/>
      <c r="B61" s="644"/>
      <c r="C61" s="644"/>
      <c r="D61" s="647"/>
      <c r="E61" s="650"/>
      <c r="F61" s="656"/>
      <c r="G61" s="522"/>
      <c r="H61" s="652"/>
      <c r="I61" s="652"/>
      <c r="J61" s="652"/>
      <c r="K61" s="652"/>
      <c r="L61" s="652"/>
      <c r="M61" s="65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2"/>
      <c r="B62" s="644"/>
      <c r="C62" s="644"/>
      <c r="D62" s="647"/>
      <c r="E62" s="650"/>
      <c r="F62" s="656"/>
      <c r="G62" s="522"/>
      <c r="H62" s="652"/>
      <c r="I62" s="652"/>
      <c r="J62" s="652"/>
      <c r="K62" s="652"/>
      <c r="L62" s="652"/>
      <c r="M62" s="65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2"/>
      <c r="B63" s="644"/>
      <c r="C63" s="644"/>
      <c r="D63" s="647"/>
      <c r="E63" s="650"/>
      <c r="F63" s="656"/>
      <c r="G63" s="522"/>
      <c r="H63" s="652"/>
      <c r="I63" s="652"/>
      <c r="J63" s="652"/>
      <c r="K63" s="652"/>
      <c r="L63" s="652"/>
      <c r="M63" s="65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2"/>
      <c r="B64" s="644"/>
      <c r="C64" s="644"/>
      <c r="D64" s="647"/>
      <c r="E64" s="650"/>
      <c r="F64" s="656"/>
      <c r="G64" s="522"/>
      <c r="H64" s="652"/>
      <c r="I64" s="652"/>
      <c r="J64" s="652"/>
      <c r="K64" s="652"/>
      <c r="L64" s="652"/>
      <c r="M64" s="65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2"/>
      <c r="B65" s="644"/>
      <c r="C65" s="644"/>
      <c r="D65" s="647"/>
      <c r="E65" s="650"/>
      <c r="F65" s="656"/>
      <c r="G65" s="522"/>
      <c r="H65" s="652"/>
      <c r="I65" s="652"/>
      <c r="J65" s="652"/>
      <c r="K65" s="652"/>
      <c r="L65" s="652"/>
      <c r="M65" s="654"/>
      <c r="N65" s="33"/>
      <c r="O65" s="33"/>
    </row>
    <row r="66" spans="1:169">
      <c r="A66" s="642"/>
      <c r="B66" s="644"/>
      <c r="C66" s="644"/>
      <c r="D66" s="647"/>
      <c r="E66" s="650"/>
      <c r="F66" s="656"/>
      <c r="G66" s="522"/>
      <c r="H66" s="652"/>
      <c r="I66" s="652"/>
      <c r="J66" s="652"/>
      <c r="K66" s="652"/>
      <c r="L66" s="652"/>
      <c r="M66" s="654"/>
      <c r="N66" s="33"/>
      <c r="O66" s="33"/>
    </row>
    <row r="67" spans="1:169">
      <c r="A67" s="642"/>
      <c r="B67" s="644"/>
      <c r="C67" s="644"/>
      <c r="D67" s="647"/>
      <c r="E67" s="650"/>
      <c r="F67" s="656"/>
      <c r="G67" s="522"/>
      <c r="H67" s="652"/>
      <c r="I67" s="652"/>
      <c r="J67" s="652"/>
      <c r="K67" s="652"/>
      <c r="L67" s="652"/>
      <c r="M67" s="654"/>
      <c r="N67" s="33"/>
      <c r="O67" s="33"/>
    </row>
    <row r="68" spans="1:169">
      <c r="A68" s="642"/>
      <c r="B68" s="644"/>
      <c r="C68" s="644"/>
      <c r="D68" s="647"/>
      <c r="E68" s="650"/>
      <c r="F68" s="656"/>
      <c r="G68" s="522"/>
      <c r="H68" s="652"/>
      <c r="I68" s="652"/>
      <c r="J68" s="652"/>
      <c r="K68" s="652"/>
      <c r="L68" s="652"/>
      <c r="M68" s="654"/>
      <c r="N68" s="33"/>
      <c r="O68" s="33"/>
    </row>
    <row r="69" spans="1:169" ht="15.75" thickBot="1">
      <c r="A69" s="643"/>
      <c r="B69" s="645"/>
      <c r="C69" s="645"/>
      <c r="D69" s="648"/>
      <c r="E69" s="651"/>
      <c r="F69" s="657"/>
      <c r="G69" s="523"/>
      <c r="H69" s="653"/>
      <c r="I69" s="653"/>
      <c r="J69" s="653"/>
      <c r="K69" s="653"/>
      <c r="L69" s="653"/>
      <c r="M69" s="655"/>
      <c r="N69" s="33"/>
      <c r="O69" s="33"/>
    </row>
    <row r="70" spans="1:169" s="25" customFormat="1" ht="12.75">
      <c r="A70" s="642">
        <v>7</v>
      </c>
      <c r="B70" s="644" t="str">
        <f>'7- Mapa Final'!B60</f>
        <v xml:space="preserve">Recibir, ofrecer, prometer, entregar o aceptar dadivas  o beneficios a nombre propio o de terceros para  demorar, retener, alterar o direccionar fallos judiciales </v>
      </c>
      <c r="C70" s="644" t="str">
        <f>'7- Mapa Final'!C60</f>
        <v xml:space="preserve">Proferir  sentencias judiciales incumplmiendo los principios de la administracion de justicia o sin la observancia de los Codigos  Procesales en la materia </v>
      </c>
      <c r="D70" s="646" t="str">
        <f>'7- Mapa Final'!J60</f>
        <v>Muy Baja - 1</v>
      </c>
      <c r="E70" s="649" t="str">
        <f>'7- Mapa Final'!K60</f>
        <v>Mayor - 4</v>
      </c>
      <c r="F70" s="656" t="str">
        <f>'7- Mapa Final'!M60</f>
        <v>Alto  - 4</v>
      </c>
      <c r="G70" s="522"/>
      <c r="H70" s="652"/>
      <c r="I70" s="652"/>
      <c r="J70" s="652"/>
      <c r="K70" s="652"/>
      <c r="L70" s="652"/>
      <c r="M70" s="654"/>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2"/>
      <c r="B71" s="644"/>
      <c r="C71" s="644"/>
      <c r="D71" s="647"/>
      <c r="E71" s="650"/>
      <c r="F71" s="656"/>
      <c r="G71" s="522"/>
      <c r="H71" s="652"/>
      <c r="I71" s="652"/>
      <c r="J71" s="652"/>
      <c r="K71" s="652"/>
      <c r="L71" s="652"/>
      <c r="M71" s="65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2"/>
      <c r="B72" s="644"/>
      <c r="C72" s="644"/>
      <c r="D72" s="647"/>
      <c r="E72" s="650"/>
      <c r="F72" s="656"/>
      <c r="G72" s="522"/>
      <c r="H72" s="652"/>
      <c r="I72" s="652"/>
      <c r="J72" s="652"/>
      <c r="K72" s="652"/>
      <c r="L72" s="652"/>
      <c r="M72" s="65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2"/>
      <c r="B73" s="644"/>
      <c r="C73" s="644"/>
      <c r="D73" s="647"/>
      <c r="E73" s="650"/>
      <c r="F73" s="656"/>
      <c r="G73" s="522"/>
      <c r="H73" s="652"/>
      <c r="I73" s="652"/>
      <c r="J73" s="652"/>
      <c r="K73" s="652"/>
      <c r="L73" s="652"/>
      <c r="M73" s="65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2"/>
      <c r="B74" s="644"/>
      <c r="C74" s="644"/>
      <c r="D74" s="647"/>
      <c r="E74" s="650"/>
      <c r="F74" s="656"/>
      <c r="G74" s="522"/>
      <c r="H74" s="652"/>
      <c r="I74" s="652"/>
      <c r="J74" s="652"/>
      <c r="K74" s="652"/>
      <c r="L74" s="652"/>
      <c r="M74" s="65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2"/>
      <c r="B75" s="644"/>
      <c r="C75" s="644"/>
      <c r="D75" s="647"/>
      <c r="E75" s="650"/>
      <c r="F75" s="656"/>
      <c r="G75" s="522"/>
      <c r="H75" s="652"/>
      <c r="I75" s="652"/>
      <c r="J75" s="652"/>
      <c r="K75" s="652"/>
      <c r="L75" s="652"/>
      <c r="M75" s="654"/>
      <c r="N75" s="33"/>
      <c r="O75" s="33"/>
    </row>
    <row r="76" spans="1:169">
      <c r="A76" s="642"/>
      <c r="B76" s="644"/>
      <c r="C76" s="644"/>
      <c r="D76" s="647"/>
      <c r="E76" s="650"/>
      <c r="F76" s="656"/>
      <c r="G76" s="522"/>
      <c r="H76" s="652"/>
      <c r="I76" s="652"/>
      <c r="J76" s="652"/>
      <c r="K76" s="652"/>
      <c r="L76" s="652"/>
      <c r="M76" s="654"/>
      <c r="N76" s="33"/>
      <c r="O76" s="33"/>
    </row>
    <row r="77" spans="1:169">
      <c r="A77" s="642"/>
      <c r="B77" s="644"/>
      <c r="C77" s="644"/>
      <c r="D77" s="647"/>
      <c r="E77" s="650"/>
      <c r="F77" s="656"/>
      <c r="G77" s="522"/>
      <c r="H77" s="652"/>
      <c r="I77" s="652"/>
      <c r="J77" s="652"/>
      <c r="K77" s="652"/>
      <c r="L77" s="652"/>
      <c r="M77" s="654"/>
      <c r="N77" s="33"/>
      <c r="O77" s="33"/>
    </row>
    <row r="78" spans="1:169">
      <c r="A78" s="642"/>
      <c r="B78" s="644"/>
      <c r="C78" s="644"/>
      <c r="D78" s="647"/>
      <c r="E78" s="650"/>
      <c r="F78" s="656"/>
      <c r="G78" s="522"/>
      <c r="H78" s="652"/>
      <c r="I78" s="652"/>
      <c r="J78" s="652"/>
      <c r="K78" s="652"/>
      <c r="L78" s="652"/>
      <c r="M78" s="654"/>
      <c r="N78" s="33"/>
      <c r="O78" s="33"/>
    </row>
    <row r="79" spans="1:169" ht="15.75" thickBot="1">
      <c r="A79" s="643"/>
      <c r="B79" s="645"/>
      <c r="C79" s="645"/>
      <c r="D79" s="648"/>
      <c r="E79" s="651"/>
      <c r="F79" s="657"/>
      <c r="G79" s="523"/>
      <c r="H79" s="653"/>
      <c r="I79" s="653"/>
      <c r="J79" s="653"/>
      <c r="K79" s="653"/>
      <c r="L79" s="653"/>
      <c r="M79" s="655"/>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61" priority="76" operator="containsText" text="3- Moderado">
      <formula>NOT(ISERROR(SEARCH("3- Moderado",A7)))</formula>
    </cfRule>
    <cfRule type="containsText" dxfId="60" priority="77" operator="containsText" text="6- Moderado">
      <formula>NOT(ISERROR(SEARCH("6- Moderado",A7)))</formula>
    </cfRule>
    <cfRule type="containsText" dxfId="59" priority="78" operator="containsText" text="4- Moderado">
      <formula>NOT(ISERROR(SEARCH("4- Moderado",A7)))</formula>
    </cfRule>
    <cfRule type="containsText" dxfId="58" priority="79" operator="containsText" text="3- Bajo">
      <formula>NOT(ISERROR(SEARCH("3- Bajo",A7)))</formula>
    </cfRule>
    <cfRule type="containsText" dxfId="57" priority="80" operator="containsText" text="4- Bajo">
      <formula>NOT(ISERROR(SEARCH("4- Bajo",A7)))</formula>
    </cfRule>
    <cfRule type="containsText" dxfId="56" priority="81" operator="containsText" text="1- Bajo">
      <formula>NOT(ISERROR(SEARCH("1- Bajo",A7)))</formula>
    </cfRule>
  </conditionalFormatting>
  <conditionalFormatting sqref="A10:E10 A20:E20">
    <cfRule type="containsText" dxfId="55" priority="70" operator="containsText" text="3- Moderado">
      <formula>NOT(ISERROR(SEARCH("3- Moderado",A10)))</formula>
    </cfRule>
    <cfRule type="containsText" dxfId="54" priority="71" operator="containsText" text="6- Moderado">
      <formula>NOT(ISERROR(SEARCH("6- Moderado",A10)))</formula>
    </cfRule>
    <cfRule type="containsText" dxfId="53" priority="72" operator="containsText" text="4- Moderado">
      <formula>NOT(ISERROR(SEARCH("4- Moderado",A10)))</formula>
    </cfRule>
    <cfRule type="containsText" dxfId="52" priority="73" operator="containsText" text="3- Bajo">
      <formula>NOT(ISERROR(SEARCH("3- Bajo",A10)))</formula>
    </cfRule>
    <cfRule type="containsText" dxfId="51" priority="74" operator="containsText" text="4- Bajo">
      <formula>NOT(ISERROR(SEARCH("4- Bajo",A10)))</formula>
    </cfRule>
    <cfRule type="containsText" dxfId="50" priority="75" operator="containsText" text="1- Bajo">
      <formula>NOT(ISERROR(SEARCH("1- Bajo",A10)))</formula>
    </cfRule>
  </conditionalFormatting>
  <conditionalFormatting sqref="A30:E30">
    <cfRule type="containsText" dxfId="49" priority="57" operator="containsText" text="3- Moderado">
      <formula>NOT(ISERROR(SEARCH("3- Moderado",A30)))</formula>
    </cfRule>
    <cfRule type="containsText" dxfId="48" priority="58" operator="containsText" text="6- Moderado">
      <formula>NOT(ISERROR(SEARCH("6- Moderado",A30)))</formula>
    </cfRule>
    <cfRule type="containsText" dxfId="47" priority="59" operator="containsText" text="4- Moderado">
      <formula>NOT(ISERROR(SEARCH("4- Moderado",A30)))</formula>
    </cfRule>
    <cfRule type="containsText" dxfId="46" priority="60" operator="containsText" text="3- Bajo">
      <formula>NOT(ISERROR(SEARCH("3- Bajo",A30)))</formula>
    </cfRule>
    <cfRule type="containsText" dxfId="45" priority="61" operator="containsText" text="4- Bajo">
      <formula>NOT(ISERROR(SEARCH("4- Bajo",A30)))</formula>
    </cfRule>
    <cfRule type="containsText" dxfId="44" priority="62" operator="containsText" text="1- Bajo">
      <formula>NOT(ISERROR(SEARCH("1- Bajo",A30)))</formula>
    </cfRule>
  </conditionalFormatting>
  <conditionalFormatting sqref="A40:E40">
    <cfRule type="containsText" dxfId="43" priority="50" operator="containsText" text="3- Moderado">
      <formula>NOT(ISERROR(SEARCH("3- Moderado",A40)))</formula>
    </cfRule>
    <cfRule type="containsText" dxfId="42" priority="51" operator="containsText" text="6- Moderado">
      <formula>NOT(ISERROR(SEARCH("6- Moderado",A40)))</formula>
    </cfRule>
    <cfRule type="containsText" dxfId="41" priority="52" operator="containsText" text="4- Moderado">
      <formula>NOT(ISERROR(SEARCH("4- Moderado",A40)))</formula>
    </cfRule>
    <cfRule type="containsText" dxfId="40" priority="53" operator="containsText" text="3- Bajo">
      <formula>NOT(ISERROR(SEARCH("3- Bajo",A40)))</formula>
    </cfRule>
    <cfRule type="containsText" dxfId="39" priority="54" operator="containsText" text="4- Bajo">
      <formula>NOT(ISERROR(SEARCH("4- Bajo",A40)))</formula>
    </cfRule>
    <cfRule type="containsText" dxfId="38" priority="55" operator="containsText" text="1- Bajo">
      <formula>NOT(ISERROR(SEARCH("1- Bajo",A40)))</formula>
    </cfRule>
  </conditionalFormatting>
  <conditionalFormatting sqref="A50:E5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A60:E60">
    <cfRule type="containsText" dxfId="31" priority="16" operator="containsText" text="3- Moderado">
      <formula>NOT(ISERROR(SEARCH("3- Moderado",A60)))</formula>
    </cfRule>
    <cfRule type="containsText" dxfId="30" priority="17" operator="containsText" text="6- Moderado">
      <formula>NOT(ISERROR(SEARCH("6- Moderado",A60)))</formula>
    </cfRule>
    <cfRule type="containsText" dxfId="29" priority="18" operator="containsText" text="4- Moderado">
      <formula>NOT(ISERROR(SEARCH("4- Moderado",A60)))</formula>
    </cfRule>
    <cfRule type="containsText" dxfId="28" priority="19" operator="containsText" text="3- Bajo">
      <formula>NOT(ISERROR(SEARCH("3- Bajo",A60)))</formula>
    </cfRule>
    <cfRule type="containsText" dxfId="27" priority="20" operator="containsText" text="4- Bajo">
      <formula>NOT(ISERROR(SEARCH("4- Bajo",A60)))</formula>
    </cfRule>
    <cfRule type="containsText" dxfId="26" priority="21" operator="containsText" text="1- Bajo">
      <formula>NOT(ISERROR(SEARCH("1- Bajo",A60)))</formula>
    </cfRule>
  </conditionalFormatting>
  <conditionalFormatting sqref="A70:E70">
    <cfRule type="containsText" dxfId="25" priority="9" operator="containsText" text="3- Moderado">
      <formula>NOT(ISERROR(SEARCH("3- Moderado",A70)))</formula>
    </cfRule>
    <cfRule type="containsText" dxfId="24" priority="10" operator="containsText" text="6- Moderado">
      <formula>NOT(ISERROR(SEARCH("6- Moderado",A70)))</formula>
    </cfRule>
    <cfRule type="containsText" dxfId="23" priority="11" operator="containsText" text="4- Moderado">
      <formula>NOT(ISERROR(SEARCH("4- Moderado",A70)))</formula>
    </cfRule>
    <cfRule type="containsText" dxfId="22" priority="12" operator="containsText" text="3- Bajo">
      <formula>NOT(ISERROR(SEARCH("3- Bajo",A70)))</formula>
    </cfRule>
    <cfRule type="containsText" dxfId="21" priority="13" operator="containsText" text="4- Bajo">
      <formula>NOT(ISERROR(SEARCH("4- Bajo",A70)))</formula>
    </cfRule>
    <cfRule type="containsText" dxfId="20" priority="14" operator="containsText" text="1- Bajo">
      <formula>NOT(ISERROR(SEARCH("1- Bajo",A70)))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7" operator="containsText" text="3- Bajo">
      <formula>NOT(ISERROR(SEARCH("3- Bajo",C8)))</formula>
    </cfRule>
    <cfRule type="containsText" dxfId="15" priority="68" operator="containsText" text="4- Bajo">
      <formula>NOT(ISERROR(SEARCH("4- Bajo",C8)))</formula>
    </cfRule>
    <cfRule type="containsText" dxfId="14" priority="69" operator="containsText" text="1- Bajo">
      <formula>NOT(ISERROR(SEARCH("1- Bajo",C8)))</formula>
    </cfRule>
  </conditionalFormatting>
  <conditionalFormatting sqref="D10:D79">
    <cfRule type="containsText" dxfId="13" priority="33" operator="containsText" text="Muy Alta">
      <formula>NOT(ISERROR(SEARCH("Muy Alta",D10)))</formula>
    </cfRule>
    <cfRule type="containsText" dxfId="12" priority="34" operator="containsText" text="Alta">
      <formula>NOT(ISERROR(SEARCH("Alta",D10)))</formula>
    </cfRule>
    <cfRule type="containsText" dxfId="11" priority="35" operator="containsText" text="Baja">
      <formula>NOT(ISERROR(SEARCH("Baja",D10)))</formula>
    </cfRule>
    <cfRule type="containsText" dxfId="10" priority="36" operator="containsText" text="Muy Baja">
      <formula>NOT(ISERROR(SEARCH("Muy Baja",D10)))</formula>
    </cfRule>
    <cfRule type="containsText" dxfId="9" priority="38" operator="containsText" text="Media">
      <formula>NOT(ISERROR(SEARCH("Media",D10)))</formula>
    </cfRule>
  </conditionalFormatting>
  <conditionalFormatting sqref="E10:E79">
    <cfRule type="containsText" dxfId="8" priority="29" operator="containsText" text="Catastrófico">
      <formula>NOT(ISERROR(SEARCH("Catastrófico",E10)))</formula>
    </cfRule>
    <cfRule type="containsText" dxfId="7" priority="30" operator="containsText" text="Mayor">
      <formula>NOT(ISERROR(SEARCH("Mayor",E10)))</formula>
    </cfRule>
    <cfRule type="containsText" dxfId="6" priority="31" operator="containsText" text="Menor">
      <formula>NOT(ISERROR(SEARCH("Menor",E10)))</formula>
    </cfRule>
    <cfRule type="containsText" dxfId="5" priority="32" operator="containsText" text="Leve">
      <formula>NOT(ISERROR(SEARCH("Leve",E10)))</formula>
    </cfRule>
  </conditionalFormatting>
  <conditionalFormatting sqref="E10:F7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7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7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B22" sqref="B22:J30"/>
    </sheetView>
  </sheetViews>
  <sheetFormatPr baseColWidth="10" defaultColWidth="11.42578125" defaultRowHeight="15"/>
  <sheetData>
    <row r="2" spans="2:10" ht="18.75">
      <c r="B2" s="334" t="s">
        <v>17</v>
      </c>
      <c r="C2" s="334"/>
      <c r="D2" s="334"/>
      <c r="E2" s="334"/>
      <c r="F2" s="334"/>
      <c r="G2" s="334"/>
      <c r="H2" s="334"/>
      <c r="I2" s="334"/>
      <c r="J2" s="334"/>
    </row>
    <row r="3" spans="2:10" ht="15.75" thickBot="1"/>
    <row r="4" spans="2:10">
      <c r="B4" s="335" t="s">
        <v>18</v>
      </c>
      <c r="C4" s="336"/>
      <c r="D4" s="336"/>
      <c r="E4" s="336"/>
      <c r="F4" s="336"/>
      <c r="G4" s="336"/>
      <c r="H4" s="336"/>
      <c r="I4" s="336"/>
      <c r="J4" s="337"/>
    </row>
    <row r="5" spans="2:10">
      <c r="B5" s="338"/>
      <c r="C5" s="339"/>
      <c r="D5" s="339"/>
      <c r="E5" s="339"/>
      <c r="F5" s="339"/>
      <c r="G5" s="339"/>
      <c r="H5" s="339"/>
      <c r="I5" s="339"/>
      <c r="J5" s="340"/>
    </row>
    <row r="6" spans="2:10">
      <c r="B6" s="338"/>
      <c r="C6" s="339"/>
      <c r="D6" s="339"/>
      <c r="E6" s="339"/>
      <c r="F6" s="339"/>
      <c r="G6" s="339"/>
      <c r="H6" s="339"/>
      <c r="I6" s="339"/>
      <c r="J6" s="340"/>
    </row>
    <row r="7" spans="2:10" ht="15.75" thickBot="1">
      <c r="B7" s="341"/>
      <c r="C7" s="342"/>
      <c r="D7" s="342"/>
      <c r="E7" s="342"/>
      <c r="F7" s="342"/>
      <c r="G7" s="342"/>
      <c r="H7" s="342"/>
      <c r="I7" s="342"/>
      <c r="J7" s="343"/>
    </row>
    <row r="8" spans="2:10" ht="15.75" thickBot="1"/>
    <row r="9" spans="2:10">
      <c r="B9" s="335" t="s">
        <v>19</v>
      </c>
      <c r="C9" s="336"/>
      <c r="D9" s="336"/>
      <c r="E9" s="336"/>
      <c r="F9" s="336"/>
      <c r="G9" s="336"/>
      <c r="H9" s="336"/>
      <c r="I9" s="336"/>
      <c r="J9" s="337"/>
    </row>
    <row r="10" spans="2:10">
      <c r="B10" s="338"/>
      <c r="C10" s="339"/>
      <c r="D10" s="339"/>
      <c r="E10" s="339"/>
      <c r="F10" s="339"/>
      <c r="G10" s="339"/>
      <c r="H10" s="339"/>
      <c r="I10" s="339"/>
      <c r="J10" s="340"/>
    </row>
    <row r="11" spans="2:10">
      <c r="B11" s="338"/>
      <c r="C11" s="339"/>
      <c r="D11" s="339"/>
      <c r="E11" s="339"/>
      <c r="F11" s="339"/>
      <c r="G11" s="339"/>
      <c r="H11" s="339"/>
      <c r="I11" s="339"/>
      <c r="J11" s="340"/>
    </row>
    <row r="12" spans="2:10">
      <c r="B12" s="338"/>
      <c r="C12" s="339"/>
      <c r="D12" s="339"/>
      <c r="E12" s="339"/>
      <c r="F12" s="339"/>
      <c r="G12" s="339"/>
      <c r="H12" s="339"/>
      <c r="I12" s="339"/>
      <c r="J12" s="340"/>
    </row>
    <row r="13" spans="2:10">
      <c r="B13" s="338"/>
      <c r="C13" s="339"/>
      <c r="D13" s="339"/>
      <c r="E13" s="339"/>
      <c r="F13" s="339"/>
      <c r="G13" s="339"/>
      <c r="H13" s="339"/>
      <c r="I13" s="339"/>
      <c r="J13" s="340"/>
    </row>
    <row r="14" spans="2:10">
      <c r="B14" s="338"/>
      <c r="C14" s="339"/>
      <c r="D14" s="339"/>
      <c r="E14" s="339"/>
      <c r="F14" s="339"/>
      <c r="G14" s="339"/>
      <c r="H14" s="339"/>
      <c r="I14" s="339"/>
      <c r="J14" s="340"/>
    </row>
    <row r="15" spans="2:10" ht="15.75" thickBot="1">
      <c r="B15" s="341"/>
      <c r="C15" s="342"/>
      <c r="D15" s="342"/>
      <c r="E15" s="342"/>
      <c r="F15" s="342"/>
      <c r="G15" s="342"/>
      <c r="H15" s="342"/>
      <c r="I15" s="342"/>
      <c r="J15" s="343"/>
    </row>
    <row r="16" spans="2:10" ht="15.75" thickBot="1"/>
    <row r="17" spans="2:10">
      <c r="B17" s="335" t="s">
        <v>20</v>
      </c>
      <c r="C17" s="336"/>
      <c r="D17" s="336"/>
      <c r="E17" s="336"/>
      <c r="F17" s="336"/>
      <c r="G17" s="336"/>
      <c r="H17" s="336"/>
      <c r="I17" s="336"/>
      <c r="J17" s="337"/>
    </row>
    <row r="18" spans="2:10">
      <c r="B18" s="338"/>
      <c r="C18" s="339"/>
      <c r="D18" s="339"/>
      <c r="E18" s="339"/>
      <c r="F18" s="339"/>
      <c r="G18" s="339"/>
      <c r="H18" s="339"/>
      <c r="I18" s="339"/>
      <c r="J18" s="340"/>
    </row>
    <row r="19" spans="2:10">
      <c r="B19" s="338"/>
      <c r="C19" s="339"/>
      <c r="D19" s="339"/>
      <c r="E19" s="339"/>
      <c r="F19" s="339"/>
      <c r="G19" s="339"/>
      <c r="H19" s="339"/>
      <c r="I19" s="339"/>
      <c r="J19" s="340"/>
    </row>
    <row r="20" spans="2:10" ht="15.75" thickBot="1">
      <c r="B20" s="341"/>
      <c r="C20" s="342"/>
      <c r="D20" s="342"/>
      <c r="E20" s="342"/>
      <c r="F20" s="342"/>
      <c r="G20" s="342"/>
      <c r="H20" s="342"/>
      <c r="I20" s="342"/>
      <c r="J20" s="343"/>
    </row>
    <row r="21" spans="2:10" ht="15.75" thickBot="1"/>
    <row r="22" spans="2:10">
      <c r="B22" s="335" t="s">
        <v>21</v>
      </c>
      <c r="C22" s="336"/>
      <c r="D22" s="336"/>
      <c r="E22" s="336"/>
      <c r="F22" s="336"/>
      <c r="G22" s="336"/>
      <c r="H22" s="336"/>
      <c r="I22" s="336"/>
      <c r="J22" s="337"/>
    </row>
    <row r="23" spans="2:10">
      <c r="B23" s="338"/>
      <c r="C23" s="339"/>
      <c r="D23" s="339"/>
      <c r="E23" s="339"/>
      <c r="F23" s="339"/>
      <c r="G23" s="339"/>
      <c r="H23" s="339"/>
      <c r="I23" s="339"/>
      <c r="J23" s="340"/>
    </row>
    <row r="24" spans="2:10">
      <c r="B24" s="338"/>
      <c r="C24" s="339"/>
      <c r="D24" s="339"/>
      <c r="E24" s="339"/>
      <c r="F24" s="339"/>
      <c r="G24" s="339"/>
      <c r="H24" s="339"/>
      <c r="I24" s="339"/>
      <c r="J24" s="340"/>
    </row>
    <row r="25" spans="2:10">
      <c r="B25" s="338"/>
      <c r="C25" s="339"/>
      <c r="D25" s="339"/>
      <c r="E25" s="339"/>
      <c r="F25" s="339"/>
      <c r="G25" s="339"/>
      <c r="H25" s="339"/>
      <c r="I25" s="339"/>
      <c r="J25" s="340"/>
    </row>
    <row r="26" spans="2:10">
      <c r="B26" s="338"/>
      <c r="C26" s="339"/>
      <c r="D26" s="339"/>
      <c r="E26" s="339"/>
      <c r="F26" s="339"/>
      <c r="G26" s="339"/>
      <c r="H26" s="339"/>
      <c r="I26" s="339"/>
      <c r="J26" s="340"/>
    </row>
    <row r="27" spans="2:10">
      <c r="B27" s="338"/>
      <c r="C27" s="339"/>
      <c r="D27" s="339"/>
      <c r="E27" s="339"/>
      <c r="F27" s="339"/>
      <c r="G27" s="339"/>
      <c r="H27" s="339"/>
      <c r="I27" s="339"/>
      <c r="J27" s="340"/>
    </row>
    <row r="28" spans="2:10">
      <c r="B28" s="338"/>
      <c r="C28" s="339"/>
      <c r="D28" s="339"/>
      <c r="E28" s="339"/>
      <c r="F28" s="339"/>
      <c r="G28" s="339"/>
      <c r="H28" s="339"/>
      <c r="I28" s="339"/>
      <c r="J28" s="340"/>
    </row>
    <row r="29" spans="2:10">
      <c r="B29" s="338"/>
      <c r="C29" s="339"/>
      <c r="D29" s="339"/>
      <c r="E29" s="339"/>
      <c r="F29" s="339"/>
      <c r="G29" s="339"/>
      <c r="H29" s="339"/>
      <c r="I29" s="339"/>
      <c r="J29" s="340"/>
    </row>
    <row r="30" spans="2:10" ht="15.75" thickBot="1">
      <c r="B30" s="341"/>
      <c r="C30" s="342"/>
      <c r="D30" s="342"/>
      <c r="E30" s="342"/>
      <c r="F30" s="342"/>
      <c r="G30" s="342"/>
      <c r="H30" s="342"/>
      <c r="I30" s="342"/>
      <c r="J30" s="343"/>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J82"/>
  <sheetViews>
    <sheetView showGridLines="0" topLeftCell="B1" zoomScale="70" zoomScaleNormal="70" workbookViewId="0">
      <selection activeCell="E2" sqref="E2"/>
    </sheetView>
  </sheetViews>
  <sheetFormatPr baseColWidth="10" defaultColWidth="61.7109375" defaultRowHeight="14.25"/>
  <cols>
    <col min="1" max="1" width="61.7109375" style="253"/>
    <col min="2" max="2" width="61.7109375" style="254"/>
    <col min="3" max="3" width="61.7109375" style="221"/>
    <col min="4" max="4" width="61.7109375" style="254"/>
    <col min="5" max="16384" width="61.7109375" style="221"/>
  </cols>
  <sheetData>
    <row r="1" spans="1:8" ht="108" customHeight="1">
      <c r="A1" s="219"/>
      <c r="B1" s="346" t="s">
        <v>22</v>
      </c>
      <c r="C1" s="346"/>
      <c r="D1" s="346"/>
      <c r="E1" s="219"/>
      <c r="F1" s="220"/>
      <c r="G1" s="220"/>
      <c r="H1" s="220"/>
    </row>
    <row r="2" spans="1:8" ht="42.75">
      <c r="A2" s="222" t="s">
        <v>23</v>
      </c>
      <c r="B2" s="347" t="s">
        <v>477</v>
      </c>
      <c r="C2" s="348"/>
      <c r="D2" s="223" t="s">
        <v>24</v>
      </c>
      <c r="E2" s="224" t="s">
        <v>516</v>
      </c>
    </row>
    <row r="3" spans="1:8">
      <c r="A3" s="225"/>
      <c r="B3" s="226"/>
      <c r="C3" s="226"/>
      <c r="D3" s="227"/>
      <c r="E3" s="226"/>
    </row>
    <row r="4" spans="1:8" ht="14.25" customHeight="1">
      <c r="A4" s="222" t="s">
        <v>25</v>
      </c>
      <c r="B4" s="349" t="s">
        <v>472</v>
      </c>
      <c r="C4" s="350"/>
      <c r="D4" s="350"/>
      <c r="E4" s="350"/>
    </row>
    <row r="5" spans="1:8">
      <c r="A5" s="228"/>
      <c r="B5" s="229"/>
      <c r="D5" s="227"/>
      <c r="E5" s="227"/>
    </row>
    <row r="6" spans="1:8">
      <c r="A6" s="352" t="s">
        <v>26</v>
      </c>
      <c r="B6" s="353" t="s">
        <v>27</v>
      </c>
      <c r="C6" s="353"/>
      <c r="D6" s="353" t="s">
        <v>28</v>
      </c>
      <c r="E6" s="353"/>
    </row>
    <row r="7" spans="1:8" ht="141" customHeight="1">
      <c r="A7" s="352"/>
      <c r="B7" s="730" t="s">
        <v>478</v>
      </c>
      <c r="C7" s="731"/>
      <c r="D7" s="732" t="s">
        <v>517</v>
      </c>
      <c r="E7" s="731"/>
    </row>
    <row r="8" spans="1:8">
      <c r="A8" s="228"/>
      <c r="B8" s="229"/>
      <c r="D8" s="227"/>
      <c r="E8" s="227"/>
    </row>
    <row r="9" spans="1:8">
      <c r="A9" s="351" t="s">
        <v>29</v>
      </c>
      <c r="B9" s="351"/>
      <c r="C9" s="351"/>
      <c r="D9" s="351"/>
      <c r="E9" s="351"/>
    </row>
    <row r="10" spans="1:8">
      <c r="A10" s="230" t="s">
        <v>30</v>
      </c>
      <c r="B10" s="230" t="s">
        <v>31</v>
      </c>
      <c r="C10" s="230" t="s">
        <v>32</v>
      </c>
      <c r="D10" s="230" t="s">
        <v>33</v>
      </c>
      <c r="E10" s="230" t="s">
        <v>34</v>
      </c>
    </row>
    <row r="11" spans="1:8" s="234" customFormat="1" ht="85.5">
      <c r="A11" s="344" t="s">
        <v>35</v>
      </c>
      <c r="B11" s="231">
        <v>1</v>
      </c>
      <c r="C11" s="232" t="s">
        <v>36</v>
      </c>
      <c r="D11" s="233">
        <v>1</v>
      </c>
      <c r="E11" s="232" t="s">
        <v>37</v>
      </c>
    </row>
    <row r="12" spans="1:8" s="234" customFormat="1" ht="42.75">
      <c r="A12" s="344"/>
      <c r="B12" s="231">
        <v>2</v>
      </c>
      <c r="C12" s="232" t="s">
        <v>38</v>
      </c>
      <c r="D12" s="233"/>
      <c r="E12" s="232"/>
    </row>
    <row r="13" spans="1:8" ht="42.75">
      <c r="A13" s="345" t="s">
        <v>39</v>
      </c>
      <c r="B13" s="235">
        <v>3</v>
      </c>
      <c r="C13" s="236" t="s">
        <v>40</v>
      </c>
      <c r="D13" s="235">
        <v>2</v>
      </c>
      <c r="E13" s="236" t="s">
        <v>41</v>
      </c>
    </row>
    <row r="14" spans="1:8" ht="28.5">
      <c r="A14" s="345"/>
      <c r="B14" s="235">
        <v>4</v>
      </c>
      <c r="C14" s="236" t="s">
        <v>42</v>
      </c>
      <c r="D14" s="235"/>
      <c r="E14" s="236"/>
    </row>
    <row r="15" spans="1:8" ht="42.75">
      <c r="A15" s="345"/>
      <c r="B15" s="235">
        <v>5</v>
      </c>
      <c r="C15" s="236" t="s">
        <v>43</v>
      </c>
      <c r="D15" s="235"/>
      <c r="E15" s="236"/>
    </row>
    <row r="16" spans="1:8" ht="57">
      <c r="A16" s="354" t="s">
        <v>44</v>
      </c>
      <c r="B16" s="235">
        <v>6</v>
      </c>
      <c r="C16" s="236" t="s">
        <v>45</v>
      </c>
      <c r="D16" s="235">
        <v>3</v>
      </c>
      <c r="E16" s="232" t="s">
        <v>46</v>
      </c>
    </row>
    <row r="17" spans="1:10" ht="80.099999999999994" customHeight="1">
      <c r="A17" s="354"/>
      <c r="B17" s="235">
        <v>7</v>
      </c>
      <c r="C17" s="236" t="s">
        <v>47</v>
      </c>
      <c r="D17" s="235">
        <v>4</v>
      </c>
      <c r="E17" s="232" t="s">
        <v>48</v>
      </c>
    </row>
    <row r="18" spans="1:10" ht="80.099999999999994" customHeight="1">
      <c r="A18" s="354"/>
      <c r="B18" s="235">
        <v>8</v>
      </c>
      <c r="C18" s="236" t="s">
        <v>49</v>
      </c>
      <c r="D18" s="235"/>
      <c r="E18" s="237"/>
    </row>
    <row r="19" spans="1:10" ht="80.099999999999994" customHeight="1">
      <c r="A19" s="354"/>
      <c r="B19" s="235">
        <v>9</v>
      </c>
      <c r="C19" s="236" t="s">
        <v>50</v>
      </c>
      <c r="D19" s="235"/>
      <c r="E19" s="236"/>
    </row>
    <row r="20" spans="1:10" ht="80.099999999999994" customHeight="1">
      <c r="A20" s="354"/>
      <c r="B20" s="235">
        <v>10</v>
      </c>
      <c r="C20" s="236" t="s">
        <v>51</v>
      </c>
      <c r="D20" s="235"/>
      <c r="E20" s="232"/>
      <c r="J20" s="238"/>
    </row>
    <row r="21" spans="1:10" ht="80.099999999999994" customHeight="1">
      <c r="A21" s="354"/>
      <c r="B21" s="235">
        <v>11</v>
      </c>
      <c r="C21" s="236" t="s">
        <v>52</v>
      </c>
      <c r="D21" s="235"/>
      <c r="E21" s="236"/>
      <c r="J21" s="238"/>
    </row>
    <row r="22" spans="1:10" ht="80.099999999999994" customHeight="1">
      <c r="A22" s="354"/>
      <c r="B22" s="235">
        <v>12</v>
      </c>
      <c r="C22" s="236" t="s">
        <v>53</v>
      </c>
      <c r="D22" s="235"/>
      <c r="E22" s="236"/>
      <c r="J22" s="238"/>
    </row>
    <row r="23" spans="1:10" ht="80.099999999999994" customHeight="1">
      <c r="A23" s="354" t="s">
        <v>54</v>
      </c>
      <c r="B23" s="235">
        <v>13</v>
      </c>
      <c r="C23" s="232" t="s">
        <v>55</v>
      </c>
      <c r="D23" s="231">
        <v>5</v>
      </c>
      <c r="E23" s="232" t="s">
        <v>56</v>
      </c>
    </row>
    <row r="24" spans="1:10" ht="80.099999999999994" customHeight="1">
      <c r="A24" s="354"/>
      <c r="B24" s="235">
        <v>14</v>
      </c>
      <c r="C24" s="232" t="s">
        <v>57</v>
      </c>
      <c r="D24" s="231">
        <v>6</v>
      </c>
      <c r="E24" s="232" t="s">
        <v>58</v>
      </c>
    </row>
    <row r="25" spans="1:10" ht="80.099999999999994" customHeight="1">
      <c r="A25" s="354"/>
      <c r="B25" s="235">
        <v>15</v>
      </c>
      <c r="C25" s="232" t="s">
        <v>59</v>
      </c>
      <c r="D25" s="231">
        <v>7</v>
      </c>
      <c r="E25" s="232" t="s">
        <v>60</v>
      </c>
    </row>
    <row r="26" spans="1:10" ht="80.099999999999994" customHeight="1">
      <c r="A26" s="354"/>
      <c r="B26" s="235">
        <v>16</v>
      </c>
      <c r="C26" s="232" t="s">
        <v>61</v>
      </c>
      <c r="D26" s="231"/>
      <c r="E26" s="232"/>
    </row>
    <row r="27" spans="1:10" ht="174.6" customHeight="1">
      <c r="A27" s="239" t="s">
        <v>62</v>
      </c>
      <c r="B27" s="235">
        <v>17</v>
      </c>
      <c r="C27" s="232" t="s">
        <v>63</v>
      </c>
      <c r="D27" s="231">
        <v>8</v>
      </c>
      <c r="E27" s="232" t="s">
        <v>64</v>
      </c>
    </row>
    <row r="28" spans="1:10" ht="48.75" customHeight="1">
      <c r="A28" s="354" t="s">
        <v>65</v>
      </c>
      <c r="B28" s="235">
        <v>18</v>
      </c>
      <c r="C28" s="240" t="s">
        <v>66</v>
      </c>
      <c r="D28" s="235"/>
      <c r="E28" s="236"/>
    </row>
    <row r="29" spans="1:10" ht="87" customHeight="1">
      <c r="A29" s="354"/>
      <c r="B29" s="235">
        <v>19</v>
      </c>
      <c r="C29" s="240" t="s">
        <v>67</v>
      </c>
      <c r="D29" s="235"/>
      <c r="E29" s="236"/>
    </row>
    <row r="30" spans="1:10" ht="20.100000000000001" customHeight="1">
      <c r="A30" s="351" t="s">
        <v>68</v>
      </c>
      <c r="B30" s="351"/>
      <c r="C30" s="351"/>
      <c r="D30" s="351"/>
      <c r="E30" s="351"/>
    </row>
    <row r="31" spans="1:10" ht="20.100000000000001" customHeight="1">
      <c r="A31" s="230" t="s">
        <v>30</v>
      </c>
      <c r="B31" s="230" t="s">
        <v>31</v>
      </c>
      <c r="C31" s="230" t="s">
        <v>69</v>
      </c>
      <c r="D31" s="230" t="s">
        <v>33</v>
      </c>
      <c r="E31" s="230" t="s">
        <v>70</v>
      </c>
    </row>
    <row r="32" spans="1:10" ht="98.45" customHeight="1">
      <c r="A32" s="354" t="s">
        <v>71</v>
      </c>
      <c r="B32" s="231">
        <v>1</v>
      </c>
      <c r="C32" s="232" t="s">
        <v>72</v>
      </c>
      <c r="D32" s="231">
        <v>1</v>
      </c>
      <c r="E32" s="232" t="s">
        <v>73</v>
      </c>
    </row>
    <row r="33" spans="1:5" ht="57">
      <c r="A33" s="354"/>
      <c r="B33" s="231">
        <v>2</v>
      </c>
      <c r="C33" s="232" t="s">
        <v>74</v>
      </c>
      <c r="D33" s="231">
        <v>2</v>
      </c>
      <c r="E33" s="232" t="s">
        <v>75</v>
      </c>
    </row>
    <row r="34" spans="1:5" ht="28.5">
      <c r="A34" s="354"/>
      <c r="B34" s="231"/>
      <c r="C34" s="232"/>
      <c r="D34" s="231">
        <v>3</v>
      </c>
      <c r="E34" s="232" t="s">
        <v>76</v>
      </c>
    </row>
    <row r="35" spans="1:5" ht="28.5">
      <c r="A35" s="354"/>
      <c r="B35" s="231"/>
      <c r="C35" s="232"/>
      <c r="D35" s="231">
        <v>4</v>
      </c>
      <c r="E35" s="232" t="s">
        <v>77</v>
      </c>
    </row>
    <row r="36" spans="1:5" ht="28.5">
      <c r="A36" s="354"/>
      <c r="B36" s="231"/>
      <c r="C36" s="234"/>
      <c r="D36" s="231">
        <v>5</v>
      </c>
      <c r="E36" s="232" t="s">
        <v>78</v>
      </c>
    </row>
    <row r="37" spans="1:5" ht="28.5">
      <c r="A37" s="354"/>
      <c r="B37" s="231"/>
      <c r="C37" s="240"/>
      <c r="D37" s="231">
        <v>6</v>
      </c>
      <c r="E37" s="232" t="s">
        <v>79</v>
      </c>
    </row>
    <row r="38" spans="1:5">
      <c r="A38" s="354"/>
      <c r="B38" s="231"/>
      <c r="C38" s="240"/>
      <c r="D38" s="231">
        <v>7</v>
      </c>
      <c r="E38" s="240" t="s">
        <v>80</v>
      </c>
    </row>
    <row r="39" spans="1:5" ht="28.5">
      <c r="A39" s="354" t="s">
        <v>81</v>
      </c>
      <c r="B39" s="231">
        <v>3</v>
      </c>
      <c r="C39" s="240" t="s">
        <v>82</v>
      </c>
      <c r="D39" s="231">
        <v>8</v>
      </c>
      <c r="E39" s="240" t="s">
        <v>83</v>
      </c>
    </row>
    <row r="40" spans="1:5" ht="42.75">
      <c r="A40" s="354"/>
      <c r="B40" s="231"/>
      <c r="C40" s="240"/>
      <c r="D40" s="231">
        <v>9</v>
      </c>
      <c r="E40" s="240" t="s">
        <v>84</v>
      </c>
    </row>
    <row r="41" spans="1:5" s="241" customFormat="1" ht="28.5">
      <c r="A41" s="354"/>
      <c r="B41" s="231"/>
      <c r="C41" s="240"/>
      <c r="D41" s="231">
        <v>10</v>
      </c>
      <c r="E41" s="240" t="s">
        <v>85</v>
      </c>
    </row>
    <row r="42" spans="1:5" s="241" customFormat="1">
      <c r="A42" s="354"/>
      <c r="B42" s="231"/>
      <c r="C42" s="242"/>
      <c r="D42" s="231">
        <v>11</v>
      </c>
      <c r="E42" s="240" t="s">
        <v>86</v>
      </c>
    </row>
    <row r="43" spans="1:5" s="241" customFormat="1" ht="42.75">
      <c r="A43" s="354" t="s">
        <v>87</v>
      </c>
      <c r="B43" s="231">
        <v>4</v>
      </c>
      <c r="C43" s="232" t="s">
        <v>88</v>
      </c>
      <c r="D43" s="231">
        <v>12</v>
      </c>
      <c r="E43" s="243" t="s">
        <v>89</v>
      </c>
    </row>
    <row r="44" spans="1:5" s="241" customFormat="1" ht="28.5">
      <c r="A44" s="354"/>
      <c r="B44" s="231">
        <v>5</v>
      </c>
      <c r="C44" s="232" t="s">
        <v>90</v>
      </c>
      <c r="D44" s="231"/>
      <c r="E44" s="232"/>
    </row>
    <row r="45" spans="1:5" s="241" customFormat="1" ht="42.75">
      <c r="A45" s="354"/>
      <c r="B45" s="231">
        <v>6</v>
      </c>
      <c r="C45" s="232" t="s">
        <v>91</v>
      </c>
      <c r="D45" s="231">
        <v>13</v>
      </c>
      <c r="E45" s="232" t="s">
        <v>92</v>
      </c>
    </row>
    <row r="46" spans="1:5" s="241" customFormat="1" ht="42.75">
      <c r="A46" s="354"/>
      <c r="B46" s="231">
        <v>7</v>
      </c>
      <c r="C46" s="232" t="s">
        <v>93</v>
      </c>
      <c r="D46" s="231">
        <v>14</v>
      </c>
      <c r="E46" s="232" t="s">
        <v>94</v>
      </c>
    </row>
    <row r="47" spans="1:5" ht="28.5">
      <c r="A47" s="354"/>
      <c r="B47" s="231">
        <v>8</v>
      </c>
      <c r="C47" s="243" t="s">
        <v>95</v>
      </c>
      <c r="D47" s="231">
        <v>15</v>
      </c>
      <c r="E47" s="232" t="s">
        <v>96</v>
      </c>
    </row>
    <row r="48" spans="1:5" ht="42.75">
      <c r="A48" s="354"/>
      <c r="B48" s="231">
        <v>9</v>
      </c>
      <c r="C48" s="232" t="s">
        <v>97</v>
      </c>
      <c r="D48" s="231">
        <v>16</v>
      </c>
      <c r="E48" s="232" t="s">
        <v>98</v>
      </c>
    </row>
    <row r="49" spans="1:5" ht="85.5">
      <c r="A49" s="354" t="s">
        <v>99</v>
      </c>
      <c r="B49" s="231">
        <v>10</v>
      </c>
      <c r="C49" s="232" t="s">
        <v>100</v>
      </c>
      <c r="D49" s="231">
        <v>17</v>
      </c>
      <c r="E49" s="232" t="s">
        <v>101</v>
      </c>
    </row>
    <row r="50" spans="1:5" ht="57">
      <c r="A50" s="354"/>
      <c r="B50" s="231">
        <v>11</v>
      </c>
      <c r="C50" s="232" t="s">
        <v>102</v>
      </c>
      <c r="D50" s="233">
        <v>18</v>
      </c>
      <c r="E50" s="232" t="s">
        <v>103</v>
      </c>
    </row>
    <row r="51" spans="1:5" ht="28.5">
      <c r="A51" s="354"/>
      <c r="B51" s="231">
        <v>12</v>
      </c>
      <c r="C51" s="232" t="s">
        <v>104</v>
      </c>
      <c r="D51" s="233">
        <v>19</v>
      </c>
      <c r="E51" s="232" t="s">
        <v>105</v>
      </c>
    </row>
    <row r="52" spans="1:5" ht="42.75">
      <c r="A52" s="354" t="s">
        <v>106</v>
      </c>
      <c r="B52" s="231">
        <v>13</v>
      </c>
      <c r="C52" s="232" t="s">
        <v>107</v>
      </c>
      <c r="D52" s="233">
        <v>20</v>
      </c>
      <c r="E52" s="243" t="s">
        <v>108</v>
      </c>
    </row>
    <row r="53" spans="1:5" ht="28.5">
      <c r="A53" s="354"/>
      <c r="B53" s="231">
        <v>14</v>
      </c>
      <c r="C53" s="232" t="s">
        <v>109</v>
      </c>
      <c r="D53" s="233">
        <v>21</v>
      </c>
      <c r="E53" s="243" t="s">
        <v>110</v>
      </c>
    </row>
    <row r="54" spans="1:5" ht="71.25">
      <c r="A54" s="354"/>
      <c r="B54" s="231">
        <v>15</v>
      </c>
      <c r="C54" s="232" t="s">
        <v>111</v>
      </c>
      <c r="D54" s="233"/>
      <c r="E54" s="243"/>
    </row>
    <row r="55" spans="1:5" ht="28.5">
      <c r="A55" s="354"/>
      <c r="B55" s="231">
        <v>16</v>
      </c>
      <c r="C55" s="232" t="s">
        <v>112</v>
      </c>
      <c r="D55" s="233"/>
      <c r="E55" s="243"/>
    </row>
    <row r="56" spans="1:5">
      <c r="A56" s="354"/>
      <c r="B56" s="231">
        <v>17</v>
      </c>
      <c r="C56" s="232" t="s">
        <v>113</v>
      </c>
      <c r="D56" s="233"/>
      <c r="E56" s="243"/>
    </row>
    <row r="57" spans="1:5" ht="28.5">
      <c r="A57" s="354"/>
      <c r="B57" s="231">
        <v>18</v>
      </c>
      <c r="C57" s="232" t="s">
        <v>114</v>
      </c>
      <c r="D57" s="233"/>
      <c r="E57" s="243"/>
    </row>
    <row r="58" spans="1:5" ht="28.5">
      <c r="A58" s="354"/>
      <c r="B58" s="231">
        <v>19</v>
      </c>
      <c r="C58" s="232" t="s">
        <v>115</v>
      </c>
      <c r="D58" s="233"/>
      <c r="E58" s="243"/>
    </row>
    <row r="59" spans="1:5" ht="28.5">
      <c r="A59" s="354"/>
      <c r="B59" s="231">
        <v>20</v>
      </c>
      <c r="C59" s="232" t="s">
        <v>116</v>
      </c>
      <c r="D59" s="233"/>
      <c r="E59" s="243"/>
    </row>
    <row r="60" spans="1:5" ht="42.75">
      <c r="A60" s="354"/>
      <c r="B60" s="231">
        <v>21</v>
      </c>
      <c r="C60" s="232" t="s">
        <v>117</v>
      </c>
      <c r="D60" s="233"/>
      <c r="E60" s="243"/>
    </row>
    <row r="61" spans="1:5" ht="28.5">
      <c r="A61" s="354"/>
      <c r="B61" s="231">
        <v>22</v>
      </c>
      <c r="C61" s="232" t="s">
        <v>118</v>
      </c>
      <c r="D61" s="233"/>
      <c r="E61" s="244"/>
    </row>
    <row r="62" spans="1:5" ht="42.75">
      <c r="A62" s="354" t="s">
        <v>119</v>
      </c>
      <c r="B62" s="231">
        <v>23</v>
      </c>
      <c r="C62" s="232" t="s">
        <v>120</v>
      </c>
      <c r="D62" s="233">
        <v>22</v>
      </c>
      <c r="E62" s="243" t="s">
        <v>121</v>
      </c>
    </row>
    <row r="63" spans="1:5" ht="42.75">
      <c r="A63" s="354"/>
      <c r="B63" s="231">
        <v>24</v>
      </c>
      <c r="C63" s="232" t="s">
        <v>122</v>
      </c>
      <c r="D63" s="233">
        <v>23</v>
      </c>
      <c r="E63" s="232" t="s">
        <v>123</v>
      </c>
    </row>
    <row r="64" spans="1:5" ht="28.5">
      <c r="A64" s="354"/>
      <c r="B64" s="231">
        <v>25</v>
      </c>
      <c r="C64" s="232" t="s">
        <v>124</v>
      </c>
      <c r="D64" s="233"/>
      <c r="E64" s="243"/>
    </row>
    <row r="65" spans="1:10" ht="57">
      <c r="A65" s="355" t="s">
        <v>125</v>
      </c>
      <c r="B65" s="231">
        <v>26</v>
      </c>
      <c r="C65" s="232" t="s">
        <v>126</v>
      </c>
      <c r="D65" s="233">
        <v>24</v>
      </c>
      <c r="E65" s="243" t="s">
        <v>127</v>
      </c>
    </row>
    <row r="66" spans="1:10" ht="45" customHeight="1">
      <c r="A66" s="356"/>
      <c r="B66" s="231"/>
      <c r="C66" s="232"/>
      <c r="D66" s="233"/>
      <c r="E66" s="233"/>
    </row>
    <row r="67" spans="1:10" ht="77.099999999999994" customHeight="1">
      <c r="A67" s="354" t="s">
        <v>128</v>
      </c>
      <c r="B67" s="231">
        <v>27</v>
      </c>
      <c r="C67" s="232" t="s">
        <v>129</v>
      </c>
      <c r="D67" s="233">
        <v>25</v>
      </c>
      <c r="E67" s="232" t="s">
        <v>130</v>
      </c>
    </row>
    <row r="68" spans="1:10" ht="15.95" customHeight="1">
      <c r="A68" s="354"/>
      <c r="B68" s="231"/>
      <c r="C68" s="232"/>
      <c r="D68" s="233">
        <v>26</v>
      </c>
      <c r="E68" s="232" t="s">
        <v>131</v>
      </c>
    </row>
    <row r="69" spans="1:10" ht="50.1" customHeight="1">
      <c r="A69" s="354" t="s">
        <v>132</v>
      </c>
      <c r="B69" s="231">
        <v>28</v>
      </c>
      <c r="C69" s="243" t="s">
        <v>133</v>
      </c>
      <c r="D69" s="233">
        <v>27</v>
      </c>
      <c r="E69" s="243" t="s">
        <v>134</v>
      </c>
    </row>
    <row r="70" spans="1:10" ht="50.1" customHeight="1">
      <c r="A70" s="354"/>
      <c r="B70" s="231">
        <v>29</v>
      </c>
      <c r="C70" s="243" t="s">
        <v>135</v>
      </c>
      <c r="D70" s="233">
        <v>28</v>
      </c>
      <c r="E70" s="243" t="s">
        <v>136</v>
      </c>
    </row>
    <row r="71" spans="1:10" ht="50.1" customHeight="1">
      <c r="A71" s="354"/>
      <c r="B71" s="231"/>
      <c r="C71" s="234"/>
      <c r="D71" s="233">
        <v>29</v>
      </c>
      <c r="E71" s="243" t="s">
        <v>137</v>
      </c>
    </row>
    <row r="72" spans="1:10" ht="50.1" customHeight="1">
      <c r="A72" s="354"/>
      <c r="B72" s="231"/>
      <c r="C72" s="245"/>
      <c r="D72" s="233">
        <v>30</v>
      </c>
      <c r="E72" s="243" t="s">
        <v>138</v>
      </c>
    </row>
    <row r="73" spans="1:10" ht="50.1" customHeight="1">
      <c r="A73" s="354"/>
      <c r="B73" s="231"/>
      <c r="C73" s="243"/>
      <c r="D73" s="233">
        <v>31</v>
      </c>
      <c r="E73" s="243" t="s">
        <v>139</v>
      </c>
    </row>
    <row r="74" spans="1:10" ht="50.1" customHeight="1">
      <c r="A74" s="354"/>
      <c r="B74" s="231"/>
      <c r="C74" s="243"/>
      <c r="D74" s="233">
        <v>32</v>
      </c>
      <c r="E74" s="243" t="s">
        <v>140</v>
      </c>
    </row>
    <row r="75" spans="1:10" ht="50.1" customHeight="1">
      <c r="A75" s="354"/>
      <c r="B75" s="231"/>
      <c r="C75" s="243"/>
      <c r="D75" s="233">
        <v>33</v>
      </c>
      <c r="E75" s="245" t="s">
        <v>141</v>
      </c>
    </row>
    <row r="76" spans="1:10" ht="39.950000000000003" customHeight="1">
      <c r="A76" s="354"/>
      <c r="B76" s="231"/>
      <c r="C76" s="233"/>
      <c r="D76" s="233">
        <v>34</v>
      </c>
      <c r="E76" s="243" t="s">
        <v>142</v>
      </c>
    </row>
    <row r="77" spans="1:10" ht="39.950000000000003" customHeight="1">
      <c r="A77" s="355" t="s">
        <v>143</v>
      </c>
      <c r="B77" s="231">
        <v>30</v>
      </c>
      <c r="C77" s="232" t="s">
        <v>144</v>
      </c>
      <c r="D77" s="233">
        <v>35</v>
      </c>
      <c r="E77" s="232" t="s">
        <v>145</v>
      </c>
    </row>
    <row r="78" spans="1:10" ht="72" customHeight="1">
      <c r="A78" s="357"/>
      <c r="B78" s="231">
        <v>31</v>
      </c>
      <c r="C78" s="232" t="s">
        <v>146</v>
      </c>
      <c r="D78" s="233">
        <v>36</v>
      </c>
      <c r="E78" s="232" t="s">
        <v>147</v>
      </c>
    </row>
    <row r="79" spans="1:10" ht="72" customHeight="1">
      <c r="A79" s="357"/>
      <c r="B79" s="231">
        <v>32</v>
      </c>
      <c r="C79" s="232" t="s">
        <v>148</v>
      </c>
      <c r="D79" s="246">
        <v>37</v>
      </c>
      <c r="E79" s="232" t="s">
        <v>149</v>
      </c>
    </row>
    <row r="80" spans="1:10" ht="72" customHeight="1">
      <c r="A80" s="357"/>
      <c r="B80" s="231">
        <v>33</v>
      </c>
      <c r="C80" s="232" t="s">
        <v>150</v>
      </c>
      <c r="D80" s="246">
        <v>38</v>
      </c>
      <c r="E80" s="232" t="s">
        <v>151</v>
      </c>
      <c r="J80" s="221" t="s">
        <v>152</v>
      </c>
    </row>
    <row r="81" spans="1:5" ht="42.75">
      <c r="A81" s="357"/>
      <c r="B81" s="247">
        <v>34</v>
      </c>
      <c r="C81" s="248" t="s">
        <v>153</v>
      </c>
      <c r="D81" s="249">
        <v>39</v>
      </c>
      <c r="E81" s="248" t="s">
        <v>154</v>
      </c>
    </row>
    <row r="82" spans="1:5">
      <c r="A82" s="250"/>
      <c r="B82" s="251"/>
      <c r="C82" s="252"/>
      <c r="D82" s="251"/>
      <c r="E82" s="252"/>
    </row>
  </sheetData>
  <mergeCells count="25">
    <mergeCell ref="A65:A66"/>
    <mergeCell ref="A67:A68"/>
    <mergeCell ref="A69:A76"/>
    <mergeCell ref="A77:A81"/>
    <mergeCell ref="A43:A48"/>
    <mergeCell ref="A49:A51"/>
    <mergeCell ref="A52:A61"/>
    <mergeCell ref="A62:A64"/>
    <mergeCell ref="A32:A38"/>
    <mergeCell ref="A39:A42"/>
    <mergeCell ref="A16:A22"/>
    <mergeCell ref="A23:A26"/>
    <mergeCell ref="A28:A29"/>
    <mergeCell ref="A30:E30"/>
    <mergeCell ref="A11:A12"/>
    <mergeCell ref="A13:A15"/>
    <mergeCell ref="B1:D1"/>
    <mergeCell ref="B2:C2"/>
    <mergeCell ref="B4:E4"/>
    <mergeCell ref="A9:E9"/>
    <mergeCell ref="A6:A7"/>
    <mergeCell ref="B6:C6"/>
    <mergeCell ref="D6:E6"/>
    <mergeCell ref="B7:C7"/>
    <mergeCell ref="D7:E7"/>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24"/>
  <sheetViews>
    <sheetView showGridLines="0" topLeftCell="B1" zoomScale="73" zoomScaleNormal="73" workbookViewId="0">
      <selection activeCell="P11" sqref="P11"/>
    </sheetView>
  </sheetViews>
  <sheetFormatPr baseColWidth="10" defaultColWidth="10.42578125" defaultRowHeight="92.25" customHeight="1"/>
  <cols>
    <col min="1" max="1" width="60.85546875" style="270" customWidth="1"/>
    <col min="2" max="2" width="15.85546875" style="271" customWidth="1"/>
    <col min="3" max="5" width="15.85546875" style="272" customWidth="1"/>
    <col min="6" max="6" width="40.85546875" style="270" customWidth="1"/>
    <col min="7" max="7" width="2.7109375" style="256" customWidth="1"/>
    <col min="8" max="16384" width="10.42578125" style="256"/>
  </cols>
  <sheetData>
    <row r="1" spans="1:6" ht="90.75" customHeight="1">
      <c r="A1" s="255"/>
      <c r="B1" s="359" t="s">
        <v>155</v>
      </c>
      <c r="C1" s="359"/>
      <c r="D1" s="359"/>
      <c r="E1" s="359"/>
      <c r="F1" s="255"/>
    </row>
    <row r="2" spans="1:6" ht="15">
      <c r="A2" s="358" t="s">
        <v>156</v>
      </c>
      <c r="B2" s="358"/>
      <c r="C2" s="358"/>
      <c r="D2" s="358"/>
      <c r="E2" s="358"/>
      <c r="F2" s="358"/>
    </row>
    <row r="3" spans="1:6" ht="15">
      <c r="A3" s="360" t="s">
        <v>157</v>
      </c>
      <c r="B3" s="361" t="s">
        <v>158</v>
      </c>
      <c r="C3" s="361"/>
      <c r="D3" s="361"/>
      <c r="E3" s="361"/>
      <c r="F3" s="257" t="s">
        <v>159</v>
      </c>
    </row>
    <row r="4" spans="1:6" ht="28.5" customHeight="1">
      <c r="A4" s="360"/>
      <c r="B4" s="258" t="s">
        <v>160</v>
      </c>
      <c r="C4" s="258" t="s">
        <v>161</v>
      </c>
      <c r="D4" s="258" t="s">
        <v>162</v>
      </c>
      <c r="E4" s="258" t="s">
        <v>163</v>
      </c>
      <c r="F4" s="259"/>
    </row>
    <row r="5" spans="1:6" ht="46.5" customHeight="1">
      <c r="A5" s="260" t="s">
        <v>164</v>
      </c>
      <c r="B5" s="261"/>
      <c r="C5" s="262"/>
      <c r="D5" s="262">
        <v>8.9</v>
      </c>
      <c r="E5" s="262">
        <v>13.16</v>
      </c>
      <c r="F5" s="263" t="s">
        <v>165</v>
      </c>
    </row>
    <row r="6" spans="1:6" ht="45">
      <c r="A6" s="264" t="s">
        <v>166</v>
      </c>
      <c r="B6" s="261"/>
      <c r="C6" s="262"/>
      <c r="D6" s="262">
        <v>11</v>
      </c>
      <c r="E6" s="262" t="s">
        <v>167</v>
      </c>
      <c r="F6" s="263" t="s">
        <v>165</v>
      </c>
    </row>
    <row r="7" spans="1:6" ht="30">
      <c r="A7" s="264" t="s">
        <v>168</v>
      </c>
      <c r="B7" s="265"/>
      <c r="C7" s="266"/>
      <c r="D7" s="266">
        <v>1</v>
      </c>
      <c r="E7" s="266" t="s">
        <v>169</v>
      </c>
      <c r="F7" s="263" t="s">
        <v>165</v>
      </c>
    </row>
    <row r="8" spans="1:6" ht="30">
      <c r="A8" s="267" t="s">
        <v>170</v>
      </c>
      <c r="B8" s="265">
        <v>16</v>
      </c>
      <c r="C8" s="266">
        <v>3.4</v>
      </c>
      <c r="D8" s="266" t="s">
        <v>171</v>
      </c>
      <c r="E8" s="266" t="s">
        <v>172</v>
      </c>
      <c r="F8" s="263" t="s">
        <v>165</v>
      </c>
    </row>
    <row r="9" spans="1:6" ht="45">
      <c r="A9" s="267" t="s">
        <v>173</v>
      </c>
      <c r="B9" s="265" t="s">
        <v>174</v>
      </c>
      <c r="C9" s="265">
        <v>7</v>
      </c>
      <c r="D9" s="262" t="s">
        <v>175</v>
      </c>
      <c r="E9" s="262" t="s">
        <v>176</v>
      </c>
      <c r="F9" s="263" t="s">
        <v>165</v>
      </c>
    </row>
    <row r="10" spans="1:6" ht="30">
      <c r="A10" s="264" t="s">
        <v>177</v>
      </c>
      <c r="B10" s="261"/>
      <c r="C10" s="262"/>
      <c r="D10" s="262" t="s">
        <v>178</v>
      </c>
      <c r="E10" s="262">
        <v>28</v>
      </c>
      <c r="F10" s="263" t="s">
        <v>165</v>
      </c>
    </row>
    <row r="11" spans="1:6" ht="30">
      <c r="A11" s="268" t="s">
        <v>179</v>
      </c>
      <c r="B11" s="265"/>
      <c r="C11" s="266"/>
      <c r="D11" s="266" t="s">
        <v>180</v>
      </c>
      <c r="E11" s="266">
        <v>20.21</v>
      </c>
      <c r="F11" s="269" t="s">
        <v>165</v>
      </c>
    </row>
    <row r="12" spans="1:6" ht="45">
      <c r="A12" s="268" t="s">
        <v>181</v>
      </c>
      <c r="B12" s="265"/>
      <c r="C12" s="266"/>
      <c r="D12" s="262" t="s">
        <v>182</v>
      </c>
      <c r="E12" s="266" t="s">
        <v>183</v>
      </c>
      <c r="F12" s="269" t="s">
        <v>165</v>
      </c>
    </row>
    <row r="13" spans="1:6" ht="30">
      <c r="A13" s="268" t="s">
        <v>184</v>
      </c>
      <c r="B13" s="265">
        <v>2.17</v>
      </c>
      <c r="C13" s="266">
        <v>8</v>
      </c>
      <c r="D13" s="266">
        <v>1</v>
      </c>
      <c r="E13" s="266" t="s">
        <v>185</v>
      </c>
      <c r="F13" s="269" t="s">
        <v>186</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75445CFB-9D71-4C4F-9E03-C9FF5A904F4E}"/>
    <dataValidation allowBlank="1" showInputMessage="1" showErrorMessage="1" prompt="Proponer y escribir en una frase la estrategia para gestionar la debilidad, la oportunidad, la amenaza o la fortaleza.Usar verbo de acción en infinitivo._x000a_" sqref="G1 A3" xr:uid="{CC2423A2-4004-4A45-8DD5-9DE839A1623F}"/>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402" t="s">
        <v>187</v>
      </c>
      <c r="C2" s="403"/>
      <c r="D2" s="403"/>
      <c r="E2" s="403"/>
      <c r="F2" s="403"/>
      <c r="G2" s="404"/>
    </row>
    <row r="3" spans="2:9" ht="15">
      <c r="B3" s="405" t="s">
        <v>188</v>
      </c>
      <c r="C3" s="406"/>
      <c r="D3" s="407"/>
      <c r="E3" s="407"/>
      <c r="F3" s="407"/>
      <c r="G3" s="408"/>
    </row>
    <row r="4" spans="2:9" ht="88.5" customHeight="1">
      <c r="B4" s="409" t="s">
        <v>189</v>
      </c>
      <c r="C4" s="410"/>
      <c r="D4" s="410"/>
      <c r="E4" s="410"/>
      <c r="F4" s="410"/>
      <c r="G4" s="411"/>
    </row>
    <row r="5" spans="2:9" ht="15">
      <c r="B5" s="122"/>
      <c r="C5" s="132"/>
      <c r="D5" s="133"/>
      <c r="E5" s="134"/>
      <c r="F5" s="134"/>
      <c r="G5" s="134"/>
    </row>
    <row r="6" spans="2:9" ht="16.5" customHeight="1">
      <c r="B6" s="412" t="s">
        <v>190</v>
      </c>
      <c r="C6" s="413"/>
      <c r="D6" s="413"/>
      <c r="E6" s="413"/>
      <c r="F6" s="413"/>
      <c r="G6" s="414"/>
    </row>
    <row r="7" spans="2:9" ht="76.5" customHeight="1">
      <c r="B7" s="412"/>
      <c r="C7" s="413"/>
      <c r="D7" s="413"/>
      <c r="E7" s="413"/>
      <c r="F7" s="413"/>
      <c r="G7" s="414"/>
    </row>
    <row r="8" spans="2:9" ht="15" thickBot="1">
      <c r="B8" s="135"/>
      <c r="C8" s="136"/>
      <c r="D8" s="136"/>
      <c r="E8" s="137"/>
      <c r="F8" s="138"/>
      <c r="G8" s="138"/>
    </row>
    <row r="9" spans="2:9">
      <c r="B9" s="139"/>
      <c r="C9" s="197" t="s">
        <v>191</v>
      </c>
      <c r="D9" s="415" t="s">
        <v>192</v>
      </c>
      <c r="E9" s="416"/>
      <c r="F9" s="417" t="s">
        <v>193</v>
      </c>
      <c r="G9" s="418"/>
    </row>
    <row r="10" spans="2:9" ht="15" customHeight="1">
      <c r="B10" s="140"/>
      <c r="C10" s="124">
        <v>5</v>
      </c>
      <c r="D10" s="400" t="s">
        <v>194</v>
      </c>
      <c r="E10" s="401"/>
      <c r="F10" s="394" t="s">
        <v>195</v>
      </c>
      <c r="G10" s="391"/>
      <c r="H10" s="363"/>
      <c r="I10" s="363"/>
    </row>
    <row r="11" spans="2:9">
      <c r="B11" s="140"/>
      <c r="C11" s="124">
        <v>5</v>
      </c>
      <c r="D11" s="400" t="s">
        <v>196</v>
      </c>
      <c r="E11" s="401"/>
      <c r="F11" s="394" t="s">
        <v>197</v>
      </c>
      <c r="G11" s="391"/>
      <c r="H11" s="363"/>
      <c r="I11" s="363"/>
    </row>
    <row r="12" spans="2:9">
      <c r="B12" s="140"/>
      <c r="C12" s="124">
        <v>5</v>
      </c>
      <c r="D12" s="400" t="s">
        <v>198</v>
      </c>
      <c r="E12" s="401"/>
      <c r="F12" s="394" t="s">
        <v>199</v>
      </c>
      <c r="G12" s="391"/>
      <c r="H12" s="363"/>
      <c r="I12" s="363"/>
    </row>
    <row r="13" spans="2:9" ht="27.75" customHeight="1">
      <c r="B13" s="140"/>
      <c r="C13" s="124">
        <v>5</v>
      </c>
      <c r="D13" s="400" t="s">
        <v>200</v>
      </c>
      <c r="E13" s="401"/>
      <c r="F13" s="394" t="s">
        <v>201</v>
      </c>
      <c r="G13" s="391"/>
      <c r="H13" s="363"/>
      <c r="I13" s="363"/>
    </row>
    <row r="14" spans="2:9">
      <c r="B14" s="140"/>
      <c r="C14" s="124">
        <v>5</v>
      </c>
      <c r="D14" s="400" t="s">
        <v>202</v>
      </c>
      <c r="E14" s="401"/>
      <c r="F14" s="394" t="s">
        <v>203</v>
      </c>
      <c r="G14" s="391"/>
      <c r="H14" s="363"/>
      <c r="I14" s="363"/>
    </row>
    <row r="15" spans="2:9" ht="41.25" customHeight="1">
      <c r="B15" s="140"/>
      <c r="C15" s="124">
        <v>5</v>
      </c>
      <c r="D15" s="400" t="s">
        <v>204</v>
      </c>
      <c r="E15" s="401"/>
      <c r="F15" s="394" t="s">
        <v>205</v>
      </c>
      <c r="G15" s="391"/>
      <c r="H15" s="363"/>
      <c r="I15" s="363"/>
    </row>
    <row r="16" spans="2:9" ht="41.25" customHeight="1">
      <c r="B16" s="140"/>
      <c r="C16" s="124">
        <v>5</v>
      </c>
      <c r="D16" s="395" t="s">
        <v>206</v>
      </c>
      <c r="E16" s="396"/>
      <c r="F16" s="394" t="s">
        <v>207</v>
      </c>
      <c r="G16" s="391"/>
      <c r="H16" s="363"/>
      <c r="I16" s="363"/>
    </row>
    <row r="17" spans="2:9" ht="51.75" customHeight="1">
      <c r="B17" s="140"/>
      <c r="C17" s="124">
        <v>5</v>
      </c>
      <c r="D17" s="396" t="s">
        <v>208</v>
      </c>
      <c r="E17" s="399"/>
      <c r="F17" s="394" t="s">
        <v>209</v>
      </c>
      <c r="G17" s="391"/>
      <c r="H17" s="363"/>
      <c r="I17" s="363"/>
    </row>
    <row r="18" spans="2:9" ht="51.75" customHeight="1">
      <c r="B18" s="140"/>
      <c r="C18" s="124">
        <v>5</v>
      </c>
      <c r="D18" s="395" t="s">
        <v>210</v>
      </c>
      <c r="E18" s="396"/>
      <c r="F18" s="394" t="s">
        <v>211</v>
      </c>
      <c r="G18" s="391"/>
      <c r="H18" s="363"/>
      <c r="I18" s="363"/>
    </row>
    <row r="19" spans="2:9" ht="51.75" customHeight="1">
      <c r="B19" s="140"/>
      <c r="C19" s="124">
        <v>5</v>
      </c>
      <c r="D19" s="198" t="s">
        <v>212</v>
      </c>
      <c r="E19" s="199"/>
      <c r="F19" s="394" t="s">
        <v>213</v>
      </c>
      <c r="G19" s="391"/>
      <c r="H19" s="363"/>
      <c r="I19" s="363"/>
    </row>
    <row r="20" spans="2:9" ht="51.75" customHeight="1">
      <c r="B20" s="140"/>
      <c r="C20" s="124">
        <v>5</v>
      </c>
      <c r="D20" s="198" t="s">
        <v>214</v>
      </c>
      <c r="E20" s="199"/>
      <c r="F20" s="394" t="s">
        <v>215</v>
      </c>
      <c r="G20" s="391"/>
      <c r="H20" s="363"/>
      <c r="I20" s="363"/>
    </row>
    <row r="21" spans="2:9" ht="66.75" customHeight="1">
      <c r="B21" s="140"/>
      <c r="C21" s="124">
        <v>5</v>
      </c>
      <c r="D21" s="395" t="s">
        <v>216</v>
      </c>
      <c r="E21" s="396"/>
      <c r="F21" s="394" t="s">
        <v>217</v>
      </c>
      <c r="G21" s="391"/>
      <c r="H21" s="363"/>
      <c r="I21" s="363"/>
    </row>
    <row r="22" spans="2:9" ht="36" customHeight="1">
      <c r="B22" s="140"/>
      <c r="C22" s="124">
        <v>5</v>
      </c>
      <c r="D22" s="397" t="s">
        <v>218</v>
      </c>
      <c r="E22" s="398"/>
      <c r="F22" s="394" t="s">
        <v>219</v>
      </c>
      <c r="G22" s="391"/>
      <c r="H22" s="364"/>
      <c r="I22" s="364"/>
    </row>
    <row r="23" spans="2:9" ht="26.25" customHeight="1">
      <c r="B23" s="140"/>
      <c r="C23" s="124">
        <v>5</v>
      </c>
      <c r="D23" s="389" t="s">
        <v>220</v>
      </c>
      <c r="E23" s="389"/>
      <c r="F23" s="390" t="s">
        <v>221</v>
      </c>
      <c r="G23" s="391"/>
      <c r="H23" s="363"/>
      <c r="I23" s="363"/>
    </row>
    <row r="24" spans="2:9" ht="26.25" customHeight="1">
      <c r="B24" s="140"/>
      <c r="C24" s="124">
        <v>5</v>
      </c>
      <c r="D24" s="389" t="s">
        <v>222</v>
      </c>
      <c r="E24" s="389"/>
      <c r="F24" s="390" t="s">
        <v>223</v>
      </c>
      <c r="G24" s="391"/>
      <c r="H24" s="363"/>
      <c r="I24" s="363"/>
    </row>
    <row r="25" spans="2:9" ht="26.25" customHeight="1">
      <c r="B25" s="140"/>
      <c r="C25" s="124">
        <v>5</v>
      </c>
      <c r="D25" s="392" t="s">
        <v>224</v>
      </c>
      <c r="E25" s="393"/>
      <c r="F25" s="390" t="s">
        <v>225</v>
      </c>
      <c r="G25" s="391"/>
      <c r="H25" s="363"/>
      <c r="I25" s="363"/>
    </row>
    <row r="26" spans="2:9" ht="27" customHeight="1">
      <c r="B26" s="141"/>
      <c r="C26" s="380" t="s">
        <v>226</v>
      </c>
      <c r="D26" s="381"/>
      <c r="E26" s="381"/>
      <c r="F26" s="381"/>
      <c r="G26" s="382"/>
    </row>
    <row r="27" spans="2:9" ht="27" customHeight="1">
      <c r="B27" s="383" t="s">
        <v>227</v>
      </c>
      <c r="C27" s="384"/>
      <c r="D27" s="384"/>
      <c r="E27" s="384"/>
      <c r="F27" s="384"/>
      <c r="G27" s="385"/>
    </row>
    <row r="28" spans="2:9" ht="10.5" customHeight="1">
      <c r="B28" s="142"/>
      <c r="D28" s="143"/>
      <c r="E28" s="144"/>
      <c r="F28" s="145"/>
      <c r="G28" s="145"/>
    </row>
    <row r="29" spans="2:9">
      <c r="B29" s="142"/>
      <c r="C29" s="146"/>
      <c r="D29" s="386" t="s">
        <v>192</v>
      </c>
      <c r="E29" s="386"/>
      <c r="F29" s="387" t="s">
        <v>193</v>
      </c>
      <c r="G29" s="388"/>
    </row>
    <row r="30" spans="2:9">
      <c r="B30" s="142"/>
      <c r="D30" s="371" t="s">
        <v>194</v>
      </c>
      <c r="E30" s="371"/>
      <c r="F30" s="372" t="s">
        <v>228</v>
      </c>
      <c r="G30" s="373"/>
      <c r="H30" s="363"/>
      <c r="I30" s="363"/>
    </row>
    <row r="31" spans="2:9">
      <c r="B31" s="142"/>
      <c r="D31" s="371" t="s">
        <v>196</v>
      </c>
      <c r="E31" s="371"/>
      <c r="F31" s="372" t="s">
        <v>229</v>
      </c>
      <c r="G31" s="373"/>
      <c r="H31" s="363"/>
      <c r="I31" s="363"/>
    </row>
    <row r="32" spans="2:9">
      <c r="B32" s="142"/>
      <c r="D32" s="371" t="s">
        <v>198</v>
      </c>
      <c r="E32" s="371"/>
      <c r="F32" s="372" t="s">
        <v>230</v>
      </c>
      <c r="G32" s="373"/>
      <c r="H32" s="363"/>
      <c r="I32" s="363"/>
    </row>
    <row r="33" spans="2:9">
      <c r="B33" s="142"/>
      <c r="D33" s="371" t="s">
        <v>200</v>
      </c>
      <c r="E33" s="371"/>
      <c r="F33" s="372" t="s">
        <v>231</v>
      </c>
      <c r="G33" s="373"/>
      <c r="H33" s="363"/>
      <c r="I33" s="363"/>
    </row>
    <row r="34" spans="2:9">
      <c r="B34" s="142"/>
      <c r="D34" s="371" t="s">
        <v>202</v>
      </c>
      <c r="E34" s="371"/>
      <c r="F34" s="372" t="s">
        <v>232</v>
      </c>
      <c r="G34" s="373"/>
      <c r="H34" s="363"/>
      <c r="I34" s="363"/>
    </row>
    <row r="35" spans="2:9" ht="40.9" customHeight="1">
      <c r="B35" s="142"/>
      <c r="D35" s="371" t="s">
        <v>233</v>
      </c>
      <c r="E35" s="371"/>
      <c r="F35" s="372" t="s">
        <v>234</v>
      </c>
      <c r="G35" s="373"/>
      <c r="H35" s="363"/>
      <c r="I35" s="363"/>
    </row>
    <row r="36" spans="2:9" ht="42" customHeight="1">
      <c r="B36" s="123"/>
      <c r="C36" s="147"/>
      <c r="D36" s="371" t="s">
        <v>235</v>
      </c>
      <c r="E36" s="371"/>
      <c r="F36" s="372" t="s">
        <v>236</v>
      </c>
      <c r="G36" s="373"/>
      <c r="H36" s="362"/>
      <c r="I36" s="362"/>
    </row>
    <row r="37" spans="2:9" ht="30.75" customHeight="1">
      <c r="B37" s="123"/>
      <c r="C37" s="147"/>
      <c r="D37" s="371" t="s">
        <v>237</v>
      </c>
      <c r="E37" s="371"/>
      <c r="F37" s="374" t="s">
        <v>238</v>
      </c>
      <c r="G37" s="375"/>
      <c r="H37" s="362"/>
      <c r="I37" s="362"/>
    </row>
    <row r="38" spans="2:9" ht="33" customHeight="1">
      <c r="B38" s="123"/>
      <c r="C38" s="147"/>
      <c r="D38" s="371" t="s">
        <v>239</v>
      </c>
      <c r="E38" s="371"/>
      <c r="F38" s="374" t="s">
        <v>238</v>
      </c>
      <c r="G38" s="375"/>
      <c r="H38" s="362"/>
      <c r="I38" s="362"/>
    </row>
    <row r="39" spans="2:9" ht="30" customHeight="1">
      <c r="B39" s="123"/>
      <c r="C39" s="147"/>
      <c r="D39" s="371" t="s">
        <v>240</v>
      </c>
      <c r="E39" s="371"/>
      <c r="F39" s="374" t="s">
        <v>238</v>
      </c>
      <c r="G39" s="375"/>
      <c r="H39" s="362"/>
      <c r="I39" s="362"/>
    </row>
    <row r="40" spans="2:9" ht="30" customHeight="1">
      <c r="B40" s="123"/>
      <c r="C40" s="147"/>
      <c r="D40" s="371" t="s">
        <v>241</v>
      </c>
      <c r="E40" s="371"/>
      <c r="F40" s="374" t="s">
        <v>238</v>
      </c>
      <c r="G40" s="375"/>
      <c r="H40" s="362"/>
      <c r="I40" s="362"/>
    </row>
    <row r="41" spans="2:9" ht="30" customHeight="1">
      <c r="B41" s="123"/>
      <c r="C41" s="147"/>
      <c r="D41" s="376" t="s">
        <v>242</v>
      </c>
      <c r="E41" s="377"/>
      <c r="F41" s="372" t="s">
        <v>243</v>
      </c>
      <c r="G41" s="373"/>
      <c r="H41" s="362"/>
      <c r="I41" s="362"/>
    </row>
    <row r="42" spans="2:9" ht="35.25" customHeight="1">
      <c r="B42" s="123"/>
      <c r="C42" s="147"/>
      <c r="D42" s="371" t="s">
        <v>244</v>
      </c>
      <c r="E42" s="371"/>
      <c r="F42" s="372" t="s">
        <v>245</v>
      </c>
      <c r="G42" s="373"/>
      <c r="H42" s="362"/>
      <c r="I42" s="362"/>
    </row>
    <row r="43" spans="2:9" ht="31.5" customHeight="1">
      <c r="B43" s="123"/>
      <c r="C43" s="147"/>
      <c r="D43" s="371" t="s">
        <v>237</v>
      </c>
      <c r="E43" s="371"/>
      <c r="F43" s="374" t="s">
        <v>238</v>
      </c>
      <c r="G43" s="375"/>
      <c r="H43" s="362"/>
      <c r="I43" s="362"/>
    </row>
    <row r="44" spans="2:9" ht="35.25" customHeight="1">
      <c r="B44" s="123"/>
      <c r="C44" s="147"/>
      <c r="D44" s="371" t="s">
        <v>246</v>
      </c>
      <c r="E44" s="371"/>
      <c r="F44" s="374" t="s">
        <v>238</v>
      </c>
      <c r="G44" s="375"/>
      <c r="H44" s="362"/>
      <c r="I44" s="362"/>
    </row>
    <row r="45" spans="2:9" ht="57" customHeight="1">
      <c r="B45" s="123"/>
      <c r="C45" s="147"/>
      <c r="D45" s="371" t="s">
        <v>241</v>
      </c>
      <c r="E45" s="371"/>
      <c r="F45" s="374" t="s">
        <v>238</v>
      </c>
      <c r="G45" s="375"/>
      <c r="H45" s="362"/>
      <c r="I45" s="362"/>
    </row>
    <row r="46" spans="2:9" ht="32.25" customHeight="1">
      <c r="B46" s="123"/>
      <c r="C46" s="147"/>
      <c r="D46" s="371" t="s">
        <v>239</v>
      </c>
      <c r="E46" s="371"/>
      <c r="F46" s="374" t="s">
        <v>238</v>
      </c>
      <c r="G46" s="375"/>
      <c r="H46" s="362"/>
      <c r="I46" s="362"/>
    </row>
    <row r="47" spans="2:9" ht="32.25" customHeight="1">
      <c r="B47" s="123"/>
      <c r="C47" s="147"/>
      <c r="D47" s="376" t="s">
        <v>247</v>
      </c>
      <c r="E47" s="377"/>
      <c r="F47" s="378" t="s">
        <v>248</v>
      </c>
      <c r="G47" s="379"/>
      <c r="H47" s="362"/>
      <c r="I47" s="362"/>
    </row>
    <row r="48" spans="2:9" ht="32.25" customHeight="1">
      <c r="B48" s="123"/>
      <c r="C48" s="147"/>
      <c r="D48" s="371" t="s">
        <v>249</v>
      </c>
      <c r="E48" s="371"/>
      <c r="F48" s="372" t="s">
        <v>250</v>
      </c>
      <c r="G48" s="373"/>
      <c r="H48" s="362"/>
      <c r="I48" s="362"/>
    </row>
    <row r="49" spans="2:9" ht="32.25" customHeight="1">
      <c r="B49" s="123"/>
      <c r="C49" s="147"/>
      <c r="D49" s="371" t="s">
        <v>251</v>
      </c>
      <c r="E49" s="371"/>
      <c r="F49" s="372" t="s">
        <v>252</v>
      </c>
      <c r="G49" s="373"/>
      <c r="H49" s="362"/>
      <c r="I49" s="362"/>
    </row>
    <row r="50" spans="2:9" ht="32.25" customHeight="1">
      <c r="B50" s="123"/>
      <c r="C50" s="147"/>
      <c r="D50" s="371" t="s">
        <v>253</v>
      </c>
      <c r="E50" s="371"/>
      <c r="F50" s="372" t="s">
        <v>254</v>
      </c>
      <c r="G50" s="373"/>
      <c r="H50" s="362"/>
      <c r="I50" s="362"/>
    </row>
    <row r="51" spans="2:9" ht="32.25" customHeight="1">
      <c r="B51" s="123"/>
      <c r="C51" s="147"/>
      <c r="D51" s="143"/>
      <c r="E51" s="143"/>
      <c r="F51" s="145"/>
      <c r="G51" s="145"/>
      <c r="H51" s="362"/>
      <c r="I51" s="362"/>
    </row>
    <row r="52" spans="2:9" ht="32.25" customHeight="1">
      <c r="B52" s="123"/>
      <c r="C52" s="147"/>
      <c r="D52" s="143"/>
      <c r="E52" s="143"/>
      <c r="F52" s="145"/>
      <c r="G52" s="145"/>
    </row>
    <row r="53" spans="2:9" ht="32.25" customHeight="1">
      <c r="B53" s="123"/>
      <c r="C53" s="147"/>
      <c r="D53" s="143"/>
      <c r="E53" s="143"/>
      <c r="F53" s="145"/>
      <c r="G53" s="145"/>
    </row>
    <row r="54" spans="2:9" ht="21.75" customHeight="1">
      <c r="B54" s="365" t="s">
        <v>255</v>
      </c>
      <c r="C54" s="366"/>
      <c r="D54" s="366"/>
      <c r="E54" s="366"/>
      <c r="F54" s="366"/>
      <c r="G54" s="367"/>
    </row>
    <row r="55" spans="2:9" ht="21.75" customHeight="1">
      <c r="B55" s="365" t="s">
        <v>256</v>
      </c>
      <c r="C55" s="366"/>
      <c r="D55" s="366"/>
      <c r="E55" s="366"/>
      <c r="F55" s="366"/>
      <c r="G55" s="367"/>
    </row>
    <row r="56" spans="2:9" ht="20.25" customHeight="1">
      <c r="B56" s="365" t="s">
        <v>257</v>
      </c>
      <c r="C56" s="366"/>
      <c r="D56" s="366"/>
      <c r="E56" s="366"/>
      <c r="F56" s="366"/>
      <c r="G56" s="367"/>
    </row>
    <row r="57" spans="2:9" ht="20.25" customHeight="1">
      <c r="B57" s="365" t="s">
        <v>258</v>
      </c>
      <c r="C57" s="366"/>
      <c r="D57" s="366"/>
      <c r="E57" s="366"/>
      <c r="F57" s="366"/>
      <c r="G57" s="367"/>
    </row>
    <row r="58" spans="2:9" ht="18" customHeight="1" thickBot="1">
      <c r="B58" s="368" t="s">
        <v>259</v>
      </c>
      <c r="C58" s="369"/>
      <c r="D58" s="369"/>
      <c r="E58" s="369"/>
      <c r="F58" s="369"/>
      <c r="G58" s="370"/>
    </row>
    <row r="59" spans="2:9">
      <c r="B59" s="148"/>
      <c r="C59" s="149"/>
      <c r="D59" s="148"/>
      <c r="E59" s="148"/>
      <c r="F59" s="148"/>
      <c r="G59" s="148"/>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69"/>
  <sheetViews>
    <sheetView showGridLines="0" zoomScale="80" zoomScaleNormal="80" zoomScalePageLayoutView="50" workbookViewId="0">
      <selection activeCell="D7" sqref="D7:D9"/>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02"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83"/>
      <c r="B1" s="484"/>
      <c r="C1" s="484"/>
      <c r="D1" s="41"/>
      <c r="E1" s="42"/>
      <c r="F1" s="42"/>
      <c r="G1" s="42"/>
      <c r="H1" s="42"/>
      <c r="I1" s="42"/>
      <c r="J1" s="42"/>
      <c r="K1" s="42"/>
      <c r="L1" s="201"/>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85"/>
      <c r="B2" s="486"/>
      <c r="C2" s="486"/>
      <c r="D2" s="36"/>
      <c r="E2" s="35"/>
      <c r="F2" s="35"/>
      <c r="G2" s="35"/>
      <c r="H2" s="35"/>
      <c r="I2" s="35"/>
      <c r="J2" s="35"/>
      <c r="K2" s="35"/>
      <c r="L2" s="196"/>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196"/>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6.5">
      <c r="A4" s="472" t="s">
        <v>260</v>
      </c>
      <c r="B4" s="472"/>
      <c r="C4" s="472"/>
      <c r="D4" s="478" t="s">
        <v>516</v>
      </c>
      <c r="E4" s="479"/>
      <c r="F4" s="479"/>
      <c r="G4" s="479"/>
      <c r="H4" s="479"/>
      <c r="I4" s="479"/>
      <c r="J4" s="479"/>
      <c r="K4" s="479"/>
      <c r="L4" s="479"/>
      <c r="M4" s="479"/>
      <c r="N4" s="480"/>
      <c r="O4" s="275"/>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472" t="s">
        <v>261</v>
      </c>
      <c r="B5" s="472"/>
      <c r="C5" s="472"/>
      <c r="D5" s="478" t="s">
        <v>483</v>
      </c>
      <c r="E5" s="479"/>
      <c r="F5" s="479"/>
      <c r="G5" s="479"/>
      <c r="H5" s="479"/>
      <c r="I5" s="479"/>
      <c r="J5" s="479"/>
      <c r="K5" s="479"/>
      <c r="L5" s="479"/>
      <c r="M5" s="479"/>
      <c r="N5" s="480"/>
      <c r="O5" s="276"/>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6.5">
      <c r="A6" s="472" t="s">
        <v>262</v>
      </c>
      <c r="B6" s="472"/>
      <c r="C6" s="472"/>
      <c r="D6" s="478" t="s">
        <v>482</v>
      </c>
      <c r="E6" s="479"/>
      <c r="F6" s="479"/>
      <c r="G6" s="479"/>
      <c r="H6" s="479"/>
      <c r="I6" s="479"/>
      <c r="J6" s="479"/>
      <c r="K6" s="479"/>
      <c r="L6" s="479"/>
      <c r="M6" s="479"/>
      <c r="N6" s="480"/>
      <c r="O6" s="27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278" t="s">
        <v>263</v>
      </c>
      <c r="B7" s="279"/>
      <c r="C7" s="279"/>
      <c r="D7" s="477" t="s">
        <v>264</v>
      </c>
      <c r="E7" s="474" t="s">
        <v>265</v>
      </c>
      <c r="F7" s="475"/>
      <c r="G7" s="475"/>
      <c r="H7" s="476"/>
      <c r="I7" s="469" t="s">
        <v>266</v>
      </c>
      <c r="J7" s="470"/>
      <c r="K7" s="470"/>
      <c r="L7" s="470"/>
      <c r="M7" s="471"/>
      <c r="N7" s="481" t="s">
        <v>267</v>
      </c>
      <c r="O7" s="482"/>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87" t="s">
        <v>268</v>
      </c>
      <c r="B8" s="489" t="s">
        <v>269</v>
      </c>
      <c r="C8" s="280" t="s">
        <v>270</v>
      </c>
      <c r="D8" s="477"/>
      <c r="E8" s="473" t="s">
        <v>208</v>
      </c>
      <c r="F8" s="473" t="s">
        <v>271</v>
      </c>
      <c r="G8" s="473" t="s">
        <v>272</v>
      </c>
      <c r="H8" s="473" t="s">
        <v>214</v>
      </c>
      <c r="I8" s="467" t="s">
        <v>273</v>
      </c>
      <c r="J8" s="281" t="s">
        <v>274</v>
      </c>
      <c r="K8" s="467" t="s">
        <v>266</v>
      </c>
      <c r="L8" s="467" t="s">
        <v>275</v>
      </c>
      <c r="M8" s="467" t="s">
        <v>276</v>
      </c>
      <c r="N8" s="452" t="s">
        <v>277</v>
      </c>
      <c r="O8" s="452" t="s">
        <v>278</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88"/>
      <c r="B9" s="477"/>
      <c r="C9" s="282" t="s">
        <v>279</v>
      </c>
      <c r="D9" s="477"/>
      <c r="E9" s="468"/>
      <c r="F9" s="468"/>
      <c r="G9" s="468"/>
      <c r="H9" s="468"/>
      <c r="I9" s="468"/>
      <c r="J9" s="283" t="s">
        <v>280</v>
      </c>
      <c r="K9" s="468" t="s">
        <v>281</v>
      </c>
      <c r="L9" s="468"/>
      <c r="M9" s="468" t="s">
        <v>281</v>
      </c>
      <c r="N9" s="454"/>
      <c r="O9" s="453"/>
      <c r="P9" s="17"/>
      <c r="Q9" s="19" t="s">
        <v>282</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23.25" thickBot="1">
      <c r="A10" s="443">
        <v>1</v>
      </c>
      <c r="B10" s="493" t="s">
        <v>283</v>
      </c>
      <c r="C10" s="490" t="s">
        <v>284</v>
      </c>
      <c r="D10" s="284" t="s">
        <v>285</v>
      </c>
      <c r="E10" s="494">
        <v>2500</v>
      </c>
      <c r="F10" s="494">
        <v>300</v>
      </c>
      <c r="G10" s="497">
        <f>+F10/E10</f>
        <v>0.12</v>
      </c>
      <c r="H10" s="459"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Media - 3</v>
      </c>
      <c r="I10" s="285" t="s">
        <v>286</v>
      </c>
      <c r="J10" s="286" t="s">
        <v>287</v>
      </c>
      <c r="K10" s="285" t="str">
        <f>IFERROR(CONCATENATE(INDEX('8- Políticas de Administración '!$B$16:$F$53,MATCH('5- Identificación de Riesgos'!J10,'8- Políticas de Administración '!$C$16:$C$54,0),1)," - ",L10),"")</f>
        <v>Menor - 2</v>
      </c>
      <c r="L10" s="287">
        <f>IFERROR(VLOOKUP(INDEX('8- Políticas de Administración '!$B$16:$F$63,MATCH('5- Identificación de Riesgos'!J10,'8- Políticas de Administración '!$C$16:$C$64,0),1),'8- Políticas de Administración '!$B$16:$F$64,5,FALSE),"")</f>
        <v>2</v>
      </c>
      <c r="M10" s="437" t="str">
        <f>IFERROR(CONCATENATE(INDEX('8- Políticas de Administración '!$B$16:$F$53,MATCH(ROUND(AVERAGE(L10:L19),0),'8- Políticas de Administración '!$F$16:$F$53,0),1)," - ",ROUND(AVERAGE(L10:L19),0)),"")</f>
        <v>Menor - 2</v>
      </c>
      <c r="N10" s="449" t="str">
        <f>IFERROR(CONCATENATE(VLOOKUP((LEFT(H10,LEN(H10)-4)&amp;LEFT(M10,LEN(M10)-4)),'9- Matriz de Calor '!$D$18:$E$42,2,0)," - ",RIGHT(H10,1)*RIGHT(M10,1)),"")</f>
        <v>Moderado - 6</v>
      </c>
      <c r="O10" s="458">
        <f>RIGHT(H10,1)*RIGHT(M10,1)</f>
        <v>6</v>
      </c>
      <c r="P10" s="17"/>
    </row>
    <row r="11" spans="1:257" ht="22.5">
      <c r="A11" s="444"/>
      <c r="B11" s="447"/>
      <c r="C11" s="491"/>
      <c r="D11" s="288" t="s">
        <v>288</v>
      </c>
      <c r="E11" s="495"/>
      <c r="F11" s="495"/>
      <c r="G11" s="498"/>
      <c r="H11" s="460"/>
      <c r="I11" s="289"/>
      <c r="J11" s="290"/>
      <c r="K11" s="285" t="str">
        <f>IFERROR(CONCATENATE(INDEX('8- Políticas de Administración '!$B$16:$F$53,MATCH('5- Identificación de Riesgos'!J10,'8- Políticas de Administración '!$C$16:$C$54,0),1)," - ",L11),"")</f>
        <v xml:space="preserve">Menor - </v>
      </c>
      <c r="L11" s="291" t="str">
        <f>IFERROR(VLOOKUP(INDEX('8- Políticas de Administración '!$B$16:$F$63,MATCH('5- Identificación de Riesgos'!J11,'8- Políticas de Administración '!$C$16:$C$64,0),1),'8- Políticas de Administración '!$B$16:$F$64,5,FALSE),"")</f>
        <v/>
      </c>
      <c r="M11" s="438"/>
      <c r="N11" s="450"/>
      <c r="O11" s="458"/>
      <c r="P11" s="17"/>
    </row>
    <row r="12" spans="1:257" ht="23.25" thickBot="1">
      <c r="A12" s="444"/>
      <c r="B12" s="447"/>
      <c r="C12" s="491"/>
      <c r="D12" s="292" t="s">
        <v>291</v>
      </c>
      <c r="E12" s="495"/>
      <c r="F12" s="495"/>
      <c r="G12" s="498"/>
      <c r="H12" s="460"/>
      <c r="I12" s="289"/>
      <c r="J12" s="290"/>
      <c r="K12" s="289" t="str">
        <f>IFERROR(CONCATENATE(INDEX('8- Políticas de Administración '!$B$16:$F$53,MATCH('5- Identificación de Riesgos'!J12,'8- Políticas de Administración '!$C$16:$C$54,0),1)," - ",L12),"")</f>
        <v/>
      </c>
      <c r="L12" s="291" t="str">
        <f>IFERROR(VLOOKUP(INDEX('8- Políticas de Administración '!$B$16:$F$63,MATCH('5- Identificación de Riesgos'!J12,'8- Políticas de Administración '!$C$16:$C$64,0),1),'8- Políticas de Administración '!$B$16:$F$64,5,FALSE),"")</f>
        <v/>
      </c>
      <c r="M12" s="438"/>
      <c r="N12" s="450"/>
      <c r="O12" s="458"/>
      <c r="P12" s="17"/>
    </row>
    <row r="13" spans="1:257" ht="23.25" thickBot="1">
      <c r="A13" s="444"/>
      <c r="B13" s="447"/>
      <c r="C13" s="491"/>
      <c r="D13" s="292" t="s">
        <v>294</v>
      </c>
      <c r="E13" s="495"/>
      <c r="F13" s="495"/>
      <c r="G13" s="498"/>
      <c r="H13" s="460"/>
      <c r="I13" s="289"/>
      <c r="J13" s="290"/>
      <c r="K13" s="285" t="str">
        <f>IFERROR(CONCATENATE(INDEX('8- Políticas de Administración '!$B$16:$F$53,MATCH('5- Identificación de Riesgos'!J13,'8- Políticas de Administración '!$C$16:$C$54,0),1)," - ",L13),"")</f>
        <v/>
      </c>
      <c r="L13" s="291" t="str">
        <f>IFERROR(VLOOKUP(INDEX('8- Políticas de Administración '!$B$16:$F$63,MATCH('5- Identificación de Riesgos'!J13,'8- Políticas de Administración '!$C$16:$C$64,0),1),'8- Políticas de Administración '!$B$16:$F$64,5,FALSE),"")</f>
        <v/>
      </c>
      <c r="M13" s="438"/>
      <c r="N13" s="450"/>
      <c r="O13" s="458"/>
      <c r="P13" s="17"/>
    </row>
    <row r="14" spans="1:257" ht="17.25" thickBot="1">
      <c r="A14" s="444"/>
      <c r="B14" s="447"/>
      <c r="C14" s="491"/>
      <c r="D14" s="288" t="s">
        <v>297</v>
      </c>
      <c r="E14" s="495"/>
      <c r="F14" s="495"/>
      <c r="G14" s="498"/>
      <c r="H14" s="460"/>
      <c r="I14" s="289"/>
      <c r="J14" s="290"/>
      <c r="K14" s="285" t="str">
        <f>IFERROR(CONCATENATE(INDEX('8- Políticas de Administración '!$B$16:$F$53,MATCH('5- Identificación de Riesgos'!J14,'8- Políticas de Administración '!$C$16:$C$54,0),1)," - ",L14),"")</f>
        <v/>
      </c>
      <c r="L14" s="291" t="str">
        <f>IFERROR(VLOOKUP(INDEX('8- Políticas de Administración '!$B$16:$F$63,MATCH('5- Identificación de Riesgos'!J14,'8- Políticas de Administración '!$C$16:$C$64,0),1),'8- Políticas de Administración '!$B$16:$F$64,5,FALSE),"")</f>
        <v/>
      </c>
      <c r="M14" s="438"/>
      <c r="N14" s="450"/>
      <c r="O14" s="458"/>
      <c r="P14" s="17"/>
    </row>
    <row r="15" spans="1:257" ht="17.25" thickBot="1">
      <c r="A15" s="444"/>
      <c r="B15" s="447"/>
      <c r="C15" s="491"/>
      <c r="D15" s="288"/>
      <c r="E15" s="495"/>
      <c r="F15" s="495"/>
      <c r="G15" s="498"/>
      <c r="H15" s="460"/>
      <c r="I15" s="289"/>
      <c r="J15" s="290"/>
      <c r="K15" s="285" t="str">
        <f>IFERROR(CONCATENATE(INDEX('8- Políticas de Administración '!$B$16:$F$53,MATCH('5- Identificación de Riesgos'!J15,'8- Políticas de Administración '!$C$16:$C$54,0),1)," - ",L15),"")</f>
        <v/>
      </c>
      <c r="L15" s="291" t="str">
        <f>IFERROR(VLOOKUP(INDEX('8- Políticas de Administración '!$B$16:$F$63,MATCH('5- Identificación de Riesgos'!J15,'8- Políticas de Administración '!$C$16:$C$64,0),1),'8- Políticas de Administración '!$B$16:$F$64,5,FALSE),"")</f>
        <v/>
      </c>
      <c r="M15" s="438"/>
      <c r="N15" s="450"/>
      <c r="O15" s="458"/>
      <c r="P15" s="17"/>
    </row>
    <row r="16" spans="1:257" ht="17.25" thickBot="1">
      <c r="A16" s="444"/>
      <c r="B16" s="447"/>
      <c r="C16" s="491"/>
      <c r="D16" s="288"/>
      <c r="E16" s="495"/>
      <c r="F16" s="495"/>
      <c r="G16" s="498"/>
      <c r="H16" s="460"/>
      <c r="I16" s="289"/>
      <c r="J16" s="290"/>
      <c r="K16" s="285" t="str">
        <f>IFERROR(CONCATENATE(INDEX('8- Políticas de Administración '!$B$16:$F$53,MATCH('5- Identificación de Riesgos'!J16,'8- Políticas de Administración '!$C$16:$C$54,0),1)," - ",L16),"")</f>
        <v/>
      </c>
      <c r="L16" s="291" t="str">
        <f>IFERROR(VLOOKUP(INDEX('8- Políticas de Administración '!$B$16:$F$63,MATCH('5- Identificación de Riesgos'!J16,'8- Políticas de Administración '!$C$16:$C$64,0),1),'8- Políticas de Administración '!$B$16:$F$64,5,FALSE),"")</f>
        <v/>
      </c>
      <c r="M16" s="438"/>
      <c r="N16" s="450"/>
      <c r="O16" s="458"/>
      <c r="P16" s="17"/>
    </row>
    <row r="17" spans="1:16" ht="17.25" thickBot="1">
      <c r="A17" s="444"/>
      <c r="B17" s="447"/>
      <c r="C17" s="491"/>
      <c r="D17" s="288"/>
      <c r="E17" s="495"/>
      <c r="F17" s="495"/>
      <c r="G17" s="498"/>
      <c r="H17" s="460"/>
      <c r="I17" s="289"/>
      <c r="J17" s="290"/>
      <c r="K17" s="285" t="str">
        <f>IFERROR(CONCATENATE(INDEX('8- Políticas de Administración '!$B$16:$F$53,MATCH('5- Identificación de Riesgos'!J17,'8- Políticas de Administración '!$C$16:$C$54,0),1)," - ",L17),"")</f>
        <v/>
      </c>
      <c r="L17" s="291" t="str">
        <f>IFERROR(VLOOKUP(INDEX('8- Políticas de Administración '!$B$16:$F$63,MATCH('5- Identificación de Riesgos'!J17,'8- Políticas de Administración '!$C$16:$C$64,0),1),'8- Políticas de Administración '!$B$16:$F$64,5,FALSE),"")</f>
        <v/>
      </c>
      <c r="M17" s="438"/>
      <c r="N17" s="450"/>
      <c r="O17" s="458"/>
      <c r="P17" s="17"/>
    </row>
    <row r="18" spans="1:16" ht="16.5">
      <c r="A18" s="444"/>
      <c r="B18" s="447"/>
      <c r="C18" s="491"/>
      <c r="D18" s="288"/>
      <c r="E18" s="495"/>
      <c r="F18" s="495"/>
      <c r="G18" s="498"/>
      <c r="H18" s="460"/>
      <c r="I18" s="289"/>
      <c r="J18" s="290"/>
      <c r="K18" s="285" t="str">
        <f>IFERROR(CONCATENATE(INDEX('8- Políticas de Administración '!$B$16:$F$53,MATCH('5- Identificación de Riesgos'!J18,'8- Políticas de Administración '!$C$16:$C$54,0),1)," - ",L18),"")</f>
        <v/>
      </c>
      <c r="L18" s="291" t="str">
        <f>IFERROR(VLOOKUP(INDEX('8- Políticas de Administración '!$B$16:$F$63,MATCH('5- Identificación de Riesgos'!J18,'8- Políticas de Administración '!$C$16:$C$64,0),1),'8- Políticas de Administración '!$B$16:$F$64,5,FALSE),"")</f>
        <v/>
      </c>
      <c r="M18" s="438"/>
      <c r="N18" s="450"/>
      <c r="O18" s="458"/>
      <c r="P18" s="17"/>
    </row>
    <row r="19" spans="1:16" ht="17.25" thickBot="1">
      <c r="A19" s="445"/>
      <c r="B19" s="448"/>
      <c r="C19" s="492"/>
      <c r="D19" s="293"/>
      <c r="E19" s="496"/>
      <c r="F19" s="496"/>
      <c r="G19" s="499"/>
      <c r="H19" s="461"/>
      <c r="I19" s="294"/>
      <c r="J19" s="295"/>
      <c r="K19" s="294" t="str">
        <f>IFERROR(CONCATENATE(INDEX('8- Políticas de Administración '!$B$16:$F$53,MATCH('5- Identificación de Riesgos'!J19,'8- Políticas de Administración '!$C$16:$C$54,0),1)," - ",L19),"")</f>
        <v/>
      </c>
      <c r="L19" s="296" t="str">
        <f>IFERROR(VLOOKUP(INDEX('8- Políticas de Administración '!$B$16:$F$63,MATCH('5- Identificación de Riesgos'!J19,'8- Políticas de Administración '!$C$16:$C$64,0),1),'8- Políticas de Administración '!$B$16:$F$64,5,FALSE),"")</f>
        <v/>
      </c>
      <c r="M19" s="439"/>
      <c r="N19" s="451"/>
      <c r="O19" s="458"/>
      <c r="P19" s="17"/>
    </row>
    <row r="20" spans="1:16" ht="22.5">
      <c r="A20" s="443">
        <v>2</v>
      </c>
      <c r="B20" s="446" t="s">
        <v>298</v>
      </c>
      <c r="C20" s="464" t="s">
        <v>299</v>
      </c>
      <c r="D20" s="297" t="s">
        <v>300</v>
      </c>
      <c r="E20" s="437">
        <v>300</v>
      </c>
      <c r="F20" s="437">
        <v>15</v>
      </c>
      <c r="G20" s="440">
        <f t="shared" ref="G20" si="0">F20/E20</f>
        <v>0.05</v>
      </c>
      <c r="H20" s="459"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Baja - 2</v>
      </c>
      <c r="I20" s="285" t="s">
        <v>286</v>
      </c>
      <c r="J20" s="286" t="s">
        <v>287</v>
      </c>
      <c r="K20" s="285" t="str">
        <f>IFERROR(CONCATENATE(INDEX('8- Políticas de Administración '!$B$16:$F$53,MATCH('5- Identificación de Riesgos'!J20,'8- Políticas de Administración '!$C$16:$C$54,0),1)," - ",L20),"")</f>
        <v>Menor - 2</v>
      </c>
      <c r="L20" s="287">
        <f>IFERROR(VLOOKUP(INDEX('8- Políticas de Administración '!$B$16:$F$63,MATCH('5- Identificación de Riesgos'!J20,'8- Políticas de Administración '!$C$16:$C$64,0),1),'8- Políticas de Administración '!$B$16:$F$64,5,FALSE),"")</f>
        <v>2</v>
      </c>
      <c r="M20" s="437" t="str">
        <f>IFERROR(CONCATENATE(INDEX('8- Políticas de Administración '!$B$16:$F$53,MATCH(ROUND(AVERAGE(L20:L29),0),'8- Políticas de Administración '!$F$16:$F$53,0),1)," - ",ROUND(AVERAGE(L20:L29),0)),"")</f>
        <v>Menor - 2</v>
      </c>
      <c r="N20" s="449" t="str">
        <f>IFERROR(CONCATENATE(VLOOKUP((LEFT(H20,LEN(H20)-4)&amp;LEFT(M20,LEN(M20)-4)),'9- Matriz de Calor '!$D$18:$E$42,2,0)," - ",RIGHT(H20,1)*RIGHT(M20,1)),"")</f>
        <v>Moderado - 4</v>
      </c>
      <c r="O20" s="458">
        <f>RIGHT(H20,1)*RIGHT(M20,1)</f>
        <v>4</v>
      </c>
    </row>
    <row r="21" spans="1:16" ht="22.5">
      <c r="A21" s="444"/>
      <c r="B21" s="447"/>
      <c r="C21" s="465"/>
      <c r="D21" s="297" t="s">
        <v>301</v>
      </c>
      <c r="E21" s="438"/>
      <c r="F21" s="438"/>
      <c r="G21" s="441"/>
      <c r="H21" s="460"/>
      <c r="I21" s="289"/>
      <c r="J21" s="290"/>
      <c r="K21" s="289" t="str">
        <f>IFERROR(CONCATENATE(INDEX('8- Políticas de Administración '!$B$16:$F$53,MATCH('5- Identificación de Riesgos'!J21,'8- Políticas de Administración '!$C$16:$C$54,0),1)," - ",L21),"")</f>
        <v/>
      </c>
      <c r="L21" s="291" t="str">
        <f>IFERROR(VLOOKUP(INDEX('8- Políticas de Administración '!$B$16:$F$63,MATCH('5- Identificación de Riesgos'!J21,'8- Políticas de Administración '!$C$16:$C$64,0),1),'8- Políticas de Administración '!$B$16:$F$64,5,FALSE),"")</f>
        <v/>
      </c>
      <c r="M21" s="438"/>
      <c r="N21" s="450"/>
      <c r="O21" s="458"/>
    </row>
    <row r="22" spans="1:16" ht="22.5">
      <c r="A22" s="444"/>
      <c r="B22" s="447"/>
      <c r="C22" s="465"/>
      <c r="D22" s="297" t="s">
        <v>303</v>
      </c>
      <c r="E22" s="438"/>
      <c r="F22" s="438"/>
      <c r="G22" s="441"/>
      <c r="H22" s="460"/>
      <c r="I22" s="289"/>
      <c r="J22" s="290"/>
      <c r="K22" s="289" t="str">
        <f>IFERROR(CONCATENATE(INDEX('8- Políticas de Administración '!$B$16:$F$53,MATCH('5- Identificación de Riesgos'!J12,'8- Políticas de Administración '!$C$16:$C$54,0),1)," - ",L22),"")</f>
        <v/>
      </c>
      <c r="L22" s="291" t="str">
        <f>IFERROR(VLOOKUP(INDEX('8- Políticas de Administración '!$B$16:$F$63,MATCH('5- Identificación de Riesgos'!J22,'8- Políticas de Administración '!$C$16:$C$64,0),1),'8- Políticas de Administración '!$B$16:$F$64,5,FALSE),"")</f>
        <v/>
      </c>
      <c r="M22" s="438"/>
      <c r="N22" s="450"/>
      <c r="O22" s="458"/>
    </row>
    <row r="23" spans="1:16" ht="69" customHeight="1">
      <c r="A23" s="444"/>
      <c r="B23" s="447"/>
      <c r="C23" s="465"/>
      <c r="D23" s="298" t="s">
        <v>479</v>
      </c>
      <c r="E23" s="438"/>
      <c r="F23" s="438"/>
      <c r="G23" s="441"/>
      <c r="H23" s="460"/>
      <c r="I23" s="289"/>
      <c r="J23" s="290"/>
      <c r="K23" s="289" t="str">
        <f>IFERROR(CONCATENATE(INDEX('8- Políticas de Administración '!$B$16:$F$53,MATCH('5- Identificación de Riesgos'!J23,'8- Políticas de Administración '!$C$16:$C$54,0),1)," - ",L23),"")</f>
        <v/>
      </c>
      <c r="L23" s="291" t="str">
        <f>IFERROR(VLOOKUP(INDEX('8- Políticas de Administración '!$B$16:$F$63,MATCH('5- Identificación de Riesgos'!J23,'8- Políticas de Administración '!$C$16:$C$64,0),1),'8- Políticas de Administración '!$B$16:$F$64,5,FALSE),"")</f>
        <v/>
      </c>
      <c r="M23" s="438"/>
      <c r="N23" s="450"/>
      <c r="O23" s="458"/>
    </row>
    <row r="24" spans="1:16" ht="45" customHeight="1">
      <c r="A24" s="444"/>
      <c r="B24" s="447"/>
      <c r="C24" s="465"/>
      <c r="D24" s="297" t="s">
        <v>305</v>
      </c>
      <c r="E24" s="438"/>
      <c r="F24" s="438"/>
      <c r="G24" s="441"/>
      <c r="H24" s="460"/>
      <c r="I24" s="289" t="s">
        <v>295</v>
      </c>
      <c r="J24" s="290" t="s">
        <v>302</v>
      </c>
      <c r="K24" s="289" t="str">
        <f>IFERROR(CONCATENATE(INDEX('8- Políticas de Administración '!$B$16:$F$53,MATCH('5- Identificación de Riesgos'!J24,'8- Políticas de Administración '!$C$16:$C$54,0),1)," - ",L24),"")</f>
        <v>Menor - 2</v>
      </c>
      <c r="L24" s="291">
        <f>IFERROR(VLOOKUP(INDEX('8- Políticas de Administración '!$B$16:$F$63,MATCH('5- Identificación de Riesgos'!J24,'8- Políticas de Administración '!$C$16:$C$64,0),1),'8- Políticas de Administración '!$B$16:$F$64,5,FALSE),"")</f>
        <v>2</v>
      </c>
      <c r="M24" s="438"/>
      <c r="N24" s="450"/>
      <c r="O24" s="458"/>
    </row>
    <row r="25" spans="1:16" ht="58.5" customHeight="1">
      <c r="A25" s="444"/>
      <c r="B25" s="447"/>
      <c r="C25" s="465"/>
      <c r="D25" s="297"/>
      <c r="E25" s="438"/>
      <c r="F25" s="438"/>
      <c r="G25" s="441"/>
      <c r="H25" s="460"/>
      <c r="I25" s="289"/>
      <c r="J25" s="290"/>
      <c r="K25" s="289" t="str">
        <f>IFERROR(CONCATENATE(INDEX('8- Políticas de Administración '!$B$16:$F$53,MATCH('5- Identificación de Riesgos'!J25,'8- Políticas de Administración '!$C$16:$C$54,0),1)," - ",L25),"")</f>
        <v/>
      </c>
      <c r="L25" s="291" t="str">
        <f>IFERROR(VLOOKUP(INDEX('8- Políticas de Administración '!$B$16:$F$63,MATCH('5- Identificación de Riesgos'!J25,'8- Políticas de Administración '!$C$16:$C$64,0),1),'8- Políticas de Administración '!$B$16:$F$64,5,FALSE),"")</f>
        <v/>
      </c>
      <c r="M25" s="438"/>
      <c r="N25" s="450"/>
      <c r="O25" s="458"/>
    </row>
    <row r="26" spans="1:16">
      <c r="A26" s="444"/>
      <c r="B26" s="447"/>
      <c r="C26" s="465"/>
      <c r="D26" s="299"/>
      <c r="E26" s="438"/>
      <c r="F26" s="438"/>
      <c r="G26" s="441"/>
      <c r="H26" s="460"/>
      <c r="I26" s="289"/>
      <c r="J26" s="290"/>
      <c r="K26" s="289" t="str">
        <f>IFERROR(CONCATENATE(INDEX('8- Políticas de Administración '!$B$16:$F$53,MATCH('5- Identificación de Riesgos'!J26,'8- Políticas de Administración '!$C$16:$C$54,0),1)," - ",L26),"")</f>
        <v/>
      </c>
      <c r="L26" s="291" t="str">
        <f>IFERROR(VLOOKUP(INDEX('8- Políticas de Administración '!$B$16:$F$63,MATCH('5- Identificación de Riesgos'!J26,'8- Políticas de Administración '!$C$16:$C$64,0),1),'8- Políticas de Administración '!$B$16:$F$64,5,FALSE),"")</f>
        <v/>
      </c>
      <c r="M26" s="438"/>
      <c r="N26" s="450"/>
      <c r="O26" s="458"/>
    </row>
    <row r="27" spans="1:16">
      <c r="A27" s="444"/>
      <c r="B27" s="447"/>
      <c r="C27" s="465"/>
      <c r="D27" s="297"/>
      <c r="E27" s="438"/>
      <c r="F27" s="438"/>
      <c r="G27" s="441"/>
      <c r="H27" s="460"/>
      <c r="I27" s="289"/>
      <c r="J27" s="290"/>
      <c r="K27" s="289" t="str">
        <f>IFERROR(CONCATENATE(INDEX('8- Políticas de Administración '!$B$16:$F$53,MATCH('5- Identificación de Riesgos'!J27,'8- Políticas de Administración '!$C$16:$C$54,0),1)," - ",L27),"")</f>
        <v/>
      </c>
      <c r="L27" s="291" t="str">
        <f>IFERROR(VLOOKUP(INDEX('8- Políticas de Administración '!$B$16:$F$63,MATCH('5- Identificación de Riesgos'!J27,'8- Políticas de Administración '!$C$16:$C$64,0),1),'8- Políticas de Administración '!$B$16:$F$64,5,FALSE),"")</f>
        <v/>
      </c>
      <c r="M27" s="438"/>
      <c r="N27" s="450"/>
      <c r="O27" s="458"/>
    </row>
    <row r="28" spans="1:16">
      <c r="A28" s="444"/>
      <c r="B28" s="447"/>
      <c r="C28" s="465"/>
      <c r="D28" s="299"/>
      <c r="E28" s="438"/>
      <c r="F28" s="438"/>
      <c r="G28" s="441"/>
      <c r="H28" s="460"/>
      <c r="I28" s="289"/>
      <c r="J28" s="290"/>
      <c r="K28" s="289" t="str">
        <f>IFERROR(CONCATENATE(INDEX('8- Políticas de Administración '!$B$16:$F$53,MATCH('5- Identificación de Riesgos'!J28,'8- Políticas de Administración '!$C$16:$C$54,0),1)," - ",L28),"")</f>
        <v/>
      </c>
      <c r="L28" s="291" t="str">
        <f>IFERROR(VLOOKUP(INDEX('8- Políticas de Administración '!$B$16:$F$63,MATCH('5- Identificación de Riesgos'!J28,'8- Políticas de Administración '!$C$16:$C$64,0),1),'8- Políticas de Administración '!$B$16:$F$64,5,FALSE),"")</f>
        <v/>
      </c>
      <c r="M28" s="438"/>
      <c r="N28" s="450"/>
      <c r="O28" s="458"/>
    </row>
    <row r="29" spans="1:16" ht="15.75" thickBot="1">
      <c r="A29" s="445"/>
      <c r="B29" s="448"/>
      <c r="C29" s="466"/>
      <c r="D29" s="300"/>
      <c r="E29" s="439"/>
      <c r="F29" s="439"/>
      <c r="G29" s="442"/>
      <c r="H29" s="461"/>
      <c r="I29" s="294"/>
      <c r="J29" s="295"/>
      <c r="K29" s="294" t="str">
        <f>IFERROR(CONCATENATE(INDEX('8- Políticas de Administración '!$B$16:$F$53,MATCH('5- Identificación de Riesgos'!J29,'8- Políticas de Administración '!$C$16:$C$54,0),1)," - ",L29),"")</f>
        <v/>
      </c>
      <c r="L29" s="296" t="str">
        <f>IFERROR(VLOOKUP(INDEX('8- Políticas de Administración '!$B$16:$F$63,MATCH('5- Identificación de Riesgos'!J29,'8- Políticas de Administración '!$C$16:$C$64,0),1),'8- Políticas de Administración '!$B$16:$F$64,5,FALSE),"")</f>
        <v/>
      </c>
      <c r="M29" s="439"/>
      <c r="N29" s="451"/>
      <c r="O29" s="458"/>
    </row>
    <row r="30" spans="1:16" ht="22.5">
      <c r="A30" s="443">
        <v>3</v>
      </c>
      <c r="B30" s="446" t="s">
        <v>306</v>
      </c>
      <c r="C30" s="431" t="s">
        <v>480</v>
      </c>
      <c r="D30" s="301" t="s">
        <v>307</v>
      </c>
      <c r="E30" s="437">
        <v>2500</v>
      </c>
      <c r="F30" s="437">
        <v>100</v>
      </c>
      <c r="G30" s="440">
        <f t="shared" ref="G30" si="1">F30/E30</f>
        <v>0.04</v>
      </c>
      <c r="H30" s="459"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285" t="s">
        <v>286</v>
      </c>
      <c r="J30" s="286" t="s">
        <v>287</v>
      </c>
      <c r="K30" s="285" t="str">
        <f>IFERROR(CONCATENATE(INDEX('8- Políticas de Administración '!$B$16:$F$53,MATCH('5- Identificación de Riesgos'!J30,'8- Políticas de Administración '!$C$16:$C$54,0),1)," - ",L30),"")</f>
        <v>Menor - 2</v>
      </c>
      <c r="L30" s="287">
        <f>IFERROR(VLOOKUP(INDEX('8- Políticas de Administración '!$B$16:$F$63,MATCH('5- Identificación de Riesgos'!J30,'8- Políticas de Administración '!$C$16:$C$64,0),1),'8- Políticas de Administración '!$B$16:$F$64,5,FALSE),"")</f>
        <v>2</v>
      </c>
      <c r="M30" s="437" t="str">
        <f>IFERROR(CONCATENATE(INDEX('8- Políticas de Administración '!$B$16:$F$53,MATCH(ROUND(AVERAGE(L30:L39),0),'8- Políticas de Administración '!$F$16:$F$53,0),1)," - ",ROUND(AVERAGE(L30:L39),0)),"")</f>
        <v>Menor - 2</v>
      </c>
      <c r="N30" s="449" t="str">
        <f>IFERROR(CONCATENATE(VLOOKUP((LEFT(H30,LEN(H30)-4)&amp;LEFT(M30,LEN(M30)-4)),'9- Matriz de Calor '!$D$18:$E$42,2,0)," - ",RIGHT(H30,1)*RIGHT(M30,1)),"")</f>
        <v>Bajo - 2</v>
      </c>
      <c r="O30" s="458">
        <f>RIGHT(H30,1)*RIGHT(M30,1)</f>
        <v>2</v>
      </c>
    </row>
    <row r="31" spans="1:16" ht="22.5">
      <c r="A31" s="444"/>
      <c r="B31" s="447"/>
      <c r="C31" s="432"/>
      <c r="D31" s="302" t="s">
        <v>494</v>
      </c>
      <c r="E31" s="438"/>
      <c r="F31" s="438"/>
      <c r="G31" s="441"/>
      <c r="H31" s="460"/>
      <c r="I31" s="289" t="s">
        <v>295</v>
      </c>
      <c r="J31" s="290" t="s">
        <v>302</v>
      </c>
      <c r="K31" s="289" t="str">
        <f>IFERROR(CONCATENATE(INDEX('8- Políticas de Administración '!$B$16:$F$53,MATCH('5- Identificación de Riesgos'!J31,'8- Políticas de Administración '!$C$16:$C$54,0),1)," - ",L31),"")</f>
        <v>Menor - 2</v>
      </c>
      <c r="L31" s="291">
        <f>IFERROR(VLOOKUP(INDEX('8- Políticas de Administración '!$B$16:$F$63,MATCH('5- Identificación de Riesgos'!J31,'8- Políticas de Administración '!$C$16:$C$64,0),1),'8- Políticas de Administración '!$B$16:$F$64,5,FALSE),"")</f>
        <v>2</v>
      </c>
      <c r="M31" s="438"/>
      <c r="N31" s="450"/>
      <c r="O31" s="458"/>
    </row>
    <row r="32" spans="1:16" ht="32.25" customHeight="1">
      <c r="A32" s="444"/>
      <c r="B32" s="447"/>
      <c r="C32" s="432"/>
      <c r="D32" s="302" t="s">
        <v>495</v>
      </c>
      <c r="E32" s="438"/>
      <c r="F32" s="438"/>
      <c r="G32" s="441"/>
      <c r="H32" s="460"/>
      <c r="I32" s="289"/>
      <c r="J32" s="290"/>
      <c r="K32" s="289" t="str">
        <f>IFERROR(CONCATENATE(INDEX('8- Políticas de Administración '!$B$16:$F$53,MATCH('5- Identificación de Riesgos'!J32,'8- Políticas de Administración '!$C$16:$C$54,0),1)," - ",L32),"")</f>
        <v/>
      </c>
      <c r="L32" s="291" t="str">
        <f>IFERROR(VLOOKUP(INDEX('8- Políticas de Administración '!$B$16:$F$63,MATCH('5- Identificación de Riesgos'!J32,'8- Políticas de Administración '!$C$16:$C$64,0),1),'8- Políticas de Administración '!$B$16:$F$64,5,FALSE),"")</f>
        <v/>
      </c>
      <c r="M32" s="438"/>
      <c r="N32" s="450"/>
      <c r="O32" s="458"/>
    </row>
    <row r="33" spans="1:15" ht="30.75" customHeight="1">
      <c r="A33" s="444"/>
      <c r="B33" s="447"/>
      <c r="C33" s="432"/>
      <c r="D33" s="302"/>
      <c r="E33" s="438"/>
      <c r="F33" s="438"/>
      <c r="G33" s="441"/>
      <c r="H33" s="460"/>
      <c r="I33" s="289"/>
      <c r="J33" s="290"/>
      <c r="K33" s="289" t="str">
        <f>IFERROR(CONCATENATE(INDEX('8- Políticas de Administración '!$B$16:$F$53,MATCH('5- Identificación de Riesgos'!J33,'8- Políticas de Administración '!$C$16:$C$54,0),1)," - ",L33),"")</f>
        <v/>
      </c>
      <c r="L33" s="291" t="str">
        <f>IFERROR(VLOOKUP(INDEX('8- Políticas de Administración '!$B$16:$F$63,MATCH('5- Identificación de Riesgos'!J33,'8- Políticas de Administración '!$C$16:$C$64,0),1),'8- Políticas de Administración '!$B$16:$F$64,5,FALSE),"")</f>
        <v/>
      </c>
      <c r="M33" s="438"/>
      <c r="N33" s="450"/>
      <c r="O33" s="458"/>
    </row>
    <row r="34" spans="1:15">
      <c r="A34" s="444"/>
      <c r="B34" s="447"/>
      <c r="C34" s="432"/>
      <c r="D34" s="302"/>
      <c r="E34" s="438"/>
      <c r="F34" s="438"/>
      <c r="G34" s="441"/>
      <c r="H34" s="460"/>
      <c r="I34" s="289"/>
      <c r="J34" s="290"/>
      <c r="K34" s="289" t="str">
        <f>IFERROR(CONCATENATE(INDEX('8- Políticas de Administración '!$B$16:$F$53,MATCH('5- Identificación de Riesgos'!J34,'8- Políticas de Administración '!$C$16:$C$54,0),1)," - ",L34),"")</f>
        <v/>
      </c>
      <c r="L34" s="291" t="str">
        <f>IFERROR(VLOOKUP(INDEX('8- Políticas de Administración '!$B$16:$F$63,MATCH('5- Identificación de Riesgos'!J34,'8- Políticas de Administración '!$C$16:$C$64,0),1),'8- Políticas de Administración '!$B$16:$F$64,5,FALSE),"")</f>
        <v/>
      </c>
      <c r="M34" s="438"/>
      <c r="N34" s="450"/>
      <c r="O34" s="458"/>
    </row>
    <row r="35" spans="1:15">
      <c r="A35" s="444"/>
      <c r="B35" s="447"/>
      <c r="C35" s="432"/>
      <c r="D35" s="302"/>
      <c r="E35" s="438"/>
      <c r="F35" s="438"/>
      <c r="G35" s="441"/>
      <c r="H35" s="460"/>
      <c r="I35" s="289"/>
      <c r="J35" s="290"/>
      <c r="K35" s="289" t="str">
        <f>IFERROR(CONCATENATE(INDEX('8- Políticas de Administración '!$B$16:$F$53,MATCH('5- Identificación de Riesgos'!J35,'8- Políticas de Administración '!$C$16:$C$54,0),1)," - ",L35),"")</f>
        <v/>
      </c>
      <c r="L35" s="291" t="str">
        <f>IFERROR(VLOOKUP(INDEX('8- Políticas de Administración '!$B$16:$F$63,MATCH('5- Identificación de Riesgos'!J35,'8- Políticas de Administración '!$C$16:$C$64,0),1),'8- Políticas de Administración '!$B$16:$F$64,5,FALSE),"")</f>
        <v/>
      </c>
      <c r="M35" s="438"/>
      <c r="N35" s="450"/>
      <c r="O35" s="458"/>
    </row>
    <row r="36" spans="1:15">
      <c r="A36" s="444"/>
      <c r="B36" s="447"/>
      <c r="C36" s="432"/>
      <c r="D36" s="303"/>
      <c r="E36" s="438"/>
      <c r="F36" s="438"/>
      <c r="G36" s="441"/>
      <c r="H36" s="460"/>
      <c r="I36" s="289"/>
      <c r="J36" s="290"/>
      <c r="K36" s="289" t="str">
        <f>IFERROR(CONCATENATE(INDEX('8- Políticas de Administración '!$B$16:$F$53,MATCH('5- Identificación de Riesgos'!J36,'8- Políticas de Administración '!$C$16:$C$54,0),1)," - ",L36),"")</f>
        <v/>
      </c>
      <c r="L36" s="291" t="str">
        <f>IFERROR(VLOOKUP(INDEX('8- Políticas de Administración '!$B$16:$F$63,MATCH('5- Identificación de Riesgos'!J36,'8- Políticas de Administración '!$C$16:$C$64,0),1),'8- Políticas de Administración '!$B$16:$F$64,5,FALSE),"")</f>
        <v/>
      </c>
      <c r="M36" s="438"/>
      <c r="N36" s="450"/>
      <c r="O36" s="458"/>
    </row>
    <row r="37" spans="1:15">
      <c r="A37" s="444"/>
      <c r="B37" s="447"/>
      <c r="C37" s="432"/>
      <c r="D37" s="303"/>
      <c r="E37" s="438"/>
      <c r="F37" s="438"/>
      <c r="G37" s="441"/>
      <c r="H37" s="460"/>
      <c r="I37" s="289"/>
      <c r="J37" s="290"/>
      <c r="K37" s="289" t="str">
        <f>IFERROR(CONCATENATE(INDEX('8- Políticas de Administración '!$B$16:$F$53,MATCH('5- Identificación de Riesgos'!J37,'8- Políticas de Administración '!$C$16:$C$54,0),1)," - ",L37),"")</f>
        <v/>
      </c>
      <c r="L37" s="291" t="str">
        <f>IFERROR(VLOOKUP(INDEX('8- Políticas de Administración '!$B$16:$F$63,MATCH('5- Identificación de Riesgos'!J37,'8- Políticas de Administración '!$C$16:$C$64,0),1),'8- Políticas de Administración '!$B$16:$F$64,5,FALSE),"")</f>
        <v/>
      </c>
      <c r="M37" s="438"/>
      <c r="N37" s="450"/>
      <c r="O37" s="458"/>
    </row>
    <row r="38" spans="1:15">
      <c r="A38" s="444"/>
      <c r="B38" s="447"/>
      <c r="C38" s="432"/>
      <c r="D38" s="304"/>
      <c r="E38" s="438"/>
      <c r="F38" s="438"/>
      <c r="G38" s="441"/>
      <c r="H38" s="460"/>
      <c r="I38" s="289"/>
      <c r="J38" s="290"/>
      <c r="K38" s="289" t="str">
        <f>IFERROR(CONCATENATE(INDEX('8- Políticas de Administración '!$B$16:$F$53,MATCH('5- Identificación de Riesgos'!J38,'8- Políticas de Administración '!$C$16:$C$54,0),1)," - ",L38),"")</f>
        <v/>
      </c>
      <c r="L38" s="291" t="str">
        <f>IFERROR(VLOOKUP(INDEX('8- Políticas de Administración '!$B$16:$F$63,MATCH('5- Identificación de Riesgos'!J38,'8- Políticas de Administración '!$C$16:$C$64,0),1),'8- Políticas de Administración '!$B$16:$F$64,5,FALSE),"")</f>
        <v/>
      </c>
      <c r="M38" s="438"/>
      <c r="N38" s="450"/>
      <c r="O38" s="458"/>
    </row>
    <row r="39" spans="1:15" ht="15.75" thickBot="1">
      <c r="A39" s="445"/>
      <c r="B39" s="448"/>
      <c r="C39" s="433"/>
      <c r="D39" s="305"/>
      <c r="E39" s="439"/>
      <c r="F39" s="439"/>
      <c r="G39" s="442"/>
      <c r="H39" s="461"/>
      <c r="I39" s="294"/>
      <c r="J39" s="295"/>
      <c r="K39" s="294" t="str">
        <f>IFERROR(CONCATENATE(INDEX('8- Políticas de Administración '!$B$16:$F$53,MATCH('5- Identificación de Riesgos'!J39,'8- Políticas de Administración '!$C$16:$C$54,0),1)," - ",L39),"")</f>
        <v/>
      </c>
      <c r="L39" s="296" t="str">
        <f>IFERROR(VLOOKUP(INDEX('8- Políticas de Administración '!$B$16:$F$63,MATCH('5- Identificación de Riesgos'!J39,'8- Políticas de Administración '!$C$16:$C$64,0),1),'8- Políticas de Administración '!$B$16:$F$64,5,FALSE),"")</f>
        <v/>
      </c>
      <c r="M39" s="439"/>
      <c r="N39" s="451"/>
      <c r="O39" s="458"/>
    </row>
    <row r="40" spans="1:15" ht="33.75">
      <c r="A40" s="443">
        <v>4</v>
      </c>
      <c r="B40" s="462" t="s">
        <v>310</v>
      </c>
      <c r="C40" s="431" t="s">
        <v>311</v>
      </c>
      <c r="D40" s="306" t="s">
        <v>312</v>
      </c>
      <c r="E40" s="431">
        <v>500</v>
      </c>
      <c r="F40" s="431">
        <v>5</v>
      </c>
      <c r="G40" s="425">
        <f>F40/E40</f>
        <v>0.01</v>
      </c>
      <c r="H40" s="428" t="str">
        <f>CONCATENATE(IF(G40&lt;='8-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 - ",VLOOKUP(IF(G40&lt;='8-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valida"))))),'8- Políticas de Administración '!$B$6:$F$10,5,FALSE))</f>
        <v>Muy Baja - 1</v>
      </c>
      <c r="I40" s="285" t="s">
        <v>295</v>
      </c>
      <c r="J40" s="286" t="s">
        <v>287</v>
      </c>
      <c r="K40" s="285" t="str">
        <f>IFERROR(CONCATENATE(INDEX('8- Políticas de Administración '!$B$16:$F$53,MATCH('5- Identificación de Riesgos'!J40,'8- Políticas de Administración '!$C$16:$C$54,0),1)," - ",L40),"")</f>
        <v>Menor - 2</v>
      </c>
      <c r="L40" s="287">
        <f>IFERROR(VLOOKUP(INDEX('8- Políticas de Administración '!$B$16:$F$63,MATCH('5- Identificación de Riesgos'!J40,'8- Políticas de Administración '!$C$16:$C$64,0),1),'8- Políticas de Administración '!$B$16:$F$64,5,FALSE),"")</f>
        <v>2</v>
      </c>
      <c r="M40" s="437" t="str">
        <f>IFERROR(CONCATENATE(INDEX('8- Políticas de Administración '!$B$16:$F$53,MATCH(ROUND(AVERAGE(L40:L49),0),'8- Políticas de Administración '!$F$16:$F$53,0),1)," - ",ROUND(AVERAGE(L40:L49),0)),"")</f>
        <v>Menor - 2</v>
      </c>
      <c r="N40" s="449" t="str">
        <f>IFERROR(CONCATENATE(VLOOKUP((LEFT(H40,LEN(H40)-4)&amp;LEFT(M40,LEN(M40)-4)),'9- Matriz de Calor '!$D$18:$E$42,2,0)," - ",RIGHT(H40,1)*RIGHT(M40,1)),"")</f>
        <v>Bajo - 2</v>
      </c>
      <c r="O40" s="455">
        <f>RIGHT(H40,1)*RIGHT(M40,1)</f>
        <v>2</v>
      </c>
    </row>
    <row r="41" spans="1:15" ht="22.5">
      <c r="A41" s="444"/>
      <c r="B41" s="462"/>
      <c r="C41" s="432"/>
      <c r="D41" s="307" t="s">
        <v>314</v>
      </c>
      <c r="E41" s="432"/>
      <c r="F41" s="432"/>
      <c r="G41" s="426"/>
      <c r="H41" s="429"/>
      <c r="I41" s="289" t="s">
        <v>286</v>
      </c>
      <c r="J41" s="290" t="s">
        <v>287</v>
      </c>
      <c r="K41" s="289" t="str">
        <f>IFERROR(CONCATENATE(INDEX('8- Políticas de Administración '!$B$16:$F$53,MATCH('5- Identificación de Riesgos'!J41,'8- Políticas de Administración '!$C$16:$C$54,0),1)," - ",L41),"")</f>
        <v>Menor - 2</v>
      </c>
      <c r="L41" s="291">
        <f>IFERROR(VLOOKUP(INDEX('8- Políticas de Administración '!$B$16:$F$63,MATCH('5- Identificación de Riesgos'!J41,'8- Políticas de Administración '!$C$16:$C$64,0),1),'8- Políticas de Administración '!$B$16:$F$64,5,FALSE),"")</f>
        <v>2</v>
      </c>
      <c r="M41" s="438"/>
      <c r="N41" s="450"/>
      <c r="O41" s="456"/>
    </row>
    <row r="42" spans="1:15" ht="22.5">
      <c r="A42" s="444"/>
      <c r="B42" s="462"/>
      <c r="C42" s="432"/>
      <c r="D42" s="307" t="s">
        <v>315</v>
      </c>
      <c r="E42" s="432"/>
      <c r="F42" s="432"/>
      <c r="G42" s="426"/>
      <c r="H42" s="429"/>
      <c r="I42" s="289"/>
      <c r="J42" s="290"/>
      <c r="K42" s="289" t="str">
        <f>IFERROR(CONCATENATE(INDEX('8- Políticas de Administración '!$B$16:$F$53,MATCH('5- Identificación de Riesgos'!J42,'8- Políticas de Administración '!$C$16:$C$54,0),1)," - ",L42),"")</f>
        <v/>
      </c>
      <c r="L42" s="291" t="str">
        <f>IFERROR(VLOOKUP(INDEX('8- Políticas de Administración '!$B$16:$F$63,MATCH('5- Identificación de Riesgos'!J42,'8- Políticas de Administración '!$C$16:$C$64,0),1),'8- Políticas de Administración '!$B$16:$F$64,5,FALSE),"")</f>
        <v/>
      </c>
      <c r="M42" s="438"/>
      <c r="N42" s="450"/>
      <c r="O42" s="456"/>
    </row>
    <row r="43" spans="1:15" ht="22.5">
      <c r="A43" s="444"/>
      <c r="B43" s="462"/>
      <c r="C43" s="432"/>
      <c r="D43" s="307" t="s">
        <v>316</v>
      </c>
      <c r="E43" s="432"/>
      <c r="F43" s="432"/>
      <c r="G43" s="426"/>
      <c r="H43" s="429"/>
      <c r="I43" s="289"/>
      <c r="J43" s="290"/>
      <c r="K43" s="289" t="str">
        <f>IFERROR(CONCATENATE(INDEX('8- Políticas de Administración '!$B$16:$F$53,MATCH('5- Identificación de Riesgos'!J43,'8- Políticas de Administración '!$C$16:$C$54,0),1)," - ",L43),"")</f>
        <v/>
      </c>
      <c r="L43" s="291" t="str">
        <f>IFERROR(VLOOKUP(INDEX('8- Políticas de Administración '!$B$16:$F$63,MATCH('5- Identificación de Riesgos'!J43,'8- Políticas de Administración '!$C$16:$C$64,0),1),'8- Políticas de Administración '!$B$16:$F$64,5,FALSE),"")</f>
        <v/>
      </c>
      <c r="M43" s="438"/>
      <c r="N43" s="450"/>
      <c r="O43" s="456"/>
    </row>
    <row r="44" spans="1:15">
      <c r="A44" s="444"/>
      <c r="B44" s="462"/>
      <c r="C44" s="432"/>
      <c r="D44" s="307"/>
      <c r="E44" s="432"/>
      <c r="F44" s="432"/>
      <c r="G44" s="426"/>
      <c r="H44" s="429"/>
      <c r="I44" s="289"/>
      <c r="J44" s="290"/>
      <c r="K44" s="289" t="str">
        <f>IFERROR(CONCATENATE(INDEX('8- Políticas de Administración '!$B$16:$F$53,MATCH('5- Identificación de Riesgos'!J44,'8- Políticas de Administración '!$C$16:$C$54,0),1)," - ",L44),"")</f>
        <v/>
      </c>
      <c r="L44" s="291" t="str">
        <f>IFERROR(VLOOKUP(INDEX('8- Políticas de Administración '!$B$16:$F$63,MATCH('5- Identificación de Riesgos'!J44,'8- Políticas de Administración '!$C$16:$C$64,0),1),'8- Políticas de Administración '!$B$16:$F$64,5,FALSE),"")</f>
        <v/>
      </c>
      <c r="M44" s="438"/>
      <c r="N44" s="450"/>
      <c r="O44" s="456"/>
    </row>
    <row r="45" spans="1:15">
      <c r="A45" s="444"/>
      <c r="B45" s="462"/>
      <c r="C45" s="432"/>
      <c r="D45" s="307"/>
      <c r="E45" s="432"/>
      <c r="F45" s="432"/>
      <c r="G45" s="426"/>
      <c r="H45" s="429"/>
      <c r="I45" s="289"/>
      <c r="J45" s="290"/>
      <c r="K45" s="289" t="str">
        <f>IFERROR(CONCATENATE(INDEX('8- Políticas de Administración '!$B$16:$F$53,MATCH('5- Identificación de Riesgos'!J45,'8- Políticas de Administración '!$C$16:$C$54,0),1)," - ",L45),"")</f>
        <v/>
      </c>
      <c r="L45" s="291" t="str">
        <f>IFERROR(VLOOKUP(INDEX('8- Políticas de Administración '!$B$16:$F$63,MATCH('5- Identificación de Riesgos'!J45,'8- Políticas de Administración '!$C$16:$C$64,0),1),'8- Políticas de Administración '!$B$16:$F$64,5,FALSE),"")</f>
        <v/>
      </c>
      <c r="M45" s="438"/>
      <c r="N45" s="450"/>
      <c r="O45" s="456"/>
    </row>
    <row r="46" spans="1:15">
      <c r="A46" s="444"/>
      <c r="B46" s="462"/>
      <c r="C46" s="432"/>
      <c r="D46" s="308"/>
      <c r="E46" s="432"/>
      <c r="F46" s="432"/>
      <c r="G46" s="426"/>
      <c r="H46" s="429"/>
      <c r="I46" s="289"/>
      <c r="J46" s="290"/>
      <c r="K46" s="289" t="str">
        <f>IFERROR(CONCATENATE(INDEX('8- Políticas de Administración '!$B$16:$F$53,MATCH('5- Identificación de Riesgos'!J46,'8- Políticas de Administración '!$C$16:$C$54,0),1)," - ",L46),"")</f>
        <v/>
      </c>
      <c r="L46" s="291" t="str">
        <f>IFERROR(VLOOKUP(INDEX('8- Políticas de Administración '!$B$16:$F$63,MATCH('5- Identificación de Riesgos'!J46,'8- Políticas de Administración '!$C$16:$C$64,0),1),'8- Políticas de Administración '!$B$16:$F$64,5,FALSE),"")</f>
        <v/>
      </c>
      <c r="M46" s="438"/>
      <c r="N46" s="450"/>
      <c r="O46" s="456"/>
    </row>
    <row r="47" spans="1:15">
      <c r="A47" s="444"/>
      <c r="B47" s="462"/>
      <c r="C47" s="432"/>
      <c r="D47" s="308"/>
      <c r="E47" s="432"/>
      <c r="F47" s="432"/>
      <c r="G47" s="426"/>
      <c r="H47" s="429"/>
      <c r="I47" s="289"/>
      <c r="J47" s="290"/>
      <c r="K47" s="289" t="str">
        <f>IFERROR(CONCATENATE(INDEX('8- Políticas de Administración '!$B$16:$F$53,MATCH('5- Identificación de Riesgos'!J47,'8- Políticas de Administración '!$C$16:$C$54,0),1)," - ",L47),"")</f>
        <v/>
      </c>
      <c r="L47" s="291" t="str">
        <f>IFERROR(VLOOKUP(INDEX('8- Políticas de Administración '!$B$16:$F$63,MATCH('5- Identificación de Riesgos'!J47,'8- Políticas de Administración '!$C$16:$C$64,0),1),'8- Políticas de Administración '!$B$16:$F$64,5,FALSE),"")</f>
        <v/>
      </c>
      <c r="M47" s="438"/>
      <c r="N47" s="450"/>
      <c r="O47" s="456"/>
    </row>
    <row r="48" spans="1:15">
      <c r="A48" s="444"/>
      <c r="B48" s="462"/>
      <c r="C48" s="432"/>
      <c r="D48" s="308"/>
      <c r="E48" s="432"/>
      <c r="F48" s="432"/>
      <c r="G48" s="426"/>
      <c r="H48" s="429"/>
      <c r="I48" s="289"/>
      <c r="J48" s="290"/>
      <c r="K48" s="289" t="str">
        <f>IFERROR(CONCATENATE(INDEX('8- Políticas de Administración '!$B$16:$F$53,MATCH('5- Identificación de Riesgos'!J48,'8- Políticas de Administración '!$C$16:$C$54,0),1)," - ",L48),"")</f>
        <v/>
      </c>
      <c r="L48" s="291" t="str">
        <f>IFERROR(VLOOKUP(INDEX('8- Políticas de Administración '!$B$16:$F$63,MATCH('5- Identificación de Riesgos'!J48,'8- Políticas de Administración '!$C$16:$C$64,0),1),'8- Políticas de Administración '!$B$16:$F$64,5,FALSE),"")</f>
        <v/>
      </c>
      <c r="M48" s="438"/>
      <c r="N48" s="450"/>
      <c r="O48" s="456"/>
    </row>
    <row r="49" spans="1:25" ht="15.75" thickBot="1">
      <c r="A49" s="445"/>
      <c r="B49" s="463"/>
      <c r="C49" s="433"/>
      <c r="D49" s="303"/>
      <c r="E49" s="433"/>
      <c r="F49" s="433"/>
      <c r="G49" s="427"/>
      <c r="H49" s="430"/>
      <c r="I49" s="294"/>
      <c r="J49" s="295"/>
      <c r="K49" s="294" t="str">
        <f>IFERROR(CONCATENATE(INDEX('8- Políticas de Administración '!$B$16:$F$53,MATCH('5- Identificación de Riesgos'!J49,'8- Políticas de Administración '!$C$16:$C$54,0),1)," - ",L49),"")</f>
        <v/>
      </c>
      <c r="L49" s="296" t="str">
        <f>IFERROR(VLOOKUP(INDEX('8- Políticas de Administración '!$B$16:$F$63,MATCH('5- Identificación de Riesgos'!J49,'8- Políticas de Administración '!$C$16:$C$64,0),1),'8- Políticas de Administración '!$B$16:$F$64,5,FALSE),"")</f>
        <v/>
      </c>
      <c r="M49" s="439"/>
      <c r="N49" s="451"/>
      <c r="O49" s="457"/>
    </row>
    <row r="50" spans="1:25" ht="45" customHeight="1">
      <c r="A50" s="500">
        <v>5</v>
      </c>
      <c r="B50" s="515" t="s">
        <v>317</v>
      </c>
      <c r="C50" s="431" t="s">
        <v>318</v>
      </c>
      <c r="D50" s="309" t="s">
        <v>501</v>
      </c>
      <c r="E50" s="434">
        <v>2500</v>
      </c>
      <c r="F50" s="422">
        <v>1</v>
      </c>
      <c r="G50" s="425">
        <f t="shared" ref="G50" si="2">F50/E50</f>
        <v>4.0000000000000002E-4</v>
      </c>
      <c r="H50" s="428"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285" t="s">
        <v>286</v>
      </c>
      <c r="J50" s="286" t="s">
        <v>319</v>
      </c>
      <c r="K50" s="285" t="str">
        <f>IFERROR(CONCATENATE(INDEX('8- Políticas de Administración '!$B$16:$F$53,MATCH('5- Identificación de Riesgos'!J50,'8- Políticas de Administración '!$C$16:$C$54,0),1)," - ",L50),"")</f>
        <v>Catastrófico - 5</v>
      </c>
      <c r="L50" s="287">
        <f>IFERROR(VLOOKUP(INDEX('8- Políticas de Administración '!$B$16:$F$63,MATCH('5- Identificación de Riesgos'!J50,'8- Políticas de Administración '!$C$16:$C$64,0),1),'8- Políticas de Administración '!$B$16:$F$64,5,FALSE),"")</f>
        <v>5</v>
      </c>
      <c r="M50" s="437" t="str">
        <f>IFERROR(CONCATENATE(INDEX('8- Políticas de Administración '!$B$16:$F$53,MATCH(ROUND(AVERAGE(L50:L59),0),'8- Políticas de Administración '!$F$16:$F$53,0),1)," - ",ROUND(AVERAGE(L50:L59),0)),"")</f>
        <v>Mayor - 4</v>
      </c>
      <c r="N50" s="434" t="str">
        <f>IFERROR(CONCATENATE(VLOOKUP((LEFT(H50,LEN(H50)-4)&amp;LEFT(M50,LEN(M50)-4)),'9- Matriz de Calor '!$D$18:$E$42,2,0)," - ",RIGHT(H50,1)*RIGHT(M50,1)),"")</f>
        <v>Alto  - 4</v>
      </c>
      <c r="O50" s="310"/>
      <c r="Q50" s="419"/>
      <c r="R50" s="420"/>
      <c r="S50" s="420"/>
      <c r="T50" s="420"/>
      <c r="U50" s="420"/>
      <c r="V50" s="420"/>
      <c r="W50" s="420"/>
      <c r="X50" s="420"/>
      <c r="Y50" s="421"/>
    </row>
    <row r="51" spans="1:25" ht="59.25" customHeight="1">
      <c r="A51" s="501"/>
      <c r="B51" s="516"/>
      <c r="C51" s="432"/>
      <c r="D51" s="311" t="s">
        <v>502</v>
      </c>
      <c r="E51" s="435"/>
      <c r="F51" s="423"/>
      <c r="G51" s="426"/>
      <c r="H51" s="429"/>
      <c r="I51" s="289" t="s">
        <v>289</v>
      </c>
      <c r="J51" s="290" t="s">
        <v>320</v>
      </c>
      <c r="K51" s="289" t="str">
        <f>IFERROR(CONCATENATE(INDEX('8- Políticas de Administración '!$B$16:$F$53,MATCH('5- Identificación de Riesgos'!J51,'8- Políticas de Administración '!$C$16:$C$54,0),1)," - ",L51),"")</f>
        <v>Moderado - 3</v>
      </c>
      <c r="L51" s="291">
        <f>IFERROR(VLOOKUP(INDEX('8- Políticas de Administración '!$B$16:$F$63,MATCH('5- Identificación de Riesgos'!J51,'8- Políticas de Administración '!$C$16:$C$64,0),1),'8- Políticas de Administración '!$B$16:$F$64,5,FALSE),"")</f>
        <v>3</v>
      </c>
      <c r="M51" s="438"/>
      <c r="N51" s="435"/>
      <c r="O51" s="310"/>
      <c r="Q51" s="419"/>
      <c r="R51" s="420"/>
      <c r="S51" s="420"/>
      <c r="T51" s="420"/>
      <c r="U51" s="420"/>
      <c r="V51" s="420"/>
      <c r="W51" s="420"/>
      <c r="X51" s="420"/>
      <c r="Y51" s="421"/>
    </row>
    <row r="52" spans="1:25" ht="15" customHeight="1">
      <c r="A52" s="501"/>
      <c r="B52" s="516"/>
      <c r="C52" s="432"/>
      <c r="D52" s="311"/>
      <c r="E52" s="435"/>
      <c r="F52" s="423"/>
      <c r="G52" s="426"/>
      <c r="H52" s="429"/>
      <c r="I52" s="289"/>
      <c r="J52" s="290"/>
      <c r="K52" s="289" t="str">
        <f>IFERROR(CONCATENATE(INDEX('8- Políticas de Administración '!$B$16:$F$53,MATCH('5- Identificación de Riesgos'!J52,'8- Políticas de Administración '!$C$16:$C$54,0),1)," - ",L52),"")</f>
        <v/>
      </c>
      <c r="L52" s="291" t="str">
        <f>IFERROR(VLOOKUP(INDEX('8- Políticas de Administración '!$B$16:$F$63,MATCH('5- Identificación de Riesgos'!J52,'8- Políticas de Administración '!$C$16:$C$64,0),1),'8- Políticas de Administración '!$B$16:$F$64,5,FALSE),"")</f>
        <v/>
      </c>
      <c r="M52" s="438"/>
      <c r="N52" s="435"/>
      <c r="O52" s="310"/>
      <c r="Q52" s="419"/>
      <c r="R52" s="420"/>
      <c r="S52" s="420"/>
      <c r="T52" s="420"/>
      <c r="U52" s="420"/>
      <c r="V52" s="420"/>
      <c r="W52" s="420"/>
      <c r="X52" s="420"/>
      <c r="Y52" s="421"/>
    </row>
    <row r="53" spans="1:25" ht="15" customHeight="1">
      <c r="A53" s="501"/>
      <c r="B53" s="516"/>
      <c r="C53" s="432"/>
      <c r="D53" s="288"/>
      <c r="E53" s="435"/>
      <c r="F53" s="423"/>
      <c r="G53" s="426"/>
      <c r="H53" s="429"/>
      <c r="I53" s="289"/>
      <c r="J53" s="290"/>
      <c r="K53" s="289" t="str">
        <f>IFERROR(CONCATENATE(INDEX('8- Políticas de Administración '!$B$16:$F$53,MATCH('5- Identificación de Riesgos'!J53,'8- Políticas de Administración '!$C$16:$C$54,0),1)," - ",L53),"")</f>
        <v/>
      </c>
      <c r="L53" s="291" t="str">
        <f>IFERROR(VLOOKUP(INDEX('8- Políticas de Administración '!$B$16:$F$63,MATCH('5- Identificación de Riesgos'!J53,'8- Políticas de Administración '!$C$16:$C$64,0),1),'8- Políticas de Administración '!$B$16:$F$64,5,FALSE),"")</f>
        <v/>
      </c>
      <c r="M53" s="438"/>
      <c r="N53" s="435"/>
      <c r="O53" s="310"/>
      <c r="Q53" s="419"/>
      <c r="R53" s="420"/>
      <c r="S53" s="420"/>
      <c r="T53" s="420"/>
      <c r="U53" s="420"/>
      <c r="V53" s="420"/>
      <c r="W53" s="420"/>
      <c r="X53" s="420"/>
      <c r="Y53" s="421"/>
    </row>
    <row r="54" spans="1:25" ht="15" customHeight="1">
      <c r="A54" s="501"/>
      <c r="B54" s="516"/>
      <c r="C54" s="432"/>
      <c r="D54" s="288"/>
      <c r="E54" s="435"/>
      <c r="F54" s="423"/>
      <c r="G54" s="426"/>
      <c r="H54" s="429"/>
      <c r="I54" s="289"/>
      <c r="J54" s="290"/>
      <c r="K54" s="289" t="str">
        <f>IFERROR(CONCATENATE(INDEX('8- Políticas de Administración '!$B$16:$F$53,MATCH('5- Identificación de Riesgos'!J54,'8- Políticas de Administración '!$C$16:$C$54,0),1)," - ",L54),"")</f>
        <v/>
      </c>
      <c r="L54" s="291" t="str">
        <f>IFERROR(VLOOKUP(INDEX('8- Políticas de Administración '!$B$16:$F$63,MATCH('5- Identificación de Riesgos'!J54,'8- Políticas de Administración '!$C$16:$C$64,0),1),'8- Políticas de Administración '!$B$16:$F$64,5,FALSE),"")</f>
        <v/>
      </c>
      <c r="M54" s="438"/>
      <c r="N54" s="435"/>
      <c r="O54" s="310"/>
      <c r="Q54" s="419"/>
      <c r="R54" s="420"/>
      <c r="S54" s="420"/>
      <c r="T54" s="420"/>
      <c r="U54" s="420"/>
      <c r="V54" s="420"/>
      <c r="W54" s="420"/>
      <c r="X54" s="420"/>
      <c r="Y54" s="421"/>
    </row>
    <row r="55" spans="1:25" ht="15" customHeight="1">
      <c r="A55" s="501"/>
      <c r="B55" s="516"/>
      <c r="C55" s="432"/>
      <c r="D55" s="288"/>
      <c r="E55" s="435"/>
      <c r="F55" s="423"/>
      <c r="G55" s="426"/>
      <c r="H55" s="429"/>
      <c r="I55" s="289"/>
      <c r="J55" s="290"/>
      <c r="K55" s="289" t="str">
        <f>IFERROR(CONCATENATE(INDEX('8- Políticas de Administración '!$B$16:$F$53,MATCH('5- Identificación de Riesgos'!J55,'8- Políticas de Administración '!$C$16:$C$54,0),1)," - ",L55),"")</f>
        <v/>
      </c>
      <c r="L55" s="291" t="str">
        <f>IFERROR(VLOOKUP(INDEX('8- Políticas de Administración '!$B$16:$F$63,MATCH('5- Identificación de Riesgos'!J55,'8- Políticas de Administración '!$C$16:$C$64,0),1),'8- Políticas de Administración '!$B$16:$F$64,5,FALSE),"")</f>
        <v/>
      </c>
      <c r="M55" s="438"/>
      <c r="N55" s="435"/>
      <c r="O55" s="310"/>
      <c r="Q55" s="419"/>
      <c r="R55" s="420"/>
      <c r="S55" s="420"/>
      <c r="T55" s="420"/>
      <c r="U55" s="420"/>
      <c r="V55" s="420"/>
      <c r="W55" s="420"/>
      <c r="X55" s="420"/>
      <c r="Y55" s="421"/>
    </row>
    <row r="56" spans="1:25" ht="15" customHeight="1">
      <c r="A56" s="501"/>
      <c r="B56" s="516"/>
      <c r="C56" s="432"/>
      <c r="D56" s="288"/>
      <c r="E56" s="435"/>
      <c r="F56" s="423"/>
      <c r="G56" s="426"/>
      <c r="H56" s="429"/>
      <c r="I56" s="289"/>
      <c r="J56" s="290"/>
      <c r="K56" s="289" t="str">
        <f>IFERROR(CONCATENATE(INDEX('8- Políticas de Administración '!$B$16:$F$53,MATCH('5- Identificación de Riesgos'!J56,'8- Políticas de Administración '!$C$16:$C$54,0),1)," - ",L56),"")</f>
        <v/>
      </c>
      <c r="L56" s="291" t="str">
        <f>IFERROR(VLOOKUP(INDEX('8- Políticas de Administración '!$B$16:$F$63,MATCH('5- Identificación de Riesgos'!J56,'8- Políticas de Administración '!$C$16:$C$64,0),1),'8- Políticas de Administración '!$B$16:$F$64,5,FALSE),"")</f>
        <v/>
      </c>
      <c r="M56" s="438"/>
      <c r="N56" s="435"/>
      <c r="O56" s="310"/>
      <c r="Q56" s="419"/>
      <c r="R56" s="420"/>
      <c r="S56" s="420"/>
      <c r="T56" s="420"/>
      <c r="U56" s="420"/>
      <c r="V56" s="420"/>
      <c r="W56" s="420"/>
      <c r="X56" s="420"/>
      <c r="Y56" s="421"/>
    </row>
    <row r="57" spans="1:25" ht="15.75" customHeight="1" thickBot="1">
      <c r="A57" s="501"/>
      <c r="B57" s="516"/>
      <c r="C57" s="432"/>
      <c r="D57" s="288"/>
      <c r="E57" s="435"/>
      <c r="F57" s="423"/>
      <c r="G57" s="426"/>
      <c r="H57" s="429"/>
      <c r="I57" s="289"/>
      <c r="J57" s="290"/>
      <c r="K57" s="289" t="str">
        <f>IFERROR(CONCATENATE(INDEX('8- Políticas de Administración '!$B$16:$F$53,MATCH('5- Identificación de Riesgos'!J57,'8- Políticas de Administración '!$C$16:$C$54,0),1)," - ",L57),"")</f>
        <v/>
      </c>
      <c r="L57" s="296" t="str">
        <f>IFERROR(VLOOKUP(INDEX('8- Políticas de Administración '!$B$16:$F$63,MATCH('5- Identificación de Riesgos'!J57,'8- Políticas de Administración '!$C$16:$C$64,0),1),'8- Políticas de Administración '!$B$16:$F$64,5,FALSE),"")</f>
        <v/>
      </c>
      <c r="M57" s="438"/>
      <c r="N57" s="435"/>
      <c r="O57" s="310"/>
      <c r="Q57" s="419"/>
      <c r="R57" s="420"/>
      <c r="S57" s="420"/>
      <c r="T57" s="420"/>
      <c r="U57" s="420"/>
      <c r="V57" s="420"/>
      <c r="W57" s="420"/>
      <c r="X57" s="420"/>
      <c r="Y57" s="421"/>
    </row>
    <row r="58" spans="1:25" ht="23.25" customHeight="1">
      <c r="A58" s="501"/>
      <c r="B58" s="516"/>
      <c r="C58" s="432"/>
      <c r="D58" s="288"/>
      <c r="E58" s="435"/>
      <c r="F58" s="423"/>
      <c r="G58" s="426"/>
      <c r="H58" s="429"/>
      <c r="I58" s="289"/>
      <c r="J58" s="290"/>
      <c r="K58" s="289" t="str">
        <f>IFERROR(CONCATENATE(INDEX('8- Políticas de Administración '!$B$16:$F$53,MATCH('5- Identificación de Riesgos'!J58,'8- Políticas de Administración '!$C$16:$C$54,0),1)," - ",L58),"")</f>
        <v/>
      </c>
      <c r="L58" s="312" t="str">
        <f>IFERROR(VLOOKUP(INDEX('8- Políticas de Administración '!$B$16:$F$63,MATCH('5- Identificación de Riesgos'!J58,'8- Políticas de Administración '!$C$16:$C$64,0),1),'8- Políticas de Administración '!$B$16:$F$64,5,FALSE),"")</f>
        <v/>
      </c>
      <c r="M58" s="438"/>
      <c r="N58" s="435"/>
      <c r="O58" s="310"/>
      <c r="Q58" s="419"/>
      <c r="R58" s="420"/>
      <c r="S58" s="420"/>
      <c r="T58" s="420"/>
      <c r="U58" s="420"/>
      <c r="V58" s="420"/>
      <c r="W58" s="420"/>
      <c r="X58" s="420"/>
      <c r="Y58" s="421"/>
    </row>
    <row r="59" spans="1:25" ht="15" customHeight="1" thickBot="1">
      <c r="A59" s="502"/>
      <c r="B59" s="517"/>
      <c r="C59" s="433"/>
      <c r="D59" s="313"/>
      <c r="E59" s="436"/>
      <c r="F59" s="424"/>
      <c r="G59" s="427"/>
      <c r="H59" s="430"/>
      <c r="I59" s="294"/>
      <c r="J59" s="295"/>
      <c r="K59" s="294" t="str">
        <f>IFERROR(CONCATENATE(INDEX('8- Políticas de Administración '!$B$16:$F$53,MATCH('5- Identificación de Riesgos'!J59,'8- Políticas de Administración '!$C$16:$C$54,0),1)," - ",L59),"")</f>
        <v/>
      </c>
      <c r="L59" s="296" t="str">
        <f>IFERROR(VLOOKUP(INDEX('8- Políticas de Administración '!$B$16:$F$63,MATCH('5- Identificación de Riesgos'!J59,'8- Políticas de Administración '!$C$16:$C$64,0),1),'8- Políticas de Administración '!$B$16:$F$64,5,FALSE),"")</f>
        <v/>
      </c>
      <c r="M59" s="439"/>
      <c r="N59" s="436"/>
      <c r="O59" s="310"/>
    </row>
    <row r="60" spans="1:25" ht="45" customHeight="1">
      <c r="A60" s="710">
        <v>6</v>
      </c>
      <c r="B60" s="508" t="s">
        <v>321</v>
      </c>
      <c r="C60" s="510" t="s">
        <v>322</v>
      </c>
      <c r="D60" s="318" t="s">
        <v>485</v>
      </c>
      <c r="E60" s="512">
        <v>2500</v>
      </c>
      <c r="F60" s="422">
        <v>1</v>
      </c>
      <c r="G60" s="425">
        <f t="shared" ref="G60" si="3">F60/E60</f>
        <v>4.0000000000000002E-4</v>
      </c>
      <c r="H60" s="503"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323" t="s">
        <v>286</v>
      </c>
      <c r="J60" s="314" t="s">
        <v>319</v>
      </c>
      <c r="K60" s="303" t="str">
        <f>IFERROR(CONCATENATE(INDEX('8- Políticas de Administración '!$B$16:$F$53,MATCH('5- Identificación de Riesgos'!J60,'8- Políticas de Administración '!$C$16:$C$54,0),1)," - ",L60),"")</f>
        <v>Catastrófico - 5</v>
      </c>
      <c r="L60" s="312">
        <f>IFERROR(VLOOKUP(INDEX('8- Políticas de Administración '!$B$16:$F$63,MATCH('5- Identificación de Riesgos'!J60,'8- Políticas de Administración '!$C$16:$C$64,0),1),'8- Políticas de Administración '!$B$16:$F$64,5,FALSE),"")</f>
        <v>5</v>
      </c>
      <c r="M60" s="506" t="str">
        <f>IFERROR(CONCATENATE(INDEX('8- Políticas de Administración '!$B$16:$F$53,MATCH(ROUND(AVERAGE(L60:L69),0),'8- Políticas de Administración '!$F$16:$F$53,0),1)," - ",ROUND(AVERAGE(L60:L69),0)),"")</f>
        <v>Mayor - 4</v>
      </c>
      <c r="N60" s="435" t="str">
        <f>IFERROR(CONCATENATE(VLOOKUP((LEFT(H60,LEN(H60)-4)&amp;LEFT(M60,LEN(M60)-4)),'9- Matriz de Calor '!$D$18:$E$42,2,0)," - ",RIGHT(H60,1)*RIGHT(M60,1)),"")</f>
        <v>Alto  - 4</v>
      </c>
      <c r="O60" s="310"/>
    </row>
    <row r="61" spans="1:25" ht="15" customHeight="1">
      <c r="A61" s="711"/>
      <c r="B61" s="508"/>
      <c r="C61" s="510"/>
      <c r="D61" s="319" t="s">
        <v>323</v>
      </c>
      <c r="E61" s="513"/>
      <c r="F61" s="423"/>
      <c r="G61" s="426"/>
      <c r="H61" s="504"/>
      <c r="I61" s="324" t="s">
        <v>289</v>
      </c>
      <c r="J61" s="290" t="s">
        <v>320</v>
      </c>
      <c r="K61" s="289" t="str">
        <f>IFERROR(CONCATENATE(INDEX('8- Políticas de Administración '!$B$16:$F$53,MATCH('5- Identificación de Riesgos'!J61,'8- Políticas de Administración '!$C$16:$C$54,0),1)," - ",L61),"")</f>
        <v>Moderado - 3</v>
      </c>
      <c r="L61" s="291">
        <f>IFERROR(VLOOKUP(INDEX('8- Políticas de Administración '!$B$16:$F$63,MATCH('5- Identificación de Riesgos'!J61,'8- Políticas de Administración '!$C$16:$C$64,0),1),'8- Políticas de Administración '!$B$16:$F$64,5,FALSE),"")</f>
        <v>3</v>
      </c>
      <c r="M61" s="438"/>
      <c r="N61" s="435"/>
      <c r="O61" s="310"/>
    </row>
    <row r="62" spans="1:25" ht="15" customHeight="1">
      <c r="A62" s="711"/>
      <c r="B62" s="508"/>
      <c r="C62" s="510"/>
      <c r="D62" s="320"/>
      <c r="E62" s="513"/>
      <c r="F62" s="423"/>
      <c r="G62" s="426"/>
      <c r="H62" s="504"/>
      <c r="I62" s="324"/>
      <c r="J62" s="290"/>
      <c r="K62" s="289" t="str">
        <f>IFERROR(CONCATENATE(INDEX('8- Políticas de Administración '!$B$16:$F$53,MATCH('5- Identificación de Riesgos'!J62,'8- Políticas de Administración '!$C$16:$C$54,0),1)," - ",L62),"")</f>
        <v/>
      </c>
      <c r="L62" s="291" t="str">
        <f>IFERROR(VLOOKUP(INDEX('8- Políticas de Administración '!$B$16:$F$63,MATCH('5- Identificación de Riesgos'!J62,'8- Políticas de Administración '!$C$16:$C$64,0),1),'8- Políticas de Administración '!$B$16:$F$64,5,FALSE),"")</f>
        <v/>
      </c>
      <c r="M62" s="438"/>
      <c r="N62" s="435"/>
      <c r="O62" s="310"/>
    </row>
    <row r="63" spans="1:25" ht="15" customHeight="1">
      <c r="A63" s="711"/>
      <c r="B63" s="508"/>
      <c r="C63" s="510"/>
      <c r="D63" s="320"/>
      <c r="E63" s="513"/>
      <c r="F63" s="423"/>
      <c r="G63" s="426"/>
      <c r="H63" s="504"/>
      <c r="I63" s="324"/>
      <c r="J63" s="290"/>
      <c r="K63" s="289" t="str">
        <f>IFERROR(CONCATENATE(INDEX('8- Políticas de Administración '!$B$16:$F$53,MATCH('5- Identificación de Riesgos'!J63,'8- Políticas de Administración '!$C$16:$C$54,0),1)," - ",L63),"")</f>
        <v/>
      </c>
      <c r="L63" s="291" t="str">
        <f>IFERROR(VLOOKUP(INDEX('8- Políticas de Administración '!$B$16:$F$63,MATCH('5- Identificación de Riesgos'!J63,'8- Políticas de Administración '!$C$16:$C$64,0),1),'8- Políticas de Administración '!$B$16:$F$64,5,FALSE),"")</f>
        <v/>
      </c>
      <c r="M63" s="438"/>
      <c r="N63" s="435"/>
      <c r="O63" s="310"/>
    </row>
    <row r="64" spans="1:25" ht="15" customHeight="1">
      <c r="A64" s="711"/>
      <c r="B64" s="508"/>
      <c r="C64" s="510"/>
      <c r="D64" s="321"/>
      <c r="E64" s="513"/>
      <c r="F64" s="423"/>
      <c r="G64" s="426"/>
      <c r="H64" s="504"/>
      <c r="I64" s="324"/>
      <c r="J64" s="290"/>
      <c r="K64" s="289" t="str">
        <f>IFERROR(CONCATENATE(INDEX('8- Políticas de Administración '!$B$16:$F$53,MATCH('5- Identificación de Riesgos'!J64,'8- Políticas de Administración '!$C$16:$C$54,0),1)," - ",L64),"")</f>
        <v/>
      </c>
      <c r="L64" s="291" t="str">
        <f>IFERROR(VLOOKUP(INDEX('8- Políticas de Administración '!$B$16:$F$63,MATCH('5- Identificación de Riesgos'!J64,'8- Políticas de Administración '!$C$16:$C$64,0),1),'8- Políticas de Administración '!$B$16:$F$64,5,FALSE),"")</f>
        <v/>
      </c>
      <c r="M64" s="438"/>
      <c r="N64" s="435"/>
      <c r="O64" s="310"/>
    </row>
    <row r="65" spans="1:15" ht="15" customHeight="1">
      <c r="A65" s="711"/>
      <c r="B65" s="508"/>
      <c r="C65" s="510"/>
      <c r="D65" s="319"/>
      <c r="E65" s="513"/>
      <c r="F65" s="423"/>
      <c r="G65" s="426"/>
      <c r="H65" s="504"/>
      <c r="I65" s="324"/>
      <c r="J65" s="290"/>
      <c r="K65" s="289" t="str">
        <f>IFERROR(CONCATENATE(INDEX('8- Políticas de Administración '!$B$16:$F$53,MATCH('5- Identificación de Riesgos'!J65,'8- Políticas de Administración '!$C$16:$C$54,0),1)," - ",L65),"")</f>
        <v/>
      </c>
      <c r="L65" s="291" t="str">
        <f>IFERROR(VLOOKUP(INDEX('8- Políticas de Administración '!$B$16:$F$63,MATCH('5- Identificación de Riesgos'!J65,'8- Políticas de Administración '!$C$16:$C$64,0),1),'8- Políticas de Administración '!$B$16:$F$64,5,FALSE),"")</f>
        <v/>
      </c>
      <c r="M65" s="438"/>
      <c r="N65" s="435"/>
      <c r="O65" s="310"/>
    </row>
    <row r="66" spans="1:15" ht="15" customHeight="1">
      <c r="A66" s="711"/>
      <c r="B66" s="508"/>
      <c r="C66" s="510"/>
      <c r="D66" s="319"/>
      <c r="E66" s="513"/>
      <c r="F66" s="423"/>
      <c r="G66" s="426"/>
      <c r="H66" s="504"/>
      <c r="I66" s="324"/>
      <c r="J66" s="290"/>
      <c r="K66" s="289" t="str">
        <f>IFERROR(CONCATENATE(INDEX('8- Políticas de Administración '!$B$16:$F$53,MATCH('5- Identificación de Riesgos'!J66,'8- Políticas de Administración '!$C$16:$C$54,0),1)," - ",L66),"")</f>
        <v/>
      </c>
      <c r="L66" s="291" t="str">
        <f>IFERROR(VLOOKUP(INDEX('8- Políticas de Administración '!$B$16:$F$63,MATCH('5- Identificación de Riesgos'!J66,'8- Políticas de Administración '!$C$16:$C$64,0),1),'8- Políticas de Administración '!$B$16:$F$64,5,FALSE),"")</f>
        <v/>
      </c>
      <c r="M66" s="438"/>
      <c r="N66" s="435"/>
      <c r="O66" s="310"/>
    </row>
    <row r="67" spans="1:15" ht="15.75" customHeight="1" thickBot="1">
      <c r="A67" s="711"/>
      <c r="B67" s="508"/>
      <c r="C67" s="510"/>
      <c r="D67" s="319"/>
      <c r="E67" s="513"/>
      <c r="F67" s="423"/>
      <c r="G67" s="426"/>
      <c r="H67" s="504"/>
      <c r="I67" s="324"/>
      <c r="J67" s="290"/>
      <c r="K67" s="289" t="str">
        <f>IFERROR(CONCATENATE(INDEX('8- Políticas de Administración '!$B$16:$F$53,MATCH('5- Identificación de Riesgos'!J67,'8- Políticas de Administración '!$C$16:$C$54,0),1)," - ",L67),"")</f>
        <v/>
      </c>
      <c r="L67" s="296" t="str">
        <f>IFERROR(VLOOKUP(INDEX('8- Políticas de Administración '!$B$16:$F$63,MATCH('5- Identificación de Riesgos'!J67,'8- Políticas de Administración '!$C$16:$C$64,0),1),'8- Políticas de Administración '!$B$16:$F$64,5,FALSE),"")</f>
        <v/>
      </c>
      <c r="M67" s="438"/>
      <c r="N67" s="435"/>
      <c r="O67" s="310"/>
    </row>
    <row r="68" spans="1:15" ht="23.25" customHeight="1">
      <c r="A68" s="711"/>
      <c r="B68" s="508"/>
      <c r="C68" s="510"/>
      <c r="D68" s="319"/>
      <c r="E68" s="513"/>
      <c r="F68" s="423"/>
      <c r="G68" s="426"/>
      <c r="H68" s="504"/>
      <c r="I68" s="324"/>
      <c r="J68" s="290"/>
      <c r="K68" s="289" t="str">
        <f>IFERROR(CONCATENATE(INDEX('8- Políticas de Administración '!$B$16:$F$53,MATCH('5- Identificación de Riesgos'!J68,'8- Políticas de Administración '!$C$16:$C$54,0),1)," - ",L68),"")</f>
        <v/>
      </c>
      <c r="L68" s="312" t="str">
        <f>IFERROR(VLOOKUP(INDEX('8- Políticas de Administración '!$B$16:$F$63,MATCH('5- Identificación de Riesgos'!J68,'8- Políticas de Administración '!$C$16:$C$64,0),1),'8- Políticas de Administración '!$B$16:$F$64,5,FALSE),"")</f>
        <v/>
      </c>
      <c r="M68" s="438"/>
      <c r="N68" s="435"/>
      <c r="O68" s="310"/>
    </row>
    <row r="69" spans="1:15" ht="15" customHeight="1" thickBot="1">
      <c r="A69" s="712"/>
      <c r="B69" s="509"/>
      <c r="C69" s="511"/>
      <c r="D69" s="322"/>
      <c r="E69" s="514"/>
      <c r="F69" s="424"/>
      <c r="G69" s="427"/>
      <c r="H69" s="505"/>
      <c r="I69" s="325"/>
      <c r="J69" s="316"/>
      <c r="K69" s="315" t="str">
        <f>IFERROR(CONCATENATE(INDEX('8- Políticas de Administración '!$B$16:$F$53,MATCH('5- Identificación de Riesgos'!J69,'8- Políticas de Administración '!$C$16:$C$54,0),1)," - ",L69),"")</f>
        <v/>
      </c>
      <c r="L69" s="317" t="str">
        <f>IFERROR(VLOOKUP(INDEX('8- Políticas de Administración '!$B$16:$F$63,MATCH('5- Identificación de Riesgos'!J69,'8- Políticas de Administración '!$C$16:$C$64,0),1),'8- Políticas de Administración '!$B$16:$F$64,5,FALSE),"")</f>
        <v/>
      </c>
      <c r="M69" s="507"/>
      <c r="N69" s="435"/>
      <c r="O69" s="310"/>
    </row>
  </sheetData>
  <mergeCells count="82">
    <mergeCell ref="A50:A59"/>
    <mergeCell ref="A60:A69"/>
    <mergeCell ref="N50:N59"/>
    <mergeCell ref="H60:H69"/>
    <mergeCell ref="M60:M69"/>
    <mergeCell ref="N60:N69"/>
    <mergeCell ref="B60:B69"/>
    <mergeCell ref="C60:C69"/>
    <mergeCell ref="E60:E69"/>
    <mergeCell ref="F60:F69"/>
    <mergeCell ref="G60:G69"/>
    <mergeCell ref="B50:B59"/>
    <mergeCell ref="N10:N19"/>
    <mergeCell ref="M10:M19"/>
    <mergeCell ref="A1:C2"/>
    <mergeCell ref="A4:C4"/>
    <mergeCell ref="A8:A9"/>
    <mergeCell ref="B8:B9"/>
    <mergeCell ref="C10:C19"/>
    <mergeCell ref="B10:B19"/>
    <mergeCell ref="A10:A19"/>
    <mergeCell ref="E10:E19"/>
    <mergeCell ref="E8:E9"/>
    <mergeCell ref="G10:G19"/>
    <mergeCell ref="H10:H19"/>
    <mergeCell ref="F10:F19"/>
    <mergeCell ref="D4:N4"/>
    <mergeCell ref="F8:F9"/>
    <mergeCell ref="A5:C5"/>
    <mergeCell ref="A6:C6"/>
    <mergeCell ref="G8:G9"/>
    <mergeCell ref="H8:H9"/>
    <mergeCell ref="E7:H7"/>
    <mergeCell ref="D7:D9"/>
    <mergeCell ref="D6:N6"/>
    <mergeCell ref="D5:N5"/>
    <mergeCell ref="N7:O7"/>
    <mergeCell ref="K8:K9"/>
    <mergeCell ref="M8:M9"/>
    <mergeCell ref="I7:M7"/>
    <mergeCell ref="I8:I9"/>
    <mergeCell ref="L8:L9"/>
    <mergeCell ref="M20:M29"/>
    <mergeCell ref="N20:N29"/>
    <mergeCell ref="A30:A39"/>
    <mergeCell ref="E20:E29"/>
    <mergeCell ref="B30:B39"/>
    <mergeCell ref="C30:C39"/>
    <mergeCell ref="E30:E39"/>
    <mergeCell ref="H30:H39"/>
    <mergeCell ref="G20:G29"/>
    <mergeCell ref="H20:H29"/>
    <mergeCell ref="F20:F29"/>
    <mergeCell ref="F30:F39"/>
    <mergeCell ref="B20:B29"/>
    <mergeCell ref="C20:C29"/>
    <mergeCell ref="A20:A29"/>
    <mergeCell ref="G30:G39"/>
    <mergeCell ref="A40:A49"/>
    <mergeCell ref="B40:B49"/>
    <mergeCell ref="C40:C49"/>
    <mergeCell ref="E40:E49"/>
    <mergeCell ref="F40:F49"/>
    <mergeCell ref="G40:G49"/>
    <mergeCell ref="H40:H49"/>
    <mergeCell ref="M40:M49"/>
    <mergeCell ref="N40:N49"/>
    <mergeCell ref="O8:O9"/>
    <mergeCell ref="N8:N9"/>
    <mergeCell ref="O40:O49"/>
    <mergeCell ref="O10:O19"/>
    <mergeCell ref="O20:O29"/>
    <mergeCell ref="O30:O39"/>
    <mergeCell ref="M30:M39"/>
    <mergeCell ref="N30:N39"/>
    <mergeCell ref="Q50:Y58"/>
    <mergeCell ref="F50:F59"/>
    <mergeCell ref="G50:G59"/>
    <mergeCell ref="H50:H59"/>
    <mergeCell ref="C50:C59"/>
    <mergeCell ref="E50:E59"/>
    <mergeCell ref="M50:M59"/>
  </mergeCells>
  <conditionalFormatting sqref="H10 H20">
    <cfRule type="containsText" dxfId="662" priority="726" operator="containsText" text="Muy Baja">
      <formula>NOT(ISERROR(SEARCH("Muy Baja",H10)))</formula>
    </cfRule>
    <cfRule type="containsText" dxfId="661" priority="727" operator="containsText" text="Baja">
      <formula>NOT(ISERROR(SEARCH("Baja",H10)))</formula>
    </cfRule>
    <cfRule type="containsText" dxfId="660" priority="728" operator="containsText" text="Muy Alta">
      <formula>NOT(ISERROR(SEARCH("Muy Alta",H10)))</formula>
    </cfRule>
    <cfRule type="containsText" dxfId="659" priority="730" operator="containsText" text="Alta">
      <formula>NOT(ISERROR(SEARCH("Alta",H10)))</formula>
    </cfRule>
    <cfRule type="containsText" dxfId="658" priority="731" operator="containsText" text="Media">
      <formula>NOT(ISERROR(SEARCH("Media",H10)))</formula>
    </cfRule>
    <cfRule type="containsText" dxfId="657" priority="732" operator="containsText" text="Media">
      <formula>NOT(ISERROR(SEARCH("Media",H10)))</formula>
    </cfRule>
    <cfRule type="containsText" dxfId="656" priority="733" operator="containsText" text="Media">
      <formula>NOT(ISERROR(SEARCH("Media",H10)))</formula>
    </cfRule>
    <cfRule type="containsText" dxfId="655" priority="734" operator="containsText" text="Muy Baja">
      <formula>NOT(ISERROR(SEARCH("Muy Baja",H10)))</formula>
    </cfRule>
    <cfRule type="containsText" dxfId="654" priority="735" operator="containsText" text="Baja">
      <formula>NOT(ISERROR(SEARCH("Baja",H10)))</formula>
    </cfRule>
    <cfRule type="containsText" dxfId="653" priority="736" operator="containsText" text="Muy Baja">
      <formula>NOT(ISERROR(SEARCH("Muy Baja",H10)))</formula>
    </cfRule>
    <cfRule type="containsText" dxfId="652" priority="737" operator="containsText" text="Muy Baja">
      <formula>NOT(ISERROR(SEARCH("Muy Baja",H10)))</formula>
    </cfRule>
    <cfRule type="containsText" dxfId="651" priority="738" operator="containsText" text="Muy Baja">
      <formula>NOT(ISERROR(SEARCH("Muy Baja",H10)))</formula>
    </cfRule>
    <cfRule type="containsText" dxfId="650" priority="739" operator="containsText" text="Muy Baja'Tabla probabilidad'!">
      <formula>NOT(ISERROR(SEARCH("Muy Baja'Tabla probabilidad'!",H10)))</formula>
    </cfRule>
    <cfRule type="containsText" dxfId="649" priority="740" operator="containsText" text="Muy bajo">
      <formula>NOT(ISERROR(SEARCH("Muy bajo",H10)))</formula>
    </cfRule>
    <cfRule type="containsText" dxfId="648" priority="741" operator="containsText" text="Alta">
      <formula>NOT(ISERROR(SEARCH("Alta",H10)))</formula>
    </cfRule>
    <cfRule type="containsText" dxfId="647" priority="742" operator="containsText" text="Media">
      <formula>NOT(ISERROR(SEARCH("Media",H10)))</formula>
    </cfRule>
    <cfRule type="containsText" dxfId="646" priority="743" operator="containsText" text="Baja">
      <formula>NOT(ISERROR(SEARCH("Baja",H10)))</formula>
    </cfRule>
    <cfRule type="containsText" dxfId="645" priority="744" operator="containsText" text="Muy baja">
      <formula>NOT(ISERROR(SEARCH("Muy baja",H10)))</formula>
    </cfRule>
    <cfRule type="cellIs" dxfId="642" priority="747" operator="between">
      <formula>1</formula>
      <formula>2</formula>
    </cfRule>
    <cfRule type="cellIs" dxfId="641" priority="748" operator="between">
      <formula>0</formula>
      <formula>2</formula>
    </cfRule>
  </conditionalFormatting>
  <conditionalFormatting sqref="H30">
    <cfRule type="containsText" dxfId="640" priority="333" operator="containsText" text="Muy Baja">
      <formula>NOT(ISERROR(SEARCH("Muy Baja",H30)))</formula>
    </cfRule>
    <cfRule type="containsText" dxfId="639" priority="334" operator="containsText" text="Baja">
      <formula>NOT(ISERROR(SEARCH("Baja",H30)))</formula>
    </cfRule>
    <cfRule type="containsText" dxfId="638" priority="335" operator="containsText" text="Muy Alta">
      <formula>NOT(ISERROR(SEARCH("Muy Alta",H30)))</formula>
    </cfRule>
    <cfRule type="containsText" dxfId="637" priority="337" operator="containsText" text="Alta">
      <formula>NOT(ISERROR(SEARCH("Alta",H30)))</formula>
    </cfRule>
    <cfRule type="containsText" dxfId="636" priority="338" operator="containsText" text="Media">
      <formula>NOT(ISERROR(SEARCH("Media",H30)))</formula>
    </cfRule>
    <cfRule type="containsText" dxfId="635" priority="339" operator="containsText" text="Media">
      <formula>NOT(ISERROR(SEARCH("Media",H30)))</formula>
    </cfRule>
    <cfRule type="containsText" dxfId="634" priority="340" operator="containsText" text="Media">
      <formula>NOT(ISERROR(SEARCH("Media",H30)))</formula>
    </cfRule>
    <cfRule type="containsText" dxfId="633" priority="341" operator="containsText" text="Muy Baja">
      <formula>NOT(ISERROR(SEARCH("Muy Baja",H30)))</formula>
    </cfRule>
    <cfRule type="containsText" dxfId="632" priority="342" operator="containsText" text="Baja">
      <formula>NOT(ISERROR(SEARCH("Baja",H30)))</formula>
    </cfRule>
    <cfRule type="containsText" dxfId="631" priority="343" operator="containsText" text="Muy Baja">
      <formula>NOT(ISERROR(SEARCH("Muy Baja",H30)))</formula>
    </cfRule>
    <cfRule type="containsText" dxfId="630" priority="344" operator="containsText" text="Muy Baja">
      <formula>NOT(ISERROR(SEARCH("Muy Baja",H30)))</formula>
    </cfRule>
    <cfRule type="containsText" dxfId="629" priority="345" operator="containsText" text="Muy Baja">
      <formula>NOT(ISERROR(SEARCH("Muy Baja",H30)))</formula>
    </cfRule>
    <cfRule type="containsText" dxfId="628" priority="346" operator="containsText" text="Muy Baja'Tabla probabilidad'!">
      <formula>NOT(ISERROR(SEARCH("Muy Baja'Tabla probabilidad'!",H30)))</formula>
    </cfRule>
    <cfRule type="containsText" dxfId="627" priority="347" operator="containsText" text="Muy bajo">
      <formula>NOT(ISERROR(SEARCH("Muy bajo",H30)))</formula>
    </cfRule>
    <cfRule type="containsText" dxfId="626" priority="348" operator="containsText" text="Alta">
      <formula>NOT(ISERROR(SEARCH("Alta",H30)))</formula>
    </cfRule>
    <cfRule type="containsText" dxfId="625" priority="349" operator="containsText" text="Media">
      <formula>NOT(ISERROR(SEARCH("Media",H30)))</formula>
    </cfRule>
    <cfRule type="containsText" dxfId="624" priority="350" operator="containsText" text="Baja">
      <formula>NOT(ISERROR(SEARCH("Baja",H30)))</formula>
    </cfRule>
    <cfRule type="containsText" dxfId="623" priority="351" operator="containsText" text="Muy baja">
      <formula>NOT(ISERROR(SEARCH("Muy baja",H30)))</formula>
    </cfRule>
    <cfRule type="cellIs" dxfId="620" priority="354" operator="between">
      <formula>1</formula>
      <formula>2</formula>
    </cfRule>
    <cfRule type="cellIs" dxfId="619" priority="355" operator="between">
      <formula>0</formula>
      <formula>2</formula>
    </cfRule>
  </conditionalFormatting>
  <conditionalFormatting sqref="H40">
    <cfRule type="containsText" dxfId="618" priority="506" operator="containsText" text="Muy Baja">
      <formula>NOT(ISERROR(SEARCH("Muy Baja",H40)))</formula>
    </cfRule>
    <cfRule type="containsText" dxfId="617" priority="507" operator="containsText" text="Baja">
      <formula>NOT(ISERROR(SEARCH("Baja",H40)))</formula>
    </cfRule>
    <cfRule type="containsText" dxfId="616" priority="508" operator="containsText" text="Muy Alta">
      <formula>NOT(ISERROR(SEARCH("Muy Alta",H40)))</formula>
    </cfRule>
    <cfRule type="containsText" dxfId="615" priority="510" operator="containsText" text="Alta">
      <formula>NOT(ISERROR(SEARCH("Alta",H40)))</formula>
    </cfRule>
    <cfRule type="containsText" dxfId="614" priority="511" operator="containsText" text="Media">
      <formula>NOT(ISERROR(SEARCH("Media",H40)))</formula>
    </cfRule>
    <cfRule type="containsText" dxfId="613" priority="512" operator="containsText" text="Media">
      <formula>NOT(ISERROR(SEARCH("Media",H40)))</formula>
    </cfRule>
    <cfRule type="containsText" dxfId="612" priority="513" operator="containsText" text="Media">
      <formula>NOT(ISERROR(SEARCH("Media",H40)))</formula>
    </cfRule>
    <cfRule type="containsText" dxfId="611" priority="514" operator="containsText" text="Muy Baja">
      <formula>NOT(ISERROR(SEARCH("Muy Baja",H40)))</formula>
    </cfRule>
    <cfRule type="containsText" dxfId="610" priority="515" operator="containsText" text="Baja">
      <formula>NOT(ISERROR(SEARCH("Baja",H40)))</formula>
    </cfRule>
    <cfRule type="containsText" dxfId="609" priority="516" operator="containsText" text="Muy Baja">
      <formula>NOT(ISERROR(SEARCH("Muy Baja",H40)))</formula>
    </cfRule>
    <cfRule type="containsText" dxfId="608" priority="517" operator="containsText" text="Muy Baja">
      <formula>NOT(ISERROR(SEARCH("Muy Baja",H40)))</formula>
    </cfRule>
    <cfRule type="containsText" dxfId="607" priority="518" operator="containsText" text="Muy Baja">
      <formula>NOT(ISERROR(SEARCH("Muy Baja",H40)))</formula>
    </cfRule>
    <cfRule type="containsText" dxfId="606" priority="519" operator="containsText" text="Muy Baja'Tabla probabilidad'!">
      <formula>NOT(ISERROR(SEARCH("Muy Baja'Tabla probabilidad'!",H40)))</formula>
    </cfRule>
    <cfRule type="containsText" dxfId="605" priority="520" operator="containsText" text="Muy bajo">
      <formula>NOT(ISERROR(SEARCH("Muy bajo",H40)))</formula>
    </cfRule>
    <cfRule type="containsText" dxfId="604" priority="521" operator="containsText" text="Alta">
      <formula>NOT(ISERROR(SEARCH("Alta",H40)))</formula>
    </cfRule>
    <cfRule type="containsText" dxfId="603" priority="522" operator="containsText" text="Media">
      <formula>NOT(ISERROR(SEARCH("Media",H40)))</formula>
    </cfRule>
    <cfRule type="containsText" dxfId="602" priority="523" operator="containsText" text="Baja">
      <formula>NOT(ISERROR(SEARCH("Baja",H40)))</formula>
    </cfRule>
    <cfRule type="containsText" dxfId="601" priority="524" operator="containsText" text="Muy baja">
      <formula>NOT(ISERROR(SEARCH("Muy baja",H40)))</formula>
    </cfRule>
    <cfRule type="cellIs" dxfId="598" priority="527" operator="between">
      <formula>1</formula>
      <formula>2</formula>
    </cfRule>
    <cfRule type="cellIs" dxfId="597" priority="528" operator="between">
      <formula>0</formula>
      <formula>2</formula>
    </cfRule>
  </conditionalFormatting>
  <conditionalFormatting sqref="H50">
    <cfRule type="containsText" dxfId="596" priority="187" operator="containsText" text="Muy Baja">
      <formula>NOT(ISERROR(SEARCH("Muy Baja",H50)))</formula>
    </cfRule>
    <cfRule type="containsText" dxfId="595" priority="188" operator="containsText" text="Baja">
      <formula>NOT(ISERROR(SEARCH("Baja",H50)))</formula>
    </cfRule>
    <cfRule type="containsText" dxfId="594" priority="189" operator="containsText" text="Muy Alta">
      <formula>NOT(ISERROR(SEARCH("Muy Alta",H50)))</formula>
    </cfRule>
    <cfRule type="containsText" dxfId="593" priority="190" operator="containsText" text="Alta">
      <formula>NOT(ISERROR(SEARCH("Alta",H50)))</formula>
    </cfRule>
    <cfRule type="containsText" dxfId="592" priority="191" operator="containsText" text="Media">
      <formula>NOT(ISERROR(SEARCH("Media",H50)))</formula>
    </cfRule>
    <cfRule type="containsText" dxfId="591" priority="192" operator="containsText" text="Media">
      <formula>NOT(ISERROR(SEARCH("Media",H50)))</formula>
    </cfRule>
    <cfRule type="containsText" dxfId="590" priority="193" operator="containsText" text="Media">
      <formula>NOT(ISERROR(SEARCH("Media",H50)))</formula>
    </cfRule>
    <cfRule type="containsText" dxfId="589" priority="194" operator="containsText" text="Muy Baja">
      <formula>NOT(ISERROR(SEARCH("Muy Baja",H50)))</formula>
    </cfRule>
    <cfRule type="containsText" dxfId="588" priority="195" operator="containsText" text="Baja">
      <formula>NOT(ISERROR(SEARCH("Baja",H50)))</formula>
    </cfRule>
    <cfRule type="containsText" dxfId="587" priority="196" operator="containsText" text="Muy Baja">
      <formula>NOT(ISERROR(SEARCH("Muy Baja",H50)))</formula>
    </cfRule>
    <cfRule type="containsText" dxfId="586" priority="197" operator="containsText" text="Muy Baja">
      <formula>NOT(ISERROR(SEARCH("Muy Baja",H50)))</formula>
    </cfRule>
    <cfRule type="containsText" dxfId="585" priority="198" operator="containsText" text="Muy Baja">
      <formula>NOT(ISERROR(SEARCH("Muy Baja",H50)))</formula>
    </cfRule>
    <cfRule type="containsText" dxfId="584" priority="199" operator="containsText" text="Muy Baja'Tabla probabilidad'!">
      <formula>NOT(ISERROR(SEARCH("Muy Baja'Tabla probabilidad'!",H50)))</formula>
    </cfRule>
    <cfRule type="containsText" dxfId="583" priority="200" operator="containsText" text="Muy bajo">
      <formula>NOT(ISERROR(SEARCH("Muy bajo",H50)))</formula>
    </cfRule>
    <cfRule type="containsText" dxfId="582" priority="201" operator="containsText" text="Alta">
      <formula>NOT(ISERROR(SEARCH("Alta",H50)))</formula>
    </cfRule>
    <cfRule type="containsText" dxfId="581" priority="202" operator="containsText" text="Media">
      <formula>NOT(ISERROR(SEARCH("Media",H50)))</formula>
    </cfRule>
    <cfRule type="containsText" dxfId="580" priority="203" operator="containsText" text="Baja">
      <formula>NOT(ISERROR(SEARCH("Baja",H50)))</formula>
    </cfRule>
    <cfRule type="containsText" dxfId="579" priority="204" operator="containsText" text="Muy baja">
      <formula>NOT(ISERROR(SEARCH("Muy baja",H50)))</formula>
    </cfRule>
    <cfRule type="cellIs" dxfId="576" priority="207" operator="between">
      <formula>1</formula>
      <formula>2</formula>
    </cfRule>
    <cfRule type="cellIs" dxfId="575" priority="208" operator="between">
      <formula>0</formula>
      <formula>2</formula>
    </cfRule>
  </conditionalFormatting>
  <conditionalFormatting sqref="H60">
    <cfRule type="containsText" dxfId="574" priority="11" operator="containsText" text="Muy Baja">
      <formula>NOT(ISERROR(SEARCH("Muy Baja",H60)))</formula>
    </cfRule>
    <cfRule type="containsText" dxfId="573" priority="12" operator="containsText" text="Baja">
      <formula>NOT(ISERROR(SEARCH("Baja",H60)))</formula>
    </cfRule>
    <cfRule type="containsText" dxfId="572" priority="13" operator="containsText" text="Muy Alta">
      <formula>NOT(ISERROR(SEARCH("Muy Alta",H60)))</formula>
    </cfRule>
    <cfRule type="containsText" dxfId="571" priority="14" operator="containsText" text="Alta">
      <formula>NOT(ISERROR(SEARCH("Alta",H60)))</formula>
    </cfRule>
    <cfRule type="containsText" dxfId="570" priority="15" operator="containsText" text="Media">
      <formula>NOT(ISERROR(SEARCH("Media",H60)))</formula>
    </cfRule>
    <cfRule type="containsText" dxfId="569" priority="16" operator="containsText" text="Media">
      <formula>NOT(ISERROR(SEARCH("Media",H60)))</formula>
    </cfRule>
    <cfRule type="containsText" dxfId="568" priority="17" operator="containsText" text="Media">
      <formula>NOT(ISERROR(SEARCH("Media",H60)))</formula>
    </cfRule>
    <cfRule type="containsText" dxfId="567" priority="18" operator="containsText" text="Muy Baja">
      <formula>NOT(ISERROR(SEARCH("Muy Baja",H60)))</formula>
    </cfRule>
    <cfRule type="containsText" dxfId="566" priority="19" operator="containsText" text="Baja">
      <formula>NOT(ISERROR(SEARCH("Baja",H60)))</formula>
    </cfRule>
    <cfRule type="containsText" dxfId="565" priority="20" operator="containsText" text="Muy Baja">
      <formula>NOT(ISERROR(SEARCH("Muy Baja",H60)))</formula>
    </cfRule>
    <cfRule type="containsText" dxfId="564" priority="21" operator="containsText" text="Muy Baja">
      <formula>NOT(ISERROR(SEARCH("Muy Baja",H60)))</formula>
    </cfRule>
    <cfRule type="containsText" dxfId="563" priority="22" operator="containsText" text="Muy Baja">
      <formula>NOT(ISERROR(SEARCH("Muy Baja",H60)))</formula>
    </cfRule>
    <cfRule type="containsText" dxfId="562" priority="23" operator="containsText" text="Muy Baja'Tabla probabilidad'!">
      <formula>NOT(ISERROR(SEARCH("Muy Baja'Tabla probabilidad'!",H60)))</formula>
    </cfRule>
    <cfRule type="containsText" dxfId="561" priority="24" operator="containsText" text="Muy bajo">
      <formula>NOT(ISERROR(SEARCH("Muy bajo",H60)))</formula>
    </cfRule>
    <cfRule type="containsText" dxfId="560" priority="25" operator="containsText" text="Alta">
      <formula>NOT(ISERROR(SEARCH("Alta",H60)))</formula>
    </cfRule>
    <cfRule type="containsText" dxfId="559" priority="26" operator="containsText" text="Media">
      <formula>NOT(ISERROR(SEARCH("Media",H60)))</formula>
    </cfRule>
    <cfRule type="containsText" dxfId="558" priority="27" operator="containsText" text="Baja">
      <formula>NOT(ISERROR(SEARCH("Baja",H60)))</formula>
    </cfRule>
    <cfRule type="containsText" dxfId="557" priority="28" operator="containsText" text="Muy baja">
      <formula>NOT(ISERROR(SEARCH("Muy baja",H60)))</formula>
    </cfRule>
    <cfRule type="cellIs" dxfId="554" priority="31" operator="between">
      <formula>1</formula>
      <formula>2</formula>
    </cfRule>
    <cfRule type="cellIs" dxfId="553" priority="32" operator="between">
      <formula>0</formula>
      <formula>2</formula>
    </cfRule>
  </conditionalFormatting>
  <conditionalFormatting sqref="M10 M20 K10:K69">
    <cfRule type="containsText" dxfId="552" priority="720" operator="containsText" text="Catastrófico">
      <formula>NOT(ISERROR(SEARCH("Catastrófico",K10)))</formula>
    </cfRule>
    <cfRule type="containsText" dxfId="551" priority="721" operator="containsText" text="Mayor">
      <formula>NOT(ISERROR(SEARCH("Mayor",K10)))</formula>
    </cfRule>
    <cfRule type="containsText" dxfId="550" priority="722" operator="containsText" text="Alta">
      <formula>NOT(ISERROR(SEARCH("Alta",K10)))</formula>
    </cfRule>
    <cfRule type="containsText" dxfId="549" priority="724" operator="containsText" text="Menor">
      <formula>NOT(ISERROR(SEARCH("Menor",K10)))</formula>
    </cfRule>
    <cfRule type="containsText" dxfId="548" priority="725" operator="containsText" text="Leve">
      <formula>NOT(ISERROR(SEARCH("Leve",K10)))</formula>
    </cfRule>
  </conditionalFormatting>
  <conditionalFormatting sqref="M30">
    <cfRule type="containsText" dxfId="547" priority="327" operator="containsText" text="Catastrófico">
      <formula>NOT(ISERROR(SEARCH("Catastrófico",M30)))</formula>
    </cfRule>
    <cfRule type="containsText" dxfId="546" priority="328" operator="containsText" text="Mayor">
      <formula>NOT(ISERROR(SEARCH("Mayor",M30)))</formula>
    </cfRule>
    <cfRule type="containsText" dxfId="545" priority="329" operator="containsText" text="Alta">
      <formula>NOT(ISERROR(SEARCH("Alta",M30)))</formula>
    </cfRule>
    <cfRule type="containsText" dxfId="544" priority="330" operator="containsText" text="Moderado">
      <formula>NOT(ISERROR(SEARCH("Moderado",M30)))</formula>
    </cfRule>
    <cfRule type="containsText" dxfId="543" priority="331" operator="containsText" text="Menor">
      <formula>NOT(ISERROR(SEARCH("Menor",M30)))</formula>
    </cfRule>
    <cfRule type="containsText" dxfId="542" priority="332" operator="containsText" text="Leve">
      <formula>NOT(ISERROR(SEARCH("Leve",M30)))</formula>
    </cfRule>
  </conditionalFormatting>
  <conditionalFormatting sqref="M40">
    <cfRule type="containsText" dxfId="541" priority="229" operator="containsText" text="Catastrófico">
      <formula>NOT(ISERROR(SEARCH("Catastrófico",M40)))</formula>
    </cfRule>
    <cfRule type="containsText" dxfId="540" priority="230" operator="containsText" text="Mayor">
      <formula>NOT(ISERROR(SEARCH("Mayor",M40)))</formula>
    </cfRule>
    <cfRule type="containsText" dxfId="539" priority="231" operator="containsText" text="Alta">
      <formula>NOT(ISERROR(SEARCH("Alta",M40)))</formula>
    </cfRule>
    <cfRule type="containsText" dxfId="538" priority="232" operator="containsText" text="Moderado">
      <formula>NOT(ISERROR(SEARCH("Moderado",M40)))</formula>
    </cfRule>
    <cfRule type="containsText" dxfId="537" priority="233" operator="containsText" text="Menor">
      <formula>NOT(ISERROR(SEARCH("Menor",M40)))</formula>
    </cfRule>
    <cfRule type="containsText" dxfId="536" priority="234" operator="containsText" text="Leve">
      <formula>NOT(ISERROR(SEARCH("Leve",M40)))</formula>
    </cfRule>
  </conditionalFormatting>
  <conditionalFormatting sqref="M50">
    <cfRule type="containsText" dxfId="535" priority="93" operator="containsText" text="Catastrófico">
      <formula>NOT(ISERROR(SEARCH("Catastrófico",M50)))</formula>
    </cfRule>
    <cfRule type="containsText" dxfId="534" priority="94" operator="containsText" text="Mayor">
      <formula>NOT(ISERROR(SEARCH("Mayor",M50)))</formula>
    </cfRule>
    <cfRule type="containsText" dxfId="533" priority="95" operator="containsText" text="Alta">
      <formula>NOT(ISERROR(SEARCH("Alta",M50)))</formula>
    </cfRule>
    <cfRule type="containsText" dxfId="532" priority="96" operator="containsText" text="Moderado">
      <formula>NOT(ISERROR(SEARCH("Moderado",M50)))</formula>
    </cfRule>
    <cfRule type="containsText" dxfId="531" priority="97" operator="containsText" text="Menor">
      <formula>NOT(ISERROR(SEARCH("Menor",M50)))</formula>
    </cfRule>
    <cfRule type="containsText" dxfId="530" priority="98" operator="containsText" text="Leve">
      <formula>NOT(ISERROR(SEARCH("Leve",M50)))</formula>
    </cfRule>
  </conditionalFormatting>
  <conditionalFormatting sqref="M60">
    <cfRule type="containsText" dxfId="529" priority="1" operator="containsText" text="Catastrófico">
      <formula>NOT(ISERROR(SEARCH("Catastrófico",M60)))</formula>
    </cfRule>
    <cfRule type="containsText" dxfId="528" priority="2" operator="containsText" text="Mayor">
      <formula>NOT(ISERROR(SEARCH("Mayor",M60)))</formula>
    </cfRule>
    <cfRule type="containsText" dxfId="527" priority="3" operator="containsText" text="Alta">
      <formula>NOT(ISERROR(SEARCH("Alta",M60)))</formula>
    </cfRule>
    <cfRule type="containsText" dxfId="526" priority="4" operator="containsText" text="Moderado">
      <formula>NOT(ISERROR(SEARCH("Moderado",M60)))</formula>
    </cfRule>
    <cfRule type="containsText" dxfId="525" priority="5" operator="containsText" text="Menor">
      <formula>NOT(ISERROR(SEARCH("Menor",M60)))</formula>
    </cfRule>
    <cfRule type="containsText" dxfId="524" priority="6" operator="containsText" text="Leve">
      <formula>NOT(ISERROR(SEARCH("Leve",M60)))</formula>
    </cfRule>
  </conditionalFormatting>
  <conditionalFormatting sqref="M10:N10 M20 K10:K69">
    <cfRule type="containsText" dxfId="523" priority="723" operator="containsText" text="Moderado">
      <formula>NOT(ISERROR(SEARCH("Moderado",K10)))</formula>
    </cfRule>
  </conditionalFormatting>
  <conditionalFormatting sqref="N50">
    <cfRule type="containsText" dxfId="522" priority="161" operator="containsText" text="Extremo">
      <formula>NOT(ISERROR(SEARCH("Extremo",N50)))</formula>
    </cfRule>
    <cfRule type="containsText" dxfId="521" priority="162" operator="containsText" text="Alto">
      <formula>NOT(ISERROR(SEARCH("Alto",N50)))</formula>
    </cfRule>
    <cfRule type="containsText" dxfId="520" priority="163" operator="containsText" text="Bajo">
      <formula>NOT(ISERROR(SEARCH("Bajo",N50)))</formula>
    </cfRule>
    <cfRule type="containsText" dxfId="519" priority="164" operator="containsText" text="Moderado">
      <formula>NOT(ISERROR(SEARCH("Moderado",N50)))</formula>
    </cfRule>
  </conditionalFormatting>
  <conditionalFormatting sqref="N60">
    <cfRule type="containsText" dxfId="518" priority="7" operator="containsText" text="Extremo">
      <formula>NOT(ISERROR(SEARCH("Extremo",N60)))</formula>
    </cfRule>
    <cfRule type="containsText" dxfId="517" priority="8" operator="containsText" text="Alto">
      <formula>NOT(ISERROR(SEARCH("Alto",N60)))</formula>
    </cfRule>
    <cfRule type="containsText" dxfId="516" priority="9" operator="containsText" text="Bajo">
      <formula>NOT(ISERROR(SEARCH("Bajo",N60)))</formula>
    </cfRule>
    <cfRule type="containsText" dxfId="515" priority="10" operator="containsText" text="Moderado">
      <formula>NOT(ISERROR(SEARCH("Moderado",N60)))</formula>
    </cfRule>
  </conditionalFormatting>
  <conditionalFormatting sqref="N8:O8">
    <cfRule type="containsText" dxfId="514" priority="285" operator="containsText" text="3- Moderado">
      <formula>NOT(ISERROR(SEARCH("3- Moderado",N8)))</formula>
    </cfRule>
    <cfRule type="containsText" dxfId="513" priority="286" operator="containsText" text="6- Moderado">
      <formula>NOT(ISERROR(SEARCH("6- Moderado",N8)))</formula>
    </cfRule>
    <cfRule type="containsText" dxfId="512" priority="287" operator="containsText" text="4- Moderado">
      <formula>NOT(ISERROR(SEARCH("4- Moderado",N8)))</formula>
    </cfRule>
    <cfRule type="containsText" dxfId="511" priority="288" operator="containsText" text="3- Bajo">
      <formula>NOT(ISERROR(SEARCH("3- Bajo",N8)))</formula>
    </cfRule>
    <cfRule type="containsText" dxfId="510" priority="289" operator="containsText" text="4- Bajo">
      <formula>NOT(ISERROR(SEARCH("4- Bajo",N8)))</formula>
    </cfRule>
    <cfRule type="containsText" dxfId="509" priority="290" operator="containsText" text="1- Bajo">
      <formula>NOT(ISERROR(SEARCH("1- Bajo",N8)))</formula>
    </cfRule>
  </conditionalFormatting>
  <conditionalFormatting sqref="N10:O10">
    <cfRule type="containsText" dxfId="508" priority="281" operator="containsText" text="Extremo">
      <formula>NOT(ISERROR(SEARCH("Extremo",N10)))</formula>
    </cfRule>
    <cfRule type="containsText" dxfId="507" priority="282" operator="containsText" text="Alto">
      <formula>NOT(ISERROR(SEARCH("Alto",N10)))</formula>
    </cfRule>
    <cfRule type="containsText" dxfId="506" priority="283" operator="containsText" text="Bajo">
      <formula>NOT(ISERROR(SEARCH("Bajo",N10)))</formula>
    </cfRule>
  </conditionalFormatting>
  <conditionalFormatting sqref="N20:O20">
    <cfRule type="containsText" dxfId="505" priority="1307" operator="containsText" text="Extremo">
      <formula>NOT(ISERROR(SEARCH("Extremo",N20)))</formula>
    </cfRule>
    <cfRule type="containsText" dxfId="504" priority="1308" operator="containsText" text="Alto">
      <formula>NOT(ISERROR(SEARCH("Alto",N20)))</formula>
    </cfRule>
    <cfRule type="containsText" dxfId="503" priority="1309" operator="containsText" text="Bajo">
      <formula>NOT(ISERROR(SEARCH("Bajo",N20)))</formula>
    </cfRule>
    <cfRule type="containsText" dxfId="502" priority="1310" operator="containsText" text="Moderado">
      <formula>NOT(ISERROR(SEARCH("Moderado",N20)))</formula>
    </cfRule>
  </conditionalFormatting>
  <conditionalFormatting sqref="N30:O30">
    <cfRule type="containsText" dxfId="501" priority="356" operator="containsText" text="Extremo">
      <formula>NOT(ISERROR(SEARCH("Extremo",N30)))</formula>
    </cfRule>
    <cfRule type="containsText" dxfId="500" priority="357" operator="containsText" text="Alto">
      <formula>NOT(ISERROR(SEARCH("Alto",N30)))</formula>
    </cfRule>
    <cfRule type="containsText" dxfId="499" priority="358" operator="containsText" text="Bajo">
      <formula>NOT(ISERROR(SEARCH("Bajo",N30)))</formula>
    </cfRule>
    <cfRule type="containsText" dxfId="498" priority="359" operator="containsText" text="Moderado">
      <formula>NOT(ISERROR(SEARCH("Moderado",N30)))</formula>
    </cfRule>
  </conditionalFormatting>
  <conditionalFormatting sqref="N40:O40">
    <cfRule type="containsText" dxfId="497" priority="235" operator="containsText" text="Extremo">
      <formula>NOT(ISERROR(SEARCH("Extremo",N40)))</formula>
    </cfRule>
    <cfRule type="containsText" dxfId="496" priority="236" operator="containsText" text="Alto">
      <formula>NOT(ISERROR(SEARCH("Alto",N40)))</formula>
    </cfRule>
    <cfRule type="containsText" dxfId="495" priority="237" operator="containsText" text="Bajo">
      <formula>NOT(ISERROR(SEARCH("Bajo",N40)))</formula>
    </cfRule>
    <cfRule type="containsText" dxfId="494" priority="238" operator="containsText" text="Moderado">
      <formula>NOT(ISERROR(SEARCH("Moderado",N40)))</formula>
    </cfRule>
  </conditionalFormatting>
  <conditionalFormatting sqref="O10">
    <cfRule type="containsText" dxfId="493" priority="284"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45"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46"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52"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53"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25" operator="containsText" id="{954E1B25-D051-41D0-989E-8AD2D1BE75BA}">
            <xm:f>NOT(ISERROR(SEARCH('8- Políticas de Administración '!$B$5,H40)))</xm:f>
            <xm:f>'8- Políticas de Administración '!$B$5</xm:f>
            <x14:dxf>
              <font>
                <color rgb="FF006100"/>
              </font>
              <fill>
                <patternFill>
                  <bgColor rgb="FFC6EFCE"/>
                </patternFill>
              </fill>
            </x14:dxf>
          </x14:cfRule>
          <x14:cfRule type="containsText" priority="526" operator="containsText" id="{DE7D4B69-6DFB-425D-B1B8-D35A87E1A13E}">
            <xm:f>NOT(ISERROR(SEARCH('8- Políticas de Administración '!$B$5,H40)))</xm:f>
            <xm:f>'8- Políticas de Administración '!$B$5</xm:f>
            <x14:dxf>
              <font>
                <color rgb="FF9C0006"/>
              </font>
              <fill>
                <patternFill>
                  <bgColor rgb="FFFFC7CE"/>
                </patternFill>
              </fill>
            </x14:dxf>
          </x14:cfRule>
          <xm:sqref>H40</xm:sqref>
        </x14:conditionalFormatting>
        <x14:conditionalFormatting xmlns:xm="http://schemas.microsoft.com/office/excel/2006/main">
          <x14:cfRule type="containsText" priority="205" operator="containsText" id="{707A634C-B82F-4D42-BC9F-8E261ACE94B9}">
            <xm:f>NOT(ISERROR(SEARCH('8- Políticas de Administración '!$B$5,H50)))</xm:f>
            <xm:f>'8- Políticas de Administración '!$B$5</xm:f>
            <x14:dxf>
              <font>
                <color rgb="FF006100"/>
              </font>
              <fill>
                <patternFill>
                  <bgColor rgb="FFC6EFCE"/>
                </patternFill>
              </fill>
            </x14:dxf>
          </x14:cfRule>
          <x14:cfRule type="containsText" priority="206" operator="containsText" id="{5ED9F1F3-8983-442B-B76F-C783C6960D9C}">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9" operator="containsText" id="{C58BFB31-8BA8-42E1-987A-2B9B3074CF94}">
            <xm:f>NOT(ISERROR(SEARCH('8- Políticas de Administración '!$B$5,H60)))</xm:f>
            <xm:f>'8- Políticas de Administración '!$B$5</xm:f>
            <x14:dxf>
              <font>
                <color rgb="FF006100"/>
              </font>
              <fill>
                <patternFill>
                  <bgColor rgb="FFC6EFCE"/>
                </patternFill>
              </fill>
            </x14:dxf>
          </x14:cfRule>
          <x14:cfRule type="containsText" priority="30" operator="containsText" id="{AB92AF65-2381-4303-ACFD-D6FC60CDD342}">
            <xm:f>NOT(ISERROR(SEARCH('8- Políticas de Administración '!$B$5,H60)))</xm:f>
            <xm:f>'8- Políticas de Administración '!$B$5</xm:f>
            <x14:dxf>
              <font>
                <color rgb="FF9C0006"/>
              </font>
              <fill>
                <patternFill>
                  <bgColor rgb="FFFFC7CE"/>
                </patternFill>
              </fill>
            </x14:dxf>
          </x14:cfRule>
          <xm:sqref>H60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I10:I69</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69"/>
  <sheetViews>
    <sheetView showGridLines="0" zoomScale="60" zoomScaleNormal="60" zoomScalePageLayoutView="70" workbookViewId="0">
      <selection activeCell="C8" sqref="C8:C9"/>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15.2851562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46"/>
      <c r="B1" s="547"/>
      <c r="C1" s="548"/>
      <c r="D1" s="46"/>
      <c r="E1" s="542" t="s">
        <v>326</v>
      </c>
      <c r="F1" s="543"/>
      <c r="G1" s="543"/>
      <c r="H1" s="543"/>
      <c r="I1" s="543"/>
      <c r="J1" s="543"/>
      <c r="K1" s="543"/>
      <c r="L1" s="543"/>
      <c r="M1" s="543"/>
      <c r="N1" s="543"/>
      <c r="O1" s="543"/>
      <c r="P1" s="543"/>
      <c r="Q1" s="543"/>
      <c r="R1" s="543"/>
      <c r="S1" s="543"/>
      <c r="T1" s="543"/>
      <c r="U1" s="543"/>
      <c r="V1" s="543"/>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49"/>
      <c r="B2" s="486"/>
      <c r="C2" s="550"/>
      <c r="D2" s="46"/>
      <c r="E2" s="544"/>
      <c r="F2" s="545"/>
      <c r="G2" s="545"/>
      <c r="H2" s="545"/>
      <c r="I2" s="545"/>
      <c r="J2" s="545"/>
      <c r="K2" s="545"/>
      <c r="L2" s="545"/>
      <c r="M2" s="545"/>
      <c r="N2" s="545"/>
      <c r="O2" s="545"/>
      <c r="P2" s="545"/>
      <c r="Q2" s="545"/>
      <c r="R2" s="545"/>
      <c r="S2" s="545"/>
      <c r="T2" s="545"/>
      <c r="U2" s="545"/>
      <c r="V2" s="545"/>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49"/>
      <c r="B3" s="486"/>
      <c r="C3" s="550"/>
      <c r="D3" s="150"/>
      <c r="E3" s="544"/>
      <c r="F3" s="545"/>
      <c r="G3" s="545"/>
      <c r="H3" s="545"/>
      <c r="I3" s="545"/>
      <c r="J3" s="545"/>
      <c r="K3" s="545"/>
      <c r="L3" s="545"/>
      <c r="M3" s="545"/>
      <c r="N3" s="545"/>
      <c r="O3" s="545"/>
      <c r="P3" s="545"/>
      <c r="Q3" s="545"/>
      <c r="R3" s="545"/>
      <c r="S3" s="545"/>
      <c r="T3" s="545"/>
      <c r="U3" s="545"/>
      <c r="V3" s="545"/>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568" t="s">
        <v>260</v>
      </c>
      <c r="B4" s="568"/>
      <c r="C4" s="569" t="s">
        <v>516</v>
      </c>
      <c r="D4" s="569"/>
      <c r="E4" s="569"/>
      <c r="F4" s="569"/>
      <c r="G4" s="569"/>
      <c r="H4" s="569"/>
      <c r="I4" s="569"/>
      <c r="J4" s="569"/>
      <c r="K4" s="569"/>
      <c r="L4" s="569"/>
      <c r="M4" s="569"/>
      <c r="N4" s="569"/>
      <c r="O4" s="569"/>
      <c r="P4" s="569"/>
      <c r="Q4" s="569"/>
      <c r="R4" s="569"/>
      <c r="S4" s="569"/>
      <c r="T4" s="569"/>
      <c r="U4" s="569"/>
      <c r="V4" s="569"/>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568" t="s">
        <v>261</v>
      </c>
      <c r="B5" s="568"/>
      <c r="C5" s="569" t="s">
        <v>481</v>
      </c>
      <c r="D5" s="569"/>
      <c r="E5" s="569"/>
      <c r="F5" s="569"/>
      <c r="G5" s="569"/>
      <c r="H5" s="569"/>
      <c r="I5" s="569"/>
      <c r="J5" s="569"/>
      <c r="K5" s="569"/>
      <c r="L5" s="569"/>
      <c r="M5" s="569"/>
      <c r="N5" s="569"/>
      <c r="O5" s="569"/>
      <c r="P5" s="569"/>
      <c r="Q5" s="569"/>
      <c r="R5" s="569"/>
      <c r="S5" s="569"/>
      <c r="T5" s="569"/>
      <c r="U5" s="569"/>
      <c r="V5" s="569"/>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568" t="s">
        <v>262</v>
      </c>
      <c r="B6" s="568"/>
      <c r="C6" s="569" t="s">
        <v>481</v>
      </c>
      <c r="D6" s="569"/>
      <c r="E6" s="569"/>
      <c r="F6" s="569"/>
      <c r="G6" s="569"/>
      <c r="H6" s="569"/>
      <c r="I6" s="569"/>
      <c r="J6" s="569"/>
      <c r="K6" s="569"/>
      <c r="L6" s="569"/>
      <c r="M6" s="569"/>
      <c r="N6" s="569"/>
      <c r="O6" s="569"/>
      <c r="P6" s="569"/>
      <c r="Q6" s="569"/>
      <c r="R6" s="569"/>
      <c r="S6" s="569"/>
      <c r="T6" s="569"/>
      <c r="U6" s="569"/>
      <c r="V6" s="569"/>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51" t="s">
        <v>263</v>
      </c>
      <c r="B7" s="551"/>
      <c r="C7" s="551"/>
      <c r="D7" s="552" t="s">
        <v>327</v>
      </c>
      <c r="E7" s="553"/>
      <c r="F7" s="553"/>
      <c r="G7" s="553"/>
      <c r="H7" s="553"/>
      <c r="I7" s="553"/>
      <c r="J7" s="553"/>
      <c r="K7" s="553"/>
      <c r="L7" s="553"/>
      <c r="M7" s="553"/>
      <c r="N7" s="553"/>
      <c r="O7" s="553"/>
      <c r="P7" s="553"/>
      <c r="Q7" s="553"/>
      <c r="R7" s="554"/>
      <c r="S7" s="130"/>
      <c r="T7" s="551" t="s">
        <v>328</v>
      </c>
      <c r="U7" s="551"/>
      <c r="V7" s="551"/>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55" t="s">
        <v>268</v>
      </c>
      <c r="B8" s="557" t="s">
        <v>329</v>
      </c>
      <c r="C8" s="559" t="s">
        <v>264</v>
      </c>
      <c r="D8" s="561" t="s">
        <v>330</v>
      </c>
      <c r="E8" s="563" t="s">
        <v>235</v>
      </c>
      <c r="F8" s="565" t="s">
        <v>331</v>
      </c>
      <c r="G8" s="566"/>
      <c r="H8" s="566"/>
      <c r="I8" s="566"/>
      <c r="J8" s="566"/>
      <c r="K8" s="567"/>
      <c r="L8" s="565" t="s">
        <v>332</v>
      </c>
      <c r="M8" s="566"/>
      <c r="N8" s="566"/>
      <c r="O8" s="566"/>
      <c r="P8" s="566"/>
      <c r="Q8" s="566"/>
      <c r="R8" s="566"/>
      <c r="S8" s="567"/>
      <c r="T8" s="60"/>
      <c r="U8" s="61"/>
      <c r="V8" s="89" t="s">
        <v>333</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556"/>
      <c r="B9" s="558"/>
      <c r="C9" s="560"/>
      <c r="D9" s="562"/>
      <c r="E9" s="564"/>
      <c r="F9" s="51" t="s">
        <v>237</v>
      </c>
      <c r="G9" s="51" t="s">
        <v>239</v>
      </c>
      <c r="H9" s="51" t="s">
        <v>334</v>
      </c>
      <c r="I9" s="51" t="s">
        <v>241</v>
      </c>
      <c r="J9" s="131" t="s">
        <v>335</v>
      </c>
      <c r="K9" s="51" t="s">
        <v>247</v>
      </c>
      <c r="L9" s="51" t="s">
        <v>336</v>
      </c>
      <c r="M9" s="125" t="s">
        <v>244</v>
      </c>
      <c r="N9" s="51" t="s">
        <v>337</v>
      </c>
      <c r="O9" s="51" t="s">
        <v>338</v>
      </c>
      <c r="P9" s="51" t="s">
        <v>339</v>
      </c>
      <c r="Q9" s="51" t="s">
        <v>340</v>
      </c>
      <c r="R9" s="131" t="s">
        <v>335</v>
      </c>
      <c r="S9" s="51" t="s">
        <v>341</v>
      </c>
      <c r="T9" s="54" t="s">
        <v>249</v>
      </c>
      <c r="U9" s="54" t="s">
        <v>251</v>
      </c>
      <c r="V9" s="55" t="s">
        <v>342</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210.75" customHeight="1" thickBot="1">
      <c r="A10" s="527">
        <f>'5- Identificación de Riesgos'!A10</f>
        <v>1</v>
      </c>
      <c r="B10" s="573" t="str">
        <f>'5- Identificación de Riesgos'!B10</f>
        <v>Vencimiento de Términos</v>
      </c>
      <c r="C10" s="165" t="str">
        <f>'5- Identificación de Riesgos'!D10</f>
        <v>1. Mayor demanda de justicia.</v>
      </c>
      <c r="D10" s="162"/>
      <c r="E10" s="166" t="s">
        <v>489</v>
      </c>
      <c r="F10" s="154" t="s">
        <v>344</v>
      </c>
      <c r="G10" s="154" t="s">
        <v>344</v>
      </c>
      <c r="H10" s="154" t="s">
        <v>344</v>
      </c>
      <c r="I10" s="154" t="s">
        <v>344</v>
      </c>
      <c r="J10" s="161">
        <f>COUNTIF(F10:I10,"SI")/4</f>
        <v>1</v>
      </c>
      <c r="K10" s="530">
        <f>AVERAGE(J10:J19)</f>
        <v>0.375</v>
      </c>
      <c r="L10" s="583" t="str">
        <f>'5- Identificación de Riesgos'!I10</f>
        <v>Afectación de reputacion,imagén,  credibilidad, satisfacción de usuarios y PI</v>
      </c>
      <c r="M10" s="713" t="s">
        <v>486</v>
      </c>
      <c r="N10" s="154" t="s">
        <v>343</v>
      </c>
      <c r="O10" s="154" t="s">
        <v>343</v>
      </c>
      <c r="P10" s="154" t="s">
        <v>344</v>
      </c>
      <c r="Q10" s="154" t="s">
        <v>344</v>
      </c>
      <c r="R10" s="161">
        <f>SUM(COUNTIF(N10,"SI")*25%,COUNTIF(O10,"SI")*40%,COUNTIF(P10,"SI")*25%,COUNTIF(Q10,"SI")*10%)</f>
        <v>0.35</v>
      </c>
      <c r="S10" s="533">
        <f>AVERAGE(R10:R19)</f>
        <v>6.9999999999999993E-2</v>
      </c>
      <c r="T10" s="576"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Media - 3</v>
      </c>
      <c r="U10" s="521"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524" t="str">
        <f>CONCATENATE(VLOOKUP((LEFT(T10,LEN(T10)-4)&amp;LEFT(U10,LEN(U10)-4)),'9- Matriz de Calor '!$D$18:$E$42,2,0)," - ",RIGHT(T10,1)*RIGHT(U10,1))</f>
        <v>Moderado - 6</v>
      </c>
    </row>
    <row r="11" spans="1:278" ht="207.75" customHeight="1" thickBot="1">
      <c r="A11" s="528"/>
      <c r="B11" s="574"/>
      <c r="C11" s="167" t="str">
        <f>'5- Identificación de Riesgos'!D11</f>
        <v>2. Insuficiencia de  personal  para atender la función misional y la atención a las partes interesadas en los despachos judiciales y centro de servicios</v>
      </c>
      <c r="D11" s="163"/>
      <c r="E11" s="168" t="s">
        <v>487</v>
      </c>
      <c r="F11" s="154" t="s">
        <v>344</v>
      </c>
      <c r="G11" s="154" t="s">
        <v>344</v>
      </c>
      <c r="H11" s="154" t="s">
        <v>344</v>
      </c>
      <c r="I11" s="154" t="s">
        <v>344</v>
      </c>
      <c r="J11" s="159">
        <f t="shared" ref="J11:J29" si="0">COUNTIF(F11:I11,"SI")/4</f>
        <v>1</v>
      </c>
      <c r="K11" s="531"/>
      <c r="L11" s="536"/>
      <c r="M11" s="166" t="s">
        <v>488</v>
      </c>
      <c r="N11" s="155" t="s">
        <v>343</v>
      </c>
      <c r="O11" s="155" t="s">
        <v>343</v>
      </c>
      <c r="P11" s="155" t="s">
        <v>344</v>
      </c>
      <c r="Q11" s="155" t="s">
        <v>344</v>
      </c>
      <c r="R11" s="159">
        <f t="shared" ref="R11:R29" si="1">SUM(COUNTIF(N11,"SI")*25%,COUNTIF(O11,"SI")*40%,COUNTIF(P11,"SI")*25%,COUNTIF(Q11,"SI")*10%)</f>
        <v>0.35</v>
      </c>
      <c r="S11" s="534"/>
      <c r="T11" s="577"/>
      <c r="U11" s="522"/>
      <c r="V11" s="525"/>
    </row>
    <row r="12" spans="1:278" ht="141" thickBot="1">
      <c r="A12" s="528"/>
      <c r="B12" s="574"/>
      <c r="C12" s="167" t="str">
        <f>'5- Identificación de Riesgos'!D12</f>
        <v>3. Complejidad de los procesos judiciales y solicitudes, lo cual incrementa los tiempos para su resolución.</v>
      </c>
      <c r="D12" s="163"/>
      <c r="E12" s="168" t="s">
        <v>487</v>
      </c>
      <c r="F12" s="154" t="s">
        <v>344</v>
      </c>
      <c r="G12" s="154" t="s">
        <v>344</v>
      </c>
      <c r="H12" s="154" t="s">
        <v>344</v>
      </c>
      <c r="I12" s="154" t="s">
        <v>344</v>
      </c>
      <c r="J12" s="159">
        <f t="shared" si="0"/>
        <v>1</v>
      </c>
      <c r="K12" s="531"/>
      <c r="L12" s="155">
        <f>'5- Identificación de Riesgos'!I12</f>
        <v>0</v>
      </c>
      <c r="M12" s="190"/>
      <c r="N12" s="155"/>
      <c r="O12" s="155"/>
      <c r="P12" s="155"/>
      <c r="Q12" s="155"/>
      <c r="R12" s="159">
        <f t="shared" si="1"/>
        <v>0</v>
      </c>
      <c r="S12" s="534"/>
      <c r="T12" s="577"/>
      <c r="U12" s="522"/>
      <c r="V12" s="525"/>
    </row>
    <row r="13" spans="1:278" ht="222" customHeight="1">
      <c r="A13" s="528"/>
      <c r="B13" s="574"/>
      <c r="C13" s="167" t="str">
        <f>'5- Identificación de Riesgos'!D13</f>
        <v>4.Fallas en la planeación  para el desarrollo de las tareas propias del despacho.</v>
      </c>
      <c r="D13" s="163"/>
      <c r="E13" s="166" t="s">
        <v>490</v>
      </c>
      <c r="F13" s="155" t="s">
        <v>343</v>
      </c>
      <c r="G13" s="155" t="s">
        <v>344</v>
      </c>
      <c r="H13" s="155" t="s">
        <v>344</v>
      </c>
      <c r="I13" s="155" t="s">
        <v>344</v>
      </c>
      <c r="J13" s="159">
        <f t="shared" si="0"/>
        <v>0.75</v>
      </c>
      <c r="K13" s="531"/>
      <c r="L13" s="155">
        <f>'5- Identificación de Riesgos'!I13</f>
        <v>0</v>
      </c>
      <c r="M13" s="166"/>
      <c r="N13" s="155"/>
      <c r="O13" s="155"/>
      <c r="P13" s="155"/>
      <c r="Q13" s="155"/>
      <c r="R13" s="159">
        <f t="shared" si="1"/>
        <v>0</v>
      </c>
      <c r="S13" s="534"/>
      <c r="T13" s="577"/>
      <c r="U13" s="522"/>
      <c r="V13" s="525"/>
    </row>
    <row r="14" spans="1:278" ht="213.75" customHeight="1">
      <c r="A14" s="528"/>
      <c r="B14" s="574"/>
      <c r="C14" s="167" t="str">
        <f>'5- Identificación de Riesgos'!D14</f>
        <v>5.  Fallas e insuficiencia de las herramientas tecnológicas.</v>
      </c>
      <c r="D14" s="163"/>
      <c r="E14" s="191"/>
      <c r="F14" s="155"/>
      <c r="G14" s="155"/>
      <c r="H14" s="155"/>
      <c r="I14" s="155"/>
      <c r="J14" s="159">
        <f t="shared" si="0"/>
        <v>0</v>
      </c>
      <c r="K14" s="531"/>
      <c r="L14" s="155"/>
      <c r="M14" s="190"/>
      <c r="N14" s="155"/>
      <c r="O14" s="155"/>
      <c r="P14" s="155"/>
      <c r="Q14" s="155"/>
      <c r="R14" s="159">
        <f t="shared" si="1"/>
        <v>0</v>
      </c>
      <c r="S14" s="534"/>
      <c r="T14" s="577"/>
      <c r="U14" s="522"/>
      <c r="V14" s="525"/>
    </row>
    <row r="15" spans="1:278">
      <c r="A15" s="528"/>
      <c r="B15" s="574"/>
      <c r="C15" s="167"/>
      <c r="D15" s="163"/>
      <c r="E15" s="168"/>
      <c r="F15" s="155"/>
      <c r="G15" s="155"/>
      <c r="H15" s="155"/>
      <c r="I15" s="155"/>
      <c r="J15" s="159">
        <f t="shared" si="0"/>
        <v>0</v>
      </c>
      <c r="K15" s="531"/>
      <c r="L15" s="155">
        <f>'5- Identificación de Riesgos'!I15</f>
        <v>0</v>
      </c>
      <c r="M15" s="174"/>
      <c r="N15" s="155"/>
      <c r="O15" s="155"/>
      <c r="P15" s="155"/>
      <c r="Q15" s="155"/>
      <c r="R15" s="159">
        <f t="shared" si="1"/>
        <v>0</v>
      </c>
      <c r="S15" s="534"/>
      <c r="T15" s="577"/>
      <c r="U15" s="522"/>
      <c r="V15" s="525"/>
    </row>
    <row r="16" spans="1:278">
      <c r="A16" s="528"/>
      <c r="B16" s="574"/>
      <c r="C16" s="167"/>
      <c r="D16" s="163"/>
      <c r="E16" s="168"/>
      <c r="F16" s="155"/>
      <c r="G16" s="155"/>
      <c r="H16" s="155"/>
      <c r="I16" s="155"/>
      <c r="J16" s="159">
        <f t="shared" si="0"/>
        <v>0</v>
      </c>
      <c r="K16" s="531"/>
      <c r="L16" s="155">
        <f>'5- Identificación de Riesgos'!I16</f>
        <v>0</v>
      </c>
      <c r="M16" s="174"/>
      <c r="N16" s="155"/>
      <c r="O16" s="155"/>
      <c r="P16" s="155"/>
      <c r="Q16" s="155"/>
      <c r="R16" s="159">
        <f t="shared" si="1"/>
        <v>0</v>
      </c>
      <c r="S16" s="534"/>
      <c r="T16" s="577"/>
      <c r="U16" s="522"/>
      <c r="V16" s="525"/>
    </row>
    <row r="17" spans="1:22">
      <c r="A17" s="528"/>
      <c r="B17" s="574"/>
      <c r="C17" s="167"/>
      <c r="D17" s="163"/>
      <c r="E17" s="168"/>
      <c r="F17" s="155"/>
      <c r="G17" s="155"/>
      <c r="H17" s="155"/>
      <c r="I17" s="155"/>
      <c r="J17" s="159">
        <f t="shared" si="0"/>
        <v>0</v>
      </c>
      <c r="K17" s="531"/>
      <c r="L17" s="155">
        <f>'5- Identificación de Riesgos'!I17</f>
        <v>0</v>
      </c>
      <c r="M17" s="174"/>
      <c r="N17" s="155"/>
      <c r="O17" s="155"/>
      <c r="P17" s="155"/>
      <c r="Q17" s="155"/>
      <c r="R17" s="159">
        <f t="shared" si="1"/>
        <v>0</v>
      </c>
      <c r="S17" s="534"/>
      <c r="T17" s="577"/>
      <c r="U17" s="522"/>
      <c r="V17" s="525"/>
    </row>
    <row r="18" spans="1:22">
      <c r="A18" s="528"/>
      <c r="B18" s="574"/>
      <c r="C18" s="167"/>
      <c r="D18" s="163"/>
      <c r="E18" s="168"/>
      <c r="F18" s="155"/>
      <c r="G18" s="155"/>
      <c r="H18" s="155"/>
      <c r="I18" s="155"/>
      <c r="J18" s="159">
        <f t="shared" si="0"/>
        <v>0</v>
      </c>
      <c r="K18" s="531"/>
      <c r="L18" s="155">
        <f>'5- Identificación de Riesgos'!I18</f>
        <v>0</v>
      </c>
      <c r="M18" s="174"/>
      <c r="N18" s="155"/>
      <c r="O18" s="155"/>
      <c r="P18" s="155"/>
      <c r="Q18" s="155"/>
      <c r="R18" s="159">
        <f t="shared" si="1"/>
        <v>0</v>
      </c>
      <c r="S18" s="534"/>
      <c r="T18" s="577"/>
      <c r="U18" s="522"/>
      <c r="V18" s="525"/>
    </row>
    <row r="19" spans="1:22" ht="15.75" thickBot="1">
      <c r="A19" s="529"/>
      <c r="B19" s="575"/>
      <c r="C19" s="169"/>
      <c r="D19" s="164"/>
      <c r="E19" s="170"/>
      <c r="F19" s="156"/>
      <c r="G19" s="156"/>
      <c r="H19" s="156"/>
      <c r="I19" s="156"/>
      <c r="J19" s="160">
        <f t="shared" si="0"/>
        <v>0</v>
      </c>
      <c r="K19" s="532"/>
      <c r="L19" s="156">
        <f>'5- Identificación de Riesgos'!I19</f>
        <v>0</v>
      </c>
      <c r="M19" s="175"/>
      <c r="N19" s="156"/>
      <c r="O19" s="156"/>
      <c r="P19" s="156"/>
      <c r="Q19" s="156"/>
      <c r="R19" s="160">
        <f t="shared" si="1"/>
        <v>0</v>
      </c>
      <c r="S19" s="535"/>
      <c r="T19" s="578"/>
      <c r="U19" s="523"/>
      <c r="V19" s="526"/>
    </row>
    <row r="20" spans="1:22" ht="177" customHeight="1">
      <c r="A20" s="527">
        <f>'5- Identificación de Riesgos'!A20</f>
        <v>2</v>
      </c>
      <c r="B20" s="536" t="str">
        <f>'5- Identificación de Riesgos'!B20</f>
        <v xml:space="preserve">Incumplimientos en la realizacion de audiencias </v>
      </c>
      <c r="C20" s="172" t="str">
        <f>'5- Identificación de Riesgos'!D20</f>
        <v xml:space="preserve">1. Inasistencia del Juez </v>
      </c>
      <c r="D20" s="153"/>
      <c r="E20" s="173"/>
      <c r="F20" s="157"/>
      <c r="G20" s="157"/>
      <c r="H20" s="157"/>
      <c r="I20" s="157"/>
      <c r="J20" s="158">
        <f t="shared" si="0"/>
        <v>0</v>
      </c>
      <c r="K20" s="538">
        <f>AVERAGE(J20:J29)</f>
        <v>0.17499999999999999</v>
      </c>
      <c r="L20" s="157" t="str">
        <f>'5- Identificación de Riesgos'!I20</f>
        <v>Afectación de reputacion,imagén,  credibilidad, satisfacción de usuarios y PI</v>
      </c>
      <c r="M20" s="714" t="s">
        <v>491</v>
      </c>
      <c r="N20" s="154" t="s">
        <v>344</v>
      </c>
      <c r="O20" s="154" t="s">
        <v>343</v>
      </c>
      <c r="P20" s="154" t="s">
        <v>344</v>
      </c>
      <c r="Q20" s="154" t="s">
        <v>344</v>
      </c>
      <c r="R20" s="158">
        <f t="shared" si="1"/>
        <v>0.6</v>
      </c>
      <c r="S20" s="538">
        <f t="shared" ref="S20" si="2">AVERAGE(R20:R29)</f>
        <v>0.12</v>
      </c>
      <c r="T20" s="518"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521"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524" t="str">
        <f>CONCATENATE(VLOOKUP((LEFT(T20,LEN(T20)-4)&amp;LEFT(U20,LEN(U20)-4)),'9- Matriz de Calor '!$D$18:$E$42,2,0)," - ",RIGHT(T20,1)*RIGHT(U20,1))</f>
        <v>Moderado - 4</v>
      </c>
    </row>
    <row r="21" spans="1:22" ht="69.75" customHeight="1" thickBot="1">
      <c r="A21" s="528"/>
      <c r="B21" s="522"/>
      <c r="C21" s="167" t="str">
        <f>'5- Identificación de Riesgos'!D21</f>
        <v xml:space="preserve">2. Falta de tiempo para  la realización.
</v>
      </c>
      <c r="D21" s="163"/>
      <c r="E21" s="168"/>
      <c r="F21" s="155"/>
      <c r="G21" s="155"/>
      <c r="H21" s="155"/>
      <c r="I21" s="155"/>
      <c r="J21" s="159">
        <f t="shared" si="0"/>
        <v>0</v>
      </c>
      <c r="K21" s="531"/>
      <c r="L21" s="157">
        <f>'5- Identificación de Riesgos'!I21</f>
        <v>0</v>
      </c>
      <c r="M21" s="190"/>
      <c r="N21" s="155"/>
      <c r="O21" s="155"/>
      <c r="P21" s="155"/>
      <c r="Q21" s="155"/>
      <c r="R21" s="159">
        <f t="shared" si="1"/>
        <v>0</v>
      </c>
      <c r="S21" s="531"/>
      <c r="T21" s="519"/>
      <c r="U21" s="522"/>
      <c r="V21" s="525"/>
    </row>
    <row r="22" spans="1:22" ht="171.75" customHeight="1" thickBot="1">
      <c r="A22" s="528"/>
      <c r="B22" s="522"/>
      <c r="C22" s="167" t="str">
        <f>'5- Identificación de Riesgos'!D22</f>
        <v>3. Programación de audiencias sin tener en cuenta tiempos de duración para su realización.</v>
      </c>
      <c r="D22" s="163"/>
      <c r="E22" s="166" t="s">
        <v>345</v>
      </c>
      <c r="F22" s="155" t="s">
        <v>343</v>
      </c>
      <c r="G22" s="155" t="s">
        <v>344</v>
      </c>
      <c r="H22" s="155" t="s">
        <v>344</v>
      </c>
      <c r="I22" s="155" t="s">
        <v>344</v>
      </c>
      <c r="J22" s="159">
        <f t="shared" si="0"/>
        <v>0.75</v>
      </c>
      <c r="K22" s="531"/>
      <c r="L22" s="157">
        <f>'5- Identificación de Riesgos'!I22</f>
        <v>0</v>
      </c>
      <c r="M22" s="190"/>
      <c r="N22" s="155"/>
      <c r="O22" s="155"/>
      <c r="P22" s="155"/>
      <c r="Q22" s="155"/>
      <c r="R22" s="159">
        <f t="shared" si="1"/>
        <v>0</v>
      </c>
      <c r="S22" s="531"/>
      <c r="T22" s="519"/>
      <c r="U22" s="522"/>
      <c r="V22" s="525"/>
    </row>
    <row r="23" spans="1:22" ht="181.5" customHeight="1" thickBot="1">
      <c r="A23" s="528"/>
      <c r="B23" s="522"/>
      <c r="C23" s="167" t="str">
        <f>'5- Identificación de Riesgos'!D23</f>
        <v xml:space="preserve">4 .Notificaciones judiciales erradas o inoportunas </v>
      </c>
      <c r="D23" s="163"/>
      <c r="E23" s="166" t="s">
        <v>493</v>
      </c>
      <c r="F23" s="155" t="s">
        <v>344</v>
      </c>
      <c r="G23" s="155" t="s">
        <v>344</v>
      </c>
      <c r="H23" s="155" t="s">
        <v>344</v>
      </c>
      <c r="I23" s="155" t="s">
        <v>344</v>
      </c>
      <c r="J23" s="159">
        <f t="shared" si="0"/>
        <v>1</v>
      </c>
      <c r="K23" s="531"/>
      <c r="L23" s="157">
        <f>'5- Identificación de Riesgos'!I23</f>
        <v>0</v>
      </c>
      <c r="M23" s="190"/>
      <c r="N23" s="155"/>
      <c r="O23" s="155"/>
      <c r="P23" s="155"/>
      <c r="Q23" s="155"/>
      <c r="R23" s="159">
        <f t="shared" si="1"/>
        <v>0</v>
      </c>
      <c r="S23" s="531"/>
      <c r="T23" s="519"/>
      <c r="U23" s="522"/>
      <c r="V23" s="525"/>
    </row>
    <row r="24" spans="1:22" ht="236.25" customHeight="1">
      <c r="A24" s="528"/>
      <c r="B24" s="522"/>
      <c r="C24" s="167" t="str">
        <f>'5- Identificación de Riesgos'!D24</f>
        <v>5.Fallas en el servicio de internet,  conectividad  irregular.</v>
      </c>
      <c r="D24" s="163"/>
      <c r="E24" s="191"/>
      <c r="F24" s="155"/>
      <c r="G24" s="155"/>
      <c r="H24" s="155"/>
      <c r="I24" s="155"/>
      <c r="J24" s="159">
        <f t="shared" si="0"/>
        <v>0</v>
      </c>
      <c r="K24" s="531"/>
      <c r="L24" s="157" t="str">
        <f>'5- Identificación de Riesgos'!I24</f>
        <v>Incumplimiento de las metas establecidas</v>
      </c>
      <c r="M24" s="166" t="s">
        <v>492</v>
      </c>
      <c r="N24" s="155" t="s">
        <v>344</v>
      </c>
      <c r="O24" s="155" t="s">
        <v>343</v>
      </c>
      <c r="P24" s="155" t="s">
        <v>344</v>
      </c>
      <c r="Q24" s="155" t="s">
        <v>344</v>
      </c>
      <c r="R24" s="159">
        <f t="shared" si="1"/>
        <v>0.6</v>
      </c>
      <c r="S24" s="531"/>
      <c r="T24" s="519"/>
      <c r="U24" s="522"/>
      <c r="V24" s="525"/>
    </row>
    <row r="25" spans="1:22" ht="57.75" customHeight="1">
      <c r="A25" s="528"/>
      <c r="B25" s="522"/>
      <c r="C25" s="167">
        <f>'5- Identificación de Riesgos'!D25</f>
        <v>0</v>
      </c>
      <c r="D25" s="163"/>
      <c r="E25" s="168"/>
      <c r="F25" s="155"/>
      <c r="G25" s="155"/>
      <c r="H25" s="155"/>
      <c r="I25" s="155"/>
      <c r="J25" s="159">
        <f t="shared" si="0"/>
        <v>0</v>
      </c>
      <c r="K25" s="531"/>
      <c r="L25" s="155"/>
      <c r="M25" s="174"/>
      <c r="N25" s="155"/>
      <c r="O25" s="155"/>
      <c r="P25" s="155"/>
      <c r="Q25" s="155"/>
      <c r="R25" s="159">
        <f t="shared" si="1"/>
        <v>0</v>
      </c>
      <c r="S25" s="531"/>
      <c r="T25" s="519"/>
      <c r="U25" s="522"/>
      <c r="V25" s="525"/>
    </row>
    <row r="26" spans="1:22">
      <c r="A26" s="528"/>
      <c r="B26" s="522"/>
      <c r="C26" s="167">
        <f>'5- Identificación de Riesgos'!D26</f>
        <v>0</v>
      </c>
      <c r="D26" s="163"/>
      <c r="E26" s="168"/>
      <c r="F26" s="155"/>
      <c r="G26" s="155"/>
      <c r="H26" s="155"/>
      <c r="I26" s="155"/>
      <c r="J26" s="159">
        <f t="shared" si="0"/>
        <v>0</v>
      </c>
      <c r="K26" s="531"/>
      <c r="L26" s="155"/>
      <c r="M26" s="174"/>
      <c r="N26" s="155"/>
      <c r="O26" s="155"/>
      <c r="P26" s="155"/>
      <c r="Q26" s="155"/>
      <c r="R26" s="159">
        <f t="shared" si="1"/>
        <v>0</v>
      </c>
      <c r="S26" s="531"/>
      <c r="T26" s="519"/>
      <c r="U26" s="522"/>
      <c r="V26" s="525"/>
    </row>
    <row r="27" spans="1:22">
      <c r="A27" s="528"/>
      <c r="B27" s="522"/>
      <c r="C27" s="167">
        <f>'5- Identificación de Riesgos'!D27</f>
        <v>0</v>
      </c>
      <c r="D27" s="163"/>
      <c r="E27" s="168"/>
      <c r="F27" s="155"/>
      <c r="G27" s="155"/>
      <c r="H27" s="155"/>
      <c r="I27" s="155"/>
      <c r="J27" s="159">
        <f t="shared" si="0"/>
        <v>0</v>
      </c>
      <c r="K27" s="531"/>
      <c r="L27" s="155"/>
      <c r="M27" s="174"/>
      <c r="N27" s="155"/>
      <c r="O27" s="155"/>
      <c r="P27" s="155"/>
      <c r="Q27" s="155"/>
      <c r="R27" s="159">
        <f t="shared" si="1"/>
        <v>0</v>
      </c>
      <c r="S27" s="531"/>
      <c r="T27" s="519"/>
      <c r="U27" s="522"/>
      <c r="V27" s="525"/>
    </row>
    <row r="28" spans="1:22">
      <c r="A28" s="528"/>
      <c r="B28" s="522"/>
      <c r="C28" s="167">
        <f>'5- Identificación de Riesgos'!D28</f>
        <v>0</v>
      </c>
      <c r="D28" s="163"/>
      <c r="E28" s="168"/>
      <c r="F28" s="155"/>
      <c r="G28" s="155"/>
      <c r="H28" s="155"/>
      <c r="I28" s="155"/>
      <c r="J28" s="159">
        <f t="shared" si="0"/>
        <v>0</v>
      </c>
      <c r="K28" s="531"/>
      <c r="L28" s="155"/>
      <c r="M28" s="174"/>
      <c r="N28" s="155"/>
      <c r="O28" s="155"/>
      <c r="P28" s="155"/>
      <c r="Q28" s="155"/>
      <c r="R28" s="159">
        <f t="shared" si="1"/>
        <v>0</v>
      </c>
      <c r="S28" s="531"/>
      <c r="T28" s="519"/>
      <c r="U28" s="522"/>
      <c r="V28" s="525"/>
    </row>
    <row r="29" spans="1:22" ht="15.75" thickBot="1">
      <c r="A29" s="579"/>
      <c r="B29" s="537"/>
      <c r="C29" s="192">
        <f>'5- Identificación de Riesgos'!D29</f>
        <v>0</v>
      </c>
      <c r="D29" s="187"/>
      <c r="E29" s="195"/>
      <c r="F29" s="186"/>
      <c r="G29" s="186"/>
      <c r="H29" s="186"/>
      <c r="I29" s="186"/>
      <c r="J29" s="193">
        <f t="shared" si="0"/>
        <v>0</v>
      </c>
      <c r="K29" s="539"/>
      <c r="L29" s="186">
        <f>'5- Identificación de Riesgos'!I29</f>
        <v>0</v>
      </c>
      <c r="M29" s="194"/>
      <c r="N29" s="186"/>
      <c r="O29" s="186"/>
      <c r="P29" s="186"/>
      <c r="Q29" s="186"/>
      <c r="R29" s="193">
        <f t="shared" si="1"/>
        <v>0</v>
      </c>
      <c r="S29" s="539"/>
      <c r="T29" s="541"/>
      <c r="U29" s="537"/>
      <c r="V29" s="540"/>
    </row>
    <row r="30" spans="1:22" ht="258" customHeight="1" thickBot="1">
      <c r="A30" s="527">
        <f>'5- Identificación de Riesgos'!A30</f>
        <v>3</v>
      </c>
      <c r="B30" s="521" t="str">
        <f>'5- Identificación de Riesgos'!B30</f>
        <v xml:space="preserve"> Efectuar notificaciones que no cumplan con los requistos</v>
      </c>
      <c r="C30" s="165" t="str">
        <f>'5- Identificación de Riesgos'!D30</f>
        <v>1. Errores en la digitación</v>
      </c>
      <c r="D30" s="162"/>
      <c r="E30" s="166" t="s">
        <v>497</v>
      </c>
      <c r="F30" s="154" t="s">
        <v>344</v>
      </c>
      <c r="G30" s="154" t="s">
        <v>344</v>
      </c>
      <c r="H30" s="154" t="s">
        <v>344</v>
      </c>
      <c r="I30" s="154" t="s">
        <v>344</v>
      </c>
      <c r="J30" s="161">
        <f t="shared" ref="J30:J49" si="3">COUNTIF(F30:I30,"SI")/4</f>
        <v>1</v>
      </c>
      <c r="K30" s="530">
        <f>AVERAGE(J30:J39)</f>
        <v>0.2</v>
      </c>
      <c r="L30" s="154" t="str">
        <f>'5- Identificación de Riesgos'!I30</f>
        <v>Afectación de reputacion,imagén,  credibilidad, satisfacción de usuarios y PI</v>
      </c>
      <c r="M30" s="174" t="s">
        <v>498</v>
      </c>
      <c r="N30" s="155" t="s">
        <v>344</v>
      </c>
      <c r="O30" s="155" t="s">
        <v>343</v>
      </c>
      <c r="P30" s="155" t="s">
        <v>344</v>
      </c>
      <c r="Q30" s="155" t="s">
        <v>344</v>
      </c>
      <c r="R30" s="161">
        <f t="shared" ref="R30:R49" si="4">SUM(COUNTIF(N30,"SI")*25%,COUNTIF(O30,"SI")*40%,COUNTIF(P30,"SI")*25%,COUNTIF(Q30,"SI")*10%)</f>
        <v>0.6</v>
      </c>
      <c r="S30" s="533">
        <f t="shared" ref="S30" si="5">AVERAGE(R30:R39)</f>
        <v>0.12</v>
      </c>
      <c r="T30" s="576"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521"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524" t="str">
        <f>CONCATENATE(VLOOKUP((LEFT(T30,LEN(T30)-4)&amp;LEFT(U30,LEN(U30)-4)),'9- Matriz de Calor '!$D$18:$E$42,2,0)," - ",RIGHT(T30,1)*RIGHT(U30,1))</f>
        <v>Bajo - 2</v>
      </c>
    </row>
    <row r="31" spans="1:22" ht="198.75" customHeight="1" thickBot="1">
      <c r="A31" s="528"/>
      <c r="B31" s="522"/>
      <c r="C31" s="165" t="str">
        <f>'5- Identificación de Riesgos'!D31</f>
        <v xml:space="preserve">2. Falta de personal para atender el  volúmen de solicitudes recibidas. </v>
      </c>
      <c r="D31" s="163"/>
      <c r="E31" s="168"/>
      <c r="F31" s="155"/>
      <c r="G31" s="155"/>
      <c r="H31" s="155"/>
      <c r="I31" s="155"/>
      <c r="J31" s="159">
        <f t="shared" si="3"/>
        <v>0</v>
      </c>
      <c r="K31" s="531"/>
      <c r="L31" s="154" t="str">
        <f>'5- Identificación de Riesgos'!I31</f>
        <v>Incumplimiento de las metas establecidas</v>
      </c>
      <c r="M31" s="174" t="s">
        <v>498</v>
      </c>
      <c r="N31" s="155" t="s">
        <v>344</v>
      </c>
      <c r="O31" s="155" t="s">
        <v>343</v>
      </c>
      <c r="P31" s="155" t="s">
        <v>344</v>
      </c>
      <c r="Q31" s="155" t="s">
        <v>344</v>
      </c>
      <c r="R31" s="159">
        <f t="shared" si="4"/>
        <v>0.6</v>
      </c>
      <c r="S31" s="534"/>
      <c r="T31" s="577"/>
      <c r="U31" s="522"/>
      <c r="V31" s="525"/>
    </row>
    <row r="32" spans="1:22" ht="195.75" customHeight="1" thickBot="1">
      <c r="A32" s="528"/>
      <c r="B32" s="522"/>
      <c r="C32" s="165" t="str">
        <f>'5- Identificación de Riesgos'!D32</f>
        <v>3. Falta de comunicación y de oportunidad en la  actualización de las novedades de los juzgados.</v>
      </c>
      <c r="D32" s="163"/>
      <c r="E32" s="168" t="s">
        <v>496</v>
      </c>
      <c r="F32" s="155" t="s">
        <v>344</v>
      </c>
      <c r="G32" s="155" t="s">
        <v>344</v>
      </c>
      <c r="H32" s="155" t="s">
        <v>344</v>
      </c>
      <c r="I32" s="155" t="s">
        <v>344</v>
      </c>
      <c r="J32" s="159">
        <f t="shared" si="3"/>
        <v>1</v>
      </c>
      <c r="K32" s="531"/>
      <c r="L32" s="155"/>
      <c r="M32" s="190"/>
      <c r="N32" s="155"/>
      <c r="O32" s="155"/>
      <c r="P32" s="155"/>
      <c r="Q32" s="155"/>
      <c r="R32" s="159">
        <f t="shared" si="4"/>
        <v>0</v>
      </c>
      <c r="S32" s="534"/>
      <c r="T32" s="577"/>
      <c r="U32" s="522"/>
      <c r="V32" s="525"/>
    </row>
    <row r="33" spans="1:22" ht="149.25" customHeight="1">
      <c r="A33" s="528"/>
      <c r="B33" s="522"/>
      <c r="C33" s="165"/>
      <c r="D33" s="163"/>
      <c r="E33" s="168"/>
      <c r="F33" s="155"/>
      <c r="G33" s="155"/>
      <c r="H33" s="155"/>
      <c r="I33" s="155"/>
      <c r="J33" s="159">
        <f t="shared" si="3"/>
        <v>0</v>
      </c>
      <c r="K33" s="531"/>
      <c r="L33" s="155"/>
      <c r="M33" s="174"/>
      <c r="N33" s="155"/>
      <c r="O33" s="155"/>
      <c r="P33" s="155"/>
      <c r="Q33" s="155"/>
      <c r="R33" s="159">
        <f t="shared" si="4"/>
        <v>0</v>
      </c>
      <c r="S33" s="534"/>
      <c r="T33" s="577"/>
      <c r="U33" s="522"/>
      <c r="V33" s="525"/>
    </row>
    <row r="34" spans="1:22" ht="76.5" customHeight="1">
      <c r="A34" s="528"/>
      <c r="B34" s="522"/>
      <c r="C34" s="167">
        <f>'5- Identificación de Riesgos'!D34</f>
        <v>0</v>
      </c>
      <c r="D34" s="163"/>
      <c r="E34" s="168"/>
      <c r="F34" s="155"/>
      <c r="G34" s="155"/>
      <c r="H34" s="155"/>
      <c r="I34" s="155"/>
      <c r="J34" s="159">
        <f t="shared" si="3"/>
        <v>0</v>
      </c>
      <c r="K34" s="531"/>
      <c r="L34" s="155"/>
      <c r="M34" s="174"/>
      <c r="N34" s="155"/>
      <c r="O34" s="155"/>
      <c r="P34" s="155"/>
      <c r="Q34" s="155"/>
      <c r="R34" s="159">
        <f t="shared" si="4"/>
        <v>0</v>
      </c>
      <c r="S34" s="534"/>
      <c r="T34" s="577"/>
      <c r="U34" s="522"/>
      <c r="V34" s="525"/>
    </row>
    <row r="35" spans="1:22">
      <c r="A35" s="528"/>
      <c r="B35" s="522"/>
      <c r="C35" s="167">
        <f>'5- Identificación de Riesgos'!D35</f>
        <v>0</v>
      </c>
      <c r="D35" s="163"/>
      <c r="E35" s="168"/>
      <c r="F35" s="155"/>
      <c r="G35" s="155"/>
      <c r="H35" s="155"/>
      <c r="I35" s="155"/>
      <c r="J35" s="159">
        <f t="shared" si="3"/>
        <v>0</v>
      </c>
      <c r="K35" s="531"/>
      <c r="L35" s="155"/>
      <c r="M35" s="174"/>
      <c r="N35" s="155"/>
      <c r="O35" s="155"/>
      <c r="P35" s="155"/>
      <c r="Q35" s="155"/>
      <c r="R35" s="159">
        <f t="shared" si="4"/>
        <v>0</v>
      </c>
      <c r="S35" s="534"/>
      <c r="T35" s="577"/>
      <c r="U35" s="522"/>
      <c r="V35" s="525"/>
    </row>
    <row r="36" spans="1:22">
      <c r="A36" s="528"/>
      <c r="B36" s="522"/>
      <c r="C36" s="167">
        <f>'5- Identificación de Riesgos'!D36</f>
        <v>0</v>
      </c>
      <c r="D36" s="163"/>
      <c r="E36" s="168"/>
      <c r="F36" s="155"/>
      <c r="G36" s="155"/>
      <c r="H36" s="155"/>
      <c r="I36" s="155"/>
      <c r="J36" s="159">
        <f t="shared" si="3"/>
        <v>0</v>
      </c>
      <c r="K36" s="531"/>
      <c r="L36" s="155"/>
      <c r="M36" s="174"/>
      <c r="N36" s="155"/>
      <c r="O36" s="155"/>
      <c r="P36" s="155"/>
      <c r="Q36" s="155"/>
      <c r="R36" s="159">
        <f t="shared" si="4"/>
        <v>0</v>
      </c>
      <c r="S36" s="534"/>
      <c r="T36" s="577"/>
      <c r="U36" s="522"/>
      <c r="V36" s="525"/>
    </row>
    <row r="37" spans="1:22">
      <c r="A37" s="528"/>
      <c r="B37" s="522"/>
      <c r="C37" s="167">
        <f>'5- Identificación de Riesgos'!D37</f>
        <v>0</v>
      </c>
      <c r="D37" s="163"/>
      <c r="E37" s="168"/>
      <c r="F37" s="155"/>
      <c r="G37" s="155"/>
      <c r="H37" s="155"/>
      <c r="I37" s="155"/>
      <c r="J37" s="159">
        <f t="shared" si="3"/>
        <v>0</v>
      </c>
      <c r="K37" s="531"/>
      <c r="L37" s="155"/>
      <c r="M37" s="174"/>
      <c r="N37" s="155"/>
      <c r="O37" s="155"/>
      <c r="P37" s="155"/>
      <c r="Q37" s="155"/>
      <c r="R37" s="159">
        <f t="shared" si="4"/>
        <v>0</v>
      </c>
      <c r="S37" s="534"/>
      <c r="T37" s="577"/>
      <c r="U37" s="522"/>
      <c r="V37" s="525"/>
    </row>
    <row r="38" spans="1:22">
      <c r="A38" s="528"/>
      <c r="B38" s="522"/>
      <c r="C38" s="167">
        <f>'5- Identificación de Riesgos'!D38</f>
        <v>0</v>
      </c>
      <c r="D38" s="163"/>
      <c r="E38" s="168"/>
      <c r="F38" s="155"/>
      <c r="G38" s="155"/>
      <c r="H38" s="155"/>
      <c r="I38" s="155"/>
      <c r="J38" s="159">
        <f t="shared" si="3"/>
        <v>0</v>
      </c>
      <c r="K38" s="531"/>
      <c r="L38" s="155"/>
      <c r="M38" s="174"/>
      <c r="N38" s="155"/>
      <c r="O38" s="155"/>
      <c r="P38" s="155"/>
      <c r="Q38" s="155"/>
      <c r="R38" s="159">
        <f t="shared" si="4"/>
        <v>0</v>
      </c>
      <c r="S38" s="534"/>
      <c r="T38" s="577"/>
      <c r="U38" s="522"/>
      <c r="V38" s="525"/>
    </row>
    <row r="39" spans="1:22" ht="15.75" thickBot="1">
      <c r="A39" s="529"/>
      <c r="B39" s="523"/>
      <c r="C39" s="192">
        <f>'5- Identificación de Riesgos'!D39</f>
        <v>0</v>
      </c>
      <c r="D39" s="187"/>
      <c r="E39" s="195"/>
      <c r="F39" s="186"/>
      <c r="G39" s="186"/>
      <c r="H39" s="186"/>
      <c r="I39" s="186"/>
      <c r="J39" s="193">
        <f t="shared" si="3"/>
        <v>0</v>
      </c>
      <c r="K39" s="532"/>
      <c r="L39" s="186"/>
      <c r="M39" s="194"/>
      <c r="N39" s="186"/>
      <c r="O39" s="186"/>
      <c r="P39" s="186"/>
      <c r="Q39" s="186"/>
      <c r="R39" s="193">
        <f t="shared" si="4"/>
        <v>0</v>
      </c>
      <c r="S39" s="535"/>
      <c r="T39" s="578"/>
      <c r="U39" s="523"/>
      <c r="V39" s="526"/>
    </row>
    <row r="40" spans="1:22" ht="189" customHeight="1" thickBot="1">
      <c r="A40" s="527">
        <f>'5- Identificación de Riesgos'!A40</f>
        <v>4</v>
      </c>
      <c r="B40" s="521" t="str">
        <f>'5- Identificación de Riesgos'!B40</f>
        <v>Pérdida de documentos</v>
      </c>
      <c r="C40" s="165" t="str">
        <f>'5- Identificación de Riesgos'!D40</f>
        <v xml:space="preserve">1. Falta de implementación del expediente electrónico en todas las dependencias y juzgados.
</v>
      </c>
      <c r="D40" s="162"/>
      <c r="E40" s="716" t="s">
        <v>499</v>
      </c>
      <c r="F40" s="154" t="s">
        <v>343</v>
      </c>
      <c r="G40" s="154" t="s">
        <v>344</v>
      </c>
      <c r="H40" s="154" t="s">
        <v>344</v>
      </c>
      <c r="I40" s="154" t="s">
        <v>344</v>
      </c>
      <c r="J40" s="161">
        <f t="shared" si="3"/>
        <v>0.75</v>
      </c>
      <c r="K40" s="530">
        <f>AVERAGE(J40:J49)</f>
        <v>0.15</v>
      </c>
      <c r="L40" s="154" t="str">
        <f>'5- Identificación de Riesgos'!I40</f>
        <v>Incumplimiento de las metas establecidas</v>
      </c>
      <c r="M40" s="166" t="s">
        <v>500</v>
      </c>
      <c r="N40" s="154" t="s">
        <v>343</v>
      </c>
      <c r="O40" s="154" t="s">
        <v>343</v>
      </c>
      <c r="P40" s="154" t="s">
        <v>343</v>
      </c>
      <c r="Q40" s="154" t="s">
        <v>344</v>
      </c>
      <c r="R40" s="161"/>
      <c r="S40" s="530">
        <f t="shared" ref="S40" si="6">AVERAGE(R40:R49)</f>
        <v>3.888888888888889E-2</v>
      </c>
      <c r="T40" s="518"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521"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524" t="str">
        <f>CONCATENATE(VLOOKUP((LEFT(T40,LEN(T40)-4)&amp;LEFT(U40,LEN(U40)-4)),'9- Matriz de Calor '!$D$18:$E$42,2,0)," - ",RIGHT(T40,1)*RIGHT(U40,1))</f>
        <v>Bajo - 2</v>
      </c>
    </row>
    <row r="41" spans="1:22" ht="186" customHeight="1" thickBot="1">
      <c r="A41" s="528"/>
      <c r="B41" s="522"/>
      <c r="C41" s="167" t="str">
        <f>'5- Identificación de Riesgos'!D41</f>
        <v>2.Falta de software institucional estandarizado para la especialidad para el control del archivo de documentos tanto físicos como virtuales.</v>
      </c>
      <c r="D41" s="163"/>
      <c r="E41" s="715"/>
      <c r="F41" s="155"/>
      <c r="G41" s="155"/>
      <c r="H41" s="155"/>
      <c r="I41" s="155"/>
      <c r="J41" s="159">
        <f t="shared" si="3"/>
        <v>0</v>
      </c>
      <c r="K41" s="531"/>
      <c r="L41" s="154" t="str">
        <f>'5- Identificación de Riesgos'!I41</f>
        <v>Afectación de reputacion,imagén,  credibilidad, satisfacción de usuarios y PI</v>
      </c>
      <c r="M41" s="713" t="s">
        <v>486</v>
      </c>
      <c r="N41" s="154" t="s">
        <v>343</v>
      </c>
      <c r="O41" s="154" t="s">
        <v>343</v>
      </c>
      <c r="P41" s="154" t="s">
        <v>344</v>
      </c>
      <c r="Q41" s="154" t="s">
        <v>344</v>
      </c>
      <c r="R41" s="159">
        <f>SUM(COUNTIF(N41,"SI")*25%,COUNTIF(O41,"SI")*40%,COUNTIF(P41,"SI")*25%,COUNTIF(Q41,"SI")*10%)</f>
        <v>0.35</v>
      </c>
      <c r="S41" s="531"/>
      <c r="T41" s="519"/>
      <c r="U41" s="522"/>
      <c r="V41" s="525"/>
    </row>
    <row r="42" spans="1:22" ht="172.5" customHeight="1">
      <c r="A42" s="528"/>
      <c r="B42" s="522"/>
      <c r="C42" s="167" t="str">
        <f>'5- Identificación de Riesgos'!D42</f>
        <v>3.Desconocimiento e inaplicabilidad de las Tablas de Retención Documental (TRD)</v>
      </c>
      <c r="D42" s="163"/>
      <c r="E42" s="716" t="s">
        <v>499</v>
      </c>
      <c r="F42" s="154" t="s">
        <v>343</v>
      </c>
      <c r="G42" s="154" t="s">
        <v>344</v>
      </c>
      <c r="H42" s="154" t="s">
        <v>344</v>
      </c>
      <c r="I42" s="154" t="s">
        <v>344</v>
      </c>
      <c r="J42" s="159">
        <f t="shared" si="3"/>
        <v>0.75</v>
      </c>
      <c r="K42" s="531"/>
      <c r="L42" s="155"/>
      <c r="M42" s="166"/>
      <c r="N42" s="154"/>
      <c r="O42" s="154"/>
      <c r="P42" s="154"/>
      <c r="Q42" s="154"/>
      <c r="R42" s="159">
        <f t="shared" si="4"/>
        <v>0</v>
      </c>
      <c r="S42" s="531"/>
      <c r="T42" s="519"/>
      <c r="U42" s="522"/>
      <c r="V42" s="525"/>
    </row>
    <row r="43" spans="1:22" ht="111" customHeight="1">
      <c r="A43" s="528"/>
      <c r="B43" s="522"/>
      <c r="C43" s="167" t="str">
        <f>'5- Identificación de Riesgos'!D43</f>
        <v>4.Volumen excesivo de ingreso de expedientes para el personal asignado,  generando demoras en la organización de los expedientes.</v>
      </c>
      <c r="D43" s="163"/>
      <c r="E43" s="715"/>
      <c r="F43" s="155"/>
      <c r="G43" s="155"/>
      <c r="H43" s="155"/>
      <c r="I43" s="155"/>
      <c r="J43" s="159">
        <f t="shared" si="3"/>
        <v>0</v>
      </c>
      <c r="K43" s="531"/>
      <c r="L43" s="155"/>
      <c r="M43" s="174"/>
      <c r="N43" s="155"/>
      <c r="O43" s="155"/>
      <c r="P43" s="155"/>
      <c r="Q43" s="155"/>
      <c r="R43" s="159">
        <f t="shared" si="4"/>
        <v>0</v>
      </c>
      <c r="S43" s="531"/>
      <c r="T43" s="519"/>
      <c r="U43" s="522"/>
      <c r="V43" s="525"/>
    </row>
    <row r="44" spans="1:22">
      <c r="A44" s="528"/>
      <c r="B44" s="522"/>
      <c r="C44" s="167">
        <f>'5- Identificación de Riesgos'!D44</f>
        <v>0</v>
      </c>
      <c r="D44" s="163"/>
      <c r="E44" s="163"/>
      <c r="F44" s="155"/>
      <c r="G44" s="155"/>
      <c r="H44" s="155"/>
      <c r="I44" s="155"/>
      <c r="J44" s="159">
        <f t="shared" si="3"/>
        <v>0</v>
      </c>
      <c r="K44" s="531"/>
      <c r="L44" s="155"/>
      <c r="M44" s="174"/>
      <c r="N44" s="155"/>
      <c r="O44" s="155"/>
      <c r="P44" s="155"/>
      <c r="Q44" s="155"/>
      <c r="R44" s="159">
        <f t="shared" si="4"/>
        <v>0</v>
      </c>
      <c r="S44" s="531"/>
      <c r="T44" s="519"/>
      <c r="U44" s="522"/>
      <c r="V44" s="525"/>
    </row>
    <row r="45" spans="1:22">
      <c r="A45" s="528"/>
      <c r="B45" s="522"/>
      <c r="C45" s="167">
        <f>'5- Identificación de Riesgos'!D45</f>
        <v>0</v>
      </c>
      <c r="D45" s="163"/>
      <c r="E45" s="168"/>
      <c r="F45" s="155"/>
      <c r="G45" s="155"/>
      <c r="H45" s="155"/>
      <c r="I45" s="155"/>
      <c r="J45" s="159">
        <f t="shared" si="3"/>
        <v>0</v>
      </c>
      <c r="K45" s="531"/>
      <c r="L45" s="155"/>
      <c r="M45" s="174"/>
      <c r="N45" s="155"/>
      <c r="O45" s="155"/>
      <c r="P45" s="155"/>
      <c r="Q45" s="155"/>
      <c r="R45" s="159">
        <f t="shared" si="4"/>
        <v>0</v>
      </c>
      <c r="S45" s="531"/>
      <c r="T45" s="519"/>
      <c r="U45" s="522"/>
      <c r="V45" s="525"/>
    </row>
    <row r="46" spans="1:22">
      <c r="A46" s="528"/>
      <c r="B46" s="522"/>
      <c r="C46" s="167">
        <f>'5- Identificación de Riesgos'!D46</f>
        <v>0</v>
      </c>
      <c r="D46" s="163"/>
      <c r="E46" s="168"/>
      <c r="F46" s="155"/>
      <c r="G46" s="155"/>
      <c r="H46" s="155"/>
      <c r="I46" s="155"/>
      <c r="J46" s="159">
        <f t="shared" si="3"/>
        <v>0</v>
      </c>
      <c r="K46" s="531"/>
      <c r="L46" s="155"/>
      <c r="M46" s="174"/>
      <c r="N46" s="155"/>
      <c r="O46" s="155"/>
      <c r="P46" s="155"/>
      <c r="Q46" s="155"/>
      <c r="R46" s="159">
        <f t="shared" si="4"/>
        <v>0</v>
      </c>
      <c r="S46" s="531"/>
      <c r="T46" s="519"/>
      <c r="U46" s="522"/>
      <c r="V46" s="525"/>
    </row>
    <row r="47" spans="1:22">
      <c r="A47" s="528"/>
      <c r="B47" s="522"/>
      <c r="C47" s="167">
        <f>'5- Identificación de Riesgos'!D47</f>
        <v>0</v>
      </c>
      <c r="D47" s="163"/>
      <c r="E47" s="168"/>
      <c r="F47" s="155"/>
      <c r="G47" s="155"/>
      <c r="H47" s="155"/>
      <c r="I47" s="155"/>
      <c r="J47" s="159">
        <f t="shared" si="3"/>
        <v>0</v>
      </c>
      <c r="K47" s="531"/>
      <c r="L47" s="155"/>
      <c r="M47" s="174"/>
      <c r="N47" s="155"/>
      <c r="O47" s="155"/>
      <c r="P47" s="155"/>
      <c r="Q47" s="155"/>
      <c r="R47" s="159">
        <f t="shared" si="4"/>
        <v>0</v>
      </c>
      <c r="S47" s="531"/>
      <c r="T47" s="519"/>
      <c r="U47" s="522"/>
      <c r="V47" s="525"/>
    </row>
    <row r="48" spans="1:22">
      <c r="A48" s="528"/>
      <c r="B48" s="522"/>
      <c r="C48" s="167">
        <f>'5- Identificación de Riesgos'!D48</f>
        <v>0</v>
      </c>
      <c r="D48" s="163"/>
      <c r="E48" s="168"/>
      <c r="F48" s="155"/>
      <c r="G48" s="155"/>
      <c r="H48" s="155"/>
      <c r="I48" s="155"/>
      <c r="J48" s="159">
        <f t="shared" si="3"/>
        <v>0</v>
      </c>
      <c r="K48" s="531"/>
      <c r="L48" s="155"/>
      <c r="M48" s="174"/>
      <c r="N48" s="155"/>
      <c r="O48" s="155"/>
      <c r="P48" s="155"/>
      <c r="Q48" s="155"/>
      <c r="R48" s="159">
        <f t="shared" si="4"/>
        <v>0</v>
      </c>
      <c r="S48" s="531"/>
      <c r="T48" s="519"/>
      <c r="U48" s="522"/>
      <c r="V48" s="525"/>
    </row>
    <row r="49" spans="1:22" ht="15.75" thickBot="1">
      <c r="A49" s="529"/>
      <c r="B49" s="523"/>
      <c r="C49" s="169">
        <f>'5- Identificación de Riesgos'!D49</f>
        <v>0</v>
      </c>
      <c r="D49" s="164"/>
      <c r="E49" s="171"/>
      <c r="F49" s="156"/>
      <c r="G49" s="156"/>
      <c r="H49" s="156"/>
      <c r="I49" s="156"/>
      <c r="J49" s="160">
        <f t="shared" si="3"/>
        <v>0</v>
      </c>
      <c r="K49" s="532"/>
      <c r="L49" s="156"/>
      <c r="M49" s="175"/>
      <c r="N49" s="156"/>
      <c r="O49" s="156"/>
      <c r="P49" s="156"/>
      <c r="Q49" s="156"/>
      <c r="R49" s="160">
        <f t="shared" si="4"/>
        <v>0</v>
      </c>
      <c r="S49" s="532"/>
      <c r="T49" s="520"/>
      <c r="U49" s="523"/>
      <c r="V49" s="526"/>
    </row>
    <row r="50" spans="1:22" ht="147.75" customHeight="1">
      <c r="A50" s="527">
        <f>'5- Identificación de Riesgos'!A50</f>
        <v>5</v>
      </c>
      <c r="B50" s="521" t="str">
        <f>'5- Identificación de Riesgos'!B50</f>
        <v xml:space="preserve">Recibir , ofrecer, prometer , entregar o aceptar dádivas o beneficios a nombre propio o de terceros para  expedir, alterar,retener , extraviar o entregar  documentos  sin el lleno de requisitos legales </v>
      </c>
      <c r="C50" s="165" t="str">
        <f>'5- Identificación de Riesgos'!D50</f>
        <v xml:space="preserve">1.Falta de ética  de los servidores judiciales 
</v>
      </c>
      <c r="D50" s="162"/>
      <c r="E50" s="717" t="s">
        <v>504</v>
      </c>
      <c r="F50" s="155" t="s">
        <v>344</v>
      </c>
      <c r="G50" s="155" t="s">
        <v>344</v>
      </c>
      <c r="H50" s="155" t="s">
        <v>344</v>
      </c>
      <c r="I50" s="155" t="s">
        <v>344</v>
      </c>
      <c r="J50" s="161">
        <f t="shared" ref="J50:J57" si="7">COUNTIF(F50:I50,"SI")/4</f>
        <v>1</v>
      </c>
      <c r="K50" s="530">
        <f>AVERAGE(J50:J57)</f>
        <v>0.1875</v>
      </c>
      <c r="L50" s="154" t="str">
        <f>'5- Identificación de Riesgos'!I50</f>
        <v>Afectación de reputacion,imagén,  credibilidad, satisfacción de usuarios y PI</v>
      </c>
      <c r="M50" s="166" t="s">
        <v>503</v>
      </c>
      <c r="N50" s="154" t="s">
        <v>343</v>
      </c>
      <c r="O50" s="154" t="s">
        <v>343</v>
      </c>
      <c r="P50" s="154" t="s">
        <v>344</v>
      </c>
      <c r="Q50" s="154" t="s">
        <v>344</v>
      </c>
      <c r="R50" s="161">
        <f t="shared" ref="R50:R57" si="8">SUM(COUNTIF(N50,"SI")*25%,COUNTIF(O50,"SI")*40%,COUNTIF(P50,"SI")*25%,COUNTIF(Q50,"SI")*10%)</f>
        <v>0.35</v>
      </c>
      <c r="S50" s="530">
        <f>AVERAGE(R50:R57)</f>
        <v>4.3749999999999997E-2</v>
      </c>
      <c r="T50" s="580"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583"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Mayor - 4</v>
      </c>
      <c r="V50" s="570" t="str">
        <f>CONCATENATE(VLOOKUP((LEFT(T50,LEN(T50)-4)&amp;LEFT(U50,LEN(U50)-4)),'9- Matriz de Calor '!$D$18:$E$42,2,0)," - ",RIGHT(T50,1)*RIGHT(U50,1))</f>
        <v>Alto  - 4</v>
      </c>
    </row>
    <row r="51" spans="1:22" ht="93" customHeight="1">
      <c r="A51" s="528"/>
      <c r="B51" s="522"/>
      <c r="C51" s="167" t="str">
        <f>'5- Identificación de Riesgos'!D51</f>
        <v xml:space="preserve">2. Fallas en los controles de los procesos </v>
      </c>
      <c r="D51" s="163"/>
      <c r="E51" s="168" t="s">
        <v>506</v>
      </c>
      <c r="F51" s="155" t="s">
        <v>343</v>
      </c>
      <c r="G51" s="155" t="s">
        <v>344</v>
      </c>
      <c r="H51" s="155" t="s">
        <v>343</v>
      </c>
      <c r="I51" s="155" t="s">
        <v>344</v>
      </c>
      <c r="J51" s="159">
        <f t="shared" si="7"/>
        <v>0.5</v>
      </c>
      <c r="K51" s="531"/>
      <c r="L51" s="155"/>
      <c r="M51" s="211"/>
      <c r="N51" s="155"/>
      <c r="O51" s="155"/>
      <c r="P51" s="155"/>
      <c r="Q51" s="155"/>
      <c r="R51" s="159">
        <f t="shared" si="8"/>
        <v>0</v>
      </c>
      <c r="S51" s="531"/>
      <c r="T51" s="581"/>
      <c r="U51" s="584"/>
      <c r="V51" s="571"/>
    </row>
    <row r="52" spans="1:22" ht="45" customHeight="1">
      <c r="A52" s="528"/>
      <c r="B52" s="522"/>
      <c r="C52" s="167">
        <f>'5- Identificación de Riesgos'!D52</f>
        <v>0</v>
      </c>
      <c r="D52" s="163"/>
      <c r="E52" s="168"/>
      <c r="F52" s="155"/>
      <c r="G52" s="155"/>
      <c r="H52" s="155"/>
      <c r="I52" s="155"/>
      <c r="J52" s="159">
        <f t="shared" si="7"/>
        <v>0</v>
      </c>
      <c r="K52" s="531"/>
      <c r="L52" s="155">
        <f>'5- Identificación de Riesgos'!I52</f>
        <v>0</v>
      </c>
      <c r="M52" s="189"/>
      <c r="N52" s="155"/>
      <c r="O52" s="155"/>
      <c r="P52" s="155"/>
      <c r="Q52" s="155"/>
      <c r="R52" s="159">
        <f t="shared" si="8"/>
        <v>0</v>
      </c>
      <c r="S52" s="531"/>
      <c r="T52" s="581"/>
      <c r="U52" s="584"/>
      <c r="V52" s="571"/>
    </row>
    <row r="53" spans="1:22" ht="45" customHeight="1">
      <c r="A53" s="528"/>
      <c r="B53" s="522"/>
      <c r="C53" s="167"/>
      <c r="D53" s="163"/>
      <c r="E53" s="168"/>
      <c r="F53" s="155"/>
      <c r="G53" s="155"/>
      <c r="H53" s="155"/>
      <c r="I53" s="155"/>
      <c r="J53" s="159">
        <f t="shared" si="7"/>
        <v>0</v>
      </c>
      <c r="K53" s="531"/>
      <c r="L53" s="155">
        <f>'5- Identificación de Riesgos'!I53</f>
        <v>0</v>
      </c>
      <c r="M53" s="189"/>
      <c r="N53" s="155"/>
      <c r="O53" s="155"/>
      <c r="P53" s="155"/>
      <c r="Q53" s="155"/>
      <c r="R53" s="159">
        <f t="shared" si="8"/>
        <v>0</v>
      </c>
      <c r="S53" s="531"/>
      <c r="T53" s="581"/>
      <c r="U53" s="584"/>
      <c r="V53" s="571"/>
    </row>
    <row r="54" spans="1:22">
      <c r="A54" s="528"/>
      <c r="B54" s="522"/>
      <c r="C54" s="167"/>
      <c r="D54" s="163"/>
      <c r="E54" s="163"/>
      <c r="F54" s="155"/>
      <c r="G54" s="155"/>
      <c r="H54" s="155"/>
      <c r="I54" s="155"/>
      <c r="J54" s="159">
        <f t="shared" si="7"/>
        <v>0</v>
      </c>
      <c r="K54" s="531"/>
      <c r="L54" s="155">
        <f>'5- Identificación de Riesgos'!I54</f>
        <v>0</v>
      </c>
      <c r="M54" s="189"/>
      <c r="N54" s="155"/>
      <c r="O54" s="155"/>
      <c r="P54" s="155"/>
      <c r="Q54" s="155"/>
      <c r="R54" s="159">
        <f t="shared" si="8"/>
        <v>0</v>
      </c>
      <c r="S54" s="531"/>
      <c r="T54" s="581"/>
      <c r="U54" s="584"/>
      <c r="V54" s="571"/>
    </row>
    <row r="55" spans="1:22">
      <c r="A55" s="528"/>
      <c r="B55" s="522"/>
      <c r="C55" s="167"/>
      <c r="D55" s="163"/>
      <c r="E55" s="168"/>
      <c r="F55" s="155"/>
      <c r="G55" s="155"/>
      <c r="H55" s="155"/>
      <c r="I55" s="155"/>
      <c r="J55" s="159">
        <f t="shared" si="7"/>
        <v>0</v>
      </c>
      <c r="K55" s="531"/>
      <c r="L55" s="155">
        <f>'5- Identificación de Riesgos'!I55</f>
        <v>0</v>
      </c>
      <c r="M55" s="189"/>
      <c r="N55" s="155"/>
      <c r="O55" s="155"/>
      <c r="P55" s="155"/>
      <c r="Q55" s="155"/>
      <c r="R55" s="159">
        <f t="shared" si="8"/>
        <v>0</v>
      </c>
      <c r="S55" s="531"/>
      <c r="T55" s="581"/>
      <c r="U55" s="584"/>
      <c r="V55" s="571"/>
    </row>
    <row r="56" spans="1:22">
      <c r="A56" s="528"/>
      <c r="B56" s="522"/>
      <c r="C56" s="167"/>
      <c r="D56" s="163"/>
      <c r="E56" s="168"/>
      <c r="F56" s="155"/>
      <c r="G56" s="155"/>
      <c r="H56" s="155"/>
      <c r="I56" s="155"/>
      <c r="J56" s="159">
        <f t="shared" si="7"/>
        <v>0</v>
      </c>
      <c r="K56" s="531"/>
      <c r="L56" s="155">
        <f>'5- Identificación de Riesgos'!I56</f>
        <v>0</v>
      </c>
      <c r="M56" s="189"/>
      <c r="N56" s="155"/>
      <c r="O56" s="155"/>
      <c r="P56" s="155"/>
      <c r="Q56" s="155"/>
      <c r="R56" s="159">
        <f t="shared" si="8"/>
        <v>0</v>
      </c>
      <c r="S56" s="531"/>
      <c r="T56" s="581"/>
      <c r="U56" s="584"/>
      <c r="V56" s="571"/>
    </row>
    <row r="57" spans="1:22">
      <c r="A57" s="528"/>
      <c r="B57" s="522"/>
      <c r="C57" s="167"/>
      <c r="D57" s="163"/>
      <c r="E57" s="168"/>
      <c r="F57" s="155"/>
      <c r="G57" s="155"/>
      <c r="H57" s="155"/>
      <c r="I57" s="155"/>
      <c r="J57" s="159">
        <f t="shared" si="7"/>
        <v>0</v>
      </c>
      <c r="K57" s="531"/>
      <c r="L57" s="155">
        <f>'5- Identificación de Riesgos'!I57</f>
        <v>0</v>
      </c>
      <c r="M57" s="189"/>
      <c r="N57" s="155"/>
      <c r="O57" s="155"/>
      <c r="P57" s="155"/>
      <c r="Q57" s="155"/>
      <c r="R57" s="159">
        <f t="shared" si="8"/>
        <v>0</v>
      </c>
      <c r="S57" s="531"/>
      <c r="T57" s="581"/>
      <c r="U57" s="584"/>
      <c r="V57" s="571"/>
    </row>
    <row r="58" spans="1:22" ht="31.5" customHeight="1">
      <c r="A58" s="528"/>
      <c r="B58" s="522"/>
      <c r="C58" s="167">
        <f>'5- Identificación de Riesgos'!D58</f>
        <v>0</v>
      </c>
      <c r="D58" s="163"/>
      <c r="E58" s="168"/>
      <c r="F58" s="155"/>
      <c r="G58" s="155"/>
      <c r="H58" s="155"/>
      <c r="I58" s="155"/>
      <c r="J58" s="159"/>
      <c r="K58" s="203"/>
      <c r="L58" s="155">
        <f>'5- Identificación de Riesgos'!I58</f>
        <v>0</v>
      </c>
      <c r="M58" s="189"/>
      <c r="N58" s="155"/>
      <c r="O58" s="155"/>
      <c r="P58" s="155"/>
      <c r="Q58" s="155"/>
      <c r="R58" s="159">
        <f t="shared" ref="R58:R67" si="9">SUM(COUNTIF(N58,"SI")*25%,COUNTIF(O58,"SI")*40%,COUNTIF(P58,"SI")*25%,COUNTIF(Q58,"SI")*10%)</f>
        <v>0</v>
      </c>
      <c r="S58" s="203">
        <f>AVERAGE(R58:R69)</f>
        <v>0.1125</v>
      </c>
      <c r="T58" s="581"/>
      <c r="U58" s="584"/>
      <c r="V58" s="571"/>
    </row>
    <row r="59" spans="1:22" ht="27" customHeight="1" thickBot="1">
      <c r="A59" s="529"/>
      <c r="B59" s="523"/>
      <c r="C59" s="169">
        <f>'5- Identificación de Riesgos'!D59</f>
        <v>0</v>
      </c>
      <c r="D59" s="164"/>
      <c r="E59" s="170"/>
      <c r="F59" s="156"/>
      <c r="G59" s="156"/>
      <c r="H59" s="156"/>
      <c r="I59" s="156"/>
      <c r="J59" s="160"/>
      <c r="K59" s="204"/>
      <c r="L59" s="156">
        <f>'5- Identificación de Riesgos'!I59</f>
        <v>0</v>
      </c>
      <c r="M59" s="200"/>
      <c r="N59" s="156"/>
      <c r="O59" s="156"/>
      <c r="P59" s="156"/>
      <c r="Q59" s="156"/>
      <c r="R59" s="160">
        <f t="shared" si="9"/>
        <v>0</v>
      </c>
      <c r="S59" s="204"/>
      <c r="T59" s="582"/>
      <c r="U59" s="585"/>
      <c r="V59" s="572"/>
    </row>
    <row r="60" spans="1:22" ht="118.5" customHeight="1" thickBot="1">
      <c r="A60" s="527">
        <f>'5- Identificación de Riesgos'!A60</f>
        <v>6</v>
      </c>
      <c r="B60" s="521" t="str">
        <f>'5- Identificación de Riesgos'!B60</f>
        <v xml:space="preserve">Recibir, ofrecer, prometer, entregar o aceptar dadivas  o beneficios a nombre propio o de terceros para  demorar, retener, alterar o direccionar fallos judiciales </v>
      </c>
      <c r="C60" s="165" t="str">
        <f>'5- Identificación de Riesgos'!D60</f>
        <v xml:space="preserve">1. Falta de ética  de los servidores judiciales </v>
      </c>
      <c r="D60" s="162"/>
      <c r="E60" s="717" t="s">
        <v>505</v>
      </c>
      <c r="F60" s="155" t="s">
        <v>344</v>
      </c>
      <c r="G60" s="155" t="s">
        <v>344</v>
      </c>
      <c r="H60" s="155" t="s">
        <v>344</v>
      </c>
      <c r="I60" s="155" t="s">
        <v>344</v>
      </c>
      <c r="J60" s="161">
        <f t="shared" ref="J60:J67" si="10">COUNTIF(F60:I60,"SI")/4</f>
        <v>1</v>
      </c>
      <c r="K60" s="530">
        <f>AVERAGE(J60:J67)</f>
        <v>0.25</v>
      </c>
      <c r="L60" s="154" t="str">
        <f>'5- Identificación de Riesgos'!I60</f>
        <v>Afectación de reputacion,imagén,  credibilidad, satisfacción de usuarios y PI</v>
      </c>
      <c r="M60" s="166" t="s">
        <v>503</v>
      </c>
      <c r="N60" s="154" t="s">
        <v>343</v>
      </c>
      <c r="O60" s="154" t="s">
        <v>343</v>
      </c>
      <c r="P60" s="154" t="s">
        <v>344</v>
      </c>
      <c r="Q60" s="154" t="s">
        <v>344</v>
      </c>
      <c r="R60" s="161">
        <f t="shared" si="9"/>
        <v>0.35</v>
      </c>
      <c r="S60" s="530">
        <f>AVERAGE(R60:R67)</f>
        <v>4.3749999999999997E-2</v>
      </c>
      <c r="T60" s="580"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583"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Mayor - 4</v>
      </c>
      <c r="V60" s="570" t="str">
        <f>CONCATENATE(VLOOKUP((LEFT(T60,LEN(T60)-4)&amp;LEFT(U60,LEN(U60)-4)),'9- Matriz de Calor '!$D$18:$E$42,2,0)," - ",RIGHT(T60,1)*RIGHT(U60,1))</f>
        <v>Alto  - 4</v>
      </c>
    </row>
    <row r="61" spans="1:22" ht="96" customHeight="1">
      <c r="A61" s="528"/>
      <c r="B61" s="522"/>
      <c r="C61" s="167" t="str">
        <f>'5- Identificación de Riesgos'!D61</f>
        <v xml:space="preserve">2. Desconocimiento del Código de Etica y Buen Gobierno.   </v>
      </c>
      <c r="D61" s="163"/>
      <c r="E61" s="717" t="s">
        <v>504</v>
      </c>
      <c r="F61" s="155" t="s">
        <v>344</v>
      </c>
      <c r="G61" s="155" t="s">
        <v>344</v>
      </c>
      <c r="H61" s="155" t="s">
        <v>344</v>
      </c>
      <c r="I61" s="155" t="s">
        <v>344</v>
      </c>
      <c r="J61" s="159">
        <f t="shared" si="10"/>
        <v>1</v>
      </c>
      <c r="K61" s="531"/>
      <c r="L61" s="155"/>
      <c r="M61" s="188"/>
      <c r="N61" s="155"/>
      <c r="O61" s="155"/>
      <c r="P61" s="155"/>
      <c r="Q61" s="155"/>
      <c r="R61" s="159">
        <f t="shared" si="9"/>
        <v>0</v>
      </c>
      <c r="S61" s="531"/>
      <c r="T61" s="581"/>
      <c r="U61" s="584"/>
      <c r="V61" s="571"/>
    </row>
    <row r="62" spans="1:22" ht="123" customHeight="1">
      <c r="A62" s="528"/>
      <c r="B62" s="522"/>
      <c r="C62" s="167">
        <f>'5- Identificación de Riesgos'!D62</f>
        <v>0</v>
      </c>
      <c r="D62" s="163"/>
      <c r="E62" s="168"/>
      <c r="F62" s="155"/>
      <c r="G62" s="155"/>
      <c r="H62" s="155"/>
      <c r="I62" s="155"/>
      <c r="J62" s="159">
        <f t="shared" si="10"/>
        <v>0</v>
      </c>
      <c r="K62" s="531"/>
      <c r="L62" s="155"/>
      <c r="M62" s="190"/>
      <c r="N62" s="155"/>
      <c r="O62" s="155"/>
      <c r="P62" s="155"/>
      <c r="Q62" s="155"/>
      <c r="R62" s="159">
        <f t="shared" si="9"/>
        <v>0</v>
      </c>
      <c r="S62" s="531"/>
      <c r="T62" s="581"/>
      <c r="U62" s="584"/>
      <c r="V62" s="571"/>
    </row>
    <row r="63" spans="1:22" ht="45" customHeight="1">
      <c r="A63" s="528"/>
      <c r="B63" s="522"/>
      <c r="C63" s="167"/>
      <c r="D63" s="163"/>
      <c r="E63" s="168"/>
      <c r="F63" s="155"/>
      <c r="G63" s="155"/>
      <c r="H63" s="155"/>
      <c r="I63" s="155"/>
      <c r="J63" s="159">
        <f t="shared" si="10"/>
        <v>0</v>
      </c>
      <c r="K63" s="531"/>
      <c r="L63" s="155">
        <f>'5- Identificación de Riesgos'!I63</f>
        <v>0</v>
      </c>
      <c r="M63" s="189"/>
      <c r="N63" s="155"/>
      <c r="O63" s="155"/>
      <c r="P63" s="155"/>
      <c r="Q63" s="155"/>
      <c r="R63" s="159">
        <f t="shared" si="9"/>
        <v>0</v>
      </c>
      <c r="S63" s="531"/>
      <c r="T63" s="581"/>
      <c r="U63" s="584"/>
      <c r="V63" s="571"/>
    </row>
    <row r="64" spans="1:22">
      <c r="A64" s="528"/>
      <c r="B64" s="522"/>
      <c r="C64" s="167"/>
      <c r="D64" s="163"/>
      <c r="E64" s="163"/>
      <c r="F64" s="155"/>
      <c r="G64" s="155"/>
      <c r="H64" s="155"/>
      <c r="I64" s="155"/>
      <c r="J64" s="159">
        <f t="shared" si="10"/>
        <v>0</v>
      </c>
      <c r="K64" s="531"/>
      <c r="L64" s="155">
        <f>'5- Identificación de Riesgos'!I64</f>
        <v>0</v>
      </c>
      <c r="M64" s="189"/>
      <c r="N64" s="155"/>
      <c r="O64" s="155"/>
      <c r="P64" s="155"/>
      <c r="Q64" s="155"/>
      <c r="R64" s="159">
        <f t="shared" si="9"/>
        <v>0</v>
      </c>
      <c r="S64" s="531"/>
      <c r="T64" s="581"/>
      <c r="U64" s="584"/>
      <c r="V64" s="571"/>
    </row>
    <row r="65" spans="1:22">
      <c r="A65" s="528"/>
      <c r="B65" s="522"/>
      <c r="C65" s="167"/>
      <c r="D65" s="163"/>
      <c r="E65" s="168"/>
      <c r="F65" s="155"/>
      <c r="G65" s="155"/>
      <c r="H65" s="155"/>
      <c r="I65" s="155"/>
      <c r="J65" s="159">
        <f t="shared" si="10"/>
        <v>0</v>
      </c>
      <c r="K65" s="531"/>
      <c r="L65" s="155">
        <f>'5- Identificación de Riesgos'!I65</f>
        <v>0</v>
      </c>
      <c r="M65" s="189"/>
      <c r="N65" s="155"/>
      <c r="O65" s="155"/>
      <c r="P65" s="155"/>
      <c r="Q65" s="155"/>
      <c r="R65" s="159">
        <f t="shared" si="9"/>
        <v>0</v>
      </c>
      <c r="S65" s="531"/>
      <c r="T65" s="581"/>
      <c r="U65" s="584"/>
      <c r="V65" s="571"/>
    </row>
    <row r="66" spans="1:22">
      <c r="A66" s="528"/>
      <c r="B66" s="522"/>
      <c r="C66" s="167"/>
      <c r="D66" s="163"/>
      <c r="E66" s="168"/>
      <c r="F66" s="155"/>
      <c r="G66" s="155"/>
      <c r="H66" s="155"/>
      <c r="I66" s="155"/>
      <c r="J66" s="159">
        <f t="shared" si="10"/>
        <v>0</v>
      </c>
      <c r="K66" s="531"/>
      <c r="L66" s="155">
        <f>'5- Identificación de Riesgos'!I66</f>
        <v>0</v>
      </c>
      <c r="M66" s="189"/>
      <c r="N66" s="155"/>
      <c r="O66" s="155"/>
      <c r="P66" s="155"/>
      <c r="Q66" s="155"/>
      <c r="R66" s="159">
        <f t="shared" si="9"/>
        <v>0</v>
      </c>
      <c r="S66" s="531"/>
      <c r="T66" s="581"/>
      <c r="U66" s="584"/>
      <c r="V66" s="571"/>
    </row>
    <row r="67" spans="1:22">
      <c r="A67" s="528"/>
      <c r="B67" s="522"/>
      <c r="C67" s="167"/>
      <c r="D67" s="163"/>
      <c r="E67" s="168"/>
      <c r="F67" s="155"/>
      <c r="G67" s="155"/>
      <c r="H67" s="155"/>
      <c r="I67" s="155"/>
      <c r="J67" s="159">
        <f t="shared" si="10"/>
        <v>0</v>
      </c>
      <c r="K67" s="531"/>
      <c r="L67" s="155">
        <f>'5- Identificación de Riesgos'!I67</f>
        <v>0</v>
      </c>
      <c r="M67" s="189"/>
      <c r="N67" s="155"/>
      <c r="O67" s="155"/>
      <c r="P67" s="155"/>
      <c r="Q67" s="155"/>
      <c r="R67" s="159">
        <f t="shared" si="9"/>
        <v>0</v>
      </c>
      <c r="S67" s="531"/>
      <c r="T67" s="581"/>
      <c r="U67" s="584"/>
      <c r="V67" s="571"/>
    </row>
    <row r="68" spans="1:22" ht="31.5" customHeight="1">
      <c r="A68" s="528"/>
      <c r="B68" s="522"/>
      <c r="C68" s="167">
        <f>'5- Identificación de Riesgos'!D68</f>
        <v>0</v>
      </c>
      <c r="D68" s="163"/>
      <c r="E68" s="168"/>
      <c r="F68" s="155"/>
      <c r="G68" s="155"/>
      <c r="H68" s="155"/>
      <c r="I68" s="155"/>
      <c r="J68" s="159"/>
      <c r="K68" s="203"/>
      <c r="L68" s="155">
        <f>'5- Identificación de Riesgos'!I68</f>
        <v>0</v>
      </c>
      <c r="M68" s="189"/>
      <c r="N68" s="155" t="s">
        <v>344</v>
      </c>
      <c r="O68" s="155" t="s">
        <v>344</v>
      </c>
      <c r="P68" s="155" t="s">
        <v>344</v>
      </c>
      <c r="Q68" s="155" t="s">
        <v>344</v>
      </c>
      <c r="R68" s="159">
        <f t="shared" ref="R68:R69" si="11">SUM(COUNTIF(N68,"SI")*25%,COUNTIF(O68,"SI")*40%,COUNTIF(P68,"SI")*25%,COUNTIF(Q68,"SI")*10%)</f>
        <v>1</v>
      </c>
      <c r="S68" s="203">
        <f t="shared" ref="S68" si="12">AVERAGE(R68:R76)</f>
        <v>0.5</v>
      </c>
      <c r="T68" s="581"/>
      <c r="U68" s="584"/>
      <c r="V68" s="571"/>
    </row>
    <row r="69" spans="1:22" ht="27" customHeight="1" thickBot="1">
      <c r="A69" s="529"/>
      <c r="B69" s="523"/>
      <c r="C69" s="169">
        <f>'5- Identificación de Riesgos'!D69</f>
        <v>0</v>
      </c>
      <c r="D69" s="164"/>
      <c r="E69" s="170"/>
      <c r="F69" s="156"/>
      <c r="G69" s="156"/>
      <c r="H69" s="156"/>
      <c r="I69" s="156"/>
      <c r="J69" s="160"/>
      <c r="K69" s="204"/>
      <c r="L69" s="156">
        <f>'5- Identificación de Riesgos'!I69</f>
        <v>0</v>
      </c>
      <c r="M69" s="200"/>
      <c r="N69" s="156"/>
      <c r="O69" s="156"/>
      <c r="P69" s="156"/>
      <c r="Q69" s="156"/>
      <c r="R69" s="160">
        <f t="shared" si="11"/>
        <v>0</v>
      </c>
      <c r="S69" s="204"/>
      <c r="T69" s="582"/>
      <c r="U69" s="585"/>
      <c r="V69" s="572"/>
    </row>
  </sheetData>
  <mergeCells count="61">
    <mergeCell ref="L10:L11"/>
    <mergeCell ref="T50:T59"/>
    <mergeCell ref="U50:U59"/>
    <mergeCell ref="A60:A69"/>
    <mergeCell ref="B60:B69"/>
    <mergeCell ref="B50:B59"/>
    <mergeCell ref="A50:A59"/>
    <mergeCell ref="K50:K57"/>
    <mergeCell ref="S50:S57"/>
    <mergeCell ref="K60:K67"/>
    <mergeCell ref="S60:S67"/>
    <mergeCell ref="T60:T69"/>
    <mergeCell ref="U60:U69"/>
    <mergeCell ref="V60:V69"/>
    <mergeCell ref="V50:V59"/>
    <mergeCell ref="A10:A19"/>
    <mergeCell ref="B10:B19"/>
    <mergeCell ref="C5:V5"/>
    <mergeCell ref="C6:V6"/>
    <mergeCell ref="S10:S19"/>
    <mergeCell ref="T10:T19"/>
    <mergeCell ref="U10:U19"/>
    <mergeCell ref="V10:V19"/>
    <mergeCell ref="K10:K19"/>
    <mergeCell ref="A20:A29"/>
    <mergeCell ref="T30:T39"/>
    <mergeCell ref="U30:U39"/>
    <mergeCell ref="V30:V39"/>
    <mergeCell ref="A30:A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K30:K39"/>
    <mergeCell ref="S30:S39"/>
    <mergeCell ref="B20:B29"/>
    <mergeCell ref="K20:K29"/>
    <mergeCell ref="V20:V29"/>
    <mergeCell ref="T20:T29"/>
    <mergeCell ref="U20:U29"/>
    <mergeCell ref="S20:S29"/>
    <mergeCell ref="B30:B39"/>
    <mergeCell ref="A40:A49"/>
    <mergeCell ref="T40:T49"/>
    <mergeCell ref="U40:U49"/>
    <mergeCell ref="V40:V49"/>
    <mergeCell ref="B40:B49"/>
    <mergeCell ref="K40:K49"/>
    <mergeCell ref="S40:S49"/>
  </mergeCells>
  <conditionalFormatting sqref="T10 T20 T30">
    <cfRule type="containsText" dxfId="492" priority="466" operator="containsText" text="Muy Baja">
      <formula>NOT(ISERROR(SEARCH("Muy Baja",T10)))</formula>
    </cfRule>
    <cfRule type="containsText" dxfId="491" priority="467" operator="containsText" text="Baja">
      <formula>NOT(ISERROR(SEARCH("Baja",T10)))</formula>
    </cfRule>
    <cfRule type="containsText" dxfId="490" priority="468" operator="containsText" text="Muy Alta">
      <formula>NOT(ISERROR(SEARCH("Muy Alta",T10)))</formula>
    </cfRule>
    <cfRule type="containsText" dxfId="489" priority="470" operator="containsText" text="Alta">
      <formula>NOT(ISERROR(SEARCH("Alta",T10)))</formula>
    </cfRule>
    <cfRule type="containsText" dxfId="488" priority="471" operator="containsText" text="Media">
      <formula>NOT(ISERROR(SEARCH("Media",T10)))</formula>
    </cfRule>
    <cfRule type="containsText" dxfId="487" priority="472" operator="containsText" text="Media">
      <formula>NOT(ISERROR(SEARCH("Media",T10)))</formula>
    </cfRule>
    <cfRule type="containsText" dxfId="486" priority="473" operator="containsText" text="Media">
      <formula>NOT(ISERROR(SEARCH("Media",T10)))</formula>
    </cfRule>
    <cfRule type="containsText" dxfId="485" priority="474" operator="containsText" text="Muy Baja">
      <formula>NOT(ISERROR(SEARCH("Muy Baja",T10)))</formula>
    </cfRule>
    <cfRule type="containsText" dxfId="484" priority="475" operator="containsText" text="Baja">
      <formula>NOT(ISERROR(SEARCH("Baja",T10)))</formula>
    </cfRule>
    <cfRule type="containsText" dxfId="483" priority="476" operator="containsText" text="Muy Baja">
      <formula>NOT(ISERROR(SEARCH("Muy Baja",T10)))</formula>
    </cfRule>
    <cfRule type="containsText" dxfId="482" priority="477" operator="containsText" text="Muy Baja">
      <formula>NOT(ISERROR(SEARCH("Muy Baja",T10)))</formula>
    </cfRule>
    <cfRule type="containsText" dxfId="481" priority="478" operator="containsText" text="Muy Baja">
      <formula>NOT(ISERROR(SEARCH("Muy Baja",T10)))</formula>
    </cfRule>
    <cfRule type="containsText" dxfId="480" priority="479" operator="containsText" text="Muy Baja'Tabla probabilidad'!">
      <formula>NOT(ISERROR(SEARCH("Muy Baja'Tabla probabilidad'!",T10)))</formula>
    </cfRule>
    <cfRule type="containsText" dxfId="479" priority="480" operator="containsText" text="Muy bajo">
      <formula>NOT(ISERROR(SEARCH("Muy bajo",T10)))</formula>
    </cfRule>
    <cfRule type="containsText" dxfId="478" priority="481" operator="containsText" text="Alta">
      <formula>NOT(ISERROR(SEARCH("Alta",T10)))</formula>
    </cfRule>
    <cfRule type="containsText" dxfId="477" priority="482" operator="containsText" text="Media">
      <formula>NOT(ISERROR(SEARCH("Media",T10)))</formula>
    </cfRule>
    <cfRule type="containsText" dxfId="476" priority="483" operator="containsText" text="Baja">
      <formula>NOT(ISERROR(SEARCH("Baja",T10)))</formula>
    </cfRule>
    <cfRule type="containsText" dxfId="475" priority="484" operator="containsText" text="Muy baja">
      <formula>NOT(ISERROR(SEARCH("Muy baja",T10)))</formula>
    </cfRule>
    <cfRule type="cellIs" dxfId="472" priority="487" operator="between">
      <formula>1</formula>
      <formula>2</formula>
    </cfRule>
    <cfRule type="cellIs" dxfId="471" priority="488" operator="between">
      <formula>0</formula>
      <formula>2</formula>
    </cfRule>
  </conditionalFormatting>
  <conditionalFormatting sqref="T40 T50">
    <cfRule type="containsText" dxfId="470" priority="236" operator="containsText" text="Muy Baja">
      <formula>NOT(ISERROR(SEARCH("Muy Baja",T40)))</formula>
    </cfRule>
    <cfRule type="containsText" dxfId="469" priority="237" operator="containsText" text="Baja">
      <formula>NOT(ISERROR(SEARCH("Baja",T40)))</formula>
    </cfRule>
    <cfRule type="containsText" dxfId="468" priority="238" operator="containsText" text="Muy Alta">
      <formula>NOT(ISERROR(SEARCH("Muy Alta",T40)))</formula>
    </cfRule>
    <cfRule type="containsText" dxfId="467" priority="240" operator="containsText" text="Alta">
      <formula>NOT(ISERROR(SEARCH("Alta",T40)))</formula>
    </cfRule>
    <cfRule type="containsText" dxfId="466" priority="241" operator="containsText" text="Media">
      <formula>NOT(ISERROR(SEARCH("Media",T40)))</formula>
    </cfRule>
    <cfRule type="containsText" dxfId="465" priority="242" operator="containsText" text="Media">
      <formula>NOT(ISERROR(SEARCH("Media",T40)))</formula>
    </cfRule>
    <cfRule type="containsText" dxfId="464" priority="243" operator="containsText" text="Media">
      <formula>NOT(ISERROR(SEARCH("Media",T40)))</formula>
    </cfRule>
    <cfRule type="containsText" dxfId="463" priority="244" operator="containsText" text="Muy Baja">
      <formula>NOT(ISERROR(SEARCH("Muy Baja",T40)))</formula>
    </cfRule>
    <cfRule type="containsText" dxfId="462" priority="245" operator="containsText" text="Baja">
      <formula>NOT(ISERROR(SEARCH("Baja",T40)))</formula>
    </cfRule>
    <cfRule type="containsText" dxfId="461" priority="246" operator="containsText" text="Muy Baja">
      <formula>NOT(ISERROR(SEARCH("Muy Baja",T40)))</formula>
    </cfRule>
    <cfRule type="containsText" dxfId="460" priority="247" operator="containsText" text="Muy Baja">
      <formula>NOT(ISERROR(SEARCH("Muy Baja",T40)))</formula>
    </cfRule>
    <cfRule type="containsText" dxfId="459" priority="248" operator="containsText" text="Muy Baja">
      <formula>NOT(ISERROR(SEARCH("Muy Baja",T40)))</formula>
    </cfRule>
    <cfRule type="containsText" dxfId="458" priority="249" operator="containsText" text="Muy Baja'Tabla probabilidad'!">
      <formula>NOT(ISERROR(SEARCH("Muy Baja'Tabla probabilidad'!",T40)))</formula>
    </cfRule>
    <cfRule type="containsText" dxfId="457" priority="250" operator="containsText" text="Muy bajo">
      <formula>NOT(ISERROR(SEARCH("Muy bajo",T40)))</formula>
    </cfRule>
    <cfRule type="containsText" dxfId="456" priority="251" operator="containsText" text="Alta">
      <formula>NOT(ISERROR(SEARCH("Alta",T40)))</formula>
    </cfRule>
    <cfRule type="containsText" dxfId="455" priority="252" operator="containsText" text="Media">
      <formula>NOT(ISERROR(SEARCH("Media",T40)))</formula>
    </cfRule>
    <cfRule type="containsText" dxfId="454" priority="253" operator="containsText" text="Baja">
      <formula>NOT(ISERROR(SEARCH("Baja",T40)))</formula>
    </cfRule>
    <cfRule type="containsText" dxfId="453" priority="254" operator="containsText" text="Muy baja">
      <formula>NOT(ISERROR(SEARCH("Muy baja",T40)))</formula>
    </cfRule>
    <cfRule type="cellIs" dxfId="450" priority="257" operator="between">
      <formula>1</formula>
      <formula>2</formula>
    </cfRule>
    <cfRule type="cellIs" dxfId="449" priority="258" operator="between">
      <formula>0</formula>
      <formula>2</formula>
    </cfRule>
  </conditionalFormatting>
  <conditionalFormatting sqref="T60">
    <cfRule type="containsText" dxfId="448" priority="11" operator="containsText" text="Muy Baja">
      <formula>NOT(ISERROR(SEARCH("Muy Baja",T60)))</formula>
    </cfRule>
    <cfRule type="containsText" dxfId="447" priority="12" operator="containsText" text="Baja">
      <formula>NOT(ISERROR(SEARCH("Baja",T60)))</formula>
    </cfRule>
    <cfRule type="containsText" dxfId="446" priority="13" operator="containsText" text="Muy Alta">
      <formula>NOT(ISERROR(SEARCH("Muy Alta",T60)))</formula>
    </cfRule>
    <cfRule type="containsText" dxfId="445" priority="14" operator="containsText" text="Alta">
      <formula>NOT(ISERROR(SEARCH("Alta",T60)))</formula>
    </cfRule>
    <cfRule type="containsText" dxfId="444" priority="15" operator="containsText" text="Media">
      <formula>NOT(ISERROR(SEARCH("Media",T60)))</formula>
    </cfRule>
    <cfRule type="containsText" dxfId="443" priority="16" operator="containsText" text="Media">
      <formula>NOT(ISERROR(SEARCH("Media",T60)))</formula>
    </cfRule>
    <cfRule type="containsText" dxfId="442" priority="17" operator="containsText" text="Media">
      <formula>NOT(ISERROR(SEARCH("Media",T60)))</formula>
    </cfRule>
    <cfRule type="containsText" dxfId="441" priority="18" operator="containsText" text="Muy Baja">
      <formula>NOT(ISERROR(SEARCH("Muy Baja",T60)))</formula>
    </cfRule>
    <cfRule type="containsText" dxfId="440" priority="19" operator="containsText" text="Baja">
      <formula>NOT(ISERROR(SEARCH("Baja",T60)))</formula>
    </cfRule>
    <cfRule type="containsText" dxfId="439" priority="20" operator="containsText" text="Muy Baja">
      <formula>NOT(ISERROR(SEARCH("Muy Baja",T60)))</formula>
    </cfRule>
    <cfRule type="containsText" dxfId="438" priority="21" operator="containsText" text="Muy Baja">
      <formula>NOT(ISERROR(SEARCH("Muy Baja",T60)))</formula>
    </cfRule>
    <cfRule type="containsText" dxfId="437" priority="22" operator="containsText" text="Muy Baja">
      <formula>NOT(ISERROR(SEARCH("Muy Baja",T60)))</formula>
    </cfRule>
    <cfRule type="containsText" dxfId="436" priority="23" operator="containsText" text="Muy Baja'Tabla probabilidad'!">
      <formula>NOT(ISERROR(SEARCH("Muy Baja'Tabla probabilidad'!",T60)))</formula>
    </cfRule>
    <cfRule type="containsText" dxfId="435" priority="24" operator="containsText" text="Muy bajo">
      <formula>NOT(ISERROR(SEARCH("Muy bajo",T60)))</formula>
    </cfRule>
    <cfRule type="containsText" dxfId="434" priority="25" operator="containsText" text="Alta">
      <formula>NOT(ISERROR(SEARCH("Alta",T60)))</formula>
    </cfRule>
    <cfRule type="containsText" dxfId="433" priority="26" operator="containsText" text="Media">
      <formula>NOT(ISERROR(SEARCH("Media",T60)))</formula>
    </cfRule>
    <cfRule type="containsText" dxfId="432" priority="27" operator="containsText" text="Baja">
      <formula>NOT(ISERROR(SEARCH("Baja",T60)))</formula>
    </cfRule>
    <cfRule type="containsText" dxfId="431" priority="28" operator="containsText" text="Muy baja">
      <formula>NOT(ISERROR(SEARCH("Muy baja",T60)))</formula>
    </cfRule>
    <cfRule type="cellIs" dxfId="428" priority="31" operator="between">
      <formula>1</formula>
      <formula>2</formula>
    </cfRule>
    <cfRule type="cellIs" dxfId="427" priority="32" operator="between">
      <formula>0</formula>
      <formula>2</formula>
    </cfRule>
  </conditionalFormatting>
  <conditionalFormatting sqref="U10 U20 U30">
    <cfRule type="containsText" dxfId="426" priority="460" operator="containsText" text="Catastrófico">
      <formula>NOT(ISERROR(SEARCH("Catastrófico",U10)))</formula>
    </cfRule>
    <cfRule type="containsText" dxfId="425" priority="461" operator="containsText" text="Mayor">
      <formula>NOT(ISERROR(SEARCH("Mayor",U10)))</formula>
    </cfRule>
    <cfRule type="containsText" dxfId="424" priority="462" operator="containsText" text="Alta">
      <formula>NOT(ISERROR(SEARCH("Alta",U10)))</formula>
    </cfRule>
    <cfRule type="containsText" dxfId="423" priority="463" operator="containsText" text="Moderado">
      <formula>NOT(ISERROR(SEARCH("Moderado",U10)))</formula>
    </cfRule>
    <cfRule type="containsText" dxfId="422" priority="464" operator="containsText" text="Menor">
      <formula>NOT(ISERROR(SEARCH("Menor",U10)))</formula>
    </cfRule>
    <cfRule type="containsText" dxfId="421" priority="465" operator="containsText" text="Leve">
      <formula>NOT(ISERROR(SEARCH("Leve",U10)))</formula>
    </cfRule>
  </conditionalFormatting>
  <conditionalFormatting sqref="U40 U50">
    <cfRule type="containsText" dxfId="420" priority="230" operator="containsText" text="Catastrófico">
      <formula>NOT(ISERROR(SEARCH("Catastrófico",U40)))</formula>
    </cfRule>
    <cfRule type="containsText" dxfId="419" priority="231" operator="containsText" text="Mayor">
      <formula>NOT(ISERROR(SEARCH("Mayor",U40)))</formula>
    </cfRule>
    <cfRule type="containsText" dxfId="418" priority="232" operator="containsText" text="Alta">
      <formula>NOT(ISERROR(SEARCH("Alta",U40)))</formula>
    </cfRule>
    <cfRule type="containsText" dxfId="417" priority="233" operator="containsText" text="Moderado">
      <formula>NOT(ISERROR(SEARCH("Moderado",U40)))</formula>
    </cfRule>
    <cfRule type="containsText" dxfId="416" priority="234" operator="containsText" text="Menor">
      <formula>NOT(ISERROR(SEARCH("Menor",U40)))</formula>
    </cfRule>
    <cfRule type="containsText" dxfId="415" priority="235" operator="containsText" text="Leve">
      <formula>NOT(ISERROR(SEARCH("Leve",U40)))</formula>
    </cfRule>
  </conditionalFormatting>
  <conditionalFormatting sqref="U60">
    <cfRule type="containsText" dxfId="414" priority="5" operator="containsText" text="Catastrófico">
      <formula>NOT(ISERROR(SEARCH("Catastrófico",U60)))</formula>
    </cfRule>
    <cfRule type="containsText" dxfId="413" priority="6" operator="containsText" text="Mayor">
      <formula>NOT(ISERROR(SEARCH("Mayor",U60)))</formula>
    </cfRule>
    <cfRule type="containsText" dxfId="412" priority="7" operator="containsText" text="Alta">
      <formula>NOT(ISERROR(SEARCH("Alta",U60)))</formula>
    </cfRule>
    <cfRule type="containsText" dxfId="411" priority="8" operator="containsText" text="Moderado">
      <formula>NOT(ISERROR(SEARCH("Moderado",U60)))</formula>
    </cfRule>
    <cfRule type="containsText" dxfId="410" priority="9" operator="containsText" text="Menor">
      <formula>NOT(ISERROR(SEARCH("Menor",U60)))</formula>
    </cfRule>
    <cfRule type="containsText" dxfId="409" priority="10" operator="containsText" text="Leve">
      <formula>NOT(ISERROR(SEARCH("Leve",U60)))</formula>
    </cfRule>
  </conditionalFormatting>
  <conditionalFormatting sqref="V10 V20">
    <cfRule type="containsText" dxfId="408" priority="424" operator="containsText" text="Extremo">
      <formula>NOT(ISERROR(SEARCH("Extremo",V10)))</formula>
    </cfRule>
    <cfRule type="containsText" dxfId="407" priority="425" operator="containsText" text="Alto">
      <formula>NOT(ISERROR(SEARCH("Alto",V10)))</formula>
    </cfRule>
    <cfRule type="containsText" dxfId="406" priority="426" operator="containsText" text="Bajo">
      <formula>NOT(ISERROR(SEARCH("Bajo",V10)))</formula>
    </cfRule>
    <cfRule type="containsText" dxfId="405" priority="427" operator="containsText" text="Moderado">
      <formula>NOT(ISERROR(SEARCH("Moderado",V10)))</formula>
    </cfRule>
  </conditionalFormatting>
  <conditionalFormatting sqref="V30">
    <cfRule type="containsText" dxfId="404" priority="391" operator="containsText" text="Extremo">
      <formula>NOT(ISERROR(SEARCH("Extremo",V30)))</formula>
    </cfRule>
    <cfRule type="containsText" dxfId="403" priority="392" operator="containsText" text="Alto">
      <formula>NOT(ISERROR(SEARCH("Alto",V30)))</formula>
    </cfRule>
    <cfRule type="containsText" dxfId="402" priority="393" operator="containsText" text="Bajo">
      <formula>NOT(ISERROR(SEARCH("Bajo",V30)))</formula>
    </cfRule>
    <cfRule type="containsText" dxfId="401" priority="394" operator="containsText" text="Moderado">
      <formula>NOT(ISERROR(SEARCH("Moderado",V30)))</formula>
    </cfRule>
  </conditionalFormatting>
  <conditionalFormatting sqref="V40 V50">
    <cfRule type="containsText" dxfId="400" priority="226" operator="containsText" text="Extremo">
      <formula>NOT(ISERROR(SEARCH("Extremo",V40)))</formula>
    </cfRule>
    <cfRule type="containsText" dxfId="399" priority="227" operator="containsText" text="Alto">
      <formula>NOT(ISERROR(SEARCH("Alto",V40)))</formula>
    </cfRule>
    <cfRule type="containsText" dxfId="398" priority="228" operator="containsText" text="Bajo">
      <formula>NOT(ISERROR(SEARCH("Bajo",V40)))</formula>
    </cfRule>
    <cfRule type="containsText" dxfId="397" priority="229" operator="containsText" text="Moderado">
      <formula>NOT(ISERROR(SEARCH("Moderado",V40)))</formula>
    </cfRule>
  </conditionalFormatting>
  <conditionalFormatting sqref="V60">
    <cfRule type="containsText" dxfId="396" priority="1" operator="containsText" text="Extremo">
      <formula>NOT(ISERROR(SEARCH("Extremo",V60)))</formula>
    </cfRule>
    <cfRule type="containsText" dxfId="395" priority="2" operator="containsText" text="Alto">
      <formula>NOT(ISERROR(SEARCH("Alto",V60)))</formula>
    </cfRule>
    <cfRule type="containsText" dxfId="394" priority="3" operator="containsText" text="Bajo">
      <formula>NOT(ISERROR(SEARCH("Bajo",V60)))</formula>
    </cfRule>
    <cfRule type="containsText" dxfId="393" priority="4" operator="containsText" text="Moderado">
      <formula>NOT(ISERROR(SEARCH("Moderado",V60)))</formula>
    </cfRule>
  </conditionalFormatting>
  <dataValidations count="2">
    <dataValidation allowBlank="1" showInputMessage="1" showErrorMessage="1" prompt="Enunciar cuál es el control" sqref="E45:E48 E25:E28 M24 M50 E53 E15:E23 M11 E30:E38 E51 E65:E69 E63 M13 E10:E13 M42 M40 E40:E43 M60 E55:E59" xr:uid="{00000000-0002-0000-0500-000000000000}"/>
    <dataValidation type="list" allowBlank="1" showInputMessage="1" showErrorMessage="1" sqref="N10:Q69 F10:I69"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xm:sqref>
        </x14:conditionalFormatting>
        <x14:conditionalFormatting xmlns:xm="http://schemas.microsoft.com/office/excel/2006/main">
          <x14:cfRule type="containsText" priority="255" operator="containsText" id="{A5173A80-D256-4C96-9694-525C9DB1E3BD}">
            <xm:f>NOT(ISERROR(SEARCH('8- Políticas de Administración '!$B$5,T40)))</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'!$B$5,T40)))</xm:f>
            <xm:f>'8- Políticas de Administración '!$B$5</xm:f>
            <x14:dxf>
              <font>
                <color rgb="FF9C0006"/>
              </font>
              <fill>
                <patternFill>
                  <bgColor rgb="FFFFC7CE"/>
                </patternFill>
              </fill>
            </x14:dxf>
          </x14:cfRule>
          <xm:sqref>T40 T50</xm:sqref>
        </x14:conditionalFormatting>
        <x14:conditionalFormatting xmlns:xm="http://schemas.microsoft.com/office/excel/2006/main">
          <x14:cfRule type="containsText" priority="29" operator="containsText" id="{ADE80DBC-25DB-4C91-949B-C7D172DA4BF7}">
            <xm:f>NOT(ISERROR(SEARCH('8- Políticas de Administración '!$B$5,T60)))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'!$B$5,T60)))</xm:f>
            <xm:f>'8- Políticas de Administración '!$B$5</xm:f>
            <x14:dxf>
              <font>
                <color rgb="FF9C0006"/>
              </font>
              <fill>
                <patternFill>
                  <bgColor rgb="FFFFC7CE"/>
                </patternFill>
              </fill>
            </x14:dxf>
          </x14:cfRule>
          <xm:sqref>T60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69"/>
  <sheetViews>
    <sheetView showGridLines="0" topLeftCell="A2" zoomScale="70" zoomScaleNormal="70" zoomScalePageLayoutView="70" workbookViewId="0">
      <selection activeCell="C4" sqref="C4:Q4"/>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601"/>
      <c r="B1" s="601"/>
      <c r="C1" s="601"/>
      <c r="D1" s="601"/>
      <c r="E1" s="601"/>
      <c r="F1" s="600" t="s">
        <v>346</v>
      </c>
      <c r="G1" s="600"/>
      <c r="H1" s="600"/>
      <c r="I1" s="600"/>
      <c r="J1" s="600"/>
      <c r="K1" s="600"/>
      <c r="L1" s="600"/>
      <c r="M1" s="600"/>
      <c r="N1" s="600"/>
      <c r="O1" s="600"/>
      <c r="P1" s="600"/>
      <c r="Q1" s="600"/>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601"/>
      <c r="B2" s="601"/>
      <c r="C2" s="601"/>
      <c r="D2" s="601"/>
      <c r="E2" s="601"/>
      <c r="F2" s="600"/>
      <c r="G2" s="600"/>
      <c r="H2" s="600"/>
      <c r="I2" s="600"/>
      <c r="J2" s="600"/>
      <c r="K2" s="600"/>
      <c r="L2" s="600"/>
      <c r="M2" s="600"/>
      <c r="N2" s="600"/>
      <c r="O2" s="600"/>
      <c r="P2" s="600"/>
      <c r="Q2" s="600"/>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601"/>
      <c r="B3" s="601"/>
      <c r="C3" s="601"/>
      <c r="D3" s="601"/>
      <c r="E3" s="601"/>
      <c r="F3" s="600"/>
      <c r="G3" s="600"/>
      <c r="H3" s="600"/>
      <c r="I3" s="600"/>
      <c r="J3" s="600"/>
      <c r="K3" s="600"/>
      <c r="L3" s="600"/>
      <c r="M3" s="600"/>
      <c r="N3" s="600"/>
      <c r="O3" s="600"/>
      <c r="P3" s="600"/>
      <c r="Q3" s="600"/>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568" t="s">
        <v>260</v>
      </c>
      <c r="B4" s="568"/>
      <c r="C4" s="602" t="s">
        <v>516</v>
      </c>
      <c r="D4" s="602"/>
      <c r="E4" s="602"/>
      <c r="F4" s="602"/>
      <c r="G4" s="602"/>
      <c r="H4" s="602"/>
      <c r="I4" s="602"/>
      <c r="J4" s="602"/>
      <c r="K4" s="602"/>
      <c r="L4" s="602"/>
      <c r="M4" s="602"/>
      <c r="N4" s="602"/>
      <c r="O4" s="602"/>
      <c r="P4" s="602"/>
      <c r="Q4" s="602"/>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568" t="s">
        <v>261</v>
      </c>
      <c r="B5" s="568"/>
      <c r="C5" s="602" t="s">
        <v>517</v>
      </c>
      <c r="D5" s="602"/>
      <c r="E5" s="602"/>
      <c r="F5" s="602"/>
      <c r="G5" s="602"/>
      <c r="H5" s="602"/>
      <c r="I5" s="602"/>
      <c r="J5" s="602"/>
      <c r="K5" s="602"/>
      <c r="L5" s="602"/>
      <c r="M5" s="602"/>
      <c r="N5" s="602"/>
      <c r="O5" s="602"/>
      <c r="P5" s="602"/>
      <c r="Q5" s="602"/>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568" t="s">
        <v>262</v>
      </c>
      <c r="B6" s="568"/>
      <c r="C6" s="569" t="s">
        <v>517</v>
      </c>
      <c r="D6" s="569"/>
      <c r="E6" s="569"/>
      <c r="F6" s="569"/>
      <c r="G6" s="569"/>
      <c r="H6" s="569"/>
      <c r="I6" s="569"/>
      <c r="J6" s="569"/>
      <c r="K6" s="569"/>
      <c r="L6" s="569"/>
      <c r="M6" s="569"/>
      <c r="N6" s="569"/>
      <c r="O6" s="569"/>
      <c r="P6" s="569"/>
      <c r="Q6" s="569"/>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51" t="s">
        <v>347</v>
      </c>
      <c r="B7" s="551"/>
      <c r="C7" s="551"/>
      <c r="D7" s="551"/>
      <c r="E7" s="551"/>
      <c r="F7" s="551" t="s">
        <v>278</v>
      </c>
      <c r="G7" s="551"/>
      <c r="H7" s="551"/>
      <c r="I7" s="90"/>
      <c r="J7" s="553" t="s">
        <v>348</v>
      </c>
      <c r="K7" s="553"/>
      <c r="L7" s="553"/>
      <c r="M7" s="553"/>
      <c r="N7" s="554"/>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55" t="s">
        <v>268</v>
      </c>
      <c r="B8" s="557" t="s">
        <v>329</v>
      </c>
      <c r="C8" s="603" t="s">
        <v>270</v>
      </c>
      <c r="D8" s="605" t="s">
        <v>280</v>
      </c>
      <c r="E8" s="557" t="s">
        <v>264</v>
      </c>
      <c r="F8" s="593" t="s">
        <v>349</v>
      </c>
      <c r="G8" s="593" t="s">
        <v>350</v>
      </c>
      <c r="H8" s="593" t="s">
        <v>351</v>
      </c>
      <c r="I8" s="595"/>
      <c r="J8" s="593" t="s">
        <v>352</v>
      </c>
      <c r="K8" s="593" t="s">
        <v>353</v>
      </c>
      <c r="L8" s="593" t="s">
        <v>354</v>
      </c>
      <c r="M8" s="593" t="s">
        <v>355</v>
      </c>
      <c r="N8" s="593" t="s">
        <v>356</v>
      </c>
      <c r="O8" s="593" t="s">
        <v>357</v>
      </c>
      <c r="P8" s="593" t="s">
        <v>358</v>
      </c>
      <c r="Q8" s="593" t="s">
        <v>359</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556"/>
      <c r="B9" s="558"/>
      <c r="C9" s="604"/>
      <c r="D9" s="606"/>
      <c r="E9" s="558"/>
      <c r="F9" s="594"/>
      <c r="G9" s="594"/>
      <c r="H9" s="594"/>
      <c r="I9" s="596"/>
      <c r="J9" s="594"/>
      <c r="K9" s="594"/>
      <c r="L9" s="594"/>
      <c r="M9" s="594"/>
      <c r="N9" s="594"/>
      <c r="O9" s="594"/>
      <c r="P9" s="594"/>
      <c r="Q9" s="59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73">
        <f>'5- Identificación de Riesgos'!A10</f>
        <v>1</v>
      </c>
      <c r="B10" s="583" t="str">
        <f>'5- Identificación de Riesgos'!B10</f>
        <v>Vencimiento de Términos</v>
      </c>
      <c r="C10" s="521" t="str">
        <f>'5- Identificación de Riesgos'!C10</f>
        <v>Se realizan  actuaciones procesales ose da  respuesta a las solicitudes de los usuarios de la administración de justicia en materia penal, después del  término legal establecido para decidir sobre los conflictos presentados a los jueces.</v>
      </c>
      <c r="D10" s="521" t="s">
        <v>295</v>
      </c>
      <c r="E10" s="176" t="str">
        <f>'5- Identificación de Riesgos'!D10</f>
        <v>1. Mayor demanda de justicia.</v>
      </c>
      <c r="F10" s="518" t="str">
        <f>'5- Identificación de Riesgos'!H10</f>
        <v>Media - 3</v>
      </c>
      <c r="G10" s="521" t="str">
        <f>'5- Identificación de Riesgos'!M10</f>
        <v>Menor - 2</v>
      </c>
      <c r="H10" s="521" t="str">
        <f>'5- Identificación de Riesgos'!N10</f>
        <v>Moderado - 6</v>
      </c>
      <c r="I10" s="151"/>
      <c r="J10" s="598" t="str">
        <f>'6- Valoración Controles'!T10</f>
        <v>Media - 3</v>
      </c>
      <c r="K10" s="598" t="str">
        <f>'6- Valoración Controles'!U10</f>
        <v>Menor - 2</v>
      </c>
      <c r="L10" s="597" t="e">
        <f>AVERAGE(#REF!)</f>
        <v>#REF!</v>
      </c>
      <c r="M10" s="583" t="str">
        <f>'6- Valoración Controles'!V10</f>
        <v>Moderado - 6</v>
      </c>
      <c r="N10" s="583" t="s">
        <v>361</v>
      </c>
      <c r="O10" s="177"/>
      <c r="P10" s="177"/>
      <c r="Q10" s="178"/>
    </row>
    <row r="11" spans="1:269" ht="13.5" customHeight="1">
      <c r="A11" s="574"/>
      <c r="B11" s="584"/>
      <c r="C11" s="522"/>
      <c r="D11" s="522"/>
      <c r="E11" s="179" t="str">
        <f>'5- Identificación de Riesgos'!D11</f>
        <v>2. Insuficiencia de  personal  para atender la función misional y la atención a las partes interesadas en los despachos judiciales y centro de servicios</v>
      </c>
      <c r="F11" s="519"/>
      <c r="G11" s="592"/>
      <c r="H11" s="522"/>
      <c r="I11" s="91"/>
      <c r="J11" s="586"/>
      <c r="K11" s="586"/>
      <c r="L11" s="588"/>
      <c r="M11" s="584"/>
      <c r="N11" s="584"/>
      <c r="O11" s="180"/>
      <c r="P11" s="180">
        <v>5</v>
      </c>
      <c r="Q11" s="181"/>
    </row>
    <row r="12" spans="1:269" ht="13.5" customHeight="1">
      <c r="A12" s="574"/>
      <c r="B12" s="584"/>
      <c r="C12" s="522"/>
      <c r="D12" s="522"/>
      <c r="E12" s="185" t="str">
        <f>'5- Identificación de Riesgos'!D12</f>
        <v>3. Complejidad de los procesos judiciales y solicitudes, lo cual incrementa los tiempos para su resolución.</v>
      </c>
      <c r="F12" s="519"/>
      <c r="G12" s="592"/>
      <c r="H12" s="522"/>
      <c r="I12" s="91"/>
      <c r="J12" s="586"/>
      <c r="K12" s="586"/>
      <c r="L12" s="588"/>
      <c r="M12" s="584"/>
      <c r="N12" s="584"/>
      <c r="O12" s="180"/>
      <c r="P12" s="180"/>
      <c r="Q12" s="181"/>
    </row>
    <row r="13" spans="1:269" ht="13.5" customHeight="1">
      <c r="A13" s="574"/>
      <c r="B13" s="584"/>
      <c r="C13" s="522"/>
      <c r="D13" s="522"/>
      <c r="E13" s="179" t="str">
        <f>'5- Identificación de Riesgos'!D13</f>
        <v>4.Fallas en la planeación  para el desarrollo de las tareas propias del despacho.</v>
      </c>
      <c r="F13" s="519"/>
      <c r="G13" s="592"/>
      <c r="H13" s="522"/>
      <c r="I13" s="91"/>
      <c r="J13" s="586"/>
      <c r="K13" s="586"/>
      <c r="L13" s="588"/>
      <c r="M13" s="584"/>
      <c r="N13" s="584"/>
      <c r="O13" s="180"/>
      <c r="P13" s="180"/>
      <c r="Q13" s="181"/>
    </row>
    <row r="14" spans="1:269" ht="13.5" customHeight="1">
      <c r="A14" s="574"/>
      <c r="B14" s="584"/>
      <c r="C14" s="522"/>
      <c r="D14" s="522"/>
      <c r="E14" s="179" t="str">
        <f>'5- Identificación de Riesgos'!D14</f>
        <v>5.  Fallas e insuficiencia de las herramientas tecnológicas.</v>
      </c>
      <c r="F14" s="519"/>
      <c r="G14" s="592"/>
      <c r="H14" s="522"/>
      <c r="I14" s="91"/>
      <c r="J14" s="586"/>
      <c r="K14" s="586"/>
      <c r="L14" s="588"/>
      <c r="M14" s="584"/>
      <c r="N14" s="584"/>
      <c r="O14" s="180"/>
      <c r="P14" s="180"/>
      <c r="Q14" s="181"/>
    </row>
    <row r="15" spans="1:269" ht="13.5" customHeight="1">
      <c r="A15" s="574"/>
      <c r="B15" s="584"/>
      <c r="C15" s="522"/>
      <c r="D15" s="522"/>
      <c r="E15" s="179">
        <f>'5- Identificación de Riesgos'!D15</f>
        <v>0</v>
      </c>
      <c r="F15" s="519"/>
      <c r="G15" s="592"/>
      <c r="H15" s="522"/>
      <c r="I15" s="91"/>
      <c r="J15" s="586"/>
      <c r="K15" s="586"/>
      <c r="L15" s="588"/>
      <c r="M15" s="584"/>
      <c r="N15" s="584"/>
      <c r="O15" s="180"/>
      <c r="P15" s="180"/>
      <c r="Q15" s="181"/>
    </row>
    <row r="16" spans="1:269" ht="13.5" customHeight="1">
      <c r="A16" s="574"/>
      <c r="B16" s="584"/>
      <c r="C16" s="522"/>
      <c r="D16" s="522"/>
      <c r="E16" s="179">
        <f>'5- Identificación de Riesgos'!D16</f>
        <v>0</v>
      </c>
      <c r="F16" s="519"/>
      <c r="G16" s="592"/>
      <c r="H16" s="522"/>
      <c r="I16" s="91"/>
      <c r="J16" s="586"/>
      <c r="K16" s="586"/>
      <c r="L16" s="588"/>
      <c r="M16" s="584"/>
      <c r="N16" s="584"/>
      <c r="O16" s="180"/>
      <c r="P16" s="180"/>
      <c r="Q16" s="181"/>
    </row>
    <row r="17" spans="1:17" ht="13.5" customHeight="1">
      <c r="A17" s="574"/>
      <c r="B17" s="584"/>
      <c r="C17" s="522"/>
      <c r="D17" s="522"/>
      <c r="E17" s="179">
        <f>'5- Identificación de Riesgos'!D17</f>
        <v>0</v>
      </c>
      <c r="F17" s="519"/>
      <c r="G17" s="592"/>
      <c r="H17" s="522"/>
      <c r="I17" s="91"/>
      <c r="J17" s="586"/>
      <c r="K17" s="586"/>
      <c r="L17" s="588"/>
      <c r="M17" s="584"/>
      <c r="N17" s="584"/>
      <c r="O17" s="180"/>
      <c r="P17" s="180"/>
      <c r="Q17" s="181"/>
    </row>
    <row r="18" spans="1:17" ht="13.5" customHeight="1">
      <c r="A18" s="574"/>
      <c r="B18" s="584"/>
      <c r="C18" s="522"/>
      <c r="D18" s="522"/>
      <c r="E18" s="179">
        <f>'5- Identificación de Riesgos'!D18</f>
        <v>0</v>
      </c>
      <c r="F18" s="519"/>
      <c r="G18" s="592"/>
      <c r="H18" s="522"/>
      <c r="I18" s="91"/>
      <c r="J18" s="586"/>
      <c r="K18" s="586"/>
      <c r="L18" s="588"/>
      <c r="M18" s="584"/>
      <c r="N18" s="584"/>
      <c r="O18" s="180"/>
      <c r="P18" s="180"/>
      <c r="Q18" s="181"/>
    </row>
    <row r="19" spans="1:17" ht="13.5" customHeight="1">
      <c r="A19" s="574"/>
      <c r="B19" s="536"/>
      <c r="C19" s="522"/>
      <c r="D19" s="522"/>
      <c r="E19" s="179">
        <f>'5- Identificación de Riesgos'!D19</f>
        <v>0</v>
      </c>
      <c r="F19" s="519"/>
      <c r="G19" s="592"/>
      <c r="H19" s="522"/>
      <c r="I19" s="92"/>
      <c r="J19" s="587"/>
      <c r="K19" s="587"/>
      <c r="L19" s="589"/>
      <c r="M19" s="536"/>
      <c r="N19" s="536"/>
      <c r="O19" s="180"/>
      <c r="P19" s="180"/>
      <c r="Q19" s="181"/>
    </row>
    <row r="20" spans="1:17" ht="13.5" customHeight="1">
      <c r="A20" s="591">
        <f>'5- Identificación de Riesgos'!A20</f>
        <v>2</v>
      </c>
      <c r="B20" s="584" t="str">
        <f>'5- Identificación de Riesgos'!B20</f>
        <v xml:space="preserve">Incumplimientos en la realizacion de audiencias </v>
      </c>
      <c r="C20" s="536" t="str">
        <f>'5- Identificación de Riesgos'!C20</f>
        <v xml:space="preserve">No se atiende la  solicitud  de un fiscal o parte interesada para la realización de una audiencia preliminar o no se cumple  la programción de audiencias de Conocimiento. </v>
      </c>
      <c r="D20" s="536" t="s">
        <v>295</v>
      </c>
      <c r="E20" s="179" t="str">
        <f>'5- Identificación de Riesgos'!D20</f>
        <v xml:space="preserve">1. Inasistencia del Juez </v>
      </c>
      <c r="F20" s="590" t="str">
        <f>'5- Identificación de Riesgos'!H20</f>
        <v>Baja - 2</v>
      </c>
      <c r="G20" s="536" t="str">
        <f>'5- Identificación de Riesgos'!M20</f>
        <v>Menor - 2</v>
      </c>
      <c r="H20" s="536" t="str">
        <f>'5- Identificación de Riesgos'!N20</f>
        <v>Moderado - 4</v>
      </c>
      <c r="I20" s="91"/>
      <c r="J20" s="586" t="str">
        <f>'6- Valoración Controles'!T20</f>
        <v>Baja - 2</v>
      </c>
      <c r="K20" s="586" t="str">
        <f>'6- Valoración Controles'!U20</f>
        <v>Menor - 2</v>
      </c>
      <c r="L20" s="588" t="e">
        <f>AVERAGE(#REF!)</f>
        <v>#REF!</v>
      </c>
      <c r="M20" s="584" t="str">
        <f>'6- Valoración Controles'!V20</f>
        <v>Moderado - 4</v>
      </c>
      <c r="N20" s="584" t="s">
        <v>361</v>
      </c>
      <c r="O20" s="180"/>
      <c r="P20" s="180"/>
      <c r="Q20" s="181"/>
    </row>
    <row r="21" spans="1:17" ht="13.5" customHeight="1">
      <c r="A21" s="574"/>
      <c r="B21" s="584"/>
      <c r="C21" s="522"/>
      <c r="D21" s="522"/>
      <c r="E21" s="179" t="str">
        <f>'5- Identificación de Riesgos'!D21</f>
        <v xml:space="preserve">2. Falta de tiempo para  la realización.
</v>
      </c>
      <c r="F21" s="519"/>
      <c r="G21" s="592"/>
      <c r="H21" s="522"/>
      <c r="I21" s="91"/>
      <c r="J21" s="586"/>
      <c r="K21" s="586"/>
      <c r="L21" s="588"/>
      <c r="M21" s="584"/>
      <c r="N21" s="584"/>
      <c r="O21" s="180"/>
      <c r="P21" s="180"/>
      <c r="Q21" s="181"/>
    </row>
    <row r="22" spans="1:17" ht="13.5" customHeight="1">
      <c r="A22" s="574"/>
      <c r="B22" s="584"/>
      <c r="C22" s="522"/>
      <c r="D22" s="522"/>
      <c r="E22" s="179" t="str">
        <f>'5- Identificación de Riesgos'!D22</f>
        <v>3. Programación de audiencias sin tener en cuenta tiempos de duración para su realización.</v>
      </c>
      <c r="F22" s="519"/>
      <c r="G22" s="592"/>
      <c r="H22" s="522"/>
      <c r="I22" s="91"/>
      <c r="J22" s="586"/>
      <c r="K22" s="586"/>
      <c r="L22" s="588"/>
      <c r="M22" s="584"/>
      <c r="N22" s="584"/>
      <c r="O22" s="180"/>
      <c r="P22" s="180"/>
      <c r="Q22" s="181"/>
    </row>
    <row r="23" spans="1:17" ht="13.5" customHeight="1">
      <c r="A23" s="574"/>
      <c r="B23" s="584"/>
      <c r="C23" s="522"/>
      <c r="D23" s="522"/>
      <c r="E23" s="179" t="str">
        <f>'5- Identificación de Riesgos'!D23</f>
        <v xml:space="preserve">4 .Notificaciones judiciales erradas o inoportunas </v>
      </c>
      <c r="F23" s="519"/>
      <c r="G23" s="592"/>
      <c r="H23" s="522"/>
      <c r="I23" s="91"/>
      <c r="J23" s="586"/>
      <c r="K23" s="586"/>
      <c r="L23" s="588"/>
      <c r="M23" s="584"/>
      <c r="N23" s="584"/>
      <c r="O23" s="180"/>
      <c r="P23" s="180"/>
      <c r="Q23" s="181"/>
    </row>
    <row r="24" spans="1:17" ht="13.5" customHeight="1">
      <c r="A24" s="574"/>
      <c r="B24" s="584"/>
      <c r="C24" s="522"/>
      <c r="D24" s="522"/>
      <c r="E24" s="179" t="str">
        <f>'5- Identificación de Riesgos'!D24</f>
        <v>5.Fallas en el servicio de internet,  conectividad  irregular.</v>
      </c>
      <c r="F24" s="519"/>
      <c r="G24" s="592"/>
      <c r="H24" s="522"/>
      <c r="I24" s="91"/>
      <c r="J24" s="586"/>
      <c r="K24" s="586"/>
      <c r="L24" s="588"/>
      <c r="M24" s="584"/>
      <c r="N24" s="584"/>
      <c r="O24" s="180"/>
      <c r="P24" s="180"/>
      <c r="Q24" s="181"/>
    </row>
    <row r="25" spans="1:17" ht="13.5" customHeight="1">
      <c r="A25" s="574"/>
      <c r="B25" s="584"/>
      <c r="C25" s="522"/>
      <c r="D25" s="522"/>
      <c r="E25" s="179">
        <f>'5- Identificación de Riesgos'!D25</f>
        <v>0</v>
      </c>
      <c r="F25" s="519"/>
      <c r="G25" s="592"/>
      <c r="H25" s="522"/>
      <c r="I25" s="91"/>
      <c r="J25" s="586"/>
      <c r="K25" s="586"/>
      <c r="L25" s="588"/>
      <c r="M25" s="584"/>
      <c r="N25" s="584"/>
      <c r="O25" s="180"/>
      <c r="P25" s="180"/>
      <c r="Q25" s="181"/>
    </row>
    <row r="26" spans="1:17" ht="13.5" customHeight="1">
      <c r="A26" s="574"/>
      <c r="B26" s="584"/>
      <c r="C26" s="522"/>
      <c r="D26" s="522"/>
      <c r="E26" s="179">
        <f>'5- Identificación de Riesgos'!D26</f>
        <v>0</v>
      </c>
      <c r="F26" s="519"/>
      <c r="G26" s="592"/>
      <c r="H26" s="522"/>
      <c r="I26" s="91"/>
      <c r="J26" s="586"/>
      <c r="K26" s="586"/>
      <c r="L26" s="588"/>
      <c r="M26" s="584"/>
      <c r="N26" s="584"/>
      <c r="O26" s="180"/>
      <c r="P26" s="180"/>
      <c r="Q26" s="181"/>
    </row>
    <row r="27" spans="1:17" ht="13.5" customHeight="1">
      <c r="A27" s="574"/>
      <c r="B27" s="584"/>
      <c r="C27" s="522"/>
      <c r="D27" s="522"/>
      <c r="E27" s="179">
        <f>'5- Identificación de Riesgos'!D27</f>
        <v>0</v>
      </c>
      <c r="F27" s="519"/>
      <c r="G27" s="592"/>
      <c r="H27" s="522"/>
      <c r="I27" s="91"/>
      <c r="J27" s="586"/>
      <c r="K27" s="586"/>
      <c r="L27" s="588"/>
      <c r="M27" s="584"/>
      <c r="N27" s="584"/>
      <c r="O27" s="180"/>
      <c r="P27" s="180"/>
      <c r="Q27" s="181"/>
    </row>
    <row r="28" spans="1:17" ht="13.5" customHeight="1">
      <c r="A28" s="574"/>
      <c r="B28" s="584"/>
      <c r="C28" s="522"/>
      <c r="D28" s="522"/>
      <c r="E28" s="179">
        <f>'5- Identificación de Riesgos'!D28</f>
        <v>0</v>
      </c>
      <c r="F28" s="519"/>
      <c r="G28" s="592"/>
      <c r="H28" s="522"/>
      <c r="I28" s="91"/>
      <c r="J28" s="586"/>
      <c r="K28" s="586"/>
      <c r="L28" s="588"/>
      <c r="M28" s="584"/>
      <c r="N28" s="584"/>
      <c r="O28" s="180"/>
      <c r="P28" s="180"/>
      <c r="Q28" s="181"/>
    </row>
    <row r="29" spans="1:17" ht="13.5" customHeight="1">
      <c r="A29" s="574"/>
      <c r="B29" s="536"/>
      <c r="C29" s="522"/>
      <c r="D29" s="522"/>
      <c r="E29" s="179">
        <f>'5- Identificación de Riesgos'!D29</f>
        <v>0</v>
      </c>
      <c r="F29" s="519"/>
      <c r="G29" s="592"/>
      <c r="H29" s="522"/>
      <c r="I29" s="92"/>
      <c r="J29" s="587"/>
      <c r="K29" s="587"/>
      <c r="L29" s="589"/>
      <c r="M29" s="536"/>
      <c r="N29" s="536"/>
      <c r="O29" s="180"/>
      <c r="P29" s="180"/>
      <c r="Q29" s="181"/>
    </row>
    <row r="30" spans="1:17" ht="13.5" customHeight="1">
      <c r="A30" s="591">
        <f>'5- Identificación de Riesgos'!A30</f>
        <v>3</v>
      </c>
      <c r="B30" s="584" t="str">
        <f>'5- Identificación de Riesgos'!B30</f>
        <v xml:space="preserve"> Efectuar notificaciones que no cumplan con los requistos</v>
      </c>
      <c r="C30" s="536" t="str">
        <f>'5- Identificación de Riesgos'!C30</f>
        <v>No se realizan las  notificaciones , no se erfectuan  oportunamente o no se aplica aplicar la normatividad</v>
      </c>
      <c r="D30" s="536" t="s">
        <v>295</v>
      </c>
      <c r="E30" s="179" t="str">
        <f>'5- Identificación de Riesgos'!D30</f>
        <v>1. Errores en la digitación</v>
      </c>
      <c r="F30" s="590" t="str">
        <f>'5- Identificación de Riesgos'!H30</f>
        <v>Muy Baja - 1</v>
      </c>
      <c r="G30" s="536" t="str">
        <f>'5- Identificación de Riesgos'!M30</f>
        <v>Menor - 2</v>
      </c>
      <c r="H30" s="536" t="str">
        <f>'5- Identificación de Riesgos'!N30</f>
        <v>Bajo - 2</v>
      </c>
      <c r="I30" s="91"/>
      <c r="J30" s="586" t="str">
        <f>'6- Valoración Controles'!T30</f>
        <v>Muy Baja - 1</v>
      </c>
      <c r="K30" s="586" t="str">
        <f>'6- Valoración Controles'!U30</f>
        <v>Menor - 2</v>
      </c>
      <c r="L30" s="588" t="e">
        <f>AVERAGE(#REF!)</f>
        <v>#REF!</v>
      </c>
      <c r="M30" s="584" t="str">
        <f>'6- Valoración Controles'!V30</f>
        <v>Bajo - 2</v>
      </c>
      <c r="N30" s="584" t="s">
        <v>361</v>
      </c>
      <c r="O30" s="180"/>
      <c r="P30" s="180"/>
      <c r="Q30" s="181"/>
    </row>
    <row r="31" spans="1:17" ht="13.5" customHeight="1">
      <c r="A31" s="574"/>
      <c r="B31" s="584"/>
      <c r="C31" s="522"/>
      <c r="D31" s="522"/>
      <c r="E31" s="179" t="str">
        <f>'5- Identificación de Riesgos'!D31</f>
        <v xml:space="preserve">2. Falta de personal para atender el  volúmen de solicitudes recibidas. </v>
      </c>
      <c r="F31" s="519"/>
      <c r="G31" s="592"/>
      <c r="H31" s="522"/>
      <c r="I31" s="91"/>
      <c r="J31" s="586"/>
      <c r="K31" s="586"/>
      <c r="L31" s="588"/>
      <c r="M31" s="584"/>
      <c r="N31" s="584"/>
      <c r="O31" s="180"/>
      <c r="P31" s="180"/>
      <c r="Q31" s="181"/>
    </row>
    <row r="32" spans="1:17" ht="13.5" customHeight="1">
      <c r="A32" s="574"/>
      <c r="B32" s="584"/>
      <c r="C32" s="522"/>
      <c r="D32" s="522"/>
      <c r="E32" s="179" t="str">
        <f>'5- Identificación de Riesgos'!D32</f>
        <v>3. Falta de comunicación y de oportunidad en la  actualización de las novedades de los juzgados.</v>
      </c>
      <c r="F32" s="519"/>
      <c r="G32" s="592"/>
      <c r="H32" s="522"/>
      <c r="I32" s="91"/>
      <c r="J32" s="586"/>
      <c r="K32" s="586"/>
      <c r="L32" s="588"/>
      <c r="M32" s="584"/>
      <c r="N32" s="584"/>
      <c r="O32" s="180"/>
      <c r="P32" s="180"/>
      <c r="Q32" s="181"/>
    </row>
    <row r="33" spans="1:17" ht="13.5" customHeight="1">
      <c r="A33" s="574"/>
      <c r="B33" s="584"/>
      <c r="C33" s="522"/>
      <c r="D33" s="522"/>
      <c r="E33" s="179">
        <f>'5- Identificación de Riesgos'!D33</f>
        <v>0</v>
      </c>
      <c r="F33" s="519"/>
      <c r="G33" s="592"/>
      <c r="H33" s="522"/>
      <c r="I33" s="91"/>
      <c r="J33" s="586"/>
      <c r="K33" s="586"/>
      <c r="L33" s="588"/>
      <c r="M33" s="584"/>
      <c r="N33" s="584"/>
      <c r="O33" s="180"/>
      <c r="P33" s="180"/>
      <c r="Q33" s="181"/>
    </row>
    <row r="34" spans="1:17" ht="13.5" customHeight="1">
      <c r="A34" s="574"/>
      <c r="B34" s="584"/>
      <c r="C34" s="522"/>
      <c r="D34" s="522"/>
      <c r="E34" s="179">
        <f>'5- Identificación de Riesgos'!D34</f>
        <v>0</v>
      </c>
      <c r="F34" s="519"/>
      <c r="G34" s="592"/>
      <c r="H34" s="522"/>
      <c r="I34" s="91"/>
      <c r="J34" s="586"/>
      <c r="K34" s="586"/>
      <c r="L34" s="588"/>
      <c r="M34" s="584"/>
      <c r="N34" s="584"/>
      <c r="O34" s="180"/>
      <c r="P34" s="180"/>
      <c r="Q34" s="181"/>
    </row>
    <row r="35" spans="1:17" ht="13.5" customHeight="1">
      <c r="A35" s="574"/>
      <c r="B35" s="584"/>
      <c r="C35" s="522"/>
      <c r="D35" s="522"/>
      <c r="E35" s="179">
        <f>'5- Identificación de Riesgos'!D35</f>
        <v>0</v>
      </c>
      <c r="F35" s="519"/>
      <c r="G35" s="592"/>
      <c r="H35" s="522"/>
      <c r="I35" s="91"/>
      <c r="J35" s="586"/>
      <c r="K35" s="586"/>
      <c r="L35" s="588"/>
      <c r="M35" s="584"/>
      <c r="N35" s="584"/>
      <c r="O35" s="180"/>
      <c r="P35" s="180"/>
      <c r="Q35" s="181"/>
    </row>
    <row r="36" spans="1:17" ht="13.5" customHeight="1">
      <c r="A36" s="574"/>
      <c r="B36" s="584"/>
      <c r="C36" s="522"/>
      <c r="D36" s="522"/>
      <c r="E36" s="179">
        <f>'5- Identificación de Riesgos'!D36</f>
        <v>0</v>
      </c>
      <c r="F36" s="519"/>
      <c r="G36" s="592"/>
      <c r="H36" s="522"/>
      <c r="I36" s="91"/>
      <c r="J36" s="586"/>
      <c r="K36" s="586"/>
      <c r="L36" s="588"/>
      <c r="M36" s="584"/>
      <c r="N36" s="584"/>
      <c r="O36" s="180"/>
      <c r="P36" s="180"/>
      <c r="Q36" s="181"/>
    </row>
    <row r="37" spans="1:17" ht="13.5" customHeight="1">
      <c r="A37" s="574"/>
      <c r="B37" s="584"/>
      <c r="C37" s="522"/>
      <c r="D37" s="522"/>
      <c r="E37" s="179">
        <f>'5- Identificación de Riesgos'!D37</f>
        <v>0</v>
      </c>
      <c r="F37" s="519"/>
      <c r="G37" s="592"/>
      <c r="H37" s="522"/>
      <c r="I37" s="91"/>
      <c r="J37" s="586"/>
      <c r="K37" s="586"/>
      <c r="L37" s="588"/>
      <c r="M37" s="584"/>
      <c r="N37" s="584"/>
      <c r="O37" s="180"/>
      <c r="P37" s="180"/>
      <c r="Q37" s="181"/>
    </row>
    <row r="38" spans="1:17" ht="13.5" customHeight="1">
      <c r="A38" s="574"/>
      <c r="B38" s="584"/>
      <c r="C38" s="522"/>
      <c r="D38" s="522"/>
      <c r="E38" s="179">
        <f>'5- Identificación de Riesgos'!D38</f>
        <v>0</v>
      </c>
      <c r="F38" s="519"/>
      <c r="G38" s="592"/>
      <c r="H38" s="522"/>
      <c r="I38" s="91"/>
      <c r="J38" s="586"/>
      <c r="K38" s="586"/>
      <c r="L38" s="588"/>
      <c r="M38" s="584"/>
      <c r="N38" s="584"/>
      <c r="O38" s="180"/>
      <c r="P38" s="180"/>
      <c r="Q38" s="181"/>
    </row>
    <row r="39" spans="1:17" ht="13.5" customHeight="1">
      <c r="A39" s="574"/>
      <c r="B39" s="536"/>
      <c r="C39" s="522"/>
      <c r="D39" s="522"/>
      <c r="E39" s="179">
        <f>'5- Identificación de Riesgos'!D39</f>
        <v>0</v>
      </c>
      <c r="F39" s="519"/>
      <c r="G39" s="592"/>
      <c r="H39" s="522"/>
      <c r="I39" s="92"/>
      <c r="J39" s="587"/>
      <c r="K39" s="587"/>
      <c r="L39" s="589"/>
      <c r="M39" s="536"/>
      <c r="N39" s="536"/>
      <c r="O39" s="180"/>
      <c r="P39" s="180"/>
      <c r="Q39" s="181"/>
    </row>
    <row r="40" spans="1:17" ht="13.5" customHeight="1">
      <c r="A40" s="591">
        <f>'5- Identificación de Riesgos'!A40</f>
        <v>4</v>
      </c>
      <c r="B40" s="584" t="str">
        <f>'5- Identificación de Riesgos'!B40</f>
        <v>Pérdida de documentos</v>
      </c>
      <c r="C40" s="536" t="str">
        <f>'5- Identificación de Riesgos'!C40</f>
        <v>Extravío temporal o definitivo de los  documentos de los procesos judiciales</v>
      </c>
      <c r="D40" s="536" t="s">
        <v>295</v>
      </c>
      <c r="E40" s="179" t="str">
        <f>'5- Identificación de Riesgos'!D40</f>
        <v xml:space="preserve">1. Falta de implementación del expediente electrónico en todas las dependencias y juzgados.
</v>
      </c>
      <c r="F40" s="590" t="str">
        <f>'5- Identificación de Riesgos'!H40</f>
        <v>Muy Baja - 1</v>
      </c>
      <c r="G40" s="536" t="str">
        <f>'5- Identificación de Riesgos'!M40</f>
        <v>Menor - 2</v>
      </c>
      <c r="H40" s="536" t="str">
        <f>'5- Identificación de Riesgos'!N40</f>
        <v>Bajo - 2</v>
      </c>
      <c r="I40" s="91"/>
      <c r="J40" s="586" t="str">
        <f>'6- Valoración Controles'!T40</f>
        <v>Muy Baja - 1</v>
      </c>
      <c r="K40" s="586" t="str">
        <f>'6- Valoración Controles'!U40</f>
        <v>Menor - 2</v>
      </c>
      <c r="L40" s="588" t="e">
        <f>AVERAGE(#REF!)</f>
        <v>#REF!</v>
      </c>
      <c r="M40" s="584" t="str">
        <f>'6- Valoración Controles'!V40</f>
        <v>Bajo - 2</v>
      </c>
      <c r="N40" s="584" t="s">
        <v>361</v>
      </c>
      <c r="O40" s="180"/>
      <c r="P40" s="180"/>
      <c r="Q40" s="181"/>
    </row>
    <row r="41" spans="1:17" ht="13.5" customHeight="1">
      <c r="A41" s="574"/>
      <c r="B41" s="584"/>
      <c r="C41" s="522"/>
      <c r="D41" s="522"/>
      <c r="E41" s="179" t="str">
        <f>'5- Identificación de Riesgos'!D41</f>
        <v>2.Falta de software institucional estandarizado para la especialidad para el control del archivo de documentos tanto físicos como virtuales.</v>
      </c>
      <c r="F41" s="519"/>
      <c r="G41" s="592"/>
      <c r="H41" s="522"/>
      <c r="I41" s="91"/>
      <c r="J41" s="586"/>
      <c r="K41" s="586"/>
      <c r="L41" s="588"/>
      <c r="M41" s="584"/>
      <c r="N41" s="584"/>
      <c r="O41" s="180"/>
      <c r="P41" s="180"/>
      <c r="Q41" s="181"/>
    </row>
    <row r="42" spans="1:17" ht="13.5" customHeight="1">
      <c r="A42" s="574"/>
      <c r="B42" s="584"/>
      <c r="C42" s="522"/>
      <c r="D42" s="522"/>
      <c r="E42" s="179" t="str">
        <f>'5- Identificación de Riesgos'!D42</f>
        <v>3.Desconocimiento e inaplicabilidad de las Tablas de Retención Documental (TRD)</v>
      </c>
      <c r="F42" s="519"/>
      <c r="G42" s="592"/>
      <c r="H42" s="522"/>
      <c r="I42" s="91"/>
      <c r="J42" s="586"/>
      <c r="K42" s="586"/>
      <c r="L42" s="588"/>
      <c r="M42" s="584"/>
      <c r="N42" s="584"/>
      <c r="O42" s="180"/>
      <c r="P42" s="180"/>
      <c r="Q42" s="181"/>
    </row>
    <row r="43" spans="1:17" ht="13.5" customHeight="1">
      <c r="A43" s="574"/>
      <c r="B43" s="584"/>
      <c r="C43" s="522"/>
      <c r="D43" s="522"/>
      <c r="E43" s="179" t="str">
        <f>'5- Identificación de Riesgos'!D43</f>
        <v>4.Volumen excesivo de ingreso de expedientes para el personal asignado,  generando demoras en la organización de los expedientes.</v>
      </c>
      <c r="F43" s="519"/>
      <c r="G43" s="592"/>
      <c r="H43" s="522"/>
      <c r="I43" s="91"/>
      <c r="J43" s="586"/>
      <c r="K43" s="586"/>
      <c r="L43" s="588"/>
      <c r="M43" s="584"/>
      <c r="N43" s="584"/>
      <c r="O43" s="180"/>
      <c r="P43" s="180"/>
      <c r="Q43" s="181"/>
    </row>
    <row r="44" spans="1:17" ht="13.5" customHeight="1">
      <c r="A44" s="574"/>
      <c r="B44" s="584"/>
      <c r="C44" s="522"/>
      <c r="D44" s="522"/>
      <c r="E44" s="179">
        <f>'5- Identificación de Riesgos'!D44</f>
        <v>0</v>
      </c>
      <c r="F44" s="519"/>
      <c r="G44" s="592"/>
      <c r="H44" s="522"/>
      <c r="I44" s="91"/>
      <c r="J44" s="586"/>
      <c r="K44" s="586"/>
      <c r="L44" s="588"/>
      <c r="M44" s="584"/>
      <c r="N44" s="584"/>
      <c r="O44" s="180"/>
      <c r="P44" s="180"/>
      <c r="Q44" s="181"/>
    </row>
    <row r="45" spans="1:17" ht="13.5" customHeight="1">
      <c r="A45" s="574"/>
      <c r="B45" s="584"/>
      <c r="C45" s="522"/>
      <c r="D45" s="522"/>
      <c r="E45" s="179">
        <f>'5- Identificación de Riesgos'!D45</f>
        <v>0</v>
      </c>
      <c r="F45" s="519"/>
      <c r="G45" s="592"/>
      <c r="H45" s="522"/>
      <c r="I45" s="91"/>
      <c r="J45" s="586"/>
      <c r="K45" s="586"/>
      <c r="L45" s="588"/>
      <c r="M45" s="584"/>
      <c r="N45" s="584"/>
      <c r="O45" s="180"/>
      <c r="P45" s="180"/>
      <c r="Q45" s="181"/>
    </row>
    <row r="46" spans="1:17" ht="13.5" customHeight="1">
      <c r="A46" s="574"/>
      <c r="B46" s="584"/>
      <c r="C46" s="522"/>
      <c r="D46" s="522"/>
      <c r="E46" s="179">
        <f>'5- Identificación de Riesgos'!D46</f>
        <v>0</v>
      </c>
      <c r="F46" s="519"/>
      <c r="G46" s="592"/>
      <c r="H46" s="522"/>
      <c r="I46" s="91"/>
      <c r="J46" s="586"/>
      <c r="K46" s="586"/>
      <c r="L46" s="588"/>
      <c r="M46" s="584"/>
      <c r="N46" s="584"/>
      <c r="O46" s="180"/>
      <c r="P46" s="180"/>
      <c r="Q46" s="181"/>
    </row>
    <row r="47" spans="1:17" ht="13.5" customHeight="1">
      <c r="A47" s="574"/>
      <c r="B47" s="584"/>
      <c r="C47" s="522"/>
      <c r="D47" s="522"/>
      <c r="E47" s="179">
        <f>'5- Identificación de Riesgos'!D47</f>
        <v>0</v>
      </c>
      <c r="F47" s="519"/>
      <c r="G47" s="592"/>
      <c r="H47" s="522"/>
      <c r="I47" s="91"/>
      <c r="J47" s="586"/>
      <c r="K47" s="586"/>
      <c r="L47" s="588"/>
      <c r="M47" s="584"/>
      <c r="N47" s="584"/>
      <c r="O47" s="180"/>
      <c r="P47" s="180"/>
      <c r="Q47" s="181"/>
    </row>
    <row r="48" spans="1:17" ht="13.5" customHeight="1">
      <c r="A48" s="574"/>
      <c r="B48" s="584"/>
      <c r="C48" s="522"/>
      <c r="D48" s="522"/>
      <c r="E48" s="179">
        <f>'5- Identificación de Riesgos'!D48</f>
        <v>0</v>
      </c>
      <c r="F48" s="519"/>
      <c r="G48" s="592"/>
      <c r="H48" s="522"/>
      <c r="I48" s="91"/>
      <c r="J48" s="586"/>
      <c r="K48" s="586"/>
      <c r="L48" s="588"/>
      <c r="M48" s="584"/>
      <c r="N48" s="584"/>
      <c r="O48" s="180"/>
      <c r="P48" s="180"/>
      <c r="Q48" s="181"/>
    </row>
    <row r="49" spans="1:17" ht="13.5" customHeight="1" thickBot="1">
      <c r="A49" s="574"/>
      <c r="B49" s="585"/>
      <c r="C49" s="523"/>
      <c r="D49" s="523"/>
      <c r="E49" s="182">
        <f>'5- Identificación de Riesgos'!D49</f>
        <v>0</v>
      </c>
      <c r="F49" s="520"/>
      <c r="G49" s="599"/>
      <c r="H49" s="523"/>
      <c r="I49" s="152"/>
      <c r="J49" s="587"/>
      <c r="K49" s="587"/>
      <c r="L49" s="589"/>
      <c r="M49" s="536"/>
      <c r="N49" s="585"/>
      <c r="O49" s="183"/>
      <c r="P49" s="183"/>
      <c r="Q49" s="184"/>
    </row>
    <row r="50" spans="1:17" ht="43.5" customHeight="1" thickBot="1">
      <c r="A50" s="607">
        <f>'5- Identificación de Riesgos'!A50</f>
        <v>5</v>
      </c>
      <c r="B50" s="584" t="str">
        <f>'5- Identificación de Riesgos'!B50</f>
        <v xml:space="preserve">Recibir , ofrecer, prometer , entregar o aceptar dádivas o beneficios a nombre propio o de terceros para  expedir, alterar,retener , extraviar o entregar  documentos  sin el lleno de requisitos legales </v>
      </c>
      <c r="C50" s="536" t="str">
        <f>'5- Identificación de Riesgos'!C50</f>
        <v xml:space="preserve"> Realizar trámites sin el cumplimiento de los requisitos legales  o  con informacionfalsa</v>
      </c>
      <c r="D50" s="536" t="s">
        <v>295</v>
      </c>
      <c r="E50" s="179" t="str">
        <f>'5- Identificación de Riesgos'!D50</f>
        <v xml:space="preserve">1.Falta de ética  de los servidores judiciales 
</v>
      </c>
      <c r="F50" s="590" t="str">
        <f>'5- Identificación de Riesgos'!H50</f>
        <v>Muy Baja - 1</v>
      </c>
      <c r="G50" s="536" t="str">
        <f>'5- Identificación de Riesgos'!M50</f>
        <v>Mayor - 4</v>
      </c>
      <c r="H50" s="536" t="str">
        <f>'5- Identificación de Riesgos'!N50</f>
        <v>Alto  - 4</v>
      </c>
      <c r="I50" s="91"/>
      <c r="J50" s="586" t="str">
        <f>'6- Valoración Controles'!T50</f>
        <v>Muy Baja - 1</v>
      </c>
      <c r="K50" s="586" t="str">
        <f>'6- Valoración Controles'!U50</f>
        <v>Mayor - 4</v>
      </c>
      <c r="L50" s="588" t="e">
        <f>AVERAGE(#REF!)</f>
        <v>#REF!</v>
      </c>
      <c r="M50" s="584" t="str">
        <f>'6- Valoración Controles'!V50</f>
        <v>Alto  - 4</v>
      </c>
      <c r="N50" s="584" t="s">
        <v>360</v>
      </c>
      <c r="O50" s="718" t="s">
        <v>507</v>
      </c>
      <c r="P50" s="719"/>
      <c r="Q50" s="720"/>
    </row>
    <row r="51" spans="1:17" ht="66" customHeight="1" thickBot="1">
      <c r="A51" s="608"/>
      <c r="B51" s="584"/>
      <c r="C51" s="522"/>
      <c r="D51" s="522"/>
      <c r="E51" s="179" t="str">
        <f>'5- Identificación de Riesgos'!D51</f>
        <v xml:space="preserve">2. Fallas en los controles de los procesos </v>
      </c>
      <c r="F51" s="519"/>
      <c r="G51" s="592"/>
      <c r="H51" s="522"/>
      <c r="I51" s="91"/>
      <c r="J51" s="586"/>
      <c r="K51" s="586"/>
      <c r="L51" s="588"/>
      <c r="M51" s="584"/>
      <c r="N51" s="584"/>
      <c r="O51" s="718" t="s">
        <v>508</v>
      </c>
      <c r="P51" s="719"/>
      <c r="Q51" s="720"/>
    </row>
    <row r="52" spans="1:17" ht="46.5" customHeight="1">
      <c r="A52" s="608"/>
      <c r="B52" s="584"/>
      <c r="C52" s="522"/>
      <c r="D52" s="522"/>
      <c r="E52" s="179">
        <f>'5- Identificación de Riesgos'!D52</f>
        <v>0</v>
      </c>
      <c r="F52" s="519"/>
      <c r="G52" s="592"/>
      <c r="H52" s="522"/>
      <c r="I52" s="91"/>
      <c r="J52" s="586"/>
      <c r="K52" s="586"/>
      <c r="L52" s="588"/>
      <c r="M52" s="584"/>
      <c r="N52" s="584"/>
      <c r="O52" s="718" t="s">
        <v>509</v>
      </c>
      <c r="P52" s="719"/>
      <c r="Q52" s="720"/>
    </row>
    <row r="53" spans="1:17" ht="13.5" customHeight="1">
      <c r="A53" s="608"/>
      <c r="B53" s="584"/>
      <c r="C53" s="522"/>
      <c r="D53" s="522"/>
      <c r="E53" s="179">
        <f>'5- Identificación de Riesgos'!D53</f>
        <v>0</v>
      </c>
      <c r="F53" s="519"/>
      <c r="G53" s="592"/>
      <c r="H53" s="522"/>
      <c r="I53" s="91"/>
      <c r="J53" s="586"/>
      <c r="K53" s="586"/>
      <c r="L53" s="588"/>
      <c r="M53" s="584"/>
      <c r="N53" s="584"/>
      <c r="O53" s="180"/>
      <c r="P53" s="180"/>
      <c r="Q53" s="181"/>
    </row>
    <row r="54" spans="1:17" ht="13.5" customHeight="1">
      <c r="A54" s="608"/>
      <c r="B54" s="584"/>
      <c r="C54" s="522"/>
      <c r="D54" s="522"/>
      <c r="E54" s="179">
        <f>'5- Identificación de Riesgos'!D54</f>
        <v>0</v>
      </c>
      <c r="F54" s="519"/>
      <c r="G54" s="592"/>
      <c r="H54" s="522"/>
      <c r="I54" s="91"/>
      <c r="J54" s="586"/>
      <c r="K54" s="586"/>
      <c r="L54" s="588"/>
      <c r="M54" s="584"/>
      <c r="N54" s="584"/>
      <c r="O54" s="180"/>
      <c r="P54" s="180"/>
      <c r="Q54" s="181"/>
    </row>
    <row r="55" spans="1:17" ht="13.5" customHeight="1">
      <c r="A55" s="608"/>
      <c r="B55" s="584"/>
      <c r="C55" s="522"/>
      <c r="D55" s="522"/>
      <c r="E55" s="179">
        <f>'5- Identificación de Riesgos'!D55</f>
        <v>0</v>
      </c>
      <c r="F55" s="519"/>
      <c r="G55" s="592"/>
      <c r="H55" s="522"/>
      <c r="I55" s="91"/>
      <c r="J55" s="586"/>
      <c r="K55" s="586"/>
      <c r="L55" s="588"/>
      <c r="M55" s="584"/>
      <c r="N55" s="584"/>
      <c r="O55" s="180"/>
      <c r="P55" s="180"/>
      <c r="Q55" s="181"/>
    </row>
    <row r="56" spans="1:17" ht="13.5" customHeight="1">
      <c r="A56" s="608"/>
      <c r="B56" s="584"/>
      <c r="C56" s="522"/>
      <c r="D56" s="522"/>
      <c r="E56" s="179">
        <f>'5- Identificación de Riesgos'!D56</f>
        <v>0</v>
      </c>
      <c r="F56" s="519"/>
      <c r="G56" s="592"/>
      <c r="H56" s="522"/>
      <c r="I56" s="91"/>
      <c r="J56" s="586"/>
      <c r="K56" s="586"/>
      <c r="L56" s="588"/>
      <c r="M56" s="584"/>
      <c r="N56" s="584"/>
      <c r="O56" s="180"/>
      <c r="P56" s="180"/>
      <c r="Q56" s="181"/>
    </row>
    <row r="57" spans="1:17" ht="13.5" customHeight="1">
      <c r="A57" s="608"/>
      <c r="B57" s="584"/>
      <c r="C57" s="522"/>
      <c r="D57" s="522"/>
      <c r="E57" s="179">
        <f>'5- Identificación de Riesgos'!D57</f>
        <v>0</v>
      </c>
      <c r="F57" s="519"/>
      <c r="G57" s="592"/>
      <c r="H57" s="522"/>
      <c r="I57" s="91"/>
      <c r="J57" s="586"/>
      <c r="K57" s="586"/>
      <c r="L57" s="588"/>
      <c r="M57" s="584"/>
      <c r="N57" s="584"/>
      <c r="O57" s="180"/>
      <c r="P57" s="180"/>
      <c r="Q57" s="181"/>
    </row>
    <row r="58" spans="1:17" ht="13.5" customHeight="1">
      <c r="A58" s="608"/>
      <c r="B58" s="584"/>
      <c r="C58" s="522"/>
      <c r="D58" s="522"/>
      <c r="E58" s="179">
        <f>'5- Identificación de Riesgos'!D58</f>
        <v>0</v>
      </c>
      <c r="F58" s="519"/>
      <c r="G58" s="592"/>
      <c r="H58" s="522"/>
      <c r="I58" s="91"/>
      <c r="J58" s="586"/>
      <c r="K58" s="586"/>
      <c r="L58" s="588"/>
      <c r="M58" s="584"/>
      <c r="N58" s="584"/>
      <c r="O58" s="180"/>
      <c r="P58" s="180"/>
      <c r="Q58" s="181"/>
    </row>
    <row r="59" spans="1:17" ht="13.5" customHeight="1" thickBot="1">
      <c r="A59" s="608"/>
      <c r="B59" s="585"/>
      <c r="C59" s="523"/>
      <c r="D59" s="523"/>
      <c r="E59" s="182">
        <f>'5- Identificación de Riesgos'!D59</f>
        <v>0</v>
      </c>
      <c r="F59" s="520"/>
      <c r="G59" s="599"/>
      <c r="H59" s="523"/>
      <c r="I59" s="152"/>
      <c r="J59" s="587"/>
      <c r="K59" s="587"/>
      <c r="L59" s="589"/>
      <c r="M59" s="536"/>
      <c r="N59" s="585"/>
      <c r="O59" s="183"/>
      <c r="P59" s="183"/>
      <c r="Q59" s="184"/>
    </row>
    <row r="60" spans="1:17" ht="36" customHeight="1" thickBot="1">
      <c r="A60" s="607">
        <f>'5- Identificación de Riesgos'!A60</f>
        <v>6</v>
      </c>
      <c r="B60" s="584" t="str">
        <f>'5- Identificación de Riesgos'!B60</f>
        <v xml:space="preserve">Recibir, ofrecer, prometer, entregar o aceptar dadivas  o beneficios a nombre propio o de terceros para  demorar, retener, alterar o direccionar fallos judiciales </v>
      </c>
      <c r="C60" s="536" t="str">
        <f>'5- Identificación de Riesgos'!C60</f>
        <v xml:space="preserve">Proferir  sentencias judiciales incumplmiendo los principios de la administracion de justicia o sin la observancia de los Codigos  Procesales en la materia </v>
      </c>
      <c r="D60" s="536" t="s">
        <v>295</v>
      </c>
      <c r="E60" s="179" t="e">
        <f>'5- Identificación de Riesgos'!#REF!</f>
        <v>#REF!</v>
      </c>
      <c r="F60" s="590" t="str">
        <f>'5- Identificación de Riesgos'!H60</f>
        <v>Muy Baja - 1</v>
      </c>
      <c r="G60" s="536" t="str">
        <f>'5- Identificación de Riesgos'!M60</f>
        <v>Mayor - 4</v>
      </c>
      <c r="H60" s="536" t="str">
        <f>'5- Identificación de Riesgos'!N60</f>
        <v>Alto  - 4</v>
      </c>
      <c r="I60" s="91"/>
      <c r="J60" s="586" t="str">
        <f>'6- Valoración Controles'!T60</f>
        <v>Muy Baja - 1</v>
      </c>
      <c r="K60" s="586" t="str">
        <f>'6- Valoración Controles'!U60</f>
        <v>Mayor - 4</v>
      </c>
      <c r="L60" s="588" t="e">
        <f>AVERAGE(#REF!)</f>
        <v>#REF!</v>
      </c>
      <c r="M60" s="584" t="str">
        <f>'6- Valoración Controles'!V60</f>
        <v>Alto  - 4</v>
      </c>
      <c r="N60" s="584" t="s">
        <v>360</v>
      </c>
      <c r="O60" s="718" t="s">
        <v>507</v>
      </c>
      <c r="P60" s="719"/>
      <c r="Q60" s="720"/>
    </row>
    <row r="61" spans="1:17" ht="57.75" customHeight="1" thickBot="1">
      <c r="A61" s="608"/>
      <c r="B61" s="584"/>
      <c r="C61" s="522"/>
      <c r="D61" s="522"/>
      <c r="E61" s="179" t="e">
        <f>'5- Identificación de Riesgos'!#REF!</f>
        <v>#REF!</v>
      </c>
      <c r="F61" s="519"/>
      <c r="G61" s="592"/>
      <c r="H61" s="522"/>
      <c r="I61" s="91"/>
      <c r="J61" s="586"/>
      <c r="K61" s="586"/>
      <c r="L61" s="588"/>
      <c r="M61" s="584"/>
      <c r="N61" s="584"/>
      <c r="O61" s="718" t="s">
        <v>508</v>
      </c>
      <c r="P61" s="719"/>
      <c r="Q61" s="720"/>
    </row>
    <row r="62" spans="1:17" ht="58.5" customHeight="1">
      <c r="A62" s="608"/>
      <c r="B62" s="584"/>
      <c r="C62" s="522"/>
      <c r="D62" s="522"/>
      <c r="E62" s="179" t="e">
        <f>'5- Identificación de Riesgos'!#REF!</f>
        <v>#REF!</v>
      </c>
      <c r="F62" s="519"/>
      <c r="G62" s="592"/>
      <c r="H62" s="522"/>
      <c r="I62" s="91"/>
      <c r="J62" s="586"/>
      <c r="K62" s="586"/>
      <c r="L62" s="588"/>
      <c r="M62" s="584"/>
      <c r="N62" s="584"/>
      <c r="O62" s="718" t="s">
        <v>509</v>
      </c>
      <c r="P62" s="719"/>
      <c r="Q62" s="720"/>
    </row>
    <row r="63" spans="1:17" ht="13.5" customHeight="1">
      <c r="A63" s="608"/>
      <c r="B63" s="584"/>
      <c r="C63" s="522"/>
      <c r="D63" s="522"/>
      <c r="E63" s="179" t="e">
        <f>'5- Identificación de Riesgos'!#REF!</f>
        <v>#REF!</v>
      </c>
      <c r="F63" s="519"/>
      <c r="G63" s="592"/>
      <c r="H63" s="522"/>
      <c r="I63" s="91"/>
      <c r="J63" s="586"/>
      <c r="K63" s="586"/>
      <c r="L63" s="588"/>
      <c r="M63" s="584"/>
      <c r="N63" s="584"/>
      <c r="O63" s="180"/>
      <c r="P63" s="180"/>
      <c r="Q63" s="181"/>
    </row>
    <row r="64" spans="1:17" ht="13.5" customHeight="1">
      <c r="A64" s="608"/>
      <c r="B64" s="584"/>
      <c r="C64" s="522"/>
      <c r="D64" s="522"/>
      <c r="E64" s="179" t="e">
        <f>'5- Identificación de Riesgos'!#REF!</f>
        <v>#REF!</v>
      </c>
      <c r="F64" s="519"/>
      <c r="G64" s="592"/>
      <c r="H64" s="522"/>
      <c r="I64" s="91"/>
      <c r="J64" s="586"/>
      <c r="K64" s="586"/>
      <c r="L64" s="588"/>
      <c r="M64" s="584"/>
      <c r="N64" s="584"/>
      <c r="O64" s="180"/>
      <c r="P64" s="180"/>
      <c r="Q64" s="181"/>
    </row>
    <row r="65" spans="1:17" ht="13.5" customHeight="1">
      <c r="A65" s="608"/>
      <c r="B65" s="584"/>
      <c r="C65" s="522"/>
      <c r="D65" s="522"/>
      <c r="E65" s="179" t="e">
        <f>'5- Identificación de Riesgos'!#REF!</f>
        <v>#REF!</v>
      </c>
      <c r="F65" s="519"/>
      <c r="G65" s="592"/>
      <c r="H65" s="522"/>
      <c r="I65" s="91"/>
      <c r="J65" s="586"/>
      <c r="K65" s="586"/>
      <c r="L65" s="588"/>
      <c r="M65" s="584"/>
      <c r="N65" s="584"/>
      <c r="O65" s="180"/>
      <c r="P65" s="180"/>
      <c r="Q65" s="181"/>
    </row>
    <row r="66" spans="1:17" ht="13.5" customHeight="1">
      <c r="A66" s="608"/>
      <c r="B66" s="584"/>
      <c r="C66" s="522"/>
      <c r="D66" s="522"/>
      <c r="E66" s="179" t="e">
        <f>'5- Identificación de Riesgos'!#REF!</f>
        <v>#REF!</v>
      </c>
      <c r="F66" s="519"/>
      <c r="G66" s="592"/>
      <c r="H66" s="522"/>
      <c r="I66" s="91"/>
      <c r="J66" s="586"/>
      <c r="K66" s="586"/>
      <c r="L66" s="588"/>
      <c r="M66" s="584"/>
      <c r="N66" s="584"/>
      <c r="O66" s="180"/>
      <c r="P66" s="180"/>
      <c r="Q66" s="181"/>
    </row>
    <row r="67" spans="1:17" ht="13.5" customHeight="1">
      <c r="A67" s="608"/>
      <c r="B67" s="584"/>
      <c r="C67" s="522"/>
      <c r="D67" s="522"/>
      <c r="E67" s="179" t="e">
        <f>'5- Identificación de Riesgos'!#REF!</f>
        <v>#REF!</v>
      </c>
      <c r="F67" s="519"/>
      <c r="G67" s="592"/>
      <c r="H67" s="522"/>
      <c r="I67" s="91"/>
      <c r="J67" s="586"/>
      <c r="K67" s="586"/>
      <c r="L67" s="588"/>
      <c r="M67" s="584"/>
      <c r="N67" s="584"/>
      <c r="O67" s="180"/>
      <c r="P67" s="180"/>
      <c r="Q67" s="181"/>
    </row>
    <row r="68" spans="1:17" ht="13.5" customHeight="1">
      <c r="A68" s="608"/>
      <c r="B68" s="584"/>
      <c r="C68" s="522"/>
      <c r="D68" s="522"/>
      <c r="E68" s="179" t="e">
        <f>'5- Identificación de Riesgos'!#REF!</f>
        <v>#REF!</v>
      </c>
      <c r="F68" s="519"/>
      <c r="G68" s="592"/>
      <c r="H68" s="522"/>
      <c r="I68" s="91"/>
      <c r="J68" s="586"/>
      <c r="K68" s="586"/>
      <c r="L68" s="588"/>
      <c r="M68" s="584"/>
      <c r="N68" s="584"/>
      <c r="O68" s="180"/>
      <c r="P68" s="180"/>
      <c r="Q68" s="181"/>
    </row>
    <row r="69" spans="1:17" ht="13.5" customHeight="1" thickBot="1">
      <c r="A69" s="608"/>
      <c r="B69" s="585"/>
      <c r="C69" s="523"/>
      <c r="D69" s="523"/>
      <c r="E69" s="182" t="e">
        <f>'5- Identificación de Riesgos'!#REF!</f>
        <v>#REF!</v>
      </c>
      <c r="F69" s="520"/>
      <c r="G69" s="599"/>
      <c r="H69" s="523"/>
      <c r="I69" s="152"/>
      <c r="J69" s="587"/>
      <c r="K69" s="587"/>
      <c r="L69" s="589"/>
      <c r="M69" s="536"/>
      <c r="N69" s="585"/>
      <c r="O69" s="183"/>
      <c r="P69" s="183"/>
      <c r="Q69" s="184"/>
    </row>
  </sheetData>
  <mergeCells count="106">
    <mergeCell ref="O50:Q50"/>
    <mergeCell ref="O51:Q51"/>
    <mergeCell ref="O52:Q52"/>
    <mergeCell ref="O60:Q60"/>
    <mergeCell ref="O61:Q61"/>
    <mergeCell ref="O62:Q62"/>
    <mergeCell ref="M60:M69"/>
    <mergeCell ref="N60:N69"/>
    <mergeCell ref="G60:G69"/>
    <mergeCell ref="H60:H69"/>
    <mergeCell ref="J60:J69"/>
    <mergeCell ref="K60:K69"/>
    <mergeCell ref="L60:L69"/>
    <mergeCell ref="A60:A69"/>
    <mergeCell ref="B60:B69"/>
    <mergeCell ref="C60:C69"/>
    <mergeCell ref="D60:D69"/>
    <mergeCell ref="F60:F69"/>
    <mergeCell ref="A50:A59"/>
    <mergeCell ref="B50:B59"/>
    <mergeCell ref="C50:C59"/>
    <mergeCell ref="D50:D59"/>
    <mergeCell ref="F50:F59"/>
    <mergeCell ref="G50:G59"/>
    <mergeCell ref="H50:H59"/>
    <mergeCell ref="J50:J59"/>
    <mergeCell ref="K50:K5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M20:M29"/>
    <mergeCell ref="N20:N29"/>
    <mergeCell ref="L50:L59"/>
    <mergeCell ref="M50:M59"/>
    <mergeCell ref="N50:N59"/>
    <mergeCell ref="M10:M19"/>
    <mergeCell ref="N10:N19"/>
    <mergeCell ref="C10:C19"/>
    <mergeCell ref="D10:D19"/>
    <mergeCell ref="H20:H29"/>
    <mergeCell ref="J20:J29"/>
    <mergeCell ref="L20:L29"/>
    <mergeCell ref="M40:M49"/>
    <mergeCell ref="N40:N49"/>
    <mergeCell ref="G40:G49"/>
    <mergeCell ref="H40:H49"/>
    <mergeCell ref="J40:J49"/>
    <mergeCell ref="K40:K49"/>
    <mergeCell ref="L40:L49"/>
    <mergeCell ref="H30:H39"/>
    <mergeCell ref="M30:M39"/>
    <mergeCell ref="N30:N39"/>
    <mergeCell ref="F10:F19"/>
    <mergeCell ref="K8:K9"/>
    <mergeCell ref="I8:I9"/>
    <mergeCell ref="E8:E9"/>
    <mergeCell ref="L10:L19"/>
    <mergeCell ref="A6:B6"/>
    <mergeCell ref="F20:F29"/>
    <mergeCell ref="G20:G29"/>
    <mergeCell ref="A20:A29"/>
    <mergeCell ref="B20:B29"/>
    <mergeCell ref="K20:K29"/>
    <mergeCell ref="G10:G19"/>
    <mergeCell ref="H10:H19"/>
    <mergeCell ref="J10:J19"/>
    <mergeCell ref="K10:K19"/>
    <mergeCell ref="D20:D29"/>
    <mergeCell ref="C20:C29"/>
    <mergeCell ref="A10:A19"/>
    <mergeCell ref="B10:B19"/>
    <mergeCell ref="J30:J39"/>
    <mergeCell ref="K30:K39"/>
    <mergeCell ref="L30:L39"/>
    <mergeCell ref="A40:A49"/>
    <mergeCell ref="B40:B49"/>
    <mergeCell ref="C40:C49"/>
    <mergeCell ref="D40:D49"/>
    <mergeCell ref="F40:F49"/>
    <mergeCell ref="A30:A39"/>
    <mergeCell ref="B30:B39"/>
    <mergeCell ref="C30:C39"/>
    <mergeCell ref="D30:D39"/>
    <mergeCell ref="F30:F39"/>
    <mergeCell ref="G30:G39"/>
  </mergeCells>
  <conditionalFormatting sqref="F10 F20 F30 F40">
    <cfRule type="containsText" dxfId="392" priority="587" operator="containsText" text="Muy Baja">
      <formula>NOT(ISERROR(SEARCH("Muy Baja",F10)))</formula>
    </cfRule>
    <cfRule type="containsText" dxfId="391" priority="588" operator="containsText" text="Baja">
      <formula>NOT(ISERROR(SEARCH("Baja",F10)))</formula>
    </cfRule>
    <cfRule type="containsText" dxfId="390" priority="589" operator="containsText" text="Muy Alta">
      <formula>NOT(ISERROR(SEARCH("Muy Alta",F10)))</formula>
    </cfRule>
    <cfRule type="containsText" dxfId="389" priority="591" operator="containsText" text="Alta">
      <formula>NOT(ISERROR(SEARCH("Alta",F10)))</formula>
    </cfRule>
    <cfRule type="containsText" dxfId="388" priority="592" operator="containsText" text="Media">
      <formula>NOT(ISERROR(SEARCH("Media",F10)))</formula>
    </cfRule>
    <cfRule type="containsText" dxfId="387" priority="593" operator="containsText" text="Media">
      <formula>NOT(ISERROR(SEARCH("Media",F10)))</formula>
    </cfRule>
    <cfRule type="containsText" dxfId="386" priority="594" operator="containsText" text="Media">
      <formula>NOT(ISERROR(SEARCH("Media",F10)))</formula>
    </cfRule>
    <cfRule type="containsText" dxfId="385" priority="595" operator="containsText" text="Muy Baja">
      <formula>NOT(ISERROR(SEARCH("Muy Baja",F10)))</formula>
    </cfRule>
    <cfRule type="containsText" dxfId="384" priority="596" operator="containsText" text="Baja">
      <formula>NOT(ISERROR(SEARCH("Baja",F10)))</formula>
    </cfRule>
    <cfRule type="containsText" dxfId="383" priority="597" operator="containsText" text="Muy Baja">
      <formula>NOT(ISERROR(SEARCH("Muy Baja",F10)))</formula>
    </cfRule>
    <cfRule type="containsText" dxfId="382" priority="598" operator="containsText" text="Muy Baja">
      <formula>NOT(ISERROR(SEARCH("Muy Baja",F10)))</formula>
    </cfRule>
    <cfRule type="containsText" dxfId="381" priority="599" operator="containsText" text="Muy Baja">
      <formula>NOT(ISERROR(SEARCH("Muy Baja",F10)))</formula>
    </cfRule>
    <cfRule type="containsText" dxfId="380" priority="600" operator="containsText" text="Muy Baja'Tabla probabilidad'!">
      <formula>NOT(ISERROR(SEARCH("Muy Baja'Tabla probabilidad'!",F10)))</formula>
    </cfRule>
    <cfRule type="containsText" dxfId="379" priority="601" operator="containsText" text="Muy bajo">
      <formula>NOT(ISERROR(SEARCH("Muy bajo",F10)))</formula>
    </cfRule>
    <cfRule type="containsText" dxfId="378" priority="602" operator="containsText" text="Alta">
      <formula>NOT(ISERROR(SEARCH("Alta",F10)))</formula>
    </cfRule>
    <cfRule type="containsText" dxfId="377" priority="603" operator="containsText" text="Media">
      <formula>NOT(ISERROR(SEARCH("Media",F10)))</formula>
    </cfRule>
    <cfRule type="containsText" dxfId="376" priority="604" operator="containsText" text="Baja">
      <formula>NOT(ISERROR(SEARCH("Baja",F10)))</formula>
    </cfRule>
    <cfRule type="containsText" dxfId="375" priority="605" operator="containsText" text="Muy baja">
      <formula>NOT(ISERROR(SEARCH("Muy baja",F10)))</formula>
    </cfRule>
    <cfRule type="cellIs" dxfId="372" priority="608" operator="between">
      <formula>1</formula>
      <formula>2</formula>
    </cfRule>
    <cfRule type="cellIs" dxfId="371" priority="609" operator="between">
      <formula>0</formula>
      <formula>2</formula>
    </cfRule>
  </conditionalFormatting>
  <conditionalFormatting sqref="F50">
    <cfRule type="containsText" dxfId="370" priority="189" operator="containsText" text="Muy Baja">
      <formula>NOT(ISERROR(SEARCH("Muy Baja",F50)))</formula>
    </cfRule>
    <cfRule type="containsText" dxfId="369" priority="190" operator="containsText" text="Baja">
      <formula>NOT(ISERROR(SEARCH("Baja",F50)))</formula>
    </cfRule>
    <cfRule type="containsText" dxfId="368" priority="191" operator="containsText" text="Muy Alta">
      <formula>NOT(ISERROR(SEARCH("Muy Alta",F50)))</formula>
    </cfRule>
    <cfRule type="containsText" dxfId="367" priority="192" operator="containsText" text="Alta">
      <formula>NOT(ISERROR(SEARCH("Alta",F50)))</formula>
    </cfRule>
    <cfRule type="containsText" dxfId="366" priority="193" operator="containsText" text="Media">
      <formula>NOT(ISERROR(SEARCH("Media",F50)))</formula>
    </cfRule>
    <cfRule type="containsText" dxfId="365" priority="194" operator="containsText" text="Media">
      <formula>NOT(ISERROR(SEARCH("Media",F50)))</formula>
    </cfRule>
    <cfRule type="containsText" dxfId="364" priority="195" operator="containsText" text="Media">
      <formula>NOT(ISERROR(SEARCH("Media",F50)))</formula>
    </cfRule>
    <cfRule type="containsText" dxfId="363" priority="196" operator="containsText" text="Muy Baja">
      <formula>NOT(ISERROR(SEARCH("Muy Baja",F50)))</formula>
    </cfRule>
    <cfRule type="containsText" dxfId="362" priority="197" operator="containsText" text="Baja">
      <formula>NOT(ISERROR(SEARCH("Baja",F50)))</formula>
    </cfRule>
    <cfRule type="containsText" dxfId="361" priority="198" operator="containsText" text="Muy Baja">
      <formula>NOT(ISERROR(SEARCH("Muy Baja",F50)))</formula>
    </cfRule>
    <cfRule type="containsText" dxfId="360" priority="199" operator="containsText" text="Muy Baja">
      <formula>NOT(ISERROR(SEARCH("Muy Baja",F50)))</formula>
    </cfRule>
    <cfRule type="containsText" dxfId="359" priority="200" operator="containsText" text="Muy Baja">
      <formula>NOT(ISERROR(SEARCH("Muy Baja",F50)))</formula>
    </cfRule>
    <cfRule type="containsText" dxfId="358" priority="201" operator="containsText" text="Muy Baja'Tabla probabilidad'!">
      <formula>NOT(ISERROR(SEARCH("Muy Baja'Tabla probabilidad'!",F50)))</formula>
    </cfRule>
    <cfRule type="containsText" dxfId="357" priority="202" operator="containsText" text="Muy bajo">
      <formula>NOT(ISERROR(SEARCH("Muy bajo",F50)))</formula>
    </cfRule>
    <cfRule type="containsText" dxfId="356" priority="203" operator="containsText" text="Alta">
      <formula>NOT(ISERROR(SEARCH("Alta",F50)))</formula>
    </cfRule>
    <cfRule type="containsText" dxfId="355" priority="204" operator="containsText" text="Media">
      <formula>NOT(ISERROR(SEARCH("Media",F50)))</formula>
    </cfRule>
    <cfRule type="containsText" dxfId="354" priority="205" operator="containsText" text="Baja">
      <formula>NOT(ISERROR(SEARCH("Baja",F50)))</formula>
    </cfRule>
    <cfRule type="containsText" dxfId="353" priority="206" operator="containsText" text="Muy baja">
      <formula>NOT(ISERROR(SEARCH("Muy baja",F50)))</formula>
    </cfRule>
    <cfRule type="cellIs" dxfId="350" priority="209" operator="between">
      <formula>1</formula>
      <formula>2</formula>
    </cfRule>
    <cfRule type="cellIs" dxfId="349" priority="210" operator="between">
      <formula>0</formula>
      <formula>2</formula>
    </cfRule>
  </conditionalFormatting>
  <conditionalFormatting sqref="F60">
    <cfRule type="containsText" dxfId="348" priority="63" operator="containsText" text="Muy Baja">
      <formula>NOT(ISERROR(SEARCH("Muy Baja",F60)))</formula>
    </cfRule>
    <cfRule type="containsText" dxfId="347" priority="64" operator="containsText" text="Baja">
      <formula>NOT(ISERROR(SEARCH("Baja",F60)))</formula>
    </cfRule>
    <cfRule type="containsText" dxfId="346" priority="65" operator="containsText" text="Muy Alta">
      <formula>NOT(ISERROR(SEARCH("Muy Alta",F60)))</formula>
    </cfRule>
    <cfRule type="containsText" dxfId="345" priority="66" operator="containsText" text="Alta">
      <formula>NOT(ISERROR(SEARCH("Alta",F60)))</formula>
    </cfRule>
    <cfRule type="containsText" dxfId="344" priority="67" operator="containsText" text="Media">
      <formula>NOT(ISERROR(SEARCH("Media",F60)))</formula>
    </cfRule>
    <cfRule type="containsText" dxfId="343" priority="68" operator="containsText" text="Media">
      <formula>NOT(ISERROR(SEARCH("Media",F60)))</formula>
    </cfRule>
    <cfRule type="containsText" dxfId="342" priority="69" operator="containsText" text="Media">
      <formula>NOT(ISERROR(SEARCH("Media",F60)))</formula>
    </cfRule>
    <cfRule type="containsText" dxfId="341" priority="70" operator="containsText" text="Muy Baja">
      <formula>NOT(ISERROR(SEARCH("Muy Baja",F60)))</formula>
    </cfRule>
    <cfRule type="containsText" dxfId="340" priority="71" operator="containsText" text="Baja">
      <formula>NOT(ISERROR(SEARCH("Baja",F60)))</formula>
    </cfRule>
    <cfRule type="containsText" dxfId="339" priority="72" operator="containsText" text="Muy Baja">
      <formula>NOT(ISERROR(SEARCH("Muy Baja",F60)))</formula>
    </cfRule>
    <cfRule type="containsText" dxfId="338" priority="73" operator="containsText" text="Muy Baja">
      <formula>NOT(ISERROR(SEARCH("Muy Baja",F60)))</formula>
    </cfRule>
    <cfRule type="containsText" dxfId="337" priority="74" operator="containsText" text="Muy Baja">
      <formula>NOT(ISERROR(SEARCH("Muy Baja",F60)))</formula>
    </cfRule>
    <cfRule type="containsText" dxfId="336" priority="75" operator="containsText" text="Muy Baja'Tabla probabilidad'!">
      <formula>NOT(ISERROR(SEARCH("Muy Baja'Tabla probabilidad'!",F60)))</formula>
    </cfRule>
    <cfRule type="containsText" dxfId="335" priority="76" operator="containsText" text="Muy bajo">
      <formula>NOT(ISERROR(SEARCH("Muy bajo",F60)))</formula>
    </cfRule>
    <cfRule type="containsText" dxfId="334" priority="77" operator="containsText" text="Alta">
      <formula>NOT(ISERROR(SEARCH("Alta",F60)))</formula>
    </cfRule>
    <cfRule type="containsText" dxfId="333" priority="78" operator="containsText" text="Media">
      <formula>NOT(ISERROR(SEARCH("Media",F60)))</formula>
    </cfRule>
    <cfRule type="containsText" dxfId="332" priority="79" operator="containsText" text="Baja">
      <formula>NOT(ISERROR(SEARCH("Baja",F60)))</formula>
    </cfRule>
    <cfRule type="containsText" dxfId="331" priority="80" operator="containsText" text="Muy baja">
      <formula>NOT(ISERROR(SEARCH("Muy baja",F60)))</formula>
    </cfRule>
    <cfRule type="cellIs" dxfId="328" priority="83" operator="between">
      <formula>1</formula>
      <formula>2</formula>
    </cfRule>
    <cfRule type="cellIs" dxfId="327" priority="84" operator="between">
      <formula>0</formula>
      <formula>2</formula>
    </cfRule>
  </conditionalFormatting>
  <conditionalFormatting sqref="G10 G20 G30 G40">
    <cfRule type="containsText" dxfId="326" priority="581" operator="containsText" text="Catastrófico">
      <formula>NOT(ISERROR(SEARCH("Catastrófico",G10)))</formula>
    </cfRule>
    <cfRule type="containsText" dxfId="325" priority="582" operator="containsText" text="Mayor">
      <formula>NOT(ISERROR(SEARCH("Mayor",G10)))</formula>
    </cfRule>
    <cfRule type="containsText" dxfId="324" priority="583" operator="containsText" text="Alta">
      <formula>NOT(ISERROR(SEARCH("Alta",G10)))</formula>
    </cfRule>
    <cfRule type="containsText" dxfId="323" priority="584" operator="containsText" text="Moderado">
      <formula>NOT(ISERROR(SEARCH("Moderado",G10)))</formula>
    </cfRule>
    <cfRule type="containsText" dxfId="322" priority="585" operator="containsText" text="Menor">
      <formula>NOT(ISERROR(SEARCH("Menor",G10)))</formula>
    </cfRule>
    <cfRule type="containsText" dxfId="321" priority="586" operator="containsText" text="Leve">
      <formula>NOT(ISERROR(SEARCH("Leve",G10)))</formula>
    </cfRule>
  </conditionalFormatting>
  <conditionalFormatting sqref="G50">
    <cfRule type="containsText" dxfId="320" priority="183" operator="containsText" text="Catastrófico">
      <formula>NOT(ISERROR(SEARCH("Catastrófico",G50)))</formula>
    </cfRule>
    <cfRule type="containsText" dxfId="319" priority="184" operator="containsText" text="Mayor">
      <formula>NOT(ISERROR(SEARCH("Mayor",G50)))</formula>
    </cfRule>
    <cfRule type="containsText" dxfId="318" priority="185" operator="containsText" text="Alta">
      <formula>NOT(ISERROR(SEARCH("Alta",G50)))</formula>
    </cfRule>
    <cfRule type="containsText" dxfId="317" priority="186" operator="containsText" text="Moderado">
      <formula>NOT(ISERROR(SEARCH("Moderado",G50)))</formula>
    </cfRule>
    <cfRule type="containsText" dxfId="316" priority="187" operator="containsText" text="Menor">
      <formula>NOT(ISERROR(SEARCH("Menor",G50)))</formula>
    </cfRule>
    <cfRule type="containsText" dxfId="315" priority="188" operator="containsText" text="Leve">
      <formula>NOT(ISERROR(SEARCH("Leve",G50)))</formula>
    </cfRule>
  </conditionalFormatting>
  <conditionalFormatting sqref="G60">
    <cfRule type="containsText" dxfId="314" priority="57" operator="containsText" text="Catastrófico">
      <formula>NOT(ISERROR(SEARCH("Catastrófico",G60)))</formula>
    </cfRule>
    <cfRule type="containsText" dxfId="313" priority="58" operator="containsText" text="Mayor">
      <formula>NOT(ISERROR(SEARCH("Mayor",G60)))</formula>
    </cfRule>
    <cfRule type="containsText" dxfId="312" priority="59" operator="containsText" text="Alta">
      <formula>NOT(ISERROR(SEARCH("Alta",G60)))</formula>
    </cfRule>
    <cfRule type="containsText" dxfId="311" priority="60" operator="containsText" text="Moderado">
      <formula>NOT(ISERROR(SEARCH("Moderado",G60)))</formula>
    </cfRule>
    <cfRule type="containsText" dxfId="310" priority="61" operator="containsText" text="Menor">
      <formula>NOT(ISERROR(SEARCH("Menor",G60)))</formula>
    </cfRule>
    <cfRule type="containsText" dxfId="309" priority="62" operator="containsText" text="Leve">
      <formula>NOT(ISERROR(SEARCH("Leve",G60)))</formula>
    </cfRule>
  </conditionalFormatting>
  <conditionalFormatting sqref="H10:I10 H20:I20 H30:I30 H40:I40">
    <cfRule type="containsText" dxfId="308" priority="576" operator="containsText" text="Extremo">
      <formula>NOT(ISERROR(SEARCH("Extremo",H10)))</formula>
    </cfRule>
    <cfRule type="containsText" dxfId="307" priority="577" operator="containsText" text="Alto">
      <formula>NOT(ISERROR(SEARCH("Alto",H10)))</formula>
    </cfRule>
    <cfRule type="containsText" dxfId="306" priority="578" operator="containsText" text="Bajo">
      <formula>NOT(ISERROR(SEARCH("Bajo",H10)))</formula>
    </cfRule>
    <cfRule type="containsText" dxfId="305" priority="579" operator="containsText" text="Moderado">
      <formula>NOT(ISERROR(SEARCH("Moderado",H10)))</formula>
    </cfRule>
    <cfRule type="containsText" dxfId="304" priority="580" operator="containsText" text="Extremo">
      <formula>NOT(ISERROR(SEARCH("Extremo",H10)))</formula>
    </cfRule>
  </conditionalFormatting>
  <conditionalFormatting sqref="H50:I50">
    <cfRule type="containsText" dxfId="303" priority="178" operator="containsText" text="Extremo">
      <formula>NOT(ISERROR(SEARCH("Extremo",H50)))</formula>
    </cfRule>
    <cfRule type="containsText" dxfId="302" priority="179" operator="containsText" text="Alto">
      <formula>NOT(ISERROR(SEARCH("Alto",H50)))</formula>
    </cfRule>
    <cfRule type="containsText" dxfId="301" priority="180" operator="containsText" text="Bajo">
      <formula>NOT(ISERROR(SEARCH("Bajo",H50)))</formula>
    </cfRule>
    <cfRule type="containsText" dxfId="300" priority="181" operator="containsText" text="Moderado">
      <formula>NOT(ISERROR(SEARCH("Moderado",H50)))</formula>
    </cfRule>
    <cfRule type="containsText" dxfId="299" priority="182" operator="containsText" text="Extremo">
      <formula>NOT(ISERROR(SEARCH("Extremo",H50)))</formula>
    </cfRule>
  </conditionalFormatting>
  <conditionalFormatting sqref="H60:I60">
    <cfRule type="containsText" dxfId="298" priority="52" operator="containsText" text="Extremo">
      <formula>NOT(ISERROR(SEARCH("Extremo",H60)))</formula>
    </cfRule>
    <cfRule type="containsText" dxfId="297" priority="53" operator="containsText" text="Alto">
      <formula>NOT(ISERROR(SEARCH("Alto",H60)))</formula>
    </cfRule>
    <cfRule type="containsText" dxfId="296" priority="54" operator="containsText" text="Bajo">
      <formula>NOT(ISERROR(SEARCH("Bajo",H60)))</formula>
    </cfRule>
    <cfRule type="containsText" dxfId="295" priority="55" operator="containsText" text="Moderado">
      <formula>NOT(ISERROR(SEARCH("Moderado",H60)))</formula>
    </cfRule>
    <cfRule type="containsText" dxfId="294" priority="56" operator="containsText" text="Extremo">
      <formula>NOT(ISERROR(SEARCH("Extremo",H60)))</formula>
    </cfRule>
  </conditionalFormatting>
  <conditionalFormatting sqref="J10:J39">
    <cfRule type="containsText" dxfId="293" priority="545" operator="containsText" text="Muy Alta">
      <formula>NOT(ISERROR(SEARCH("Muy Alta",J10)))</formula>
    </cfRule>
    <cfRule type="containsText" dxfId="292" priority="546" operator="containsText" text="Alta">
      <formula>NOT(ISERROR(SEARCH("Alta",J10)))</formula>
    </cfRule>
    <cfRule type="containsText" dxfId="291" priority="547" operator="containsText" text="Media">
      <formula>NOT(ISERROR(SEARCH("Media",J10)))</formula>
    </cfRule>
    <cfRule type="containsText" dxfId="290" priority="548" operator="containsText" text="Baja">
      <formula>NOT(ISERROR(SEARCH("Baja",J10)))</formula>
    </cfRule>
    <cfRule type="containsText" dxfId="289" priority="549" operator="containsText" text="Muy Baja">
      <formula>NOT(ISERROR(SEARCH("Muy Baja",J10)))</formula>
    </cfRule>
  </conditionalFormatting>
  <conditionalFormatting sqref="J10:J69">
    <cfRule type="containsText" dxfId="288" priority="263" operator="containsText" text="Muy Baja">
      <formula>NOT(ISERROR(SEARCH("Muy Baja",J10)))</formula>
    </cfRule>
  </conditionalFormatting>
  <conditionalFormatting sqref="J40:J69">
    <cfRule type="containsText" dxfId="287" priority="253" operator="containsText" text="Muy Baja">
      <formula>NOT(ISERROR(SEARCH("Muy Baja",J40)))</formula>
    </cfRule>
    <cfRule type="containsText" dxfId="286" priority="259" operator="containsText" text="Muy Alta">
      <formula>NOT(ISERROR(SEARCH("Muy Alta",J40)))</formula>
    </cfRule>
    <cfRule type="containsText" dxfId="285" priority="260" operator="containsText" text="Alta">
      <formula>NOT(ISERROR(SEARCH("Alta",J40)))</formula>
    </cfRule>
    <cfRule type="containsText" dxfId="284" priority="261" operator="containsText" text="Media">
      <formula>NOT(ISERROR(SEARCH("Media",J40)))</formula>
    </cfRule>
    <cfRule type="containsText" dxfId="283" priority="262" operator="containsText" text="Baja">
      <formula>NOT(ISERROR(SEARCH("Baja",J40)))</formula>
    </cfRule>
  </conditionalFormatting>
  <conditionalFormatting sqref="K10:K69">
    <cfRule type="containsText" dxfId="282" priority="254" operator="containsText" text="Catastrófico">
      <formula>NOT(ISERROR(SEARCH("Catastrófico",K10)))</formula>
    </cfRule>
    <cfRule type="containsText" dxfId="281" priority="255" operator="containsText" text="Moderado">
      <formula>NOT(ISERROR(SEARCH("Moderado",K10)))</formula>
    </cfRule>
    <cfRule type="containsText" dxfId="280" priority="256" operator="containsText" text="Menor">
      <formula>NOT(ISERROR(SEARCH("Menor",K10)))</formula>
    </cfRule>
    <cfRule type="containsText" dxfId="279" priority="257" operator="containsText" text="Leve">
      <formula>NOT(ISERROR(SEARCH("Leve",K10)))</formula>
    </cfRule>
    <cfRule type="containsText" dxfId="278" priority="258" operator="containsText" text="Mayor">
      <formula>NOT(ISERROR(SEARCH("Mayor",K10)))</formula>
    </cfRule>
  </conditionalFormatting>
  <conditionalFormatting sqref="M10 M20 M30">
    <cfRule type="containsText" dxfId="277" priority="550" operator="containsText" text="Extremo">
      <formula>NOT(ISERROR(SEARCH("Extremo",M10)))</formula>
    </cfRule>
    <cfRule type="containsText" dxfId="276" priority="551" operator="containsText" text="Alto">
      <formula>NOT(ISERROR(SEARCH("Alto",M10)))</formula>
    </cfRule>
    <cfRule type="containsText" dxfId="275" priority="552" operator="containsText" text="Moderado">
      <formula>NOT(ISERROR(SEARCH("Moderado",M10)))</formula>
    </cfRule>
    <cfRule type="containsText" dxfId="274" priority="553" operator="containsText" text="Menor">
      <formula>NOT(ISERROR(SEARCH("Menor",M10)))</formula>
    </cfRule>
    <cfRule type="containsText" dxfId="273" priority="554" operator="containsText" text="Bajo">
      <formula>NOT(ISERROR(SEARCH("Bajo",M10)))</formula>
    </cfRule>
    <cfRule type="containsText" dxfId="272" priority="555" operator="containsText" text="Moderado">
      <formula>NOT(ISERROR(SEARCH("Moderado",M10)))</formula>
    </cfRule>
    <cfRule type="containsText" dxfId="271" priority="556" operator="containsText" text="Extremo">
      <formula>NOT(ISERROR(SEARCH("Extremo",M10)))</formula>
    </cfRule>
    <cfRule type="containsText" dxfId="270" priority="557" operator="containsText" text="Baja">
      <formula>NOT(ISERROR(SEARCH("Baja",M10)))</formula>
    </cfRule>
    <cfRule type="containsText" dxfId="269" priority="558" operator="containsText" text="Alto">
      <formula>NOT(ISERROR(SEARCH("Alto",M10)))</formula>
    </cfRule>
  </conditionalFormatting>
  <conditionalFormatting sqref="M40">
    <cfRule type="containsText" dxfId="268" priority="264" operator="containsText" text="Extremo">
      <formula>NOT(ISERROR(SEARCH("Extremo",M40)))</formula>
    </cfRule>
    <cfRule type="containsText" dxfId="267" priority="265" operator="containsText" text="Alto">
      <formula>NOT(ISERROR(SEARCH("Alto",M40)))</formula>
    </cfRule>
    <cfRule type="containsText" dxfId="266" priority="266" operator="containsText" text="Moderado">
      <formula>NOT(ISERROR(SEARCH("Moderado",M40)))</formula>
    </cfRule>
    <cfRule type="containsText" dxfId="265" priority="267" operator="containsText" text="Menor">
      <formula>NOT(ISERROR(SEARCH("Menor",M40)))</formula>
    </cfRule>
    <cfRule type="containsText" dxfId="264" priority="268" operator="containsText" text="Bajo">
      <formula>NOT(ISERROR(SEARCH("Bajo",M40)))</formula>
    </cfRule>
    <cfRule type="containsText" dxfId="263" priority="269" operator="containsText" text="Moderado">
      <formula>NOT(ISERROR(SEARCH("Moderado",M40)))</formula>
    </cfRule>
    <cfRule type="containsText" dxfId="262" priority="270" operator="containsText" text="Extremo">
      <formula>NOT(ISERROR(SEARCH("Extremo",M40)))</formula>
    </cfRule>
    <cfRule type="containsText" dxfId="261" priority="271" operator="containsText" text="Baja">
      <formula>NOT(ISERROR(SEARCH("Baja",M40)))</formula>
    </cfRule>
    <cfRule type="containsText" dxfId="260" priority="272" operator="containsText" text="Alto">
      <formula>NOT(ISERROR(SEARCH("Alto",M40)))</formula>
    </cfRule>
  </conditionalFormatting>
  <conditionalFormatting sqref="M50">
    <cfRule type="containsText" dxfId="259" priority="169" operator="containsText" text="Extremo">
      <formula>NOT(ISERROR(SEARCH("Extremo",M50)))</formula>
    </cfRule>
    <cfRule type="containsText" dxfId="258" priority="170" operator="containsText" text="Alto">
      <formula>NOT(ISERROR(SEARCH("Alto",M50)))</formula>
    </cfRule>
    <cfRule type="containsText" dxfId="257" priority="171" operator="containsText" text="Moderado">
      <formula>NOT(ISERROR(SEARCH("Moderado",M50)))</formula>
    </cfRule>
    <cfRule type="containsText" dxfId="256" priority="172" operator="containsText" text="Menor">
      <formula>NOT(ISERROR(SEARCH("Menor",M50)))</formula>
    </cfRule>
    <cfRule type="containsText" dxfId="255" priority="173" operator="containsText" text="Bajo">
      <formula>NOT(ISERROR(SEARCH("Bajo",M50)))</formula>
    </cfRule>
    <cfRule type="containsText" dxfId="254" priority="174" operator="containsText" text="Moderado">
      <formula>NOT(ISERROR(SEARCH("Moderado",M50)))</formula>
    </cfRule>
    <cfRule type="containsText" dxfId="253" priority="175" operator="containsText" text="Extremo">
      <formula>NOT(ISERROR(SEARCH("Extremo",M50)))</formula>
    </cfRule>
    <cfRule type="containsText" dxfId="252" priority="176" operator="containsText" text="Baja">
      <formula>NOT(ISERROR(SEARCH("Baja",M50)))</formula>
    </cfRule>
    <cfRule type="containsText" dxfId="251" priority="177" operator="containsText" text="Alto">
      <formula>NOT(ISERROR(SEARCH("Alto",M50)))</formula>
    </cfRule>
  </conditionalFormatting>
  <conditionalFormatting sqref="M60">
    <cfRule type="containsText" dxfId="250" priority="43" operator="containsText" text="Extremo">
      <formula>NOT(ISERROR(SEARCH("Extremo",M60)))</formula>
    </cfRule>
    <cfRule type="containsText" dxfId="249" priority="44" operator="containsText" text="Alto">
      <formula>NOT(ISERROR(SEARCH("Alto",M60)))</formula>
    </cfRule>
    <cfRule type="containsText" dxfId="248" priority="45" operator="containsText" text="Moderado">
      <formula>NOT(ISERROR(SEARCH("Moderado",M60)))</formula>
    </cfRule>
    <cfRule type="containsText" dxfId="247" priority="46" operator="containsText" text="Menor">
      <formula>NOT(ISERROR(SEARCH("Menor",M60)))</formula>
    </cfRule>
    <cfRule type="containsText" dxfId="246" priority="47" operator="containsText" text="Bajo">
      <formula>NOT(ISERROR(SEARCH("Bajo",M60)))</formula>
    </cfRule>
    <cfRule type="containsText" dxfId="245" priority="48" operator="containsText" text="Moderado">
      <formula>NOT(ISERROR(SEARCH("Moderado",M60)))</formula>
    </cfRule>
    <cfRule type="containsText" dxfId="244" priority="49" operator="containsText" text="Extremo">
      <formula>NOT(ISERROR(SEARCH("Extremo",M60)))</formula>
    </cfRule>
    <cfRule type="containsText" dxfId="243" priority="50" operator="containsText" text="Baja">
      <formula>NOT(ISERROR(SEARCH("Baja",M60)))</formula>
    </cfRule>
    <cfRule type="containsText" dxfId="242" priority="51" operator="containsText" text="Alto">
      <formula>NOT(ISERROR(SEARCH("Alto",M60)))</formula>
    </cfRule>
  </conditionalFormatting>
  <dataValidations count="1">
    <dataValidation type="list" allowBlank="1" showInputMessage="1" showErrorMessage="1" sqref="D10:D6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xm:sqref>
        </x14:conditionalFormatting>
        <x14:conditionalFormatting xmlns:xm="http://schemas.microsoft.com/office/excel/2006/main">
          <x14:cfRule type="containsText" priority="207" operator="containsText" id="{37B1FF55-3E45-460B-95E7-60D085119331}">
            <xm:f>NOT(ISERROR(SEARCH('8- Políticas de Administración '!$B$5,F50)))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'!$B$5,F50)))</xm:f>
            <xm:f>'8- Políticas de Administración '!$B$5</xm:f>
            <x14:dxf>
              <font>
                <color rgb="FF9C0006"/>
              </font>
              <fill>
                <patternFill>
                  <bgColor rgb="FFFFC7CE"/>
                </patternFill>
              </fill>
            </x14:dxf>
          </x14:cfRule>
          <xm:sqref>F50</xm:sqref>
        </x14:conditionalFormatting>
        <x14:conditionalFormatting xmlns:xm="http://schemas.microsoft.com/office/excel/2006/main">
          <x14:cfRule type="containsText" priority="81" operator="containsText" id="{B789873B-1499-470E-AC4A-852F1DABE718}">
            <xm:f>NOT(ISERROR(SEARCH('8- Políticas de Administración '!$B$5,F60)))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'!$B$5,F60)))</xm:f>
            <xm:f>'8- Políticas de Administración '!$B$5</xm:f>
            <x14:dxf>
              <font>
                <color rgb="FF9C0006"/>
              </font>
              <fill>
                <patternFill>
                  <bgColor rgb="FFFFC7CE"/>
                </patternFill>
              </fill>
            </x14:dxf>
          </x14:cfRule>
          <xm:sqref>F60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H6" sqref="H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29"/>
    <col min="15" max="15" width="102.7109375" style="210" customWidth="1"/>
    <col min="16" max="32" width="11.5703125" style="97"/>
    <col min="33" max="36" width="11.42578125" style="3"/>
    <col min="37" max="138" width="11.42578125" style="2"/>
  </cols>
  <sheetData>
    <row r="1" spans="1:138" s="2" customFormat="1">
      <c r="E1" s="47"/>
      <c r="N1" s="126"/>
      <c r="O1" s="205"/>
      <c r="P1" s="3"/>
      <c r="Q1" s="3"/>
      <c r="R1" s="3"/>
      <c r="S1" s="3"/>
      <c r="T1" s="3"/>
      <c r="U1" s="3"/>
      <c r="V1" s="3"/>
      <c r="W1" s="3"/>
      <c r="X1" s="3"/>
      <c r="Y1" s="3"/>
      <c r="Z1" s="3"/>
      <c r="AA1" s="3"/>
      <c r="AB1" s="3"/>
      <c r="AC1" s="3"/>
      <c r="AD1" s="3"/>
      <c r="AE1" s="3"/>
      <c r="AF1" s="3"/>
      <c r="AG1" s="3"/>
      <c r="AH1" s="3"/>
      <c r="AI1" s="3"/>
      <c r="AJ1" s="3"/>
    </row>
    <row r="2" spans="1:138" ht="24" thickBot="1">
      <c r="A2" s="2"/>
      <c r="B2" s="618" t="s">
        <v>362</v>
      </c>
      <c r="C2" s="618"/>
      <c r="D2" s="618"/>
      <c r="E2" s="618"/>
      <c r="F2" s="88"/>
      <c r="G2" s="2"/>
      <c r="H2" s="2"/>
      <c r="I2" s="2"/>
      <c r="J2" s="2"/>
      <c r="K2" s="2"/>
      <c r="L2" s="2"/>
      <c r="M2" s="2"/>
      <c r="N2" s="126"/>
      <c r="O2" s="205"/>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6"/>
      <c r="O3" s="205"/>
      <c r="P3" s="3"/>
      <c r="Q3" s="3"/>
      <c r="R3" s="3"/>
      <c r="S3" s="3"/>
      <c r="T3" s="3"/>
      <c r="U3" s="3"/>
      <c r="V3" s="3"/>
      <c r="W3" s="3"/>
      <c r="X3" s="3"/>
      <c r="Y3" s="3"/>
      <c r="Z3" s="3"/>
      <c r="AA3" s="3"/>
      <c r="AB3" s="3"/>
      <c r="AC3" s="3"/>
      <c r="AD3" s="3"/>
      <c r="AE3" s="3"/>
      <c r="AF3" s="3"/>
    </row>
    <row r="4" spans="1:138" ht="21">
      <c r="A4" s="2"/>
      <c r="B4" s="63"/>
      <c r="C4" s="64" t="s">
        <v>363</v>
      </c>
      <c r="D4" s="64"/>
      <c r="E4" s="64" t="s">
        <v>364</v>
      </c>
      <c r="F4" s="65"/>
      <c r="G4" s="2"/>
      <c r="H4" s="2"/>
      <c r="I4" s="2"/>
      <c r="J4" s="2"/>
      <c r="K4" s="2"/>
      <c r="L4" s="2"/>
      <c r="M4" s="2"/>
      <c r="N4" s="126"/>
      <c r="O4" s="205"/>
      <c r="P4" s="3"/>
      <c r="Q4" s="3"/>
      <c r="R4" s="3"/>
      <c r="S4" s="3"/>
      <c r="T4" s="3"/>
      <c r="U4" s="3"/>
      <c r="V4" s="3"/>
      <c r="W4" s="3"/>
      <c r="X4" s="3"/>
      <c r="Y4" s="3"/>
      <c r="Z4" s="3"/>
      <c r="AA4" s="3"/>
      <c r="AB4" s="3"/>
      <c r="AC4" s="3"/>
      <c r="AD4" s="3"/>
      <c r="AE4" s="3"/>
      <c r="AF4" s="3"/>
    </row>
    <row r="5" spans="1:138" ht="40.5">
      <c r="A5" s="2"/>
      <c r="B5" s="63"/>
      <c r="C5" s="64" t="s">
        <v>365</v>
      </c>
      <c r="D5" s="64"/>
      <c r="E5" s="66" t="s">
        <v>366</v>
      </c>
      <c r="F5" s="64" t="s">
        <v>364</v>
      </c>
      <c r="G5" s="2"/>
      <c r="H5" s="2"/>
      <c r="I5" s="2"/>
      <c r="J5" s="2"/>
      <c r="K5" s="2"/>
      <c r="L5" s="2"/>
      <c r="M5" s="2"/>
      <c r="N5" s="126"/>
      <c r="O5" s="205"/>
      <c r="P5" s="3"/>
      <c r="Q5" s="3"/>
      <c r="R5" s="3"/>
      <c r="S5" s="3"/>
      <c r="T5" s="3"/>
      <c r="U5" s="3"/>
      <c r="V5" s="3"/>
      <c r="W5" s="3"/>
      <c r="X5" s="3"/>
      <c r="Y5" s="3"/>
      <c r="Z5" s="3"/>
      <c r="AA5" s="3"/>
      <c r="AB5" s="3"/>
      <c r="AC5" s="3"/>
      <c r="AD5" s="3"/>
      <c r="AE5" s="3"/>
      <c r="AF5" s="3"/>
    </row>
    <row r="6" spans="1:138" ht="20.25">
      <c r="A6" s="2"/>
      <c r="B6" s="67" t="s">
        <v>367</v>
      </c>
      <c r="C6" s="111" t="s">
        <v>368</v>
      </c>
      <c r="D6" s="68">
        <v>0.04</v>
      </c>
      <c r="E6" s="69" t="s">
        <v>369</v>
      </c>
      <c r="F6" s="70">
        <v>1</v>
      </c>
      <c r="G6" s="2"/>
      <c r="H6" s="52"/>
      <c r="I6" s="2"/>
      <c r="J6" s="2"/>
      <c r="K6" s="2"/>
      <c r="L6" s="2"/>
      <c r="M6" s="2"/>
      <c r="N6" s="126"/>
      <c r="O6" s="206"/>
      <c r="P6" s="3"/>
      <c r="Q6" s="3"/>
      <c r="R6" s="3"/>
      <c r="S6" s="3"/>
      <c r="T6" s="3"/>
      <c r="U6" s="3"/>
      <c r="V6" s="3"/>
      <c r="W6" s="3"/>
      <c r="X6" s="3"/>
      <c r="Y6" s="3"/>
      <c r="Z6" s="3"/>
      <c r="AA6" s="3"/>
      <c r="AB6" s="3"/>
      <c r="AC6" s="3"/>
      <c r="AD6" s="3"/>
      <c r="AE6" s="3"/>
      <c r="AF6" s="3"/>
    </row>
    <row r="7" spans="1:138" ht="20.25">
      <c r="A7" s="2"/>
      <c r="B7" s="71" t="s">
        <v>370</v>
      </c>
      <c r="C7" s="111" t="s">
        <v>371</v>
      </c>
      <c r="D7" s="68">
        <v>0.09</v>
      </c>
      <c r="E7" s="69" t="s">
        <v>372</v>
      </c>
      <c r="F7" s="70">
        <v>2</v>
      </c>
      <c r="G7" s="2"/>
      <c r="H7" s="2"/>
      <c r="I7" s="2"/>
      <c r="J7" s="2"/>
      <c r="K7" s="2"/>
      <c r="L7" s="2"/>
      <c r="M7" s="2"/>
      <c r="N7" s="126"/>
      <c r="O7" s="206"/>
      <c r="P7" s="3"/>
      <c r="Q7" s="3"/>
      <c r="R7" s="3"/>
      <c r="S7" s="3"/>
      <c r="T7" s="3"/>
      <c r="U7" s="3"/>
      <c r="V7" s="3"/>
      <c r="W7" s="3"/>
      <c r="X7" s="3"/>
      <c r="Y7" s="3"/>
      <c r="Z7" s="3"/>
      <c r="AA7" s="3"/>
      <c r="AB7" s="3"/>
      <c r="AC7" s="3"/>
      <c r="AD7" s="3"/>
      <c r="AE7" s="3"/>
      <c r="AF7" s="3"/>
    </row>
    <row r="8" spans="1:138" ht="20.25">
      <c r="A8" s="2"/>
      <c r="B8" s="72" t="s">
        <v>373</v>
      </c>
      <c r="C8" s="111" t="s">
        <v>374</v>
      </c>
      <c r="D8" s="68">
        <v>0.28999999999999998</v>
      </c>
      <c r="E8" s="69" t="s">
        <v>375</v>
      </c>
      <c r="F8" s="70">
        <v>3</v>
      </c>
      <c r="G8" s="2"/>
      <c r="H8" s="2"/>
      <c r="I8" s="2"/>
      <c r="J8" s="2"/>
      <c r="K8" s="2"/>
      <c r="L8" s="2"/>
      <c r="M8" s="2"/>
      <c r="N8" s="126"/>
      <c r="O8" s="206"/>
      <c r="P8" s="3"/>
      <c r="Q8" s="3"/>
      <c r="R8" s="3"/>
      <c r="S8" s="3"/>
      <c r="T8" s="3"/>
      <c r="U8" s="3"/>
      <c r="V8" s="3"/>
      <c r="W8" s="3"/>
      <c r="X8" s="3"/>
      <c r="Y8" s="3"/>
      <c r="Z8" s="3"/>
      <c r="AA8" s="3"/>
      <c r="AB8" s="3"/>
      <c r="AC8" s="3"/>
      <c r="AD8" s="3"/>
      <c r="AE8" s="3"/>
      <c r="AF8" s="3"/>
    </row>
    <row r="9" spans="1:138" ht="20.25">
      <c r="A9" s="2"/>
      <c r="B9" s="73" t="s">
        <v>376</v>
      </c>
      <c r="C9" s="111" t="s">
        <v>377</v>
      </c>
      <c r="D9" s="68">
        <v>0.49</v>
      </c>
      <c r="E9" s="69" t="s">
        <v>378</v>
      </c>
      <c r="F9" s="70">
        <v>4</v>
      </c>
      <c r="G9" s="2"/>
      <c r="H9" s="2"/>
      <c r="I9" s="2"/>
      <c r="J9" s="2"/>
      <c r="K9" s="2"/>
      <c r="L9" s="2"/>
      <c r="M9" s="2"/>
      <c r="N9" s="126"/>
      <c r="O9" s="206"/>
      <c r="P9" s="3"/>
      <c r="Q9" s="3"/>
      <c r="R9" s="3"/>
      <c r="S9" s="3"/>
      <c r="T9" s="3"/>
      <c r="U9" s="3"/>
      <c r="V9" s="3"/>
      <c r="W9" s="3"/>
      <c r="X9" s="3"/>
      <c r="Y9" s="3"/>
      <c r="Z9" s="3"/>
      <c r="AA9" s="3"/>
      <c r="AB9" s="3"/>
      <c r="AC9" s="3"/>
      <c r="AD9" s="3"/>
      <c r="AE9" s="3"/>
      <c r="AF9" s="3"/>
    </row>
    <row r="10" spans="1:138" ht="20.25">
      <c r="A10" s="2"/>
      <c r="B10" s="74" t="s">
        <v>379</v>
      </c>
      <c r="C10" s="111" t="s">
        <v>380</v>
      </c>
      <c r="D10" s="68">
        <v>1</v>
      </c>
      <c r="E10" s="69" t="s">
        <v>381</v>
      </c>
      <c r="F10" s="70">
        <v>5</v>
      </c>
      <c r="G10" s="2"/>
      <c r="H10" s="2"/>
      <c r="I10" s="93" t="s">
        <v>382</v>
      </c>
      <c r="J10" s="2"/>
      <c r="K10" s="2"/>
      <c r="L10" s="2"/>
      <c r="M10" s="2"/>
      <c r="N10" s="126"/>
      <c r="O10" s="206"/>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6"/>
      <c r="O11" s="205"/>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6"/>
      <c r="O12" s="205"/>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6"/>
      <c r="O13" s="205"/>
      <c r="P13" s="3"/>
      <c r="Q13" s="3"/>
      <c r="R13" s="3"/>
      <c r="S13" s="3"/>
      <c r="T13" s="3"/>
      <c r="U13" s="3"/>
      <c r="V13" s="3"/>
      <c r="W13" s="3"/>
      <c r="X13" s="3"/>
      <c r="Y13" s="3"/>
      <c r="Z13" s="3"/>
      <c r="AA13" s="3"/>
      <c r="AB13" s="3"/>
      <c r="AC13" s="3"/>
      <c r="AD13" s="3"/>
      <c r="AE13" s="3"/>
      <c r="AF13" s="3"/>
    </row>
    <row r="14" spans="1:138" ht="23.25">
      <c r="A14" s="2"/>
      <c r="B14" s="619" t="s">
        <v>383</v>
      </c>
      <c r="C14" s="619"/>
      <c r="D14" s="619"/>
      <c r="E14" s="619"/>
      <c r="F14" s="99"/>
      <c r="G14" s="62"/>
      <c r="H14" s="2"/>
      <c r="I14" s="2"/>
      <c r="J14" s="2"/>
      <c r="K14" s="2"/>
      <c r="L14" s="2"/>
      <c r="M14" s="2"/>
      <c r="N14" s="126"/>
      <c r="O14" s="205"/>
      <c r="P14" s="3"/>
      <c r="Q14" s="3"/>
      <c r="R14" s="3"/>
      <c r="S14" s="3"/>
      <c r="T14" s="3"/>
      <c r="U14" s="3"/>
      <c r="V14" s="3"/>
      <c r="W14" s="3"/>
      <c r="X14" s="3"/>
      <c r="Y14" s="3"/>
      <c r="Z14" s="3"/>
      <c r="AA14" s="3"/>
      <c r="AB14" s="3"/>
      <c r="AC14" s="3"/>
      <c r="AD14" s="3"/>
      <c r="AE14" s="3"/>
      <c r="AF14" s="3"/>
    </row>
    <row r="15" spans="1:138">
      <c r="A15" s="2"/>
      <c r="B15" s="98"/>
      <c r="C15" s="98"/>
      <c r="D15" s="98"/>
      <c r="E15" s="98"/>
      <c r="F15" s="100"/>
      <c r="G15" s="2"/>
      <c r="H15" s="2"/>
      <c r="I15" s="2"/>
      <c r="J15" s="2"/>
      <c r="K15" s="2"/>
      <c r="L15" s="2"/>
      <c r="M15" s="2"/>
      <c r="N15" s="126"/>
      <c r="O15" s="205"/>
      <c r="P15" s="3"/>
      <c r="Q15" s="3"/>
      <c r="R15" s="3"/>
      <c r="S15" s="3"/>
      <c r="T15" s="3"/>
      <c r="U15" s="3"/>
      <c r="V15" s="3"/>
      <c r="W15" s="3"/>
      <c r="X15" s="3"/>
      <c r="Y15" s="3"/>
      <c r="Z15" s="3"/>
      <c r="AA15" s="3"/>
      <c r="AB15" s="3"/>
      <c r="AC15" s="3"/>
      <c r="AD15" s="3"/>
      <c r="AE15" s="3"/>
      <c r="AF15" s="3"/>
    </row>
    <row r="16" spans="1:138" s="78" customFormat="1" ht="20.25">
      <c r="A16" s="76"/>
      <c r="B16" s="101"/>
      <c r="C16" s="617" t="s">
        <v>286</v>
      </c>
      <c r="D16" s="617"/>
      <c r="E16" s="617"/>
      <c r="F16" s="102"/>
      <c r="G16" s="76"/>
      <c r="H16" s="76"/>
      <c r="I16" s="94" t="s">
        <v>280</v>
      </c>
      <c r="J16" s="76"/>
      <c r="K16" s="76"/>
      <c r="L16" s="76"/>
      <c r="M16" s="76"/>
      <c r="N16" s="127"/>
      <c r="O16" s="207"/>
      <c r="P16" s="104"/>
      <c r="Q16" s="104"/>
      <c r="R16" s="104"/>
      <c r="S16" s="104"/>
      <c r="T16" s="104"/>
      <c r="U16" s="104"/>
      <c r="V16" s="104"/>
      <c r="W16" s="104"/>
      <c r="X16" s="104"/>
      <c r="Y16" s="104"/>
      <c r="Z16" s="104"/>
      <c r="AA16" s="104"/>
      <c r="AB16" s="104"/>
      <c r="AC16" s="104"/>
      <c r="AD16" s="104"/>
      <c r="AE16" s="104"/>
      <c r="AF16" s="104"/>
      <c r="AG16" s="104"/>
      <c r="AH16" s="104"/>
      <c r="AI16" s="104"/>
      <c r="AJ16" s="104"/>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384</v>
      </c>
      <c r="C17" s="615" t="s">
        <v>385</v>
      </c>
      <c r="D17" s="615"/>
      <c r="E17" s="615"/>
      <c r="F17" s="103">
        <v>1</v>
      </c>
      <c r="G17" s="76"/>
      <c r="H17" s="76"/>
      <c r="I17" s="93" t="s">
        <v>286</v>
      </c>
      <c r="J17" s="76"/>
      <c r="K17" s="76"/>
      <c r="L17" s="76"/>
      <c r="M17" s="76"/>
      <c r="N17" s="127"/>
      <c r="O17" s="208"/>
      <c r="P17" s="104"/>
      <c r="Q17" s="104"/>
      <c r="R17" s="104"/>
      <c r="S17" s="104"/>
      <c r="T17" s="104"/>
      <c r="U17" s="104"/>
      <c r="V17" s="104"/>
      <c r="W17" s="104"/>
      <c r="X17" s="104"/>
      <c r="Y17" s="104"/>
      <c r="Z17" s="104"/>
      <c r="AA17" s="104"/>
      <c r="AB17" s="104"/>
      <c r="AC17" s="104"/>
      <c r="AD17" s="104"/>
      <c r="AE17" s="104"/>
      <c r="AF17" s="104"/>
      <c r="AG17" s="104"/>
      <c r="AH17" s="104"/>
      <c r="AI17" s="104"/>
      <c r="AJ17" s="104"/>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386</v>
      </c>
      <c r="C18" s="615" t="s">
        <v>287</v>
      </c>
      <c r="D18" s="615"/>
      <c r="E18" s="615"/>
      <c r="F18" s="103">
        <v>2</v>
      </c>
      <c r="G18" s="76"/>
      <c r="H18" s="76"/>
      <c r="I18" s="93" t="s">
        <v>289</v>
      </c>
      <c r="J18" s="76"/>
      <c r="K18" s="76"/>
      <c r="L18" s="76"/>
      <c r="M18" s="76"/>
      <c r="N18" s="127"/>
      <c r="O18" s="208"/>
      <c r="P18" s="104"/>
      <c r="Q18" s="104"/>
      <c r="R18" s="104"/>
      <c r="S18" s="104"/>
      <c r="T18" s="104"/>
      <c r="U18" s="104"/>
      <c r="V18" s="104"/>
      <c r="W18" s="104"/>
      <c r="X18" s="104"/>
      <c r="Y18" s="104"/>
      <c r="Z18" s="104"/>
      <c r="AA18" s="104"/>
      <c r="AB18" s="104"/>
      <c r="AC18" s="104"/>
      <c r="AD18" s="104"/>
      <c r="AE18" s="104"/>
      <c r="AF18" s="104"/>
      <c r="AG18" s="104"/>
      <c r="AH18" s="104"/>
      <c r="AI18" s="104"/>
      <c r="AJ18" s="104"/>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387</v>
      </c>
      <c r="C19" s="615" t="s">
        <v>388</v>
      </c>
      <c r="D19" s="615"/>
      <c r="E19" s="615"/>
      <c r="F19" s="103">
        <v>3</v>
      </c>
      <c r="G19" s="76"/>
      <c r="H19" s="76"/>
      <c r="I19" s="93" t="s">
        <v>295</v>
      </c>
      <c r="J19" s="76"/>
      <c r="K19" s="76"/>
      <c r="L19" s="76"/>
      <c r="M19" s="76"/>
      <c r="N19" s="127"/>
      <c r="O19" s="208"/>
      <c r="P19" s="104"/>
      <c r="Q19" s="104"/>
      <c r="R19" s="104"/>
      <c r="S19" s="104"/>
      <c r="T19" s="104"/>
      <c r="U19" s="104"/>
      <c r="V19" s="104"/>
      <c r="W19" s="104"/>
      <c r="X19" s="104"/>
      <c r="Y19" s="104"/>
      <c r="Z19" s="104"/>
      <c r="AA19" s="104"/>
      <c r="AB19" s="104"/>
      <c r="AC19" s="104"/>
      <c r="AD19" s="104"/>
      <c r="AE19" s="104"/>
      <c r="AF19" s="104"/>
      <c r="AG19" s="104"/>
      <c r="AH19" s="104"/>
      <c r="AI19" s="104"/>
      <c r="AJ19" s="104"/>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389</v>
      </c>
      <c r="C20" s="615" t="s">
        <v>324</v>
      </c>
      <c r="D20" s="615"/>
      <c r="E20" s="615"/>
      <c r="F20" s="103">
        <v>4</v>
      </c>
      <c r="G20" s="76"/>
      <c r="H20" s="76"/>
      <c r="I20" s="93" t="s">
        <v>292</v>
      </c>
      <c r="J20" s="76"/>
      <c r="K20" s="76"/>
      <c r="L20" s="76"/>
      <c r="M20" s="76"/>
      <c r="N20" s="127"/>
      <c r="O20" s="208"/>
      <c r="P20" s="104"/>
      <c r="Q20" s="104"/>
      <c r="R20" s="104"/>
      <c r="S20" s="104"/>
      <c r="T20" s="104"/>
      <c r="U20" s="104"/>
      <c r="V20" s="104"/>
      <c r="W20" s="104"/>
      <c r="X20" s="104"/>
      <c r="Y20" s="104"/>
      <c r="Z20" s="104"/>
      <c r="AA20" s="104"/>
      <c r="AB20" s="104"/>
      <c r="AC20" s="104"/>
      <c r="AD20" s="104"/>
      <c r="AE20" s="104"/>
      <c r="AF20" s="104"/>
      <c r="AG20" s="104"/>
      <c r="AH20" s="104"/>
      <c r="AI20" s="104"/>
      <c r="AJ20" s="104"/>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390</v>
      </c>
      <c r="C21" s="615" t="s">
        <v>319</v>
      </c>
      <c r="D21" s="615"/>
      <c r="E21" s="615"/>
      <c r="F21" s="103">
        <v>5</v>
      </c>
      <c r="G21" s="76"/>
      <c r="H21" s="76"/>
      <c r="I21" s="93" t="str">
        <f>C48</f>
        <v>Interrupción o afectación en la prestación del servicio administrativo</v>
      </c>
      <c r="J21" s="76"/>
      <c r="K21" s="76"/>
      <c r="L21" s="76"/>
      <c r="M21" s="76"/>
      <c r="N21" s="127"/>
      <c r="O21" s="208"/>
      <c r="P21" s="104"/>
      <c r="Q21" s="104"/>
      <c r="R21" s="104"/>
      <c r="S21" s="104"/>
      <c r="T21" s="104"/>
      <c r="U21" s="104"/>
      <c r="V21" s="104"/>
      <c r="W21" s="104"/>
      <c r="X21" s="104"/>
      <c r="Y21" s="104"/>
      <c r="Z21" s="104"/>
      <c r="AA21" s="104"/>
      <c r="AB21" s="104"/>
      <c r="AC21" s="104"/>
      <c r="AD21" s="104"/>
      <c r="AE21" s="104"/>
      <c r="AF21" s="104"/>
      <c r="AG21" s="104"/>
      <c r="AH21" s="104"/>
      <c r="AI21" s="104"/>
      <c r="AJ21" s="104"/>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7"/>
      <c r="O22" s="207"/>
      <c r="P22" s="104"/>
      <c r="Q22" s="104"/>
      <c r="R22" s="104"/>
      <c r="S22" s="104"/>
      <c r="T22" s="104"/>
      <c r="U22" s="104"/>
      <c r="V22" s="104"/>
      <c r="W22" s="104"/>
      <c r="X22" s="104"/>
      <c r="Y22" s="104"/>
      <c r="Z22" s="104"/>
      <c r="AA22" s="104"/>
      <c r="AB22" s="104"/>
      <c r="AC22" s="104"/>
      <c r="AD22" s="104"/>
      <c r="AE22" s="104"/>
      <c r="AF22" s="104"/>
      <c r="AG22" s="104"/>
      <c r="AH22" s="104"/>
      <c r="AI22" s="104"/>
      <c r="AJ22" s="104"/>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7"/>
      <c r="O23" s="207"/>
      <c r="P23" s="104"/>
      <c r="Q23" s="104"/>
      <c r="R23" s="104"/>
      <c r="S23" s="104"/>
      <c r="T23" s="104"/>
      <c r="U23" s="104"/>
      <c r="V23" s="104"/>
      <c r="W23" s="104"/>
      <c r="X23" s="104"/>
      <c r="Y23" s="104"/>
      <c r="Z23" s="104"/>
      <c r="AA23" s="104"/>
      <c r="AB23" s="104"/>
      <c r="AC23" s="104"/>
      <c r="AD23" s="104"/>
      <c r="AE23" s="104"/>
      <c r="AF23" s="104"/>
      <c r="AG23" s="104"/>
      <c r="AH23" s="104"/>
      <c r="AI23" s="104"/>
      <c r="AJ23" s="104"/>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16" t="s">
        <v>289</v>
      </c>
      <c r="D24" s="616"/>
      <c r="E24" s="616"/>
      <c r="F24" s="85"/>
      <c r="G24" s="76"/>
      <c r="H24" s="76"/>
      <c r="I24" s="76"/>
      <c r="J24" s="76"/>
      <c r="K24" s="76"/>
      <c r="L24" s="76"/>
      <c r="M24" s="76"/>
      <c r="N24" s="127"/>
      <c r="O24" s="207"/>
      <c r="P24" s="104"/>
      <c r="Q24" s="104"/>
      <c r="R24" s="104"/>
      <c r="S24" s="104"/>
      <c r="T24" s="104"/>
      <c r="U24" s="104"/>
      <c r="V24" s="104"/>
      <c r="W24" s="104"/>
      <c r="X24" s="104"/>
      <c r="Y24" s="104"/>
      <c r="Z24" s="104"/>
      <c r="AA24" s="104"/>
      <c r="AB24" s="104"/>
      <c r="AC24" s="104"/>
      <c r="AD24" s="104"/>
      <c r="AE24" s="104"/>
      <c r="AF24" s="104"/>
      <c r="AG24" s="104"/>
      <c r="AH24" s="104"/>
      <c r="AI24" s="104"/>
      <c r="AJ24" s="104"/>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384</v>
      </c>
      <c r="C25" s="615" t="s">
        <v>391</v>
      </c>
      <c r="D25" s="615"/>
      <c r="E25" s="615"/>
      <c r="F25" s="103">
        <v>1</v>
      </c>
      <c r="G25" s="76"/>
      <c r="H25" s="76"/>
      <c r="I25" s="76"/>
      <c r="J25" s="76"/>
      <c r="K25" s="76"/>
      <c r="L25" s="76"/>
      <c r="M25" s="76"/>
      <c r="N25" s="127"/>
      <c r="O25" s="209"/>
      <c r="P25" s="104"/>
      <c r="Q25" s="104"/>
      <c r="R25" s="104"/>
      <c r="S25" s="104"/>
      <c r="T25" s="104"/>
      <c r="U25" s="104"/>
      <c r="V25" s="104"/>
      <c r="W25" s="104"/>
      <c r="X25" s="104"/>
      <c r="Y25" s="104"/>
      <c r="Z25" s="104"/>
      <c r="AA25" s="104"/>
      <c r="AB25" s="104"/>
      <c r="AC25" s="104"/>
      <c r="AD25" s="104"/>
      <c r="AE25" s="104"/>
      <c r="AF25" s="104"/>
      <c r="AG25" s="104"/>
      <c r="AH25" s="104"/>
      <c r="AI25" s="104"/>
      <c r="AJ25" s="104"/>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386</v>
      </c>
      <c r="C26" s="615" t="s">
        <v>392</v>
      </c>
      <c r="D26" s="615"/>
      <c r="E26" s="615"/>
      <c r="F26" s="103">
        <v>2</v>
      </c>
      <c r="G26" s="76"/>
      <c r="H26" s="76"/>
      <c r="I26" s="84"/>
      <c r="J26" s="84"/>
      <c r="K26" s="84"/>
      <c r="L26" s="84"/>
      <c r="M26" s="84"/>
      <c r="N26" s="128"/>
      <c r="O26" s="209"/>
      <c r="P26" s="104"/>
      <c r="Q26" s="104"/>
      <c r="R26" s="104"/>
      <c r="S26" s="104"/>
      <c r="T26" s="104"/>
      <c r="U26" s="104"/>
      <c r="V26" s="104"/>
      <c r="W26" s="104"/>
      <c r="X26" s="104"/>
      <c r="Y26" s="104"/>
      <c r="Z26" s="104"/>
      <c r="AA26" s="104"/>
      <c r="AB26" s="104"/>
      <c r="AC26" s="104"/>
      <c r="AD26" s="104"/>
      <c r="AE26" s="104"/>
      <c r="AF26" s="104"/>
      <c r="AG26" s="104"/>
      <c r="AH26" s="104"/>
      <c r="AI26" s="104"/>
      <c r="AJ26" s="104"/>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387</v>
      </c>
      <c r="C27" s="615" t="s">
        <v>320</v>
      </c>
      <c r="D27" s="615"/>
      <c r="E27" s="615"/>
      <c r="F27" s="103">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8"/>
      <c r="O27" s="209"/>
      <c r="P27" s="104"/>
      <c r="Q27" s="104"/>
      <c r="R27" s="104"/>
      <c r="S27" s="104"/>
      <c r="T27" s="104"/>
      <c r="U27" s="104"/>
      <c r="V27" s="104"/>
      <c r="W27" s="104"/>
      <c r="X27" s="104"/>
      <c r="Y27" s="104"/>
      <c r="Z27" s="104"/>
      <c r="AA27" s="104"/>
      <c r="AB27" s="104"/>
      <c r="AC27" s="104"/>
      <c r="AD27" s="104"/>
      <c r="AE27" s="104"/>
      <c r="AF27" s="104"/>
      <c r="AG27" s="104"/>
      <c r="AH27" s="104"/>
      <c r="AI27" s="104"/>
      <c r="AJ27" s="104"/>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389</v>
      </c>
      <c r="C28" s="615" t="s">
        <v>325</v>
      </c>
      <c r="D28" s="615"/>
      <c r="E28" s="615"/>
      <c r="F28" s="103">
        <v>4</v>
      </c>
      <c r="G28" s="76"/>
      <c r="H28" s="76"/>
      <c r="I28" s="84" t="str">
        <v xml:space="preserve">Si el hecho llegara a presentarse, tendría bajo impacto o efecto sobre la entidad.
</v>
      </c>
      <c r="J28" s="84"/>
      <c r="K28" s="84"/>
      <c r="L28" s="84"/>
      <c r="M28" s="84"/>
      <c r="N28" s="128"/>
      <c r="O28" s="209"/>
      <c r="P28" s="104"/>
      <c r="Q28" s="104"/>
      <c r="R28" s="104"/>
      <c r="S28" s="104"/>
      <c r="T28" s="104"/>
      <c r="U28" s="104"/>
      <c r="V28" s="104"/>
      <c r="W28" s="104"/>
      <c r="X28" s="104"/>
      <c r="Y28" s="104"/>
      <c r="Z28" s="104"/>
      <c r="AA28" s="104"/>
      <c r="AB28" s="104"/>
      <c r="AC28" s="104"/>
      <c r="AD28" s="104"/>
      <c r="AE28" s="104"/>
      <c r="AF28" s="104"/>
      <c r="AG28" s="104"/>
      <c r="AH28" s="104"/>
      <c r="AI28" s="104"/>
      <c r="AJ28" s="104"/>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390</v>
      </c>
      <c r="C29" s="615" t="s">
        <v>290</v>
      </c>
      <c r="D29" s="615"/>
      <c r="E29" s="615"/>
      <c r="F29" s="103">
        <v>5</v>
      </c>
      <c r="G29" s="76"/>
      <c r="H29" s="76"/>
      <c r="I29" s="84" t="str">
        <v xml:space="preserve">Si el hecho llegara a presentarse, tendría medianas consecuencias o efectos sobre la entidad.
</v>
      </c>
      <c r="J29" s="84"/>
      <c r="K29" s="84"/>
      <c r="L29" s="84"/>
      <c r="M29" s="84"/>
      <c r="N29" s="128"/>
      <c r="O29" s="209"/>
      <c r="P29" s="104"/>
      <c r="Q29" s="104"/>
      <c r="R29" s="104"/>
      <c r="S29" s="104"/>
      <c r="T29" s="104"/>
      <c r="U29" s="104"/>
      <c r="V29" s="104"/>
      <c r="W29" s="104"/>
      <c r="X29" s="104"/>
      <c r="Y29" s="104"/>
      <c r="Z29" s="104"/>
      <c r="AA29" s="104"/>
      <c r="AB29" s="104"/>
      <c r="AC29" s="104"/>
      <c r="AD29" s="104"/>
      <c r="AE29" s="104"/>
      <c r="AF29" s="104"/>
      <c r="AG29" s="104"/>
      <c r="AH29" s="104"/>
      <c r="AI29" s="104"/>
      <c r="AJ29" s="104"/>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8"/>
      <c r="O30" s="207"/>
      <c r="P30" s="104"/>
      <c r="Q30" s="104"/>
      <c r="R30" s="104"/>
      <c r="S30" s="104"/>
      <c r="T30" s="104"/>
      <c r="U30" s="104"/>
      <c r="V30" s="104"/>
      <c r="W30" s="104"/>
      <c r="X30" s="104"/>
      <c r="Y30" s="104"/>
      <c r="Z30" s="104"/>
      <c r="AA30" s="104"/>
      <c r="AB30" s="104"/>
      <c r="AC30" s="104"/>
      <c r="AD30" s="104"/>
      <c r="AE30" s="104"/>
      <c r="AF30" s="104"/>
      <c r="AG30" s="104"/>
      <c r="AH30" s="104"/>
      <c r="AI30" s="104"/>
      <c r="AJ30" s="104"/>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8"/>
      <c r="O31" s="207"/>
      <c r="P31" s="104"/>
      <c r="Q31" s="104"/>
      <c r="R31" s="104"/>
      <c r="S31" s="104"/>
      <c r="T31" s="104"/>
      <c r="U31" s="104"/>
      <c r="V31" s="104"/>
      <c r="W31" s="104"/>
      <c r="X31" s="104"/>
      <c r="Y31" s="104"/>
      <c r="Z31" s="104"/>
      <c r="AA31" s="104"/>
      <c r="AB31" s="104"/>
      <c r="AC31" s="104"/>
      <c r="AD31" s="104"/>
      <c r="AE31" s="104"/>
      <c r="AF31" s="104"/>
      <c r="AG31" s="104"/>
      <c r="AH31" s="104"/>
      <c r="AI31" s="104"/>
      <c r="AJ31" s="104"/>
    </row>
    <row r="32" spans="1:138" s="76" customFormat="1" ht="20.25">
      <c r="B32" s="101"/>
      <c r="C32" s="617" t="s">
        <v>295</v>
      </c>
      <c r="D32" s="617"/>
      <c r="E32" s="617"/>
      <c r="F32" s="85"/>
      <c r="I32" s="84"/>
      <c r="J32" s="84"/>
      <c r="K32" s="84"/>
      <c r="L32" s="84"/>
      <c r="M32" s="84"/>
      <c r="N32" s="128"/>
      <c r="O32" s="207"/>
      <c r="P32" s="104"/>
      <c r="Q32" s="104"/>
      <c r="R32" s="104"/>
      <c r="S32" s="104"/>
      <c r="T32" s="104"/>
      <c r="U32" s="104"/>
      <c r="V32" s="104"/>
      <c r="W32" s="104"/>
      <c r="X32" s="104"/>
      <c r="Y32" s="104"/>
      <c r="Z32" s="104"/>
      <c r="AA32" s="104"/>
      <c r="AB32" s="104"/>
      <c r="AC32" s="104"/>
      <c r="AD32" s="104"/>
      <c r="AE32" s="104"/>
      <c r="AF32" s="104"/>
      <c r="AG32" s="104"/>
      <c r="AH32" s="104"/>
      <c r="AI32" s="104"/>
      <c r="AJ32" s="104"/>
    </row>
    <row r="33" spans="2:36" s="76" customFormat="1" ht="20.25">
      <c r="B33" s="67" t="s">
        <v>384</v>
      </c>
      <c r="C33" s="615" t="s">
        <v>393</v>
      </c>
      <c r="D33" s="615"/>
      <c r="E33" s="615"/>
      <c r="F33" s="105">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8"/>
      <c r="O33" s="207"/>
      <c r="P33" s="104"/>
      <c r="Q33" s="104"/>
      <c r="R33" s="104"/>
      <c r="S33" s="104"/>
      <c r="T33" s="104"/>
      <c r="U33" s="104"/>
      <c r="V33" s="104"/>
      <c r="W33" s="104"/>
      <c r="X33" s="104"/>
      <c r="Y33" s="104"/>
      <c r="Z33" s="104"/>
      <c r="AA33" s="104"/>
      <c r="AB33" s="104"/>
      <c r="AC33" s="104"/>
      <c r="AD33" s="104"/>
      <c r="AE33" s="104"/>
      <c r="AF33" s="104"/>
      <c r="AG33" s="104"/>
      <c r="AH33" s="104"/>
      <c r="AI33" s="104"/>
      <c r="AJ33" s="104"/>
    </row>
    <row r="34" spans="2:36" s="76" customFormat="1" ht="20.25">
      <c r="B34" s="71" t="s">
        <v>386</v>
      </c>
      <c r="C34" s="615" t="s">
        <v>302</v>
      </c>
      <c r="D34" s="615"/>
      <c r="E34" s="615"/>
      <c r="F34" s="105">
        <v>2</v>
      </c>
      <c r="I34" s="84" t="str">
        <v xml:space="preserve">Si el hecho llegara a presentarse, tendría bajo impacto o efecto sobre la entidad.
</v>
      </c>
      <c r="J34" s="84"/>
      <c r="K34" s="84"/>
      <c r="L34" s="84"/>
      <c r="M34" s="84"/>
      <c r="N34" s="128"/>
      <c r="O34" s="207"/>
      <c r="P34" s="104"/>
      <c r="Q34" s="104"/>
      <c r="R34" s="104"/>
      <c r="S34" s="104"/>
      <c r="T34" s="104"/>
      <c r="U34" s="104"/>
      <c r="V34" s="104"/>
      <c r="W34" s="104"/>
      <c r="X34" s="104"/>
      <c r="Y34" s="104"/>
      <c r="Z34" s="104"/>
      <c r="AA34" s="104"/>
      <c r="AB34" s="104"/>
      <c r="AC34" s="104"/>
      <c r="AD34" s="104"/>
      <c r="AE34" s="104"/>
      <c r="AF34" s="104"/>
      <c r="AG34" s="104"/>
      <c r="AH34" s="104"/>
      <c r="AI34" s="104"/>
      <c r="AJ34" s="104"/>
    </row>
    <row r="35" spans="2:36" s="76" customFormat="1" ht="20.25">
      <c r="B35" s="72" t="s">
        <v>387</v>
      </c>
      <c r="C35" s="615" t="s">
        <v>296</v>
      </c>
      <c r="D35" s="615"/>
      <c r="E35" s="615"/>
      <c r="F35" s="105">
        <v>3</v>
      </c>
      <c r="I35" s="84" t="str">
        <v xml:space="preserve">Si el hecho llegara a presentarse, tendría medianas consecuencias o efectos sobre la entidad.
</v>
      </c>
      <c r="J35" s="84"/>
      <c r="K35" s="84"/>
      <c r="L35" s="84"/>
      <c r="M35" s="84"/>
      <c r="N35" s="128"/>
      <c r="O35" s="207"/>
      <c r="P35" s="104"/>
      <c r="Q35" s="104"/>
      <c r="R35" s="104"/>
      <c r="S35" s="104"/>
      <c r="T35" s="104"/>
      <c r="U35" s="104"/>
      <c r="V35" s="104"/>
      <c r="W35" s="104"/>
      <c r="X35" s="104"/>
      <c r="Y35" s="104"/>
      <c r="Z35" s="104"/>
      <c r="AA35" s="104"/>
      <c r="AB35" s="104"/>
      <c r="AC35" s="104"/>
      <c r="AD35" s="104"/>
      <c r="AE35" s="104"/>
      <c r="AF35" s="104"/>
      <c r="AG35" s="104"/>
      <c r="AH35" s="104"/>
      <c r="AI35" s="104"/>
      <c r="AJ35" s="104"/>
    </row>
    <row r="36" spans="2:36" s="76" customFormat="1" ht="20.25">
      <c r="B36" s="73" t="s">
        <v>389</v>
      </c>
      <c r="C36" s="615" t="s">
        <v>394</v>
      </c>
      <c r="D36" s="615"/>
      <c r="E36" s="615"/>
      <c r="F36" s="105">
        <v>4</v>
      </c>
      <c r="I36" s="84" t="str">
        <v xml:space="preserve">Si el hecho llegara a presentarse, tendría altas consecuencias o efectos sobre la entidad
</v>
      </c>
      <c r="J36" s="84"/>
      <c r="K36" s="84"/>
      <c r="L36" s="84"/>
      <c r="M36" s="84"/>
      <c r="N36" s="128"/>
      <c r="O36" s="207"/>
      <c r="P36" s="104"/>
      <c r="Q36" s="104"/>
      <c r="R36" s="104"/>
      <c r="S36" s="104"/>
      <c r="T36" s="104"/>
      <c r="U36" s="104"/>
      <c r="V36" s="104"/>
      <c r="W36" s="104"/>
      <c r="X36" s="104"/>
      <c r="Y36" s="104"/>
      <c r="Z36" s="104"/>
      <c r="AA36" s="104"/>
      <c r="AB36" s="104"/>
      <c r="AC36" s="104"/>
      <c r="AD36" s="104"/>
      <c r="AE36" s="104"/>
      <c r="AF36" s="104"/>
      <c r="AG36" s="104"/>
      <c r="AH36" s="104"/>
      <c r="AI36" s="104"/>
      <c r="AJ36" s="104"/>
    </row>
    <row r="37" spans="2:36" s="76" customFormat="1" ht="20.25">
      <c r="B37" s="74" t="s">
        <v>390</v>
      </c>
      <c r="C37" s="615" t="s">
        <v>395</v>
      </c>
      <c r="D37" s="615"/>
      <c r="E37" s="615"/>
      <c r="F37" s="105">
        <v>5</v>
      </c>
      <c r="I37" s="84" t="str">
        <v xml:space="preserve">Si el hecho llegara a presentarse, tendría desastrosas consecuencias o efectos sobre la entidad.
</v>
      </c>
      <c r="J37" s="84"/>
      <c r="K37" s="84"/>
      <c r="L37" s="84"/>
      <c r="M37" s="84"/>
      <c r="N37" s="128"/>
      <c r="O37" s="207"/>
      <c r="P37" s="104"/>
      <c r="Q37" s="104"/>
      <c r="R37" s="104"/>
      <c r="S37" s="104"/>
      <c r="T37" s="104"/>
      <c r="U37" s="104"/>
      <c r="V37" s="104"/>
      <c r="W37" s="104"/>
      <c r="X37" s="104"/>
      <c r="Y37" s="104"/>
      <c r="Z37" s="104"/>
      <c r="AA37" s="104"/>
      <c r="AB37" s="104"/>
      <c r="AC37" s="104"/>
      <c r="AD37" s="104"/>
      <c r="AE37" s="104"/>
      <c r="AF37" s="104"/>
      <c r="AG37" s="104"/>
      <c r="AH37" s="104"/>
      <c r="AI37" s="104"/>
      <c r="AJ37" s="104"/>
    </row>
    <row r="38" spans="2:36" s="76" customFormat="1" ht="20.25">
      <c r="B38" s="86"/>
      <c r="C38" s="86"/>
      <c r="D38" s="86"/>
      <c r="E38" s="86"/>
      <c r="F38" s="85"/>
      <c r="I38" s="84"/>
      <c r="J38" s="84"/>
      <c r="K38" s="84"/>
      <c r="L38" s="84"/>
      <c r="M38" s="84"/>
      <c r="N38" s="128"/>
      <c r="O38" s="207"/>
      <c r="P38" s="104"/>
      <c r="Q38" s="104"/>
      <c r="R38" s="104"/>
      <c r="S38" s="104"/>
      <c r="T38" s="104"/>
      <c r="U38" s="104"/>
      <c r="V38" s="104"/>
      <c r="W38" s="104"/>
      <c r="X38" s="104"/>
      <c r="Y38" s="104"/>
      <c r="Z38" s="104"/>
      <c r="AA38" s="104"/>
      <c r="AB38" s="104"/>
      <c r="AC38" s="104"/>
      <c r="AD38" s="104"/>
      <c r="AE38" s="104"/>
      <c r="AF38" s="104"/>
      <c r="AG38" s="104"/>
      <c r="AH38" s="104"/>
      <c r="AI38" s="104"/>
      <c r="AJ38" s="104"/>
    </row>
    <row r="39" spans="2:36" s="76" customFormat="1" ht="20.25">
      <c r="B39" s="86"/>
      <c r="C39" s="86"/>
      <c r="D39" s="86"/>
      <c r="E39" s="86"/>
      <c r="F39" s="85"/>
      <c r="N39" s="127"/>
      <c r="O39" s="207"/>
      <c r="P39" s="104"/>
      <c r="Q39" s="104"/>
      <c r="R39" s="104"/>
      <c r="S39" s="104"/>
      <c r="T39" s="104"/>
      <c r="U39" s="104"/>
      <c r="V39" s="104"/>
      <c r="W39" s="104"/>
      <c r="X39" s="104"/>
      <c r="Y39" s="104"/>
      <c r="Z39" s="104"/>
      <c r="AA39" s="104"/>
      <c r="AB39" s="104"/>
      <c r="AC39" s="104"/>
      <c r="AD39" s="104"/>
      <c r="AE39" s="104"/>
      <c r="AF39" s="104"/>
      <c r="AG39" s="104"/>
      <c r="AH39" s="104"/>
      <c r="AI39" s="104"/>
      <c r="AJ39" s="104"/>
    </row>
    <row r="40" spans="2:36" s="76" customFormat="1" ht="20.25">
      <c r="B40" s="77"/>
      <c r="C40" s="617" t="s">
        <v>292</v>
      </c>
      <c r="D40" s="617"/>
      <c r="E40" s="617"/>
      <c r="F40" s="85"/>
      <c r="N40" s="127"/>
      <c r="O40" s="207"/>
      <c r="P40" s="104"/>
      <c r="Q40" s="104"/>
      <c r="R40" s="104"/>
      <c r="S40" s="104"/>
      <c r="T40" s="104"/>
      <c r="U40" s="104"/>
      <c r="V40" s="104"/>
      <c r="W40" s="104"/>
      <c r="X40" s="104"/>
      <c r="Y40" s="104"/>
      <c r="Z40" s="104"/>
      <c r="AA40" s="104"/>
      <c r="AB40" s="104"/>
      <c r="AC40" s="104"/>
      <c r="AD40" s="104"/>
      <c r="AE40" s="104"/>
      <c r="AF40" s="104"/>
      <c r="AG40" s="104"/>
      <c r="AH40" s="104"/>
      <c r="AI40" s="104"/>
      <c r="AJ40" s="104"/>
    </row>
    <row r="41" spans="2:36" s="76" customFormat="1" ht="20.25">
      <c r="B41" s="106" t="s">
        <v>384</v>
      </c>
      <c r="C41" s="615" t="s">
        <v>293</v>
      </c>
      <c r="D41" s="615"/>
      <c r="E41" s="615"/>
      <c r="F41" s="105">
        <v>1</v>
      </c>
      <c r="N41" s="127"/>
      <c r="O41" s="207"/>
      <c r="P41" s="104"/>
      <c r="Q41" s="104"/>
      <c r="R41" s="104"/>
      <c r="S41" s="104"/>
      <c r="T41" s="104"/>
      <c r="U41" s="104"/>
      <c r="V41" s="104"/>
      <c r="W41" s="104"/>
      <c r="X41" s="104"/>
      <c r="Y41" s="104"/>
      <c r="Z41" s="104"/>
      <c r="AA41" s="104"/>
      <c r="AB41" s="104"/>
      <c r="AC41" s="104"/>
      <c r="AD41" s="104"/>
      <c r="AE41" s="104"/>
      <c r="AF41" s="104"/>
      <c r="AG41" s="104"/>
      <c r="AH41" s="104"/>
      <c r="AI41" s="104"/>
      <c r="AJ41" s="104"/>
    </row>
    <row r="42" spans="2:36" s="76" customFormat="1" ht="20.25">
      <c r="B42" s="107" t="s">
        <v>386</v>
      </c>
      <c r="C42" s="615" t="s">
        <v>304</v>
      </c>
      <c r="D42" s="615"/>
      <c r="E42" s="615"/>
      <c r="F42" s="105">
        <v>2</v>
      </c>
      <c r="N42" s="127"/>
      <c r="O42" s="207"/>
      <c r="P42" s="104"/>
      <c r="Q42" s="104"/>
      <c r="R42" s="104"/>
      <c r="S42" s="104"/>
      <c r="T42" s="104"/>
      <c r="U42" s="104"/>
      <c r="V42" s="104"/>
      <c r="W42" s="104"/>
      <c r="X42" s="104"/>
      <c r="Y42" s="104"/>
      <c r="Z42" s="104"/>
      <c r="AA42" s="104"/>
      <c r="AB42" s="104"/>
      <c r="AC42" s="104"/>
      <c r="AD42" s="104"/>
      <c r="AE42" s="104"/>
      <c r="AF42" s="104"/>
      <c r="AG42" s="104"/>
      <c r="AH42" s="104"/>
      <c r="AI42" s="104"/>
      <c r="AJ42" s="104"/>
    </row>
    <row r="43" spans="2:36" s="76" customFormat="1" ht="20.25">
      <c r="B43" s="108" t="s">
        <v>387</v>
      </c>
      <c r="C43" s="615" t="s">
        <v>396</v>
      </c>
      <c r="D43" s="615"/>
      <c r="E43" s="615"/>
      <c r="F43" s="105">
        <v>3</v>
      </c>
      <c r="N43" s="127"/>
      <c r="O43" s="207"/>
      <c r="P43" s="104"/>
      <c r="Q43" s="104"/>
      <c r="R43" s="104"/>
      <c r="S43" s="104"/>
      <c r="T43" s="104"/>
      <c r="U43" s="104"/>
      <c r="V43" s="104"/>
      <c r="W43" s="104"/>
      <c r="X43" s="104"/>
      <c r="Y43" s="104"/>
      <c r="Z43" s="104"/>
      <c r="AA43" s="104"/>
      <c r="AB43" s="104"/>
      <c r="AC43" s="104"/>
      <c r="AD43" s="104"/>
      <c r="AE43" s="104"/>
      <c r="AF43" s="104"/>
      <c r="AG43" s="104"/>
      <c r="AH43" s="104"/>
      <c r="AI43" s="104"/>
      <c r="AJ43" s="104"/>
    </row>
    <row r="44" spans="2:36" s="76" customFormat="1" ht="20.25">
      <c r="B44" s="109" t="s">
        <v>389</v>
      </c>
      <c r="C44" s="615" t="s">
        <v>313</v>
      </c>
      <c r="D44" s="615"/>
      <c r="E44" s="615"/>
      <c r="F44" s="105">
        <v>4</v>
      </c>
      <c r="N44" s="127"/>
      <c r="O44" s="207"/>
      <c r="P44" s="104"/>
      <c r="Q44" s="104"/>
      <c r="R44" s="104"/>
      <c r="S44" s="104"/>
      <c r="T44" s="104"/>
      <c r="U44" s="104"/>
      <c r="V44" s="104"/>
      <c r="W44" s="104"/>
      <c r="X44" s="104"/>
      <c r="Y44" s="104"/>
      <c r="Z44" s="104"/>
      <c r="AA44" s="104"/>
      <c r="AB44" s="104"/>
      <c r="AC44" s="104"/>
      <c r="AD44" s="104"/>
      <c r="AE44" s="104"/>
      <c r="AF44" s="104"/>
      <c r="AG44" s="104"/>
      <c r="AH44" s="104"/>
      <c r="AI44" s="104"/>
      <c r="AJ44" s="104"/>
    </row>
    <row r="45" spans="2:36" s="76" customFormat="1" ht="20.25">
      <c r="B45" s="110" t="s">
        <v>390</v>
      </c>
      <c r="C45" s="615" t="s">
        <v>397</v>
      </c>
      <c r="D45" s="615"/>
      <c r="E45" s="615"/>
      <c r="F45" s="105">
        <v>5</v>
      </c>
      <c r="N45" s="127"/>
      <c r="O45" s="207"/>
      <c r="P45" s="104"/>
      <c r="Q45" s="104"/>
      <c r="R45" s="104"/>
      <c r="S45" s="104"/>
      <c r="T45" s="104"/>
      <c r="U45" s="104"/>
      <c r="V45" s="104"/>
      <c r="W45" s="104"/>
      <c r="X45" s="104"/>
      <c r="Y45" s="104"/>
      <c r="Z45" s="104"/>
      <c r="AA45" s="104"/>
      <c r="AB45" s="104"/>
      <c r="AC45" s="104"/>
      <c r="AD45" s="104"/>
      <c r="AE45" s="104"/>
      <c r="AF45" s="104"/>
      <c r="AG45" s="104"/>
      <c r="AH45" s="104"/>
      <c r="AI45" s="104"/>
      <c r="AJ45" s="104"/>
    </row>
    <row r="46" spans="2:36" s="76" customFormat="1" ht="20.25">
      <c r="B46" s="84"/>
      <c r="C46" s="84" t="s">
        <v>398</v>
      </c>
      <c r="D46" s="84"/>
      <c r="F46" s="85"/>
      <c r="N46" s="127"/>
      <c r="O46" s="207"/>
      <c r="P46" s="104"/>
      <c r="Q46" s="104"/>
      <c r="R46" s="104"/>
      <c r="S46" s="104"/>
      <c r="T46" s="104"/>
      <c r="U46" s="104"/>
      <c r="V46" s="104"/>
      <c r="W46" s="104"/>
      <c r="X46" s="104"/>
      <c r="Y46" s="104"/>
      <c r="Z46" s="104"/>
      <c r="AA46" s="104"/>
      <c r="AB46" s="104"/>
      <c r="AC46" s="104"/>
      <c r="AD46" s="104"/>
      <c r="AE46" s="104"/>
      <c r="AF46" s="104"/>
      <c r="AG46" s="104"/>
      <c r="AH46" s="104"/>
      <c r="AI46" s="104"/>
      <c r="AJ46" s="104"/>
    </row>
    <row r="47" spans="2:36" s="76" customFormat="1" ht="20.25">
      <c r="B47" s="84"/>
      <c r="C47" s="84"/>
      <c r="D47" s="84"/>
      <c r="F47" s="85"/>
      <c r="N47" s="127"/>
      <c r="O47" s="207"/>
      <c r="P47" s="104"/>
      <c r="Q47" s="104"/>
      <c r="R47" s="104"/>
      <c r="S47" s="104"/>
      <c r="T47" s="104"/>
      <c r="U47" s="104"/>
      <c r="V47" s="104"/>
      <c r="W47" s="104"/>
      <c r="X47" s="104"/>
      <c r="Y47" s="104"/>
      <c r="Z47" s="104"/>
      <c r="AA47" s="104"/>
      <c r="AB47" s="104"/>
      <c r="AC47" s="104"/>
      <c r="AD47" s="104"/>
      <c r="AE47" s="104"/>
      <c r="AF47" s="104"/>
      <c r="AG47" s="104"/>
      <c r="AH47" s="104"/>
      <c r="AI47" s="104"/>
      <c r="AJ47" s="104"/>
    </row>
    <row r="48" spans="2:36" s="76" customFormat="1" ht="20.25">
      <c r="B48" s="77"/>
      <c r="C48" s="616" t="s">
        <v>309</v>
      </c>
      <c r="D48" s="616"/>
      <c r="E48" s="616"/>
      <c r="F48" s="85"/>
      <c r="N48" s="127"/>
      <c r="O48" s="207"/>
      <c r="P48" s="104"/>
      <c r="Q48" s="104"/>
      <c r="R48" s="104"/>
      <c r="S48" s="104"/>
      <c r="T48" s="104"/>
      <c r="U48" s="104"/>
      <c r="V48" s="104"/>
      <c r="W48" s="104"/>
      <c r="X48" s="104"/>
      <c r="Y48" s="104"/>
      <c r="Z48" s="104"/>
      <c r="AA48" s="104"/>
      <c r="AB48" s="104"/>
      <c r="AC48" s="104"/>
      <c r="AD48" s="104"/>
      <c r="AE48" s="104"/>
      <c r="AF48" s="104"/>
      <c r="AG48" s="104"/>
      <c r="AH48" s="104"/>
      <c r="AI48" s="104"/>
      <c r="AJ48" s="104"/>
    </row>
    <row r="49" spans="2:36" s="76" customFormat="1" ht="20.25" customHeight="1">
      <c r="B49" s="79" t="s">
        <v>384</v>
      </c>
      <c r="C49" s="612" t="s">
        <v>399</v>
      </c>
      <c r="D49" s="613"/>
      <c r="E49" s="614"/>
      <c r="F49" s="70">
        <v>1</v>
      </c>
      <c r="N49" s="127"/>
      <c r="O49" s="207"/>
      <c r="P49" s="104"/>
      <c r="Q49" s="104"/>
      <c r="R49" s="104"/>
      <c r="S49" s="104"/>
      <c r="T49" s="104"/>
      <c r="U49" s="104"/>
      <c r="V49" s="104"/>
      <c r="W49" s="104"/>
      <c r="X49" s="104"/>
      <c r="Y49" s="104"/>
      <c r="Z49" s="104"/>
      <c r="AA49" s="104"/>
      <c r="AB49" s="104"/>
      <c r="AC49" s="104"/>
      <c r="AD49" s="104"/>
      <c r="AE49" s="104"/>
      <c r="AF49" s="104"/>
      <c r="AG49" s="104"/>
      <c r="AH49" s="104"/>
      <c r="AI49" s="104"/>
      <c r="AJ49" s="104"/>
    </row>
    <row r="50" spans="2:36" s="76" customFormat="1" ht="20.25" customHeight="1">
      <c r="B50" s="80" t="s">
        <v>386</v>
      </c>
      <c r="C50" s="612" t="s">
        <v>308</v>
      </c>
      <c r="D50" s="613"/>
      <c r="E50" s="614"/>
      <c r="F50" s="70">
        <v>2</v>
      </c>
      <c r="N50" s="127"/>
      <c r="O50" s="207"/>
      <c r="P50" s="104"/>
      <c r="Q50" s="104"/>
      <c r="R50" s="104"/>
      <c r="S50" s="104"/>
      <c r="T50" s="104"/>
      <c r="U50" s="104"/>
      <c r="V50" s="104"/>
      <c r="W50" s="104"/>
      <c r="X50" s="104"/>
      <c r="Y50" s="104"/>
      <c r="Z50" s="104"/>
      <c r="AA50" s="104"/>
      <c r="AB50" s="104"/>
      <c r="AC50" s="104"/>
      <c r="AD50" s="104"/>
      <c r="AE50" s="104"/>
      <c r="AF50" s="104"/>
      <c r="AG50" s="104"/>
      <c r="AH50" s="104"/>
      <c r="AI50" s="104"/>
      <c r="AJ50" s="104"/>
    </row>
    <row r="51" spans="2:36" s="76" customFormat="1" ht="20.25" customHeight="1">
      <c r="B51" s="81" t="s">
        <v>387</v>
      </c>
      <c r="C51" s="612" t="s">
        <v>400</v>
      </c>
      <c r="D51" s="613"/>
      <c r="E51" s="614"/>
      <c r="F51" s="70">
        <v>3</v>
      </c>
      <c r="N51" s="127"/>
      <c r="O51" s="207"/>
      <c r="P51" s="104"/>
      <c r="Q51" s="104"/>
      <c r="R51" s="104"/>
      <c r="S51" s="104"/>
      <c r="T51" s="104"/>
      <c r="U51" s="104"/>
      <c r="V51" s="104"/>
      <c r="W51" s="104"/>
      <c r="X51" s="104"/>
      <c r="Y51" s="104"/>
      <c r="Z51" s="104"/>
      <c r="AA51" s="104"/>
      <c r="AB51" s="104"/>
      <c r="AC51" s="104"/>
      <c r="AD51" s="104"/>
      <c r="AE51" s="104"/>
      <c r="AF51" s="104"/>
      <c r="AG51" s="104"/>
      <c r="AH51" s="104"/>
      <c r="AI51" s="104"/>
      <c r="AJ51" s="104"/>
    </row>
    <row r="52" spans="2:36" s="76" customFormat="1" ht="20.25" customHeight="1">
      <c r="B52" s="82" t="s">
        <v>389</v>
      </c>
      <c r="C52" s="612" t="s">
        <v>401</v>
      </c>
      <c r="D52" s="613"/>
      <c r="E52" s="614"/>
      <c r="F52" s="70">
        <v>4</v>
      </c>
      <c r="N52" s="127"/>
      <c r="O52" s="207"/>
      <c r="P52" s="104"/>
      <c r="Q52" s="104"/>
      <c r="R52" s="104"/>
      <c r="S52" s="104"/>
      <c r="T52" s="104"/>
      <c r="U52" s="104"/>
      <c r="V52" s="104"/>
      <c r="W52" s="104"/>
      <c r="X52" s="104"/>
      <c r="Y52" s="104"/>
      <c r="Z52" s="104"/>
      <c r="AA52" s="104"/>
      <c r="AB52" s="104"/>
      <c r="AC52" s="104"/>
      <c r="AD52" s="104"/>
      <c r="AE52" s="104"/>
      <c r="AF52" s="104"/>
      <c r="AG52" s="104"/>
      <c r="AH52" s="104"/>
      <c r="AI52" s="104"/>
      <c r="AJ52" s="104"/>
    </row>
    <row r="53" spans="2:36" s="76" customFormat="1" ht="20.25" customHeight="1">
      <c r="B53" s="83" t="s">
        <v>390</v>
      </c>
      <c r="C53" s="612" t="s">
        <v>402</v>
      </c>
      <c r="D53" s="613"/>
      <c r="E53" s="614"/>
      <c r="F53" s="70">
        <v>5</v>
      </c>
      <c r="N53" s="127"/>
      <c r="O53" s="207"/>
      <c r="P53" s="104"/>
      <c r="Q53" s="104"/>
      <c r="R53" s="104"/>
      <c r="S53" s="104"/>
      <c r="T53" s="104"/>
      <c r="U53" s="104"/>
      <c r="V53" s="104"/>
      <c r="W53" s="104"/>
      <c r="X53" s="104"/>
      <c r="Y53" s="104"/>
      <c r="Z53" s="104"/>
      <c r="AA53" s="104"/>
      <c r="AB53" s="104"/>
      <c r="AC53" s="104"/>
      <c r="AD53" s="104"/>
      <c r="AE53" s="104"/>
      <c r="AF53" s="104"/>
      <c r="AG53" s="104"/>
      <c r="AH53" s="104"/>
      <c r="AI53" s="104"/>
      <c r="AJ53" s="104"/>
    </row>
    <row r="54" spans="2:36" s="76" customFormat="1" ht="20.25">
      <c r="B54" s="84"/>
      <c r="C54" s="84"/>
      <c r="D54" s="84"/>
      <c r="E54" s="84"/>
      <c r="F54" s="85"/>
      <c r="N54" s="127"/>
      <c r="O54" s="207"/>
      <c r="P54" s="104"/>
      <c r="Q54" s="104"/>
      <c r="R54" s="104"/>
      <c r="S54" s="104"/>
      <c r="T54" s="104"/>
      <c r="U54" s="104"/>
      <c r="V54" s="104"/>
      <c r="W54" s="104"/>
      <c r="X54" s="104"/>
      <c r="Y54" s="104"/>
      <c r="Z54" s="104"/>
      <c r="AA54" s="104"/>
      <c r="AB54" s="104"/>
      <c r="AC54" s="104"/>
      <c r="AD54" s="104"/>
      <c r="AE54" s="104"/>
      <c r="AF54" s="104"/>
      <c r="AG54" s="104"/>
      <c r="AH54" s="104"/>
      <c r="AI54" s="104"/>
      <c r="AJ54" s="104"/>
    </row>
    <row r="55" spans="2:36" s="76" customFormat="1" ht="20.25">
      <c r="N55" s="127"/>
      <c r="O55" s="207"/>
      <c r="P55" s="104"/>
      <c r="Q55" s="104"/>
      <c r="R55" s="104"/>
      <c r="S55" s="104"/>
      <c r="T55" s="104"/>
      <c r="U55" s="104"/>
      <c r="V55" s="104"/>
      <c r="W55" s="104"/>
      <c r="X55" s="104"/>
      <c r="Y55" s="104"/>
      <c r="Z55" s="104"/>
      <c r="AA55" s="104"/>
      <c r="AB55" s="104"/>
      <c r="AC55" s="104"/>
      <c r="AD55" s="104"/>
      <c r="AE55" s="104"/>
      <c r="AF55" s="104"/>
      <c r="AG55" s="104"/>
      <c r="AH55" s="104"/>
      <c r="AI55" s="104"/>
      <c r="AJ55" s="104"/>
    </row>
    <row r="56" spans="2:36" s="76" customFormat="1" ht="20.25" customHeight="1">
      <c r="B56" s="77"/>
      <c r="C56" s="96" t="s">
        <v>382</v>
      </c>
      <c r="D56" s="96"/>
      <c r="E56" s="96"/>
      <c r="F56" s="85"/>
      <c r="N56" s="127"/>
      <c r="O56" s="207"/>
      <c r="P56" s="104"/>
      <c r="Q56" s="104"/>
      <c r="R56" s="104"/>
      <c r="S56" s="104"/>
      <c r="T56" s="104"/>
      <c r="U56" s="104"/>
      <c r="V56" s="104"/>
      <c r="W56" s="104"/>
      <c r="X56" s="104"/>
      <c r="Y56" s="104"/>
      <c r="Z56" s="104"/>
      <c r="AA56" s="104"/>
      <c r="AB56" s="104"/>
      <c r="AC56" s="104"/>
      <c r="AD56" s="104"/>
      <c r="AE56" s="104"/>
      <c r="AF56" s="104"/>
      <c r="AG56" s="104"/>
      <c r="AH56" s="104"/>
      <c r="AI56" s="104"/>
      <c r="AJ56" s="104"/>
    </row>
    <row r="57" spans="2:36" s="76" customFormat="1" ht="20.25" customHeight="1">
      <c r="B57" s="79" t="s">
        <v>384</v>
      </c>
      <c r="C57" s="609" t="s">
        <v>403</v>
      </c>
      <c r="D57" s="610"/>
      <c r="E57" s="611"/>
      <c r="F57" s="70">
        <v>1</v>
      </c>
      <c r="N57" s="127"/>
      <c r="O57" s="207"/>
      <c r="P57" s="104"/>
      <c r="Q57" s="104"/>
      <c r="R57" s="104"/>
      <c r="S57" s="104"/>
      <c r="T57" s="104"/>
      <c r="U57" s="104"/>
      <c r="V57" s="104"/>
      <c r="W57" s="104"/>
      <c r="X57" s="104"/>
      <c r="Y57" s="104"/>
      <c r="Z57" s="104"/>
      <c r="AA57" s="104"/>
      <c r="AB57" s="104"/>
      <c r="AC57" s="104"/>
      <c r="AD57" s="104"/>
      <c r="AE57" s="104"/>
      <c r="AF57" s="104"/>
      <c r="AG57" s="104"/>
      <c r="AH57" s="104"/>
      <c r="AI57" s="104"/>
      <c r="AJ57" s="104"/>
    </row>
    <row r="58" spans="2:36" s="76" customFormat="1" ht="20.25" customHeight="1">
      <c r="B58" s="80" t="s">
        <v>386</v>
      </c>
      <c r="C58" s="609" t="s">
        <v>404</v>
      </c>
      <c r="D58" s="610"/>
      <c r="E58" s="611"/>
      <c r="F58" s="70">
        <v>2</v>
      </c>
      <c r="N58" s="127"/>
      <c r="O58" s="207"/>
      <c r="P58" s="104"/>
      <c r="Q58" s="104"/>
      <c r="R58" s="104"/>
      <c r="S58" s="104"/>
      <c r="T58" s="104"/>
      <c r="U58" s="104"/>
      <c r="V58" s="104"/>
      <c r="W58" s="104"/>
      <c r="X58" s="104"/>
      <c r="Y58" s="104"/>
      <c r="Z58" s="104"/>
      <c r="AA58" s="104"/>
      <c r="AB58" s="104"/>
      <c r="AC58" s="104"/>
      <c r="AD58" s="104"/>
      <c r="AE58" s="104"/>
      <c r="AF58" s="104"/>
      <c r="AG58" s="104"/>
      <c r="AH58" s="104"/>
      <c r="AI58" s="104"/>
      <c r="AJ58" s="104"/>
    </row>
    <row r="59" spans="2:36" s="76" customFormat="1" ht="20.25" customHeight="1">
      <c r="B59" s="81" t="s">
        <v>387</v>
      </c>
      <c r="C59" s="609" t="s">
        <v>405</v>
      </c>
      <c r="D59" s="610"/>
      <c r="E59" s="611"/>
      <c r="F59" s="70">
        <v>3</v>
      </c>
      <c r="N59" s="127"/>
      <c r="O59" s="207"/>
      <c r="P59" s="104"/>
      <c r="Q59" s="104"/>
      <c r="R59" s="104"/>
      <c r="S59" s="104"/>
      <c r="T59" s="104"/>
      <c r="U59" s="104"/>
      <c r="V59" s="104"/>
      <c r="W59" s="104"/>
      <c r="X59" s="104"/>
      <c r="Y59" s="104"/>
      <c r="Z59" s="104"/>
      <c r="AA59" s="104"/>
      <c r="AB59" s="104"/>
      <c r="AC59" s="104"/>
      <c r="AD59" s="104"/>
      <c r="AE59" s="104"/>
      <c r="AF59" s="104"/>
      <c r="AG59" s="104"/>
      <c r="AH59" s="104"/>
      <c r="AI59" s="104"/>
      <c r="AJ59" s="104"/>
    </row>
    <row r="60" spans="2:36" s="76" customFormat="1" ht="20.25" customHeight="1">
      <c r="B60" s="82" t="s">
        <v>389</v>
      </c>
      <c r="C60" s="609" t="s">
        <v>406</v>
      </c>
      <c r="D60" s="610"/>
      <c r="E60" s="611"/>
      <c r="F60" s="70">
        <v>4</v>
      </c>
      <c r="N60" s="127"/>
      <c r="O60" s="207"/>
      <c r="P60" s="104"/>
      <c r="Q60" s="104"/>
      <c r="R60" s="104"/>
      <c r="S60" s="104"/>
      <c r="T60" s="104"/>
      <c r="U60" s="104"/>
      <c r="V60" s="104"/>
      <c r="W60" s="104"/>
      <c r="X60" s="104"/>
      <c r="Y60" s="104"/>
      <c r="Z60" s="104"/>
      <c r="AA60" s="104"/>
      <c r="AB60" s="104"/>
      <c r="AC60" s="104"/>
      <c r="AD60" s="104"/>
      <c r="AE60" s="104"/>
      <c r="AF60" s="104"/>
      <c r="AG60" s="104"/>
      <c r="AH60" s="104"/>
      <c r="AI60" s="104"/>
      <c r="AJ60" s="104"/>
    </row>
    <row r="61" spans="2:36" s="76" customFormat="1" ht="20.25" customHeight="1">
      <c r="B61" s="83" t="s">
        <v>390</v>
      </c>
      <c r="C61" s="609" t="s">
        <v>407</v>
      </c>
      <c r="D61" s="610"/>
      <c r="E61" s="611"/>
      <c r="F61" s="70">
        <v>5</v>
      </c>
      <c r="N61" s="127"/>
      <c r="O61" s="207"/>
      <c r="P61" s="104"/>
      <c r="Q61" s="104"/>
      <c r="R61" s="104"/>
      <c r="S61" s="104"/>
      <c r="T61" s="104"/>
      <c r="U61" s="104"/>
      <c r="V61" s="104"/>
      <c r="W61" s="104"/>
      <c r="X61" s="104"/>
      <c r="Y61" s="104"/>
      <c r="Z61" s="104"/>
      <c r="AA61" s="104"/>
      <c r="AB61" s="104"/>
      <c r="AC61" s="104"/>
      <c r="AD61" s="104"/>
      <c r="AE61" s="104"/>
      <c r="AF61" s="104"/>
      <c r="AG61" s="104"/>
      <c r="AH61" s="104"/>
      <c r="AI61" s="104"/>
      <c r="AJ61" s="104"/>
    </row>
    <row r="62" spans="2:36" s="76" customFormat="1" ht="20.25">
      <c r="E62" s="87"/>
      <c r="N62" s="127"/>
      <c r="O62" s="207"/>
      <c r="P62" s="104"/>
      <c r="Q62" s="104"/>
      <c r="R62" s="104"/>
      <c r="S62" s="104"/>
      <c r="T62" s="104"/>
      <c r="U62" s="104"/>
      <c r="V62" s="104"/>
      <c r="W62" s="104"/>
      <c r="X62" s="104"/>
      <c r="Y62" s="104"/>
      <c r="Z62" s="104"/>
      <c r="AA62" s="104"/>
      <c r="AB62" s="104"/>
      <c r="AC62" s="104"/>
      <c r="AD62" s="104"/>
      <c r="AE62" s="104"/>
      <c r="AF62" s="104"/>
      <c r="AG62" s="104"/>
      <c r="AH62" s="104"/>
      <c r="AI62" s="104"/>
      <c r="AJ62" s="104"/>
    </row>
    <row r="63" spans="2:36" s="76" customFormat="1" ht="20.25">
      <c r="E63" s="87"/>
      <c r="N63" s="127"/>
      <c r="O63" s="207"/>
      <c r="P63" s="104"/>
      <c r="Q63" s="104"/>
      <c r="R63" s="104"/>
      <c r="S63" s="104"/>
      <c r="T63" s="104"/>
      <c r="U63" s="104"/>
      <c r="V63" s="104"/>
      <c r="W63" s="104"/>
      <c r="X63" s="104"/>
      <c r="Y63" s="104"/>
      <c r="Z63" s="104"/>
      <c r="AA63" s="104"/>
      <c r="AB63" s="104"/>
      <c r="AC63" s="104"/>
      <c r="AD63" s="104"/>
      <c r="AE63" s="104"/>
      <c r="AF63" s="104"/>
      <c r="AG63" s="104"/>
      <c r="AH63" s="104"/>
      <c r="AI63" s="104"/>
      <c r="AJ63" s="104"/>
    </row>
    <row r="64" spans="2:36" s="76" customFormat="1" ht="20.25">
      <c r="E64" s="87"/>
      <c r="N64" s="127"/>
      <c r="O64" s="207"/>
      <c r="P64" s="104"/>
      <c r="Q64" s="104"/>
      <c r="R64" s="104"/>
      <c r="S64" s="104"/>
      <c r="T64" s="104"/>
      <c r="U64" s="104"/>
      <c r="V64" s="104"/>
      <c r="W64" s="104"/>
      <c r="X64" s="104"/>
      <c r="Y64" s="104"/>
      <c r="Z64" s="104"/>
      <c r="AA64" s="104"/>
      <c r="AB64" s="104"/>
      <c r="AC64" s="104"/>
      <c r="AD64" s="104"/>
      <c r="AE64" s="104"/>
      <c r="AF64" s="104"/>
      <c r="AG64" s="104"/>
      <c r="AH64" s="104"/>
      <c r="AI64" s="104"/>
      <c r="AJ64" s="104"/>
    </row>
    <row r="65" spans="5:36" s="76" customFormat="1" ht="20.25">
      <c r="E65" s="87"/>
      <c r="N65" s="127"/>
      <c r="O65" s="207"/>
      <c r="P65" s="104"/>
      <c r="Q65" s="104"/>
      <c r="R65" s="104"/>
      <c r="S65" s="104"/>
      <c r="T65" s="104"/>
      <c r="U65" s="104"/>
      <c r="V65" s="104"/>
      <c r="W65" s="104"/>
      <c r="X65" s="104"/>
      <c r="Y65" s="104"/>
      <c r="Z65" s="104"/>
      <c r="AA65" s="104"/>
      <c r="AB65" s="104"/>
      <c r="AC65" s="104"/>
      <c r="AD65" s="104"/>
      <c r="AE65" s="104"/>
      <c r="AF65" s="104"/>
      <c r="AG65" s="104"/>
      <c r="AH65" s="104"/>
      <c r="AI65" s="104"/>
      <c r="AJ65" s="104"/>
    </row>
    <row r="66" spans="5:36" s="76" customFormat="1" ht="20.25">
      <c r="E66" s="87"/>
      <c r="N66" s="127"/>
      <c r="O66" s="207"/>
      <c r="P66" s="104"/>
      <c r="Q66" s="104"/>
      <c r="R66" s="104"/>
      <c r="S66" s="104"/>
      <c r="T66" s="104"/>
      <c r="U66" s="104"/>
      <c r="V66" s="104"/>
      <c r="W66" s="104"/>
      <c r="X66" s="104"/>
      <c r="Y66" s="104"/>
      <c r="Z66" s="104"/>
      <c r="AA66" s="104"/>
      <c r="AB66" s="104"/>
      <c r="AC66" s="104"/>
      <c r="AD66" s="104"/>
      <c r="AE66" s="104"/>
      <c r="AF66" s="104"/>
      <c r="AG66" s="104"/>
      <c r="AH66" s="104"/>
      <c r="AI66" s="104"/>
      <c r="AJ66" s="104"/>
    </row>
    <row r="67" spans="5:36" s="76" customFormat="1" ht="20.25">
      <c r="E67" s="87"/>
      <c r="N67" s="127"/>
      <c r="O67" s="207"/>
      <c r="P67" s="104"/>
      <c r="Q67" s="104"/>
      <c r="R67" s="104"/>
      <c r="S67" s="104"/>
      <c r="T67" s="104"/>
      <c r="U67" s="104"/>
      <c r="V67" s="104"/>
      <c r="W67" s="104"/>
      <c r="X67" s="104"/>
      <c r="Y67" s="104"/>
      <c r="Z67" s="104"/>
      <c r="AA67" s="104"/>
      <c r="AB67" s="104"/>
      <c r="AC67" s="104"/>
      <c r="AD67" s="104"/>
      <c r="AE67" s="104"/>
      <c r="AF67" s="104"/>
      <c r="AG67" s="104"/>
      <c r="AH67" s="104"/>
      <c r="AI67" s="104"/>
      <c r="AJ67" s="104"/>
    </row>
    <row r="68" spans="5:36" s="76" customFormat="1" ht="20.25">
      <c r="E68" s="87"/>
      <c r="N68" s="127"/>
      <c r="O68" s="207"/>
      <c r="P68" s="104"/>
      <c r="Q68" s="104"/>
      <c r="R68" s="104"/>
      <c r="S68" s="104"/>
      <c r="T68" s="104"/>
      <c r="U68" s="104"/>
      <c r="V68" s="104"/>
      <c r="W68" s="104"/>
      <c r="X68" s="104"/>
      <c r="Y68" s="104"/>
      <c r="Z68" s="104"/>
      <c r="AA68" s="104"/>
      <c r="AB68" s="104"/>
      <c r="AC68" s="104"/>
      <c r="AD68" s="104"/>
      <c r="AE68" s="104"/>
      <c r="AF68" s="104"/>
      <c r="AG68" s="104"/>
      <c r="AH68" s="104"/>
      <c r="AI68" s="104"/>
      <c r="AJ68" s="104"/>
    </row>
    <row r="69" spans="5:36" s="76" customFormat="1" ht="20.25">
      <c r="E69" s="87"/>
      <c r="N69" s="127"/>
      <c r="O69" s="207"/>
      <c r="P69" s="104"/>
      <c r="Q69" s="104"/>
      <c r="R69" s="104"/>
      <c r="S69" s="104"/>
      <c r="T69" s="104"/>
      <c r="U69" s="104"/>
      <c r="V69" s="104"/>
      <c r="W69" s="104"/>
      <c r="X69" s="104"/>
      <c r="Y69" s="104"/>
      <c r="Z69" s="104"/>
      <c r="AA69" s="104"/>
      <c r="AB69" s="104"/>
      <c r="AC69" s="104"/>
      <c r="AD69" s="104"/>
      <c r="AE69" s="104"/>
      <c r="AF69" s="104"/>
      <c r="AG69" s="104"/>
      <c r="AH69" s="104"/>
      <c r="AI69" s="104"/>
      <c r="AJ69" s="104"/>
    </row>
    <row r="70" spans="5:36" s="76" customFormat="1" ht="20.25">
      <c r="E70" s="87"/>
      <c r="N70" s="127"/>
      <c r="O70" s="207"/>
      <c r="P70" s="104"/>
      <c r="Q70" s="104"/>
      <c r="R70" s="104"/>
      <c r="S70" s="104"/>
      <c r="T70" s="104"/>
      <c r="U70" s="104"/>
      <c r="V70" s="104"/>
      <c r="W70" s="104"/>
      <c r="X70" s="104"/>
      <c r="Y70" s="104"/>
      <c r="Z70" s="104"/>
      <c r="AA70" s="104"/>
      <c r="AB70" s="104"/>
      <c r="AC70" s="104"/>
      <c r="AD70" s="104"/>
      <c r="AE70" s="104"/>
      <c r="AF70" s="104"/>
      <c r="AG70" s="104"/>
      <c r="AH70" s="104"/>
      <c r="AI70" s="104"/>
      <c r="AJ70" s="104"/>
    </row>
    <row r="71" spans="5:36" s="76" customFormat="1" ht="20.25">
      <c r="E71" s="87"/>
      <c r="N71" s="127"/>
      <c r="O71" s="207"/>
      <c r="P71" s="104"/>
      <c r="Q71" s="104"/>
      <c r="R71" s="104"/>
      <c r="S71" s="104"/>
      <c r="T71" s="104"/>
      <c r="U71" s="104"/>
      <c r="V71" s="104"/>
      <c r="W71" s="104"/>
      <c r="X71" s="104"/>
      <c r="Y71" s="104"/>
      <c r="Z71" s="104"/>
      <c r="AA71" s="104"/>
      <c r="AB71" s="104"/>
      <c r="AC71" s="104"/>
      <c r="AD71" s="104"/>
      <c r="AE71" s="104"/>
      <c r="AF71" s="104"/>
      <c r="AG71" s="104"/>
      <c r="AH71" s="104"/>
      <c r="AI71" s="104"/>
      <c r="AJ71" s="104"/>
    </row>
    <row r="72" spans="5:36" s="76" customFormat="1" ht="20.25">
      <c r="E72" s="87"/>
      <c r="N72" s="127"/>
      <c r="O72" s="207"/>
      <c r="P72" s="104"/>
      <c r="Q72" s="104"/>
      <c r="R72" s="104"/>
      <c r="S72" s="104"/>
      <c r="T72" s="104"/>
      <c r="U72" s="104"/>
      <c r="V72" s="104"/>
      <c r="W72" s="104"/>
      <c r="X72" s="104"/>
      <c r="Y72" s="104"/>
      <c r="Z72" s="104"/>
      <c r="AA72" s="104"/>
      <c r="AB72" s="104"/>
      <c r="AC72" s="104"/>
      <c r="AD72" s="104"/>
      <c r="AE72" s="104"/>
      <c r="AF72" s="104"/>
      <c r="AG72" s="104"/>
      <c r="AH72" s="104"/>
      <c r="AI72" s="104"/>
      <c r="AJ72" s="104"/>
    </row>
    <row r="73" spans="5:36" s="76" customFormat="1" ht="20.25">
      <c r="E73" s="87"/>
      <c r="N73" s="127"/>
      <c r="O73" s="207"/>
      <c r="P73" s="104"/>
      <c r="Q73" s="104"/>
      <c r="R73" s="104"/>
      <c r="S73" s="104"/>
      <c r="T73" s="104"/>
      <c r="U73" s="104"/>
      <c r="V73" s="104"/>
      <c r="W73" s="104"/>
      <c r="X73" s="104"/>
      <c r="Y73" s="104"/>
      <c r="Z73" s="104"/>
      <c r="AA73" s="104"/>
      <c r="AB73" s="104"/>
      <c r="AC73" s="104"/>
      <c r="AD73" s="104"/>
      <c r="AE73" s="104"/>
      <c r="AF73" s="104"/>
      <c r="AG73" s="104"/>
      <c r="AH73" s="104"/>
      <c r="AI73" s="104"/>
      <c r="AJ73" s="104"/>
    </row>
    <row r="74" spans="5:36" s="76" customFormat="1" ht="20.25">
      <c r="E74" s="87"/>
      <c r="N74" s="127"/>
      <c r="O74" s="207"/>
      <c r="P74" s="104"/>
      <c r="Q74" s="104"/>
      <c r="R74" s="104"/>
      <c r="S74" s="104"/>
      <c r="T74" s="104"/>
      <c r="U74" s="104"/>
      <c r="V74" s="104"/>
      <c r="W74" s="104"/>
      <c r="X74" s="104"/>
      <c r="Y74" s="104"/>
      <c r="Z74" s="104"/>
      <c r="AA74" s="104"/>
      <c r="AB74" s="104"/>
      <c r="AC74" s="104"/>
      <c r="AD74" s="104"/>
      <c r="AE74" s="104"/>
      <c r="AF74" s="104"/>
      <c r="AG74" s="104"/>
      <c r="AH74" s="104"/>
      <c r="AI74" s="104"/>
      <c r="AJ74" s="104"/>
    </row>
    <row r="75" spans="5:36" s="76" customFormat="1" ht="20.25">
      <c r="E75" s="87"/>
      <c r="N75" s="127"/>
      <c r="O75" s="207"/>
      <c r="P75" s="104"/>
      <c r="Q75" s="104"/>
      <c r="R75" s="104"/>
      <c r="S75" s="104"/>
      <c r="T75" s="104"/>
      <c r="U75" s="104"/>
      <c r="V75" s="104"/>
      <c r="W75" s="104"/>
      <c r="X75" s="104"/>
      <c r="Y75" s="104"/>
      <c r="Z75" s="104"/>
      <c r="AA75" s="104"/>
      <c r="AB75" s="104"/>
      <c r="AC75" s="104"/>
      <c r="AD75" s="104"/>
      <c r="AE75" s="104"/>
      <c r="AF75" s="104"/>
      <c r="AG75" s="104"/>
      <c r="AH75" s="104"/>
      <c r="AI75" s="104"/>
      <c r="AJ75" s="104"/>
    </row>
    <row r="76" spans="5:36" s="76" customFormat="1" ht="20.25">
      <c r="E76" s="87"/>
      <c r="N76" s="127"/>
      <c r="O76" s="207"/>
      <c r="P76" s="104"/>
      <c r="Q76" s="104"/>
      <c r="R76" s="104"/>
      <c r="S76" s="104"/>
      <c r="T76" s="104"/>
      <c r="U76" s="104"/>
      <c r="V76" s="104"/>
      <c r="W76" s="104"/>
      <c r="X76" s="104"/>
      <c r="Y76" s="104"/>
      <c r="Z76" s="104"/>
      <c r="AA76" s="104"/>
      <c r="AB76" s="104"/>
      <c r="AC76" s="104"/>
      <c r="AD76" s="104"/>
      <c r="AE76" s="104"/>
      <c r="AF76" s="104"/>
      <c r="AG76" s="104"/>
      <c r="AH76" s="104"/>
      <c r="AI76" s="104"/>
      <c r="AJ76" s="104"/>
    </row>
    <row r="77" spans="5:36" s="76" customFormat="1" ht="20.25">
      <c r="E77" s="87"/>
      <c r="N77" s="127"/>
      <c r="O77" s="207"/>
      <c r="P77" s="104"/>
      <c r="Q77" s="104"/>
      <c r="R77" s="104"/>
      <c r="S77" s="104"/>
      <c r="T77" s="104"/>
      <c r="U77" s="104"/>
      <c r="V77" s="104"/>
      <c r="W77" s="104"/>
      <c r="X77" s="104"/>
      <c r="Y77" s="104"/>
      <c r="Z77" s="104"/>
      <c r="AA77" s="104"/>
      <c r="AB77" s="104"/>
      <c r="AC77" s="104"/>
      <c r="AD77" s="104"/>
      <c r="AE77" s="104"/>
      <c r="AF77" s="104"/>
      <c r="AG77" s="104"/>
      <c r="AH77" s="104"/>
      <c r="AI77" s="104"/>
      <c r="AJ77" s="104"/>
    </row>
    <row r="78" spans="5:36" s="76" customFormat="1" ht="20.25">
      <c r="E78" s="87"/>
      <c r="N78" s="127"/>
      <c r="O78" s="207"/>
      <c r="P78" s="104"/>
      <c r="Q78" s="104"/>
      <c r="R78" s="104"/>
      <c r="S78" s="104"/>
      <c r="T78" s="104"/>
      <c r="U78" s="104"/>
      <c r="V78" s="104"/>
      <c r="W78" s="104"/>
      <c r="X78" s="104"/>
      <c r="Y78" s="104"/>
      <c r="Z78" s="104"/>
      <c r="AA78" s="104"/>
      <c r="AB78" s="104"/>
      <c r="AC78" s="104"/>
      <c r="AD78" s="104"/>
      <c r="AE78" s="104"/>
      <c r="AF78" s="104"/>
      <c r="AG78" s="104"/>
      <c r="AH78" s="104"/>
      <c r="AI78" s="104"/>
      <c r="AJ78" s="104"/>
    </row>
    <row r="79" spans="5:36" s="76" customFormat="1" ht="20.25">
      <c r="E79" s="87"/>
      <c r="N79" s="127"/>
      <c r="O79" s="207"/>
      <c r="P79" s="104"/>
      <c r="Q79" s="104"/>
      <c r="R79" s="104"/>
      <c r="S79" s="104"/>
      <c r="T79" s="104"/>
      <c r="U79" s="104"/>
      <c r="V79" s="104"/>
      <c r="W79" s="104"/>
      <c r="X79" s="104"/>
      <c r="Y79" s="104"/>
      <c r="Z79" s="104"/>
      <c r="AA79" s="104"/>
      <c r="AB79" s="104"/>
      <c r="AC79" s="104"/>
      <c r="AD79" s="104"/>
      <c r="AE79" s="104"/>
      <c r="AF79" s="104"/>
      <c r="AG79" s="104"/>
      <c r="AH79" s="104"/>
      <c r="AI79" s="104"/>
      <c r="AJ79" s="104"/>
    </row>
    <row r="80" spans="5:36" s="76" customFormat="1" ht="20.25">
      <c r="E80" s="87"/>
      <c r="N80" s="127"/>
      <c r="O80" s="207"/>
      <c r="P80" s="104"/>
      <c r="Q80" s="104"/>
      <c r="R80" s="104"/>
      <c r="S80" s="104"/>
      <c r="T80" s="104"/>
      <c r="U80" s="104"/>
      <c r="V80" s="104"/>
      <c r="W80" s="104"/>
      <c r="X80" s="104"/>
      <c r="Y80" s="104"/>
      <c r="Z80" s="104"/>
      <c r="AA80" s="104"/>
      <c r="AB80" s="104"/>
      <c r="AC80" s="104"/>
      <c r="AD80" s="104"/>
      <c r="AE80" s="104"/>
      <c r="AF80" s="104"/>
      <c r="AG80" s="104"/>
      <c r="AH80" s="104"/>
      <c r="AI80" s="104"/>
      <c r="AJ80" s="104"/>
    </row>
    <row r="81" spans="5:36" s="76" customFormat="1" ht="20.25">
      <c r="E81" s="87"/>
      <c r="N81" s="127"/>
      <c r="O81" s="207"/>
      <c r="P81" s="104"/>
      <c r="Q81" s="104"/>
      <c r="R81" s="104"/>
      <c r="S81" s="104"/>
      <c r="T81" s="104"/>
      <c r="U81" s="104"/>
      <c r="V81" s="104"/>
      <c r="W81" s="104"/>
      <c r="X81" s="104"/>
      <c r="Y81" s="104"/>
      <c r="Z81" s="104"/>
      <c r="AA81" s="104"/>
      <c r="AB81" s="104"/>
      <c r="AC81" s="104"/>
      <c r="AD81" s="104"/>
      <c r="AE81" s="104"/>
      <c r="AF81" s="104"/>
      <c r="AG81" s="104"/>
      <c r="AH81" s="104"/>
      <c r="AI81" s="104"/>
      <c r="AJ81" s="104"/>
    </row>
    <row r="82" spans="5:36" s="76" customFormat="1" ht="20.25">
      <c r="E82" s="87"/>
      <c r="N82" s="127"/>
      <c r="O82" s="207"/>
      <c r="P82" s="104"/>
      <c r="Q82" s="104"/>
      <c r="R82" s="104"/>
      <c r="S82" s="104"/>
      <c r="T82" s="104"/>
      <c r="U82" s="104"/>
      <c r="V82" s="104"/>
      <c r="W82" s="104"/>
      <c r="X82" s="104"/>
      <c r="Y82" s="104"/>
      <c r="Z82" s="104"/>
      <c r="AA82" s="104"/>
      <c r="AB82" s="104"/>
      <c r="AC82" s="104"/>
      <c r="AD82" s="104"/>
      <c r="AE82" s="104"/>
      <c r="AF82" s="104"/>
      <c r="AG82" s="104"/>
      <c r="AH82" s="104"/>
      <c r="AI82" s="104"/>
      <c r="AJ82" s="104"/>
    </row>
    <row r="83" spans="5:36" s="76" customFormat="1" ht="20.25">
      <c r="E83" s="87"/>
      <c r="N83" s="127"/>
      <c r="O83" s="207"/>
      <c r="P83" s="104"/>
      <c r="Q83" s="104"/>
      <c r="R83" s="104"/>
      <c r="S83" s="104"/>
      <c r="T83" s="104"/>
      <c r="U83" s="104"/>
      <c r="V83" s="104"/>
      <c r="W83" s="104"/>
      <c r="X83" s="104"/>
      <c r="Y83" s="104"/>
      <c r="Z83" s="104"/>
      <c r="AA83" s="104"/>
      <c r="AB83" s="104"/>
      <c r="AC83" s="104"/>
      <c r="AD83" s="104"/>
      <c r="AE83" s="104"/>
      <c r="AF83" s="104"/>
      <c r="AG83" s="104"/>
      <c r="AH83" s="104"/>
      <c r="AI83" s="104"/>
      <c r="AJ83" s="104"/>
    </row>
    <row r="84" spans="5:36" s="76" customFormat="1" ht="20.25">
      <c r="E84" s="87"/>
      <c r="N84" s="127"/>
      <c r="O84" s="207"/>
      <c r="P84" s="104"/>
      <c r="Q84" s="104"/>
      <c r="R84" s="104"/>
      <c r="S84" s="104"/>
      <c r="T84" s="104"/>
      <c r="U84" s="104"/>
      <c r="V84" s="104"/>
      <c r="W84" s="104"/>
      <c r="X84" s="104"/>
      <c r="Y84" s="104"/>
      <c r="Z84" s="104"/>
      <c r="AA84" s="104"/>
      <c r="AB84" s="104"/>
      <c r="AC84" s="104"/>
      <c r="AD84" s="104"/>
      <c r="AE84" s="104"/>
      <c r="AF84" s="104"/>
      <c r="AG84" s="104"/>
      <c r="AH84" s="104"/>
      <c r="AI84" s="104"/>
      <c r="AJ84" s="104"/>
    </row>
    <row r="85" spans="5:36" s="76" customFormat="1" ht="20.25">
      <c r="E85" s="87"/>
      <c r="N85" s="127"/>
      <c r="O85" s="207"/>
      <c r="P85" s="104"/>
      <c r="Q85" s="104"/>
      <c r="R85" s="104"/>
      <c r="S85" s="104"/>
      <c r="T85" s="104"/>
      <c r="U85" s="104"/>
      <c r="V85" s="104"/>
      <c r="W85" s="104"/>
      <c r="X85" s="104"/>
      <c r="Y85" s="104"/>
      <c r="Z85" s="104"/>
      <c r="AA85" s="104"/>
      <c r="AB85" s="104"/>
      <c r="AC85" s="104"/>
      <c r="AD85" s="104"/>
      <c r="AE85" s="104"/>
      <c r="AF85" s="104"/>
      <c r="AG85" s="104"/>
      <c r="AH85" s="104"/>
      <c r="AI85" s="104"/>
      <c r="AJ85" s="104"/>
    </row>
    <row r="86" spans="5:36" s="76" customFormat="1" ht="20.25">
      <c r="E86" s="87"/>
      <c r="N86" s="127"/>
      <c r="O86" s="207"/>
      <c r="P86" s="104"/>
      <c r="Q86" s="104"/>
      <c r="R86" s="104"/>
      <c r="S86" s="104"/>
      <c r="T86" s="104"/>
      <c r="U86" s="104"/>
      <c r="V86" s="104"/>
      <c r="W86" s="104"/>
      <c r="X86" s="104"/>
      <c r="Y86" s="104"/>
      <c r="Z86" s="104"/>
      <c r="AA86" s="104"/>
      <c r="AB86" s="104"/>
      <c r="AC86" s="104"/>
      <c r="AD86" s="104"/>
      <c r="AE86" s="104"/>
      <c r="AF86" s="104"/>
      <c r="AG86" s="104"/>
      <c r="AH86" s="104"/>
      <c r="AI86" s="104"/>
      <c r="AJ86" s="104"/>
    </row>
    <row r="87" spans="5:36" s="76" customFormat="1" ht="20.25">
      <c r="E87" s="87"/>
      <c r="N87" s="127"/>
      <c r="O87" s="207"/>
      <c r="P87" s="104"/>
      <c r="Q87" s="104"/>
      <c r="R87" s="104"/>
      <c r="S87" s="104"/>
      <c r="T87" s="104"/>
      <c r="U87" s="104"/>
      <c r="V87" s="104"/>
      <c r="W87" s="104"/>
      <c r="X87" s="104"/>
      <c r="Y87" s="104"/>
      <c r="Z87" s="104"/>
      <c r="AA87" s="104"/>
      <c r="AB87" s="104"/>
      <c r="AC87" s="104"/>
      <c r="AD87" s="104"/>
      <c r="AE87" s="104"/>
      <c r="AF87" s="104"/>
      <c r="AG87" s="104"/>
      <c r="AH87" s="104"/>
      <c r="AI87" s="104"/>
      <c r="AJ87" s="104"/>
    </row>
    <row r="88" spans="5:36" s="76" customFormat="1" ht="20.25">
      <c r="E88" s="87"/>
      <c r="N88" s="127"/>
      <c r="O88" s="207"/>
      <c r="P88" s="104"/>
      <c r="Q88" s="104"/>
      <c r="R88" s="104"/>
      <c r="S88" s="104"/>
      <c r="T88" s="104"/>
      <c r="U88" s="104"/>
      <c r="V88" s="104"/>
      <c r="W88" s="104"/>
      <c r="X88" s="104"/>
      <c r="Y88" s="104"/>
      <c r="Z88" s="104"/>
      <c r="AA88" s="104"/>
      <c r="AB88" s="104"/>
      <c r="AC88" s="104"/>
      <c r="AD88" s="104"/>
      <c r="AE88" s="104"/>
      <c r="AF88" s="104"/>
      <c r="AG88" s="104"/>
      <c r="AH88" s="104"/>
      <c r="AI88" s="104"/>
      <c r="AJ88" s="104"/>
    </row>
    <row r="89" spans="5:36" s="76" customFormat="1" ht="20.25">
      <c r="E89" s="87"/>
      <c r="N89" s="127"/>
      <c r="O89" s="207"/>
      <c r="P89" s="104"/>
      <c r="Q89" s="104"/>
      <c r="R89" s="104"/>
      <c r="S89" s="104"/>
      <c r="T89" s="104"/>
      <c r="U89" s="104"/>
      <c r="V89" s="104"/>
      <c r="W89" s="104"/>
      <c r="X89" s="104"/>
      <c r="Y89" s="104"/>
      <c r="Z89" s="104"/>
      <c r="AA89" s="104"/>
      <c r="AB89" s="104"/>
      <c r="AC89" s="104"/>
      <c r="AD89" s="104"/>
      <c r="AE89" s="104"/>
      <c r="AF89" s="104"/>
      <c r="AG89" s="104"/>
      <c r="AH89" s="104"/>
      <c r="AI89" s="104"/>
      <c r="AJ89" s="104"/>
    </row>
    <row r="90" spans="5:36" s="76" customFormat="1" ht="20.25">
      <c r="E90" s="87"/>
      <c r="N90" s="127"/>
      <c r="O90" s="207"/>
      <c r="P90" s="104"/>
      <c r="Q90" s="104"/>
      <c r="R90" s="104"/>
      <c r="S90" s="104"/>
      <c r="T90" s="104"/>
      <c r="U90" s="104"/>
      <c r="V90" s="104"/>
      <c r="W90" s="104"/>
      <c r="X90" s="104"/>
      <c r="Y90" s="104"/>
      <c r="Z90" s="104"/>
      <c r="AA90" s="104"/>
      <c r="AB90" s="104"/>
      <c r="AC90" s="104"/>
      <c r="AD90" s="104"/>
      <c r="AE90" s="104"/>
      <c r="AF90" s="104"/>
      <c r="AG90" s="104"/>
      <c r="AH90" s="104"/>
      <c r="AI90" s="104"/>
      <c r="AJ90" s="104"/>
    </row>
    <row r="91" spans="5:36" s="76" customFormat="1" ht="20.25">
      <c r="E91" s="87"/>
      <c r="N91" s="127"/>
      <c r="O91" s="207"/>
      <c r="P91" s="104"/>
      <c r="Q91" s="104"/>
      <c r="R91" s="104"/>
      <c r="S91" s="104"/>
      <c r="T91" s="104"/>
      <c r="U91" s="104"/>
      <c r="V91" s="104"/>
      <c r="W91" s="104"/>
      <c r="X91" s="104"/>
      <c r="Y91" s="104"/>
      <c r="Z91" s="104"/>
      <c r="AA91" s="104"/>
      <c r="AB91" s="104"/>
      <c r="AC91" s="104"/>
      <c r="AD91" s="104"/>
      <c r="AE91" s="104"/>
      <c r="AF91" s="104"/>
      <c r="AG91" s="104"/>
      <c r="AH91" s="104"/>
      <c r="AI91" s="104"/>
      <c r="AJ91" s="104"/>
    </row>
    <row r="92" spans="5:36" s="76" customFormat="1" ht="20.25">
      <c r="E92" s="87"/>
      <c r="N92" s="127"/>
      <c r="O92" s="207"/>
      <c r="P92" s="104"/>
      <c r="Q92" s="104"/>
      <c r="R92" s="104"/>
      <c r="S92" s="104"/>
      <c r="T92" s="104"/>
      <c r="U92" s="104"/>
      <c r="V92" s="104"/>
      <c r="W92" s="104"/>
      <c r="X92" s="104"/>
      <c r="Y92" s="104"/>
      <c r="Z92" s="104"/>
      <c r="AA92" s="104"/>
      <c r="AB92" s="104"/>
      <c r="AC92" s="104"/>
      <c r="AD92" s="104"/>
      <c r="AE92" s="104"/>
      <c r="AF92" s="104"/>
      <c r="AG92" s="104"/>
      <c r="AH92" s="104"/>
      <c r="AI92" s="104"/>
      <c r="AJ92" s="104"/>
    </row>
    <row r="93" spans="5:36" s="76" customFormat="1" ht="20.25">
      <c r="E93" s="87"/>
      <c r="N93" s="127"/>
      <c r="O93" s="207"/>
      <c r="P93" s="104"/>
      <c r="Q93" s="104"/>
      <c r="R93" s="104"/>
      <c r="S93" s="104"/>
      <c r="T93" s="104"/>
      <c r="U93" s="104"/>
      <c r="V93" s="104"/>
      <c r="W93" s="104"/>
      <c r="X93" s="104"/>
      <c r="Y93" s="104"/>
      <c r="Z93" s="104"/>
      <c r="AA93" s="104"/>
      <c r="AB93" s="104"/>
      <c r="AC93" s="104"/>
      <c r="AD93" s="104"/>
      <c r="AE93" s="104"/>
      <c r="AF93" s="104"/>
      <c r="AG93" s="104"/>
      <c r="AH93" s="104"/>
      <c r="AI93" s="104"/>
      <c r="AJ93" s="104"/>
    </row>
    <row r="94" spans="5:36" s="76" customFormat="1" ht="20.25">
      <c r="E94" s="87"/>
      <c r="N94" s="127"/>
      <c r="O94" s="207"/>
      <c r="P94" s="104"/>
      <c r="Q94" s="104"/>
      <c r="R94" s="104"/>
      <c r="S94" s="104"/>
      <c r="T94" s="104"/>
      <c r="U94" s="104"/>
      <c r="V94" s="104"/>
      <c r="W94" s="104"/>
      <c r="X94" s="104"/>
      <c r="Y94" s="104"/>
      <c r="Z94" s="104"/>
      <c r="AA94" s="104"/>
      <c r="AB94" s="104"/>
      <c r="AC94" s="104"/>
      <c r="AD94" s="104"/>
      <c r="AE94" s="104"/>
      <c r="AF94" s="104"/>
      <c r="AG94" s="104"/>
      <c r="AH94" s="104"/>
      <c r="AI94" s="104"/>
      <c r="AJ94" s="104"/>
    </row>
    <row r="95" spans="5:36" s="76" customFormat="1" ht="20.25">
      <c r="E95" s="87"/>
      <c r="N95" s="127"/>
      <c r="O95" s="207"/>
      <c r="P95" s="104"/>
      <c r="Q95" s="104"/>
      <c r="R95" s="104"/>
      <c r="S95" s="104"/>
      <c r="T95" s="104"/>
      <c r="U95" s="104"/>
      <c r="V95" s="104"/>
      <c r="W95" s="104"/>
      <c r="X95" s="104"/>
      <c r="Y95" s="104"/>
      <c r="Z95" s="104"/>
      <c r="AA95" s="104"/>
      <c r="AB95" s="104"/>
      <c r="AC95" s="104"/>
      <c r="AD95" s="104"/>
      <c r="AE95" s="104"/>
      <c r="AF95" s="104"/>
      <c r="AG95" s="104"/>
      <c r="AH95" s="104"/>
      <c r="AI95" s="104"/>
      <c r="AJ95" s="104"/>
    </row>
    <row r="96" spans="5:36" s="76" customFormat="1" ht="20.25">
      <c r="E96" s="87"/>
      <c r="N96" s="127"/>
      <c r="O96" s="207"/>
      <c r="P96" s="104"/>
      <c r="Q96" s="104"/>
      <c r="R96" s="104"/>
      <c r="S96" s="104"/>
      <c r="T96" s="104"/>
      <c r="U96" s="104"/>
      <c r="V96" s="104"/>
      <c r="W96" s="104"/>
      <c r="X96" s="104"/>
      <c r="Y96" s="104"/>
      <c r="Z96" s="104"/>
      <c r="AA96" s="104"/>
      <c r="AB96" s="104"/>
      <c r="AC96" s="104"/>
      <c r="AD96" s="104"/>
      <c r="AE96" s="104"/>
      <c r="AF96" s="104"/>
      <c r="AG96" s="104"/>
      <c r="AH96" s="104"/>
      <c r="AI96" s="104"/>
      <c r="AJ96" s="104"/>
    </row>
    <row r="97" spans="5:36" s="76" customFormat="1" ht="20.25">
      <c r="E97" s="87"/>
      <c r="N97" s="127"/>
      <c r="O97" s="207"/>
      <c r="P97" s="104"/>
      <c r="Q97" s="104"/>
      <c r="R97" s="104"/>
      <c r="S97" s="104"/>
      <c r="T97" s="104"/>
      <c r="U97" s="104"/>
      <c r="V97" s="104"/>
      <c r="W97" s="104"/>
      <c r="X97" s="104"/>
      <c r="Y97" s="104"/>
      <c r="Z97" s="104"/>
      <c r="AA97" s="104"/>
      <c r="AB97" s="104"/>
      <c r="AC97" s="104"/>
      <c r="AD97" s="104"/>
      <c r="AE97" s="104"/>
      <c r="AF97" s="104"/>
      <c r="AG97" s="104"/>
      <c r="AH97" s="104"/>
      <c r="AI97" s="104"/>
      <c r="AJ97" s="104"/>
    </row>
    <row r="98" spans="5:36" s="76" customFormat="1" ht="20.25">
      <c r="E98" s="87"/>
      <c r="N98" s="127"/>
      <c r="O98" s="207"/>
      <c r="P98" s="104"/>
      <c r="Q98" s="104"/>
      <c r="R98" s="104"/>
      <c r="S98" s="104"/>
      <c r="T98" s="104"/>
      <c r="U98" s="104"/>
      <c r="V98" s="104"/>
      <c r="W98" s="104"/>
      <c r="X98" s="104"/>
      <c r="Y98" s="104"/>
      <c r="Z98" s="104"/>
      <c r="AA98" s="104"/>
      <c r="AB98" s="104"/>
      <c r="AC98" s="104"/>
      <c r="AD98" s="104"/>
      <c r="AE98" s="104"/>
      <c r="AF98" s="104"/>
      <c r="AG98" s="104"/>
      <c r="AH98" s="104"/>
      <c r="AI98" s="104"/>
      <c r="AJ98" s="104"/>
    </row>
    <row r="99" spans="5:36" s="76" customFormat="1" ht="20.25">
      <c r="E99" s="87"/>
      <c r="N99" s="127"/>
      <c r="O99" s="207"/>
      <c r="P99" s="104"/>
      <c r="Q99" s="104"/>
      <c r="R99" s="104"/>
      <c r="S99" s="104"/>
      <c r="T99" s="104"/>
      <c r="U99" s="104"/>
      <c r="V99" s="104"/>
      <c r="W99" s="104"/>
      <c r="X99" s="104"/>
      <c r="Y99" s="104"/>
      <c r="Z99" s="104"/>
      <c r="AA99" s="104"/>
      <c r="AB99" s="104"/>
      <c r="AC99" s="104"/>
      <c r="AD99" s="104"/>
      <c r="AE99" s="104"/>
      <c r="AF99" s="104"/>
      <c r="AG99" s="104"/>
      <c r="AH99" s="104"/>
      <c r="AI99" s="104"/>
      <c r="AJ99" s="104"/>
    </row>
    <row r="100" spans="5:36" s="76" customFormat="1" ht="20.25">
      <c r="E100" s="87"/>
      <c r="N100" s="127"/>
      <c r="O100" s="207"/>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row>
    <row r="101" spans="5:36" s="76" customFormat="1" ht="20.25">
      <c r="E101" s="87"/>
      <c r="N101" s="127"/>
      <c r="O101" s="207"/>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row>
    <row r="102" spans="5:36" s="76" customFormat="1" ht="20.25">
      <c r="E102" s="87"/>
      <c r="N102" s="127"/>
      <c r="O102" s="207"/>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row>
    <row r="103" spans="5:36" s="76" customFormat="1" ht="20.25">
      <c r="E103" s="87"/>
      <c r="N103" s="127"/>
      <c r="O103" s="207"/>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row>
    <row r="104" spans="5:36" s="76" customFormat="1" ht="20.25">
      <c r="E104" s="87"/>
      <c r="N104" s="127"/>
      <c r="O104" s="207"/>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row>
    <row r="105" spans="5:36" s="76" customFormat="1" ht="20.25">
      <c r="E105" s="87"/>
      <c r="N105" s="127"/>
      <c r="O105" s="207"/>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row>
    <row r="106" spans="5:36" s="76" customFormat="1" ht="20.25">
      <c r="E106" s="87"/>
      <c r="N106" s="127"/>
      <c r="O106" s="207"/>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row>
    <row r="107" spans="5:36" s="76" customFormat="1" ht="20.25">
      <c r="E107" s="87"/>
      <c r="N107" s="127"/>
      <c r="O107" s="207"/>
      <c r="P107" s="104"/>
      <c r="Q107" s="104"/>
      <c r="R107" s="104"/>
      <c r="S107" s="104"/>
      <c r="T107" s="104"/>
      <c r="U107" s="104"/>
      <c r="V107" s="104"/>
      <c r="W107" s="104"/>
      <c r="X107" s="104"/>
      <c r="Y107" s="104"/>
      <c r="Z107" s="104"/>
      <c r="AA107" s="104"/>
      <c r="AB107" s="104"/>
      <c r="AC107" s="104"/>
      <c r="AD107" s="104"/>
      <c r="AE107" s="104"/>
      <c r="AF107" s="104"/>
      <c r="AG107" s="104"/>
      <c r="AH107" s="104"/>
      <c r="AI107" s="104"/>
      <c r="AJ107" s="104"/>
    </row>
    <row r="108" spans="5:36" s="76" customFormat="1" ht="20.25">
      <c r="E108" s="87"/>
      <c r="N108" s="127"/>
      <c r="O108" s="207"/>
      <c r="P108" s="104"/>
      <c r="Q108" s="104"/>
      <c r="R108" s="104"/>
      <c r="S108" s="104"/>
      <c r="T108" s="104"/>
      <c r="U108" s="104"/>
      <c r="V108" s="104"/>
      <c r="W108" s="104"/>
      <c r="X108" s="104"/>
      <c r="Y108" s="104"/>
      <c r="Z108" s="104"/>
      <c r="AA108" s="104"/>
      <c r="AB108" s="104"/>
      <c r="AC108" s="104"/>
      <c r="AD108" s="104"/>
      <c r="AE108" s="104"/>
      <c r="AF108" s="104"/>
      <c r="AG108" s="104"/>
      <c r="AH108" s="104"/>
      <c r="AI108" s="104"/>
      <c r="AJ108" s="104"/>
    </row>
    <row r="109" spans="5:36" s="76" customFormat="1" ht="20.25">
      <c r="E109" s="87"/>
      <c r="N109" s="127"/>
      <c r="O109" s="207"/>
      <c r="P109" s="104"/>
      <c r="Q109" s="104"/>
      <c r="R109" s="104"/>
      <c r="S109" s="104"/>
      <c r="T109" s="104"/>
      <c r="U109" s="104"/>
      <c r="V109" s="104"/>
      <c r="W109" s="104"/>
      <c r="X109" s="104"/>
      <c r="Y109" s="104"/>
      <c r="Z109" s="104"/>
      <c r="AA109" s="104"/>
      <c r="AB109" s="104"/>
      <c r="AC109" s="104"/>
      <c r="AD109" s="104"/>
      <c r="AE109" s="104"/>
      <c r="AF109" s="104"/>
      <c r="AG109" s="104"/>
      <c r="AH109" s="104"/>
      <c r="AI109" s="104"/>
      <c r="AJ109" s="104"/>
    </row>
    <row r="110" spans="5:36" s="76" customFormat="1" ht="20.25">
      <c r="E110" s="87"/>
      <c r="N110" s="127"/>
      <c r="O110" s="207"/>
      <c r="P110" s="104"/>
      <c r="Q110" s="104"/>
      <c r="R110" s="104"/>
      <c r="S110" s="104"/>
      <c r="T110" s="104"/>
      <c r="U110" s="104"/>
      <c r="V110" s="104"/>
      <c r="W110" s="104"/>
      <c r="X110" s="104"/>
      <c r="Y110" s="104"/>
      <c r="Z110" s="104"/>
      <c r="AA110" s="104"/>
      <c r="AB110" s="104"/>
      <c r="AC110" s="104"/>
      <c r="AD110" s="104"/>
      <c r="AE110" s="104"/>
      <c r="AF110" s="104"/>
      <c r="AG110" s="104"/>
      <c r="AH110" s="104"/>
      <c r="AI110" s="104"/>
      <c r="AJ110" s="104"/>
    </row>
    <row r="111" spans="5:36" s="76" customFormat="1" ht="20.25">
      <c r="E111" s="87"/>
      <c r="N111" s="127"/>
      <c r="O111" s="207"/>
      <c r="P111" s="104"/>
      <c r="Q111" s="104"/>
      <c r="R111" s="104"/>
      <c r="S111" s="104"/>
      <c r="T111" s="104"/>
      <c r="U111" s="104"/>
      <c r="V111" s="104"/>
      <c r="W111" s="104"/>
      <c r="X111" s="104"/>
      <c r="Y111" s="104"/>
      <c r="Z111" s="104"/>
      <c r="AA111" s="104"/>
      <c r="AB111" s="104"/>
      <c r="AC111" s="104"/>
      <c r="AD111" s="104"/>
      <c r="AE111" s="104"/>
      <c r="AF111" s="104"/>
      <c r="AG111" s="104"/>
      <c r="AH111" s="104"/>
      <c r="AI111" s="104"/>
      <c r="AJ111" s="104"/>
    </row>
    <row r="112" spans="5:36" s="76" customFormat="1" ht="20.25">
      <c r="E112" s="87"/>
      <c r="N112" s="127"/>
      <c r="O112" s="207"/>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row>
    <row r="113" spans="5:36" s="76" customFormat="1" ht="20.25">
      <c r="E113" s="87"/>
      <c r="N113" s="127"/>
      <c r="O113" s="207"/>
      <c r="P113" s="104"/>
      <c r="Q113" s="104"/>
      <c r="R113" s="104"/>
      <c r="S113" s="104"/>
      <c r="T113" s="104"/>
      <c r="U113" s="104"/>
      <c r="V113" s="104"/>
      <c r="W113" s="104"/>
      <c r="X113" s="104"/>
      <c r="Y113" s="104"/>
      <c r="Z113" s="104"/>
      <c r="AA113" s="104"/>
      <c r="AB113" s="104"/>
      <c r="AC113" s="104"/>
      <c r="AD113" s="104"/>
      <c r="AE113" s="104"/>
      <c r="AF113" s="104"/>
      <c r="AG113" s="104"/>
      <c r="AH113" s="104"/>
      <c r="AI113" s="104"/>
      <c r="AJ113" s="104"/>
    </row>
    <row r="114" spans="5:36" s="76" customFormat="1" ht="20.25">
      <c r="E114" s="87"/>
      <c r="N114" s="127"/>
      <c r="O114" s="207"/>
      <c r="P114" s="104"/>
      <c r="Q114" s="104"/>
      <c r="R114" s="104"/>
      <c r="S114" s="104"/>
      <c r="T114" s="104"/>
      <c r="U114" s="104"/>
      <c r="V114" s="104"/>
      <c r="W114" s="104"/>
      <c r="X114" s="104"/>
      <c r="Y114" s="104"/>
      <c r="Z114" s="104"/>
      <c r="AA114" s="104"/>
      <c r="AB114" s="104"/>
      <c r="AC114" s="104"/>
      <c r="AD114" s="104"/>
      <c r="AE114" s="104"/>
      <c r="AF114" s="104"/>
      <c r="AG114" s="104"/>
      <c r="AH114" s="104"/>
      <c r="AI114" s="104"/>
      <c r="AJ114" s="104"/>
    </row>
    <row r="115" spans="5:36" s="76" customFormat="1" ht="20.25">
      <c r="E115" s="87"/>
      <c r="N115" s="127"/>
      <c r="O115" s="207"/>
      <c r="P115" s="104"/>
      <c r="Q115" s="104"/>
      <c r="R115" s="104"/>
      <c r="S115" s="104"/>
      <c r="T115" s="104"/>
      <c r="U115" s="104"/>
      <c r="V115" s="104"/>
      <c r="W115" s="104"/>
      <c r="X115" s="104"/>
      <c r="Y115" s="104"/>
      <c r="Z115" s="104"/>
      <c r="AA115" s="104"/>
      <c r="AB115" s="104"/>
      <c r="AC115" s="104"/>
      <c r="AD115" s="104"/>
      <c r="AE115" s="104"/>
      <c r="AF115" s="104"/>
      <c r="AG115" s="104"/>
      <c r="AH115" s="104"/>
      <c r="AI115" s="104"/>
      <c r="AJ115" s="104"/>
    </row>
    <row r="116" spans="5:36" s="76" customFormat="1" ht="20.25">
      <c r="E116" s="87"/>
      <c r="N116" s="127"/>
      <c r="O116" s="207"/>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row>
    <row r="117" spans="5:36" s="76" customFormat="1" ht="20.25">
      <c r="E117" s="87"/>
      <c r="N117" s="127"/>
      <c r="O117" s="207"/>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row>
    <row r="118" spans="5:36" s="76" customFormat="1" ht="20.25">
      <c r="E118" s="87"/>
      <c r="N118" s="127"/>
      <c r="O118" s="207"/>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row>
    <row r="119" spans="5:36" s="76" customFormat="1" ht="20.25">
      <c r="E119" s="87"/>
      <c r="N119" s="127"/>
      <c r="O119" s="207"/>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04"/>
    </row>
    <row r="120" spans="5:36" s="76" customFormat="1" ht="20.25">
      <c r="E120" s="87"/>
      <c r="N120" s="127"/>
      <c r="O120" s="207"/>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04"/>
    </row>
    <row r="121" spans="5:36" s="76" customFormat="1" ht="20.25">
      <c r="E121" s="87"/>
      <c r="N121" s="127"/>
      <c r="O121" s="207"/>
      <c r="P121" s="104"/>
      <c r="Q121" s="104"/>
      <c r="R121" s="104"/>
      <c r="S121" s="104"/>
      <c r="T121" s="104"/>
      <c r="U121" s="104"/>
      <c r="V121" s="104"/>
      <c r="W121" s="104"/>
      <c r="X121" s="104"/>
      <c r="Y121" s="104"/>
      <c r="Z121" s="104"/>
      <c r="AA121" s="104"/>
      <c r="AB121" s="104"/>
      <c r="AC121" s="104"/>
      <c r="AD121" s="104"/>
      <c r="AE121" s="104"/>
      <c r="AF121" s="104"/>
      <c r="AG121" s="104"/>
      <c r="AH121" s="104"/>
      <c r="AI121" s="104"/>
      <c r="AJ121" s="104"/>
    </row>
    <row r="122" spans="5:36" s="76" customFormat="1" ht="20.25">
      <c r="E122" s="87"/>
      <c r="N122" s="127"/>
      <c r="O122" s="207"/>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04"/>
    </row>
    <row r="123" spans="5:36" s="76" customFormat="1" ht="20.25">
      <c r="E123" s="87"/>
      <c r="N123" s="127"/>
      <c r="O123" s="207"/>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row>
    <row r="124" spans="5:36" s="76" customFormat="1" ht="20.25">
      <c r="E124" s="87"/>
      <c r="N124" s="127"/>
      <c r="O124" s="207"/>
      <c r="P124" s="104"/>
      <c r="Q124" s="104"/>
      <c r="R124" s="104"/>
      <c r="S124" s="104"/>
      <c r="T124" s="104"/>
      <c r="U124" s="104"/>
      <c r="V124" s="104"/>
      <c r="W124" s="104"/>
      <c r="X124" s="104"/>
      <c r="Y124" s="104"/>
      <c r="Z124" s="104"/>
      <c r="AA124" s="104"/>
      <c r="AB124" s="104"/>
      <c r="AC124" s="104"/>
      <c r="AD124" s="104"/>
      <c r="AE124" s="104"/>
      <c r="AF124" s="104"/>
      <c r="AG124" s="104"/>
      <c r="AH124" s="104"/>
      <c r="AI124" s="104"/>
      <c r="AJ124" s="104"/>
    </row>
    <row r="125" spans="5:36" s="76" customFormat="1" ht="20.25">
      <c r="E125" s="87"/>
      <c r="N125" s="127"/>
      <c r="O125" s="207"/>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04"/>
    </row>
    <row r="126" spans="5:36" s="76" customFormat="1" ht="20.25">
      <c r="E126" s="87"/>
      <c r="N126" s="127"/>
      <c r="O126" s="207"/>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04"/>
    </row>
    <row r="127" spans="5:36" s="76" customFormat="1" ht="20.25">
      <c r="E127" s="87"/>
      <c r="N127" s="127"/>
      <c r="O127" s="207"/>
      <c r="P127" s="104"/>
      <c r="Q127" s="104"/>
      <c r="R127" s="104"/>
      <c r="S127" s="104"/>
      <c r="T127" s="104"/>
      <c r="U127" s="104"/>
      <c r="V127" s="104"/>
      <c r="W127" s="104"/>
      <c r="X127" s="104"/>
      <c r="Y127" s="104"/>
      <c r="Z127" s="104"/>
      <c r="AA127" s="104"/>
      <c r="AB127" s="104"/>
      <c r="AC127" s="104"/>
      <c r="AD127" s="104"/>
      <c r="AE127" s="104"/>
      <c r="AF127" s="104"/>
      <c r="AG127" s="104"/>
      <c r="AH127" s="104"/>
      <c r="AI127" s="104"/>
      <c r="AJ127" s="104"/>
    </row>
    <row r="128" spans="5:36" s="76" customFormat="1" ht="20.25">
      <c r="E128" s="87"/>
      <c r="N128" s="127"/>
      <c r="O128" s="207"/>
      <c r="P128" s="104"/>
      <c r="Q128" s="104"/>
      <c r="R128" s="104"/>
      <c r="S128" s="104"/>
      <c r="T128" s="104"/>
      <c r="U128" s="104"/>
      <c r="V128" s="104"/>
      <c r="W128" s="104"/>
      <c r="X128" s="104"/>
      <c r="Y128" s="104"/>
      <c r="Z128" s="104"/>
      <c r="AA128" s="104"/>
      <c r="AB128" s="104"/>
      <c r="AC128" s="104"/>
      <c r="AD128" s="104"/>
      <c r="AE128" s="104"/>
      <c r="AF128" s="104"/>
      <c r="AG128" s="104"/>
      <c r="AH128" s="104"/>
      <c r="AI128" s="104"/>
      <c r="AJ128" s="104"/>
    </row>
    <row r="129" spans="5:36" s="76" customFormat="1" ht="20.25">
      <c r="E129" s="87"/>
      <c r="N129" s="127"/>
      <c r="O129" s="207"/>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row>
    <row r="130" spans="5:36" s="76" customFormat="1" ht="20.25">
      <c r="E130" s="87"/>
      <c r="N130" s="127"/>
      <c r="O130" s="207"/>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row>
    <row r="131" spans="5:36" s="76" customFormat="1" ht="20.25">
      <c r="E131" s="87"/>
      <c r="N131" s="127"/>
      <c r="O131" s="207"/>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row>
    <row r="132" spans="5:36" s="76" customFormat="1" ht="20.25">
      <c r="E132" s="87"/>
      <c r="N132" s="127"/>
      <c r="O132" s="207"/>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row>
    <row r="133" spans="5:36" s="76" customFormat="1" ht="20.25">
      <c r="E133" s="87"/>
      <c r="N133" s="127"/>
      <c r="O133" s="207"/>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row>
    <row r="134" spans="5:36" s="76" customFormat="1" ht="20.25">
      <c r="E134" s="87"/>
      <c r="N134" s="127"/>
      <c r="O134" s="207"/>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row>
    <row r="135" spans="5:36" s="76" customFormat="1" ht="20.25">
      <c r="E135" s="87"/>
      <c r="N135" s="127"/>
      <c r="O135" s="207"/>
      <c r="P135" s="104"/>
      <c r="Q135" s="104"/>
      <c r="R135" s="104"/>
      <c r="S135" s="104"/>
      <c r="T135" s="104"/>
      <c r="U135" s="104"/>
      <c r="V135" s="104"/>
      <c r="W135" s="104"/>
      <c r="X135" s="104"/>
      <c r="Y135" s="104"/>
      <c r="Z135" s="104"/>
      <c r="AA135" s="104"/>
      <c r="AB135" s="104"/>
      <c r="AC135" s="104"/>
      <c r="AD135" s="104"/>
      <c r="AE135" s="104"/>
      <c r="AF135" s="104"/>
      <c r="AG135" s="104"/>
      <c r="AH135" s="104"/>
      <c r="AI135" s="104"/>
      <c r="AJ135" s="104"/>
    </row>
    <row r="136" spans="5:36" s="76" customFormat="1" ht="20.25">
      <c r="E136" s="87"/>
      <c r="N136" s="127"/>
      <c r="O136" s="207"/>
      <c r="P136" s="104"/>
      <c r="Q136" s="104"/>
      <c r="R136" s="104"/>
      <c r="S136" s="104"/>
      <c r="T136" s="104"/>
      <c r="U136" s="104"/>
      <c r="V136" s="104"/>
      <c r="W136" s="104"/>
      <c r="X136" s="104"/>
      <c r="Y136" s="104"/>
      <c r="Z136" s="104"/>
      <c r="AA136" s="104"/>
      <c r="AB136" s="104"/>
      <c r="AC136" s="104"/>
      <c r="AD136" s="104"/>
      <c r="AE136" s="104"/>
      <c r="AF136" s="104"/>
      <c r="AG136" s="104"/>
      <c r="AH136" s="104"/>
      <c r="AI136" s="104"/>
      <c r="AJ136" s="104"/>
    </row>
    <row r="137" spans="5:36" s="76" customFormat="1" ht="20.25">
      <c r="E137" s="87"/>
      <c r="N137" s="127"/>
      <c r="O137" s="207"/>
      <c r="P137" s="104"/>
      <c r="Q137" s="104"/>
      <c r="R137" s="104"/>
      <c r="S137" s="104"/>
      <c r="T137" s="104"/>
      <c r="U137" s="104"/>
      <c r="V137" s="104"/>
      <c r="W137" s="104"/>
      <c r="X137" s="104"/>
      <c r="Y137" s="104"/>
      <c r="Z137" s="104"/>
      <c r="AA137" s="104"/>
      <c r="AB137" s="104"/>
      <c r="AC137" s="104"/>
      <c r="AD137" s="104"/>
      <c r="AE137" s="104"/>
      <c r="AF137" s="104"/>
      <c r="AG137" s="104"/>
      <c r="AH137" s="104"/>
      <c r="AI137" s="104"/>
      <c r="AJ137" s="104"/>
    </row>
    <row r="138" spans="5:36" s="76" customFormat="1" ht="20.25">
      <c r="E138" s="87"/>
      <c r="N138" s="127"/>
      <c r="O138" s="207"/>
      <c r="P138" s="104"/>
      <c r="Q138" s="104"/>
      <c r="R138" s="104"/>
      <c r="S138" s="104"/>
      <c r="T138" s="104"/>
      <c r="U138" s="104"/>
      <c r="V138" s="104"/>
      <c r="W138" s="104"/>
      <c r="X138" s="104"/>
      <c r="Y138" s="104"/>
      <c r="Z138" s="104"/>
      <c r="AA138" s="104"/>
      <c r="AB138" s="104"/>
      <c r="AC138" s="104"/>
      <c r="AD138" s="104"/>
      <c r="AE138" s="104"/>
      <c r="AF138" s="104"/>
      <c r="AG138" s="104"/>
      <c r="AH138" s="104"/>
      <c r="AI138" s="104"/>
      <c r="AJ138" s="104"/>
    </row>
    <row r="139" spans="5:36" s="76" customFormat="1" ht="20.25">
      <c r="E139" s="87"/>
      <c r="N139" s="127"/>
      <c r="O139" s="207"/>
      <c r="P139" s="104"/>
      <c r="Q139" s="104"/>
      <c r="R139" s="104"/>
      <c r="S139" s="104"/>
      <c r="T139" s="104"/>
      <c r="U139" s="104"/>
      <c r="V139" s="104"/>
      <c r="W139" s="104"/>
      <c r="X139" s="104"/>
      <c r="Y139" s="104"/>
      <c r="Z139" s="104"/>
      <c r="AA139" s="104"/>
      <c r="AB139" s="104"/>
      <c r="AC139" s="104"/>
      <c r="AD139" s="104"/>
      <c r="AE139" s="104"/>
      <c r="AF139" s="104"/>
      <c r="AG139" s="104"/>
      <c r="AH139" s="104"/>
      <c r="AI139" s="104"/>
      <c r="AJ139" s="104"/>
    </row>
    <row r="140" spans="5:36" s="76" customFormat="1" ht="20.25">
      <c r="E140" s="87"/>
      <c r="N140" s="127"/>
      <c r="O140" s="207"/>
      <c r="P140" s="104"/>
      <c r="Q140" s="104"/>
      <c r="R140" s="104"/>
      <c r="S140" s="104"/>
      <c r="T140" s="104"/>
      <c r="U140" s="104"/>
      <c r="V140" s="104"/>
      <c r="W140" s="104"/>
      <c r="X140" s="104"/>
      <c r="Y140" s="104"/>
      <c r="Z140" s="104"/>
      <c r="AA140" s="104"/>
      <c r="AB140" s="104"/>
      <c r="AC140" s="104"/>
      <c r="AD140" s="104"/>
      <c r="AE140" s="104"/>
      <c r="AF140" s="104"/>
      <c r="AG140" s="104"/>
      <c r="AH140" s="104"/>
      <c r="AI140" s="104"/>
      <c r="AJ140" s="104"/>
    </row>
    <row r="141" spans="5:36" s="76" customFormat="1" ht="20.25">
      <c r="E141" s="87"/>
      <c r="N141" s="127"/>
      <c r="O141" s="207"/>
      <c r="P141" s="104"/>
      <c r="Q141" s="104"/>
      <c r="R141" s="104"/>
      <c r="S141" s="104"/>
      <c r="T141" s="104"/>
      <c r="U141" s="104"/>
      <c r="V141" s="104"/>
      <c r="W141" s="104"/>
      <c r="X141" s="104"/>
      <c r="Y141" s="104"/>
      <c r="Z141" s="104"/>
      <c r="AA141" s="104"/>
      <c r="AB141" s="104"/>
      <c r="AC141" s="104"/>
      <c r="AD141" s="104"/>
      <c r="AE141" s="104"/>
      <c r="AF141" s="104"/>
      <c r="AG141" s="104"/>
      <c r="AH141" s="104"/>
      <c r="AI141" s="104"/>
      <c r="AJ141" s="104"/>
    </row>
    <row r="142" spans="5:36" s="76" customFormat="1" ht="20.25">
      <c r="E142" s="87"/>
      <c r="N142" s="127"/>
      <c r="O142" s="207"/>
      <c r="P142" s="104"/>
      <c r="Q142" s="104"/>
      <c r="R142" s="104"/>
      <c r="S142" s="104"/>
      <c r="T142" s="104"/>
      <c r="U142" s="104"/>
      <c r="V142" s="104"/>
      <c r="W142" s="104"/>
      <c r="X142" s="104"/>
      <c r="Y142" s="104"/>
      <c r="Z142" s="104"/>
      <c r="AA142" s="104"/>
      <c r="AB142" s="104"/>
      <c r="AC142" s="104"/>
      <c r="AD142" s="104"/>
      <c r="AE142" s="104"/>
      <c r="AF142" s="104"/>
      <c r="AG142" s="104"/>
      <c r="AH142" s="104"/>
      <c r="AI142" s="104"/>
      <c r="AJ142" s="104"/>
    </row>
    <row r="143" spans="5:36" s="76" customFormat="1" ht="20.25">
      <c r="E143" s="87"/>
      <c r="N143" s="127"/>
      <c r="O143" s="207"/>
      <c r="P143" s="104"/>
      <c r="Q143" s="104"/>
      <c r="R143" s="104"/>
      <c r="S143" s="104"/>
      <c r="T143" s="104"/>
      <c r="U143" s="104"/>
      <c r="V143" s="104"/>
      <c r="W143" s="104"/>
      <c r="X143" s="104"/>
      <c r="Y143" s="104"/>
      <c r="Z143" s="104"/>
      <c r="AA143" s="104"/>
      <c r="AB143" s="104"/>
      <c r="AC143" s="104"/>
      <c r="AD143" s="104"/>
      <c r="AE143" s="104"/>
      <c r="AF143" s="104"/>
      <c r="AG143" s="104"/>
      <c r="AH143" s="104"/>
      <c r="AI143" s="104"/>
      <c r="AJ143" s="104"/>
    </row>
    <row r="144" spans="5:36" s="76" customFormat="1" ht="20.25">
      <c r="E144" s="87"/>
      <c r="N144" s="127"/>
      <c r="O144" s="207"/>
      <c r="P144" s="104"/>
      <c r="Q144" s="104"/>
      <c r="R144" s="104"/>
      <c r="S144" s="104"/>
      <c r="T144" s="104"/>
      <c r="U144" s="104"/>
      <c r="V144" s="104"/>
      <c r="W144" s="104"/>
      <c r="X144" s="104"/>
      <c r="Y144" s="104"/>
      <c r="Z144" s="104"/>
      <c r="AA144" s="104"/>
      <c r="AB144" s="104"/>
      <c r="AC144" s="104"/>
      <c r="AD144" s="104"/>
      <c r="AE144" s="104"/>
      <c r="AF144" s="104"/>
      <c r="AG144" s="104"/>
      <c r="AH144" s="104"/>
      <c r="AI144" s="104"/>
      <c r="AJ144" s="104"/>
    </row>
    <row r="145" spans="5:36" s="76" customFormat="1" ht="20.25">
      <c r="E145" s="87"/>
      <c r="N145" s="127"/>
      <c r="O145" s="207"/>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row>
    <row r="146" spans="5:36" s="76" customFormat="1" ht="20.25">
      <c r="E146" s="87"/>
      <c r="N146" s="127"/>
      <c r="O146" s="207"/>
      <c r="P146" s="104"/>
      <c r="Q146" s="104"/>
      <c r="R146" s="104"/>
      <c r="S146" s="104"/>
      <c r="T146" s="104"/>
      <c r="U146" s="104"/>
      <c r="V146" s="104"/>
      <c r="W146" s="104"/>
      <c r="X146" s="104"/>
      <c r="Y146" s="104"/>
      <c r="Z146" s="104"/>
      <c r="AA146" s="104"/>
      <c r="AB146" s="104"/>
      <c r="AC146" s="104"/>
      <c r="AD146" s="104"/>
      <c r="AE146" s="104"/>
      <c r="AF146" s="104"/>
      <c r="AG146" s="104"/>
      <c r="AH146" s="104"/>
      <c r="AI146" s="104"/>
      <c r="AJ146" s="104"/>
    </row>
    <row r="147" spans="5:36" s="76" customFormat="1" ht="20.25">
      <c r="E147" s="87"/>
      <c r="N147" s="127"/>
      <c r="O147" s="207"/>
      <c r="P147" s="104"/>
      <c r="Q147" s="104"/>
      <c r="R147" s="104"/>
      <c r="S147" s="104"/>
      <c r="T147" s="104"/>
      <c r="U147" s="104"/>
      <c r="V147" s="104"/>
      <c r="W147" s="104"/>
      <c r="X147" s="104"/>
      <c r="Y147" s="104"/>
      <c r="Z147" s="104"/>
      <c r="AA147" s="104"/>
      <c r="AB147" s="104"/>
      <c r="AC147" s="104"/>
      <c r="AD147" s="104"/>
      <c r="AE147" s="104"/>
      <c r="AF147" s="104"/>
      <c r="AG147" s="104"/>
      <c r="AH147" s="104"/>
      <c r="AI147" s="104"/>
      <c r="AJ147" s="104"/>
    </row>
    <row r="148" spans="5:36" s="76" customFormat="1" ht="20.25">
      <c r="E148" s="87"/>
      <c r="N148" s="127"/>
      <c r="O148" s="207"/>
      <c r="P148" s="104"/>
      <c r="Q148" s="104"/>
      <c r="R148" s="104"/>
      <c r="S148" s="104"/>
      <c r="T148" s="104"/>
      <c r="U148" s="104"/>
      <c r="V148" s="104"/>
      <c r="W148" s="104"/>
      <c r="X148" s="104"/>
      <c r="Y148" s="104"/>
      <c r="Z148" s="104"/>
      <c r="AA148" s="104"/>
      <c r="AB148" s="104"/>
      <c r="AC148" s="104"/>
      <c r="AD148" s="104"/>
      <c r="AE148" s="104"/>
      <c r="AF148" s="104"/>
      <c r="AG148" s="104"/>
      <c r="AH148" s="104"/>
      <c r="AI148" s="104"/>
      <c r="AJ148" s="104"/>
    </row>
    <row r="149" spans="5:36" s="76" customFormat="1" ht="20.25">
      <c r="E149" s="87"/>
      <c r="N149" s="127"/>
      <c r="O149" s="207"/>
      <c r="P149" s="104"/>
      <c r="Q149" s="104"/>
      <c r="R149" s="104"/>
      <c r="S149" s="104"/>
      <c r="T149" s="104"/>
      <c r="U149" s="104"/>
      <c r="V149" s="104"/>
      <c r="W149" s="104"/>
      <c r="X149" s="104"/>
      <c r="Y149" s="104"/>
      <c r="Z149" s="104"/>
      <c r="AA149" s="104"/>
      <c r="AB149" s="104"/>
      <c r="AC149" s="104"/>
      <c r="AD149" s="104"/>
      <c r="AE149" s="104"/>
      <c r="AF149" s="104"/>
      <c r="AG149" s="104"/>
      <c r="AH149" s="104"/>
      <c r="AI149" s="104"/>
      <c r="AJ149" s="104"/>
    </row>
    <row r="150" spans="5:36" s="76" customFormat="1" ht="20.25">
      <c r="E150" s="87"/>
      <c r="N150" s="127"/>
      <c r="O150" s="207"/>
      <c r="P150" s="104"/>
      <c r="Q150" s="104"/>
      <c r="R150" s="104"/>
      <c r="S150" s="104"/>
      <c r="T150" s="104"/>
      <c r="U150" s="104"/>
      <c r="V150" s="104"/>
      <c r="W150" s="104"/>
      <c r="X150" s="104"/>
      <c r="Y150" s="104"/>
      <c r="Z150" s="104"/>
      <c r="AA150" s="104"/>
      <c r="AB150" s="104"/>
      <c r="AC150" s="104"/>
      <c r="AD150" s="104"/>
      <c r="AE150" s="104"/>
      <c r="AF150" s="104"/>
      <c r="AG150" s="104"/>
      <c r="AH150" s="104"/>
      <c r="AI150" s="104"/>
      <c r="AJ150" s="104"/>
    </row>
    <row r="151" spans="5:36" s="76" customFormat="1" ht="20.25">
      <c r="E151" s="87"/>
      <c r="N151" s="127"/>
      <c r="O151" s="207"/>
      <c r="P151" s="104"/>
      <c r="Q151" s="104"/>
      <c r="R151" s="104"/>
      <c r="S151" s="104"/>
      <c r="T151" s="104"/>
      <c r="U151" s="104"/>
      <c r="V151" s="104"/>
      <c r="W151" s="104"/>
      <c r="X151" s="104"/>
      <c r="Y151" s="104"/>
      <c r="Z151" s="104"/>
      <c r="AA151" s="104"/>
      <c r="AB151" s="104"/>
      <c r="AC151" s="104"/>
      <c r="AD151" s="104"/>
      <c r="AE151" s="104"/>
      <c r="AF151" s="104"/>
      <c r="AG151" s="104"/>
      <c r="AH151" s="104"/>
      <c r="AI151" s="104"/>
      <c r="AJ151" s="104"/>
    </row>
    <row r="152" spans="5:36" s="76" customFormat="1" ht="20.25">
      <c r="E152" s="87"/>
      <c r="N152" s="127"/>
      <c r="O152" s="207"/>
      <c r="P152" s="104"/>
      <c r="Q152" s="104"/>
      <c r="R152" s="104"/>
      <c r="S152" s="104"/>
      <c r="T152" s="104"/>
      <c r="U152" s="104"/>
      <c r="V152" s="104"/>
      <c r="W152" s="104"/>
      <c r="X152" s="104"/>
      <c r="Y152" s="104"/>
      <c r="Z152" s="104"/>
      <c r="AA152" s="104"/>
      <c r="AB152" s="104"/>
      <c r="AC152" s="104"/>
      <c r="AD152" s="104"/>
      <c r="AE152" s="104"/>
      <c r="AF152" s="104"/>
      <c r="AG152" s="104"/>
      <c r="AH152" s="104"/>
      <c r="AI152" s="104"/>
      <c r="AJ152" s="104"/>
    </row>
    <row r="153" spans="5:36" s="76" customFormat="1" ht="20.25">
      <c r="E153" s="87"/>
      <c r="N153" s="127"/>
      <c r="O153" s="207"/>
      <c r="P153" s="104"/>
      <c r="Q153" s="104"/>
      <c r="R153" s="104"/>
      <c r="S153" s="104"/>
      <c r="T153" s="104"/>
      <c r="U153" s="104"/>
      <c r="V153" s="104"/>
      <c r="W153" s="104"/>
      <c r="X153" s="104"/>
      <c r="Y153" s="104"/>
      <c r="Z153" s="104"/>
      <c r="AA153" s="104"/>
      <c r="AB153" s="104"/>
      <c r="AC153" s="104"/>
      <c r="AD153" s="104"/>
      <c r="AE153" s="104"/>
      <c r="AF153" s="104"/>
      <c r="AG153" s="104"/>
      <c r="AH153" s="104"/>
      <c r="AI153" s="104"/>
      <c r="AJ153" s="104"/>
    </row>
    <row r="154" spans="5:36" s="76" customFormat="1" ht="20.25">
      <c r="E154" s="87"/>
      <c r="N154" s="127"/>
      <c r="O154" s="207"/>
      <c r="P154" s="104"/>
      <c r="Q154" s="104"/>
      <c r="R154" s="104"/>
      <c r="S154" s="104"/>
      <c r="T154" s="104"/>
      <c r="U154" s="104"/>
      <c r="V154" s="104"/>
      <c r="W154" s="104"/>
      <c r="X154" s="104"/>
      <c r="Y154" s="104"/>
      <c r="Z154" s="104"/>
      <c r="AA154" s="104"/>
      <c r="AB154" s="104"/>
      <c r="AC154" s="104"/>
      <c r="AD154" s="104"/>
      <c r="AE154" s="104"/>
      <c r="AF154" s="104"/>
      <c r="AG154" s="104"/>
      <c r="AH154" s="104"/>
      <c r="AI154" s="104"/>
      <c r="AJ154" s="104"/>
    </row>
    <row r="155" spans="5:36" s="76" customFormat="1" ht="20.25">
      <c r="E155" s="87"/>
      <c r="N155" s="127"/>
      <c r="O155" s="207"/>
      <c r="P155" s="104"/>
      <c r="Q155" s="104"/>
      <c r="R155" s="104"/>
      <c r="S155" s="104"/>
      <c r="T155" s="104"/>
      <c r="U155" s="104"/>
      <c r="V155" s="104"/>
      <c r="W155" s="104"/>
      <c r="X155" s="104"/>
      <c r="Y155" s="104"/>
      <c r="Z155" s="104"/>
      <c r="AA155" s="104"/>
      <c r="AB155" s="104"/>
      <c r="AC155" s="104"/>
      <c r="AD155" s="104"/>
      <c r="AE155" s="104"/>
      <c r="AF155" s="104"/>
      <c r="AG155" s="104"/>
      <c r="AH155" s="104"/>
      <c r="AI155" s="104"/>
      <c r="AJ155" s="104"/>
    </row>
    <row r="156" spans="5:36" s="76" customFormat="1" ht="20.25">
      <c r="E156" s="87"/>
      <c r="N156" s="127"/>
      <c r="O156" s="207"/>
      <c r="P156" s="104"/>
      <c r="Q156" s="104"/>
      <c r="R156" s="104"/>
      <c r="S156" s="104"/>
      <c r="T156" s="104"/>
      <c r="U156" s="104"/>
      <c r="V156" s="104"/>
      <c r="W156" s="104"/>
      <c r="X156" s="104"/>
      <c r="Y156" s="104"/>
      <c r="Z156" s="104"/>
      <c r="AA156" s="104"/>
      <c r="AB156" s="104"/>
      <c r="AC156" s="104"/>
      <c r="AD156" s="104"/>
      <c r="AE156" s="104"/>
      <c r="AF156" s="104"/>
      <c r="AG156" s="104"/>
      <c r="AH156" s="104"/>
      <c r="AI156" s="104"/>
      <c r="AJ156" s="104"/>
    </row>
    <row r="157" spans="5:36" s="76" customFormat="1" ht="20.25">
      <c r="E157" s="87"/>
      <c r="N157" s="127"/>
      <c r="O157" s="207"/>
      <c r="P157" s="104"/>
      <c r="Q157" s="104"/>
      <c r="R157" s="104"/>
      <c r="S157" s="104"/>
      <c r="T157" s="104"/>
      <c r="U157" s="104"/>
      <c r="V157" s="104"/>
      <c r="W157" s="104"/>
      <c r="X157" s="104"/>
      <c r="Y157" s="104"/>
      <c r="Z157" s="104"/>
      <c r="AA157" s="104"/>
      <c r="AB157" s="104"/>
      <c r="AC157" s="104"/>
      <c r="AD157" s="104"/>
      <c r="AE157" s="104"/>
      <c r="AF157" s="104"/>
      <c r="AG157" s="104"/>
      <c r="AH157" s="104"/>
      <c r="AI157" s="104"/>
      <c r="AJ157" s="104"/>
    </row>
    <row r="158" spans="5:36" s="76" customFormat="1" ht="20.25">
      <c r="E158" s="87"/>
      <c r="N158" s="127"/>
      <c r="O158" s="207"/>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row>
    <row r="159" spans="5:36" s="76" customFormat="1" ht="20.25">
      <c r="E159" s="87"/>
      <c r="N159" s="127"/>
      <c r="O159" s="207"/>
      <c r="P159" s="104"/>
      <c r="Q159" s="104"/>
      <c r="R159" s="104"/>
      <c r="S159" s="104"/>
      <c r="T159" s="104"/>
      <c r="U159" s="104"/>
      <c r="V159" s="104"/>
      <c r="W159" s="104"/>
      <c r="X159" s="104"/>
      <c r="Y159" s="104"/>
      <c r="Z159" s="104"/>
      <c r="AA159" s="104"/>
      <c r="AB159" s="104"/>
      <c r="AC159" s="104"/>
      <c r="AD159" s="104"/>
      <c r="AE159" s="104"/>
      <c r="AF159" s="104"/>
      <c r="AG159" s="104"/>
      <c r="AH159" s="104"/>
      <c r="AI159" s="104"/>
      <c r="AJ159" s="104"/>
    </row>
    <row r="160" spans="5:36" s="76" customFormat="1" ht="20.25">
      <c r="E160" s="87"/>
      <c r="N160" s="127"/>
      <c r="O160" s="207"/>
      <c r="P160" s="104"/>
      <c r="Q160" s="104"/>
      <c r="R160" s="104"/>
      <c r="S160" s="104"/>
      <c r="T160" s="104"/>
      <c r="U160" s="104"/>
      <c r="V160" s="104"/>
      <c r="W160" s="104"/>
      <c r="X160" s="104"/>
      <c r="Y160" s="104"/>
      <c r="Z160" s="104"/>
      <c r="AA160" s="104"/>
      <c r="AB160" s="104"/>
      <c r="AC160" s="104"/>
      <c r="AD160" s="104"/>
      <c r="AE160" s="104"/>
      <c r="AF160" s="104"/>
      <c r="AG160" s="104"/>
      <c r="AH160" s="104"/>
      <c r="AI160" s="104"/>
      <c r="AJ160" s="104"/>
    </row>
    <row r="161" spans="5:36" s="76" customFormat="1" ht="20.25">
      <c r="E161" s="87"/>
      <c r="N161" s="127"/>
      <c r="O161" s="207"/>
      <c r="P161" s="104"/>
      <c r="Q161" s="104"/>
      <c r="R161" s="104"/>
      <c r="S161" s="104"/>
      <c r="T161" s="104"/>
      <c r="U161" s="104"/>
      <c r="V161" s="104"/>
      <c r="W161" s="104"/>
      <c r="X161" s="104"/>
      <c r="Y161" s="104"/>
      <c r="Z161" s="104"/>
      <c r="AA161" s="104"/>
      <c r="AB161" s="104"/>
      <c r="AC161" s="104"/>
      <c r="AD161" s="104"/>
      <c r="AE161" s="104"/>
      <c r="AF161" s="104"/>
      <c r="AG161" s="104"/>
      <c r="AH161" s="104"/>
      <c r="AI161" s="104"/>
      <c r="AJ161" s="104"/>
    </row>
    <row r="162" spans="5:36" s="76" customFormat="1" ht="20.25">
      <c r="E162" s="87"/>
      <c r="N162" s="127"/>
      <c r="O162" s="207"/>
      <c r="P162" s="104"/>
      <c r="Q162" s="104"/>
      <c r="R162" s="104"/>
      <c r="S162" s="104"/>
      <c r="T162" s="104"/>
      <c r="U162" s="104"/>
      <c r="V162" s="104"/>
      <c r="W162" s="104"/>
      <c r="X162" s="104"/>
      <c r="Y162" s="104"/>
      <c r="Z162" s="104"/>
      <c r="AA162" s="104"/>
      <c r="AB162" s="104"/>
      <c r="AC162" s="104"/>
      <c r="AD162" s="104"/>
      <c r="AE162" s="104"/>
      <c r="AF162" s="104"/>
      <c r="AG162" s="104"/>
      <c r="AH162" s="104"/>
      <c r="AI162" s="104"/>
      <c r="AJ162" s="104"/>
    </row>
    <row r="163" spans="5:36" s="76" customFormat="1" ht="20.25">
      <c r="E163" s="87"/>
      <c r="N163" s="127"/>
      <c r="O163" s="207"/>
      <c r="P163" s="104"/>
      <c r="Q163" s="104"/>
      <c r="R163" s="104"/>
      <c r="S163" s="104"/>
      <c r="T163" s="104"/>
      <c r="U163" s="104"/>
      <c r="V163" s="104"/>
      <c r="W163" s="104"/>
      <c r="X163" s="104"/>
      <c r="Y163" s="104"/>
      <c r="Z163" s="104"/>
      <c r="AA163" s="104"/>
      <c r="AB163" s="104"/>
      <c r="AC163" s="104"/>
      <c r="AD163" s="104"/>
      <c r="AE163" s="104"/>
      <c r="AF163" s="104"/>
      <c r="AG163" s="104"/>
      <c r="AH163" s="104"/>
      <c r="AI163" s="104"/>
      <c r="AJ163" s="104"/>
    </row>
    <row r="164" spans="5:36" s="76" customFormat="1" ht="20.25">
      <c r="E164" s="87"/>
      <c r="N164" s="127"/>
      <c r="O164" s="207"/>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row>
    <row r="165" spans="5:36" s="76" customFormat="1" ht="20.25">
      <c r="E165" s="87"/>
      <c r="N165" s="127"/>
      <c r="O165" s="207"/>
      <c r="P165" s="104"/>
      <c r="Q165" s="104"/>
      <c r="R165" s="104"/>
      <c r="S165" s="104"/>
      <c r="T165" s="104"/>
      <c r="U165" s="104"/>
      <c r="V165" s="104"/>
      <c r="W165" s="104"/>
      <c r="X165" s="104"/>
      <c r="Y165" s="104"/>
      <c r="Z165" s="104"/>
      <c r="AA165" s="104"/>
      <c r="AB165" s="104"/>
      <c r="AC165" s="104"/>
      <c r="AD165" s="104"/>
      <c r="AE165" s="104"/>
      <c r="AF165" s="104"/>
      <c r="AG165" s="104"/>
      <c r="AH165" s="104"/>
      <c r="AI165" s="104"/>
      <c r="AJ165" s="104"/>
    </row>
    <row r="166" spans="5:36" s="76" customFormat="1" ht="20.25">
      <c r="E166" s="87"/>
      <c r="N166" s="127"/>
      <c r="O166" s="207"/>
      <c r="P166" s="104"/>
      <c r="Q166" s="104"/>
      <c r="R166" s="104"/>
      <c r="S166" s="104"/>
      <c r="T166" s="104"/>
      <c r="U166" s="104"/>
      <c r="V166" s="104"/>
      <c r="W166" s="104"/>
      <c r="X166" s="104"/>
      <c r="Y166" s="104"/>
      <c r="Z166" s="104"/>
      <c r="AA166" s="104"/>
      <c r="AB166" s="104"/>
      <c r="AC166" s="104"/>
      <c r="AD166" s="104"/>
      <c r="AE166" s="104"/>
      <c r="AF166" s="104"/>
      <c r="AG166" s="104"/>
      <c r="AH166" s="104"/>
      <c r="AI166" s="104"/>
      <c r="AJ166" s="104"/>
    </row>
    <row r="167" spans="5:36" s="76" customFormat="1" ht="20.25">
      <c r="E167" s="87"/>
      <c r="N167" s="127"/>
      <c r="O167" s="207"/>
      <c r="P167" s="104"/>
      <c r="Q167" s="104"/>
      <c r="R167" s="104"/>
      <c r="S167" s="104"/>
      <c r="T167" s="104"/>
      <c r="U167" s="104"/>
      <c r="V167" s="104"/>
      <c r="W167" s="104"/>
      <c r="X167" s="104"/>
      <c r="Y167" s="104"/>
      <c r="Z167" s="104"/>
      <c r="AA167" s="104"/>
      <c r="AB167" s="104"/>
      <c r="AC167" s="104"/>
      <c r="AD167" s="104"/>
      <c r="AE167" s="104"/>
      <c r="AF167" s="104"/>
      <c r="AG167" s="104"/>
      <c r="AH167" s="104"/>
      <c r="AI167" s="104"/>
      <c r="AJ167" s="104"/>
    </row>
    <row r="168" spans="5:36" s="76" customFormat="1" ht="20.25">
      <c r="E168" s="87"/>
      <c r="N168" s="127"/>
      <c r="O168" s="207"/>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row>
    <row r="169" spans="5:36" s="76" customFormat="1" ht="20.25">
      <c r="E169" s="87"/>
      <c r="N169" s="127"/>
      <c r="O169" s="207"/>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row>
    <row r="170" spans="5:36" s="76" customFormat="1" ht="20.25">
      <c r="E170" s="87"/>
      <c r="N170" s="127"/>
      <c r="O170" s="207"/>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row>
    <row r="171" spans="5:36" s="76" customFormat="1" ht="20.25">
      <c r="E171" s="87"/>
      <c r="N171" s="127"/>
      <c r="O171" s="207"/>
      <c r="P171" s="104"/>
      <c r="Q171" s="104"/>
      <c r="R171" s="104"/>
      <c r="S171" s="104"/>
      <c r="T171" s="104"/>
      <c r="U171" s="104"/>
      <c r="V171" s="104"/>
      <c r="W171" s="104"/>
      <c r="X171" s="104"/>
      <c r="Y171" s="104"/>
      <c r="Z171" s="104"/>
      <c r="AA171" s="104"/>
      <c r="AB171" s="104"/>
      <c r="AC171" s="104"/>
      <c r="AD171" s="104"/>
      <c r="AE171" s="104"/>
      <c r="AF171" s="104"/>
      <c r="AG171" s="104"/>
      <c r="AH171" s="104"/>
      <c r="AI171" s="104"/>
      <c r="AJ171" s="104"/>
    </row>
    <row r="172" spans="5:36" s="76" customFormat="1" ht="20.25">
      <c r="E172" s="87"/>
      <c r="N172" s="127"/>
      <c r="O172" s="207"/>
      <c r="P172" s="104"/>
      <c r="Q172" s="104"/>
      <c r="R172" s="104"/>
      <c r="S172" s="104"/>
      <c r="T172" s="104"/>
      <c r="U172" s="104"/>
      <c r="V172" s="104"/>
      <c r="W172" s="104"/>
      <c r="X172" s="104"/>
      <c r="Y172" s="104"/>
      <c r="Z172" s="104"/>
      <c r="AA172" s="104"/>
      <c r="AB172" s="104"/>
      <c r="AC172" s="104"/>
      <c r="AD172" s="104"/>
      <c r="AE172" s="104"/>
      <c r="AF172" s="104"/>
      <c r="AG172" s="104"/>
      <c r="AH172" s="104"/>
      <c r="AI172" s="104"/>
      <c r="AJ172" s="104"/>
    </row>
    <row r="173" spans="5:36" s="76" customFormat="1" ht="20.25">
      <c r="E173" s="87"/>
      <c r="N173" s="127"/>
      <c r="O173" s="207"/>
      <c r="P173" s="104"/>
      <c r="Q173" s="104"/>
      <c r="R173" s="104"/>
      <c r="S173" s="104"/>
      <c r="T173" s="104"/>
      <c r="U173" s="104"/>
      <c r="V173" s="104"/>
      <c r="W173" s="104"/>
      <c r="X173" s="104"/>
      <c r="Y173" s="104"/>
      <c r="Z173" s="104"/>
      <c r="AA173" s="104"/>
      <c r="AB173" s="104"/>
      <c r="AC173" s="104"/>
      <c r="AD173" s="104"/>
      <c r="AE173" s="104"/>
      <c r="AF173" s="104"/>
      <c r="AG173" s="104"/>
      <c r="AH173" s="104"/>
      <c r="AI173" s="104"/>
      <c r="AJ173" s="104"/>
    </row>
    <row r="174" spans="5:36" s="76" customFormat="1" ht="20.25">
      <c r="E174" s="87"/>
      <c r="N174" s="127"/>
      <c r="O174" s="207"/>
      <c r="P174" s="104"/>
      <c r="Q174" s="104"/>
      <c r="R174" s="104"/>
      <c r="S174" s="104"/>
      <c r="T174" s="104"/>
      <c r="U174" s="104"/>
      <c r="V174" s="104"/>
      <c r="W174" s="104"/>
      <c r="X174" s="104"/>
      <c r="Y174" s="104"/>
      <c r="Z174" s="104"/>
      <c r="AA174" s="104"/>
      <c r="AB174" s="104"/>
      <c r="AC174" s="104"/>
      <c r="AD174" s="104"/>
      <c r="AE174" s="104"/>
      <c r="AF174" s="104"/>
      <c r="AG174" s="104"/>
      <c r="AH174" s="104"/>
      <c r="AI174" s="104"/>
      <c r="AJ174" s="104"/>
    </row>
    <row r="175" spans="5:36" s="76" customFormat="1" ht="20.25">
      <c r="E175" s="87"/>
      <c r="N175" s="127"/>
      <c r="O175" s="207"/>
      <c r="P175" s="104"/>
      <c r="Q175" s="104"/>
      <c r="R175" s="104"/>
      <c r="S175" s="104"/>
      <c r="T175" s="104"/>
      <c r="U175" s="104"/>
      <c r="V175" s="104"/>
      <c r="W175" s="104"/>
      <c r="X175" s="104"/>
      <c r="Y175" s="104"/>
      <c r="Z175" s="104"/>
      <c r="AA175" s="104"/>
      <c r="AB175" s="104"/>
      <c r="AC175" s="104"/>
      <c r="AD175" s="104"/>
      <c r="AE175" s="104"/>
      <c r="AF175" s="104"/>
      <c r="AG175" s="104"/>
      <c r="AH175" s="104"/>
      <c r="AI175" s="104"/>
      <c r="AJ175" s="104"/>
    </row>
    <row r="176" spans="5:36" s="76" customFormat="1" ht="20.25">
      <c r="E176" s="87"/>
      <c r="N176" s="127"/>
      <c r="O176" s="207"/>
      <c r="P176" s="104"/>
      <c r="Q176" s="104"/>
      <c r="R176" s="104"/>
      <c r="S176" s="104"/>
      <c r="T176" s="104"/>
      <c r="U176" s="104"/>
      <c r="V176" s="104"/>
      <c r="W176" s="104"/>
      <c r="X176" s="104"/>
      <c r="Y176" s="104"/>
      <c r="Z176" s="104"/>
      <c r="AA176" s="104"/>
      <c r="AB176" s="104"/>
      <c r="AC176" s="104"/>
      <c r="AD176" s="104"/>
      <c r="AE176" s="104"/>
      <c r="AF176" s="104"/>
      <c r="AG176" s="104"/>
      <c r="AH176" s="104"/>
      <c r="AI176" s="104"/>
      <c r="AJ176" s="104"/>
    </row>
    <row r="177" spans="5:36" s="76" customFormat="1" ht="20.25">
      <c r="E177" s="87"/>
      <c r="N177" s="127"/>
      <c r="O177" s="207"/>
      <c r="P177" s="104"/>
      <c r="Q177" s="104"/>
      <c r="R177" s="104"/>
      <c r="S177" s="104"/>
      <c r="T177" s="104"/>
      <c r="U177" s="104"/>
      <c r="V177" s="104"/>
      <c r="W177" s="104"/>
      <c r="X177" s="104"/>
      <c r="Y177" s="104"/>
      <c r="Z177" s="104"/>
      <c r="AA177" s="104"/>
      <c r="AB177" s="104"/>
      <c r="AC177" s="104"/>
      <c r="AD177" s="104"/>
      <c r="AE177" s="104"/>
      <c r="AF177" s="104"/>
      <c r="AG177" s="104"/>
      <c r="AH177" s="104"/>
      <c r="AI177" s="104"/>
      <c r="AJ177" s="104"/>
    </row>
    <row r="178" spans="5:36" s="76" customFormat="1" ht="20.25">
      <c r="E178" s="87"/>
      <c r="N178" s="127"/>
      <c r="O178" s="207"/>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row>
    <row r="179" spans="5:36" s="76" customFormat="1" ht="20.25">
      <c r="E179" s="87"/>
      <c r="N179" s="127"/>
      <c r="O179" s="207"/>
      <c r="P179" s="104"/>
      <c r="Q179" s="104"/>
      <c r="R179" s="104"/>
      <c r="S179" s="104"/>
      <c r="T179" s="104"/>
      <c r="U179" s="104"/>
      <c r="V179" s="104"/>
      <c r="W179" s="104"/>
      <c r="X179" s="104"/>
      <c r="Y179" s="104"/>
      <c r="Z179" s="104"/>
      <c r="AA179" s="104"/>
      <c r="AB179" s="104"/>
      <c r="AC179" s="104"/>
      <c r="AD179" s="104"/>
      <c r="AE179" s="104"/>
      <c r="AF179" s="104"/>
      <c r="AG179" s="104"/>
      <c r="AH179" s="104"/>
      <c r="AI179" s="104"/>
      <c r="AJ179" s="104"/>
    </row>
    <row r="180" spans="5:36" s="76" customFormat="1" ht="20.25">
      <c r="E180" s="87"/>
      <c r="N180" s="127"/>
      <c r="O180" s="207"/>
      <c r="P180" s="104"/>
      <c r="Q180" s="104"/>
      <c r="R180" s="104"/>
      <c r="S180" s="104"/>
      <c r="T180" s="104"/>
      <c r="U180" s="104"/>
      <c r="V180" s="104"/>
      <c r="W180" s="104"/>
      <c r="X180" s="104"/>
      <c r="Y180" s="104"/>
      <c r="Z180" s="104"/>
      <c r="AA180" s="104"/>
      <c r="AB180" s="104"/>
      <c r="AC180" s="104"/>
      <c r="AD180" s="104"/>
      <c r="AE180" s="104"/>
      <c r="AF180" s="104"/>
      <c r="AG180" s="104"/>
      <c r="AH180" s="104"/>
      <c r="AI180" s="104"/>
      <c r="AJ180" s="104"/>
    </row>
    <row r="181" spans="5:36" s="76" customFormat="1" ht="20.25">
      <c r="E181" s="87"/>
      <c r="N181" s="127"/>
      <c r="O181" s="207"/>
      <c r="P181" s="104"/>
      <c r="Q181" s="104"/>
      <c r="R181" s="104"/>
      <c r="S181" s="104"/>
      <c r="T181" s="104"/>
      <c r="U181" s="104"/>
      <c r="V181" s="104"/>
      <c r="W181" s="104"/>
      <c r="X181" s="104"/>
      <c r="Y181" s="104"/>
      <c r="Z181" s="104"/>
      <c r="AA181" s="104"/>
      <c r="AB181" s="104"/>
      <c r="AC181" s="104"/>
      <c r="AD181" s="104"/>
      <c r="AE181" s="104"/>
      <c r="AF181" s="104"/>
      <c r="AG181" s="104"/>
      <c r="AH181" s="104"/>
      <c r="AI181" s="104"/>
      <c r="AJ181" s="104"/>
    </row>
    <row r="182" spans="5:36" s="76" customFormat="1" ht="20.25">
      <c r="E182" s="87"/>
      <c r="N182" s="127"/>
      <c r="O182" s="207"/>
      <c r="P182" s="104"/>
      <c r="Q182" s="104"/>
      <c r="R182" s="104"/>
      <c r="S182" s="104"/>
      <c r="T182" s="104"/>
      <c r="U182" s="104"/>
      <c r="V182" s="104"/>
      <c r="W182" s="104"/>
      <c r="X182" s="104"/>
      <c r="Y182" s="104"/>
      <c r="Z182" s="104"/>
      <c r="AA182" s="104"/>
      <c r="AB182" s="104"/>
      <c r="AC182" s="104"/>
      <c r="AD182" s="104"/>
      <c r="AE182" s="104"/>
      <c r="AF182" s="104"/>
      <c r="AG182" s="104"/>
      <c r="AH182" s="104"/>
      <c r="AI182" s="104"/>
      <c r="AJ182" s="104"/>
    </row>
    <row r="183" spans="5:36" s="76" customFormat="1" ht="20.25">
      <c r="E183" s="87"/>
      <c r="N183" s="127"/>
      <c r="O183" s="207"/>
      <c r="P183" s="104"/>
      <c r="Q183" s="104"/>
      <c r="R183" s="104"/>
      <c r="S183" s="104"/>
      <c r="T183" s="104"/>
      <c r="U183" s="104"/>
      <c r="V183" s="104"/>
      <c r="W183" s="104"/>
      <c r="X183" s="104"/>
      <c r="Y183" s="104"/>
      <c r="Z183" s="104"/>
      <c r="AA183" s="104"/>
      <c r="AB183" s="104"/>
      <c r="AC183" s="104"/>
      <c r="AD183" s="104"/>
      <c r="AE183" s="104"/>
      <c r="AF183" s="104"/>
      <c r="AG183" s="104"/>
      <c r="AH183" s="104"/>
      <c r="AI183" s="104"/>
      <c r="AJ183" s="104"/>
    </row>
    <row r="184" spans="5:36" s="76" customFormat="1" ht="20.25">
      <c r="E184" s="87"/>
      <c r="N184" s="127"/>
      <c r="O184" s="207"/>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row>
    <row r="185" spans="5:36" s="76" customFormat="1" ht="20.25">
      <c r="E185" s="87"/>
      <c r="N185" s="127"/>
      <c r="O185" s="207"/>
      <c r="P185" s="104"/>
      <c r="Q185" s="104"/>
      <c r="R185" s="104"/>
      <c r="S185" s="104"/>
      <c r="T185" s="104"/>
      <c r="U185" s="104"/>
      <c r="V185" s="104"/>
      <c r="W185" s="104"/>
      <c r="X185" s="104"/>
      <c r="Y185" s="104"/>
      <c r="Z185" s="104"/>
      <c r="AA185" s="104"/>
      <c r="AB185" s="104"/>
      <c r="AC185" s="104"/>
      <c r="AD185" s="104"/>
      <c r="AE185" s="104"/>
      <c r="AF185" s="104"/>
      <c r="AG185" s="104"/>
      <c r="AH185" s="104"/>
      <c r="AI185" s="104"/>
      <c r="AJ185" s="104"/>
    </row>
    <row r="186" spans="5:36" s="76" customFormat="1" ht="20.25">
      <c r="E186" s="87"/>
      <c r="N186" s="127"/>
      <c r="O186" s="207"/>
      <c r="P186" s="104"/>
      <c r="Q186" s="104"/>
      <c r="R186" s="104"/>
      <c r="S186" s="104"/>
      <c r="T186" s="104"/>
      <c r="U186" s="104"/>
      <c r="V186" s="104"/>
      <c r="W186" s="104"/>
      <c r="X186" s="104"/>
      <c r="Y186" s="104"/>
      <c r="Z186" s="104"/>
      <c r="AA186" s="104"/>
      <c r="AB186" s="104"/>
      <c r="AC186" s="104"/>
      <c r="AD186" s="104"/>
      <c r="AE186" s="104"/>
      <c r="AF186" s="104"/>
      <c r="AG186" s="104"/>
      <c r="AH186" s="104"/>
      <c r="AI186" s="104"/>
      <c r="AJ186" s="104"/>
    </row>
    <row r="187" spans="5:36" s="76" customFormat="1" ht="20.25">
      <c r="E187" s="87"/>
      <c r="N187" s="127"/>
      <c r="O187" s="207"/>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row>
    <row r="188" spans="5:36" s="76" customFormat="1" ht="20.25">
      <c r="E188" s="87"/>
      <c r="N188" s="127"/>
      <c r="O188" s="207"/>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row>
    <row r="189" spans="5:36" s="76" customFormat="1" ht="20.25">
      <c r="E189" s="87"/>
      <c r="N189" s="127"/>
      <c r="O189" s="207"/>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row>
    <row r="190" spans="5:36" s="76" customFormat="1" ht="20.25">
      <c r="E190" s="87"/>
      <c r="N190" s="127"/>
      <c r="O190" s="207"/>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row>
    <row r="191" spans="5:36" s="76" customFormat="1" ht="20.25">
      <c r="E191" s="87"/>
      <c r="N191" s="127"/>
      <c r="O191" s="207"/>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row>
    <row r="192" spans="5:36" s="76" customFormat="1" ht="20.25">
      <c r="E192" s="87"/>
      <c r="N192" s="127"/>
      <c r="O192" s="207"/>
      <c r="P192" s="104"/>
      <c r="Q192" s="104"/>
      <c r="R192" s="104"/>
      <c r="S192" s="104"/>
      <c r="T192" s="104"/>
      <c r="U192" s="104"/>
      <c r="V192" s="104"/>
      <c r="W192" s="104"/>
      <c r="X192" s="104"/>
      <c r="Y192" s="104"/>
      <c r="Z192" s="104"/>
      <c r="AA192" s="104"/>
      <c r="AB192" s="104"/>
      <c r="AC192" s="104"/>
      <c r="AD192" s="104"/>
      <c r="AE192" s="104"/>
      <c r="AF192" s="104"/>
      <c r="AG192" s="104"/>
      <c r="AH192" s="104"/>
      <c r="AI192" s="104"/>
      <c r="AJ192" s="104"/>
    </row>
    <row r="193" spans="5:36" s="76" customFormat="1" ht="20.25">
      <c r="E193" s="87"/>
      <c r="N193" s="127"/>
      <c r="O193" s="207"/>
      <c r="P193" s="104"/>
      <c r="Q193" s="104"/>
      <c r="R193" s="104"/>
      <c r="S193" s="104"/>
      <c r="T193" s="104"/>
      <c r="U193" s="104"/>
      <c r="V193" s="104"/>
      <c r="W193" s="104"/>
      <c r="X193" s="104"/>
      <c r="Y193" s="104"/>
      <c r="Z193" s="104"/>
      <c r="AA193" s="104"/>
      <c r="AB193" s="104"/>
      <c r="AC193" s="104"/>
      <c r="AD193" s="104"/>
      <c r="AE193" s="104"/>
      <c r="AF193" s="104"/>
      <c r="AG193" s="104"/>
      <c r="AH193" s="104"/>
      <c r="AI193" s="104"/>
      <c r="AJ193" s="104"/>
    </row>
    <row r="194" spans="5:36" s="76" customFormat="1" ht="20.25">
      <c r="E194" s="87"/>
      <c r="N194" s="127"/>
      <c r="O194" s="207"/>
      <c r="P194" s="104"/>
      <c r="Q194" s="104"/>
      <c r="R194" s="104"/>
      <c r="S194" s="104"/>
      <c r="T194" s="104"/>
      <c r="U194" s="104"/>
      <c r="V194" s="104"/>
      <c r="W194" s="104"/>
      <c r="X194" s="104"/>
      <c r="Y194" s="104"/>
      <c r="Z194" s="104"/>
      <c r="AA194" s="104"/>
      <c r="AB194" s="104"/>
      <c r="AC194" s="104"/>
      <c r="AD194" s="104"/>
      <c r="AE194" s="104"/>
      <c r="AF194" s="104"/>
      <c r="AG194" s="104"/>
      <c r="AH194" s="104"/>
      <c r="AI194" s="104"/>
      <c r="AJ194" s="104"/>
    </row>
    <row r="195" spans="5:36" s="76" customFormat="1" ht="20.25">
      <c r="E195" s="87"/>
      <c r="N195" s="127"/>
      <c r="O195" s="207"/>
      <c r="P195" s="104"/>
      <c r="Q195" s="104"/>
      <c r="R195" s="104"/>
      <c r="S195" s="104"/>
      <c r="T195" s="104"/>
      <c r="U195" s="104"/>
      <c r="V195" s="104"/>
      <c r="W195" s="104"/>
      <c r="X195" s="104"/>
      <c r="Y195" s="104"/>
      <c r="Z195" s="104"/>
      <c r="AA195" s="104"/>
      <c r="AB195" s="104"/>
      <c r="AC195" s="104"/>
      <c r="AD195" s="104"/>
      <c r="AE195" s="104"/>
      <c r="AF195" s="104"/>
      <c r="AG195" s="104"/>
      <c r="AH195" s="104"/>
      <c r="AI195" s="104"/>
      <c r="AJ195" s="104"/>
    </row>
    <row r="196" spans="5:36" s="76" customFormat="1" ht="20.25">
      <c r="E196" s="87"/>
      <c r="N196" s="127"/>
      <c r="O196" s="207"/>
      <c r="P196" s="104"/>
      <c r="Q196" s="104"/>
      <c r="R196" s="104"/>
      <c r="S196" s="104"/>
      <c r="T196" s="104"/>
      <c r="U196" s="104"/>
      <c r="V196" s="104"/>
      <c r="W196" s="104"/>
      <c r="X196" s="104"/>
      <c r="Y196" s="104"/>
      <c r="Z196" s="104"/>
      <c r="AA196" s="104"/>
      <c r="AB196" s="104"/>
      <c r="AC196" s="104"/>
      <c r="AD196" s="104"/>
      <c r="AE196" s="104"/>
      <c r="AF196" s="104"/>
      <c r="AG196" s="104"/>
      <c r="AH196" s="104"/>
      <c r="AI196" s="104"/>
      <c r="AJ196" s="104"/>
    </row>
    <row r="197" spans="5:36" s="76" customFormat="1" ht="20.25">
      <c r="E197" s="87"/>
      <c r="N197" s="127"/>
      <c r="O197" s="207"/>
      <c r="P197" s="104"/>
      <c r="Q197" s="104"/>
      <c r="R197" s="104"/>
      <c r="S197" s="104"/>
      <c r="T197" s="104"/>
      <c r="U197" s="104"/>
      <c r="V197" s="104"/>
      <c r="W197" s="104"/>
      <c r="X197" s="104"/>
      <c r="Y197" s="104"/>
      <c r="Z197" s="104"/>
      <c r="AA197" s="104"/>
      <c r="AB197" s="104"/>
      <c r="AC197" s="104"/>
      <c r="AD197" s="104"/>
      <c r="AE197" s="104"/>
      <c r="AF197" s="104"/>
      <c r="AG197" s="104"/>
      <c r="AH197" s="104"/>
      <c r="AI197" s="104"/>
      <c r="AJ197" s="104"/>
    </row>
    <row r="198" spans="5:36" s="76" customFormat="1" ht="20.25">
      <c r="E198" s="87"/>
      <c r="N198" s="127"/>
      <c r="O198" s="207"/>
      <c r="P198" s="104"/>
      <c r="Q198" s="104"/>
      <c r="R198" s="104"/>
      <c r="S198" s="104"/>
      <c r="T198" s="104"/>
      <c r="U198" s="104"/>
      <c r="V198" s="104"/>
      <c r="W198" s="104"/>
      <c r="X198" s="104"/>
      <c r="Y198" s="104"/>
      <c r="Z198" s="104"/>
      <c r="AA198" s="104"/>
      <c r="AB198" s="104"/>
      <c r="AC198" s="104"/>
      <c r="AD198" s="104"/>
      <c r="AE198" s="104"/>
      <c r="AF198" s="104"/>
      <c r="AG198" s="104"/>
      <c r="AH198" s="104"/>
      <c r="AI198" s="104"/>
      <c r="AJ198" s="104"/>
    </row>
    <row r="199" spans="5:36" s="2" customFormat="1">
      <c r="E199" s="47"/>
      <c r="N199" s="126"/>
      <c r="O199" s="205"/>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6"/>
      <c r="O200" s="205"/>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6"/>
      <c r="O201" s="205"/>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6"/>
      <c r="O202" s="205"/>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6"/>
      <c r="O203" s="205"/>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6"/>
      <c r="O204" s="205"/>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6"/>
      <c r="O205" s="205"/>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6"/>
      <c r="O206" s="205"/>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6"/>
      <c r="O207" s="205"/>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6"/>
      <c r="O208" s="205"/>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6"/>
      <c r="O209" s="205"/>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6"/>
      <c r="O210" s="205"/>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6"/>
      <c r="O211" s="205"/>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6"/>
      <c r="O212" s="205"/>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6"/>
      <c r="O213" s="205"/>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6"/>
      <c r="O214" s="205"/>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6"/>
      <c r="O215" s="205"/>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6"/>
      <c r="O216" s="205"/>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6"/>
      <c r="O217" s="205"/>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6"/>
      <c r="O218" s="205"/>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6"/>
      <c r="O219" s="205"/>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6"/>
      <c r="O220" s="205"/>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6"/>
      <c r="O221" s="205"/>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6"/>
      <c r="O222" s="205"/>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6"/>
      <c r="O223" s="205"/>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6"/>
      <c r="O224" s="205"/>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6"/>
      <c r="O225" s="205"/>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6"/>
      <c r="O226" s="205"/>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6"/>
      <c r="O227" s="205"/>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6"/>
      <c r="O228" s="205"/>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6"/>
      <c r="O229" s="205"/>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6"/>
      <c r="O230" s="205"/>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6"/>
      <c r="O231" s="205"/>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6"/>
      <c r="O232" s="205"/>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6"/>
      <c r="O233" s="205"/>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6"/>
      <c r="O234" s="205"/>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6"/>
      <c r="O235" s="205"/>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6"/>
      <c r="O236" s="205"/>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6"/>
      <c r="O237" s="205"/>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6"/>
      <c r="O238" s="205"/>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6"/>
      <c r="O239" s="205"/>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6"/>
      <c r="O240" s="205"/>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6"/>
      <c r="O241" s="205"/>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6"/>
      <c r="O242" s="205"/>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6"/>
      <c r="O243" s="205"/>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6"/>
      <c r="O244" s="205"/>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6"/>
      <c r="O245" s="205"/>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6"/>
      <c r="O246" s="205"/>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6"/>
      <c r="O247" s="205"/>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6"/>
      <c r="O248" s="205"/>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6"/>
      <c r="O249" s="205"/>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6"/>
      <c r="O250" s="205"/>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6"/>
      <c r="O251" s="205"/>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6"/>
      <c r="O252" s="205"/>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6"/>
      <c r="O253" s="205"/>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6"/>
      <c r="O254" s="205"/>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6"/>
      <c r="O255" s="205"/>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6"/>
      <c r="O256" s="205"/>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6"/>
      <c r="O257" s="205"/>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6"/>
      <c r="O258" s="205"/>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6"/>
      <c r="O259" s="205"/>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6"/>
      <c r="O260" s="205"/>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6"/>
      <c r="O261" s="205"/>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6"/>
      <c r="O262" s="205"/>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6"/>
      <c r="O263" s="205"/>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6"/>
      <c r="O264" s="205"/>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6"/>
      <c r="O265" s="205"/>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6"/>
      <c r="O266" s="205"/>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6"/>
      <c r="O267" s="205"/>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6"/>
      <c r="O268" s="205"/>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6"/>
      <c r="O269" s="205"/>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6"/>
      <c r="O270" s="205"/>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6"/>
      <c r="O271" s="205"/>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6"/>
      <c r="O272" s="205"/>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6"/>
      <c r="O273" s="205"/>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6"/>
      <c r="O274" s="205"/>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6"/>
      <c r="O275" s="205"/>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6"/>
      <c r="O276" s="205"/>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6"/>
      <c r="O277" s="205"/>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6"/>
      <c r="O278" s="205"/>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6"/>
      <c r="O279" s="205"/>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6"/>
      <c r="O280" s="205"/>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6"/>
      <c r="O281" s="205"/>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6"/>
      <c r="O282" s="205"/>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6"/>
      <c r="O283" s="205"/>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6"/>
      <c r="O284" s="205"/>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6"/>
      <c r="O285" s="205"/>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6"/>
      <c r="O286" s="205"/>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6"/>
      <c r="O287" s="205"/>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6"/>
      <c r="O288" s="205"/>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6"/>
      <c r="O289" s="205"/>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6"/>
      <c r="O290" s="205"/>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6"/>
      <c r="O291" s="205"/>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6"/>
      <c r="O292" s="205"/>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6"/>
      <c r="O293" s="205"/>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6"/>
      <c r="O294" s="205"/>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6"/>
      <c r="O295" s="205"/>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6"/>
      <c r="O296" s="205"/>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6"/>
      <c r="O297" s="205"/>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6"/>
      <c r="O298" s="205"/>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6"/>
      <c r="O299" s="205"/>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6"/>
      <c r="O300" s="205"/>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6"/>
      <c r="O301" s="205"/>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6"/>
      <c r="O302" s="205"/>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6"/>
      <c r="O303" s="205"/>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6"/>
      <c r="O304" s="205"/>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6"/>
      <c r="O305" s="205"/>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6"/>
      <c r="O306" s="205"/>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6"/>
      <c r="O307" s="205"/>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6"/>
      <c r="O308" s="205"/>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6"/>
      <c r="O309" s="205"/>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6"/>
      <c r="O310" s="205"/>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6"/>
      <c r="O311" s="205"/>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6"/>
      <c r="O312" s="205"/>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6"/>
      <c r="O313" s="205"/>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6"/>
      <c r="O314" s="205"/>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6"/>
      <c r="O315" s="205"/>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6"/>
      <c r="O316" s="205"/>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6"/>
      <c r="O317" s="205"/>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6"/>
      <c r="O318" s="205"/>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6"/>
      <c r="O319" s="205"/>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6"/>
      <c r="O320" s="205"/>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6"/>
      <c r="O321" s="205"/>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6"/>
      <c r="O322" s="205"/>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6"/>
      <c r="O323" s="205"/>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6"/>
      <c r="O324" s="205"/>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6"/>
      <c r="O325" s="205"/>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6"/>
      <c r="O326" s="205"/>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6"/>
      <c r="O327" s="205"/>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6"/>
      <c r="O328" s="205"/>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6"/>
      <c r="O329" s="205"/>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6"/>
      <c r="O330" s="205"/>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6"/>
      <c r="O331" s="205"/>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6"/>
      <c r="O332" s="205"/>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6"/>
      <c r="O333" s="205"/>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6"/>
      <c r="O334" s="205"/>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6"/>
      <c r="O335" s="205"/>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6"/>
      <c r="O336" s="205"/>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6"/>
      <c r="O337" s="205"/>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6"/>
      <c r="O338" s="205"/>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6"/>
      <c r="O339" s="205"/>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6"/>
      <c r="O340" s="205"/>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6"/>
      <c r="O341" s="205"/>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6"/>
      <c r="O342" s="205"/>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6"/>
      <c r="O343" s="205"/>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6"/>
      <c r="O344" s="205"/>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6"/>
      <c r="O345" s="205"/>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6"/>
      <c r="O346" s="205"/>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6"/>
      <c r="O347" s="205"/>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6"/>
      <c r="O348" s="205"/>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6"/>
      <c r="O349" s="205"/>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6"/>
      <c r="O350" s="205"/>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6"/>
      <c r="O351" s="205"/>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6"/>
      <c r="O352" s="205"/>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6"/>
      <c r="O353" s="205"/>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6"/>
      <c r="O354" s="205"/>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6"/>
      <c r="O355" s="205"/>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6"/>
      <c r="O356" s="205"/>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6"/>
      <c r="O357" s="205"/>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6"/>
      <c r="O358" s="205"/>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6"/>
      <c r="O359" s="205"/>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6"/>
      <c r="O360" s="205"/>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6"/>
      <c r="O361" s="205"/>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6"/>
      <c r="O362" s="205"/>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6"/>
      <c r="O363" s="205"/>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6"/>
      <c r="O364" s="205"/>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6"/>
      <c r="O365" s="205"/>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6"/>
      <c r="O366" s="205"/>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6"/>
      <c r="O367" s="205"/>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6"/>
      <c r="O368" s="205"/>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6"/>
      <c r="O369" s="205"/>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6"/>
      <c r="O370" s="205"/>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6"/>
      <c r="O371" s="205"/>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6"/>
      <c r="O372" s="205"/>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6"/>
      <c r="O373" s="205"/>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6"/>
      <c r="O374" s="205"/>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6"/>
      <c r="O375" s="205"/>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6"/>
      <c r="O376" s="205"/>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6"/>
      <c r="O377" s="205"/>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6"/>
      <c r="O378" s="205"/>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6"/>
      <c r="O379" s="205"/>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6"/>
      <c r="O380" s="205"/>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6"/>
      <c r="O381" s="205"/>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6"/>
      <c r="O382" s="205"/>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6"/>
      <c r="O383" s="205"/>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6"/>
      <c r="O384" s="205"/>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6"/>
      <c r="O385" s="205"/>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6"/>
      <c r="O386" s="205"/>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6"/>
      <c r="O387" s="205"/>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6"/>
      <c r="O388" s="205"/>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6"/>
      <c r="O389" s="205"/>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6"/>
      <c r="O390" s="205"/>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6"/>
      <c r="O391" s="205"/>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6"/>
      <c r="O392" s="205"/>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6"/>
      <c r="O393" s="205"/>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6"/>
      <c r="O394" s="205"/>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6"/>
      <c r="O395" s="205"/>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6"/>
      <c r="O396" s="205"/>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6"/>
      <c r="O397" s="205"/>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6"/>
      <c r="O398" s="205"/>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6"/>
      <c r="O399" s="205"/>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6"/>
      <c r="O400" s="205"/>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6"/>
      <c r="O401" s="205"/>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6"/>
      <c r="O402" s="205"/>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6"/>
      <c r="O403" s="205"/>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6"/>
      <c r="O404" s="205"/>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6"/>
      <c r="O405" s="205"/>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6"/>
      <c r="O406" s="205"/>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6"/>
      <c r="O407" s="205"/>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6"/>
      <c r="O408" s="205"/>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6"/>
      <c r="O409" s="205"/>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6"/>
      <c r="O410" s="205"/>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6"/>
      <c r="O411" s="205"/>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6"/>
      <c r="O412" s="205"/>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6"/>
      <c r="O413" s="205"/>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6"/>
      <c r="O414" s="205"/>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6"/>
      <c r="O415" s="205"/>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6"/>
      <c r="O416" s="205"/>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6"/>
      <c r="O417" s="205"/>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6"/>
      <c r="O418" s="205"/>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6"/>
      <c r="O419" s="205"/>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6"/>
      <c r="O420" s="205"/>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6"/>
      <c r="O421" s="205"/>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6"/>
      <c r="O422" s="205"/>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6"/>
      <c r="O423" s="205"/>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6"/>
      <c r="O424" s="205"/>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6"/>
      <c r="O425" s="205"/>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6"/>
      <c r="O426" s="205"/>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6"/>
      <c r="O427" s="205"/>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6"/>
      <c r="O428" s="205"/>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6"/>
      <c r="O429" s="205"/>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6"/>
      <c r="O430" s="205"/>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6"/>
      <c r="O431" s="205"/>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6"/>
      <c r="O432" s="205"/>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6"/>
      <c r="O433" s="205"/>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6"/>
      <c r="O434" s="205"/>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6"/>
      <c r="O435" s="205"/>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6"/>
      <c r="O436" s="205"/>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6"/>
      <c r="O437" s="205"/>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6"/>
      <c r="O438" s="205"/>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6"/>
      <c r="O439" s="205"/>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6"/>
      <c r="O440" s="205"/>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6"/>
      <c r="O441" s="205"/>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6"/>
      <c r="O442" s="205"/>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6"/>
      <c r="O443" s="205"/>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6"/>
      <c r="O444" s="205"/>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6"/>
      <c r="O445" s="205"/>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6"/>
      <c r="O446" s="205"/>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6"/>
      <c r="O447" s="205"/>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6"/>
      <c r="O448" s="205"/>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6"/>
      <c r="O449" s="205"/>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6"/>
      <c r="O450" s="205"/>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6"/>
      <c r="O451" s="205"/>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6"/>
      <c r="O452" s="205"/>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6"/>
      <c r="O453" s="205"/>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6"/>
      <c r="O454" s="205"/>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6"/>
      <c r="O455" s="205"/>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6"/>
      <c r="O456" s="205"/>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6"/>
      <c r="O457" s="205"/>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6"/>
      <c r="O458" s="205"/>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6"/>
      <c r="O459" s="205"/>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6"/>
      <c r="O460" s="205"/>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6"/>
      <c r="O461" s="205"/>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6"/>
      <c r="O462" s="205"/>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6"/>
      <c r="O463" s="205"/>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6"/>
      <c r="O464" s="205"/>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6"/>
      <c r="O465" s="205"/>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6"/>
      <c r="O466" s="205"/>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6"/>
      <c r="O467" s="205"/>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6"/>
      <c r="O468" s="205"/>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6"/>
      <c r="O469" s="205"/>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6"/>
      <c r="O470" s="205"/>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6"/>
      <c r="O471" s="205"/>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6"/>
      <c r="O472" s="205"/>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6"/>
      <c r="O473" s="205"/>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6"/>
      <c r="O474" s="205"/>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6"/>
      <c r="O475" s="205"/>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6"/>
      <c r="O476" s="205"/>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6"/>
      <c r="O477" s="205"/>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6"/>
      <c r="O478" s="205"/>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6"/>
      <c r="O479" s="205"/>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6"/>
      <c r="O480" s="205"/>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6"/>
      <c r="O481" s="205"/>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6"/>
      <c r="O482" s="205"/>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6"/>
      <c r="O483" s="205"/>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6"/>
      <c r="O484" s="205"/>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6"/>
      <c r="O485" s="205"/>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6"/>
      <c r="O486" s="205"/>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6"/>
      <c r="O487" s="205"/>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6"/>
      <c r="O488" s="205"/>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6"/>
      <c r="O489" s="205"/>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6"/>
      <c r="O490" s="205"/>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6"/>
      <c r="O491" s="205"/>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6"/>
      <c r="O492" s="205"/>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6"/>
      <c r="O493" s="205"/>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6"/>
      <c r="O494" s="205"/>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6"/>
      <c r="O495" s="205"/>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6"/>
      <c r="O496" s="205"/>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6"/>
      <c r="O497" s="205"/>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6"/>
      <c r="O498" s="205"/>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6"/>
      <c r="O499" s="205"/>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6"/>
      <c r="O500" s="205"/>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6"/>
      <c r="O501" s="205"/>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6"/>
      <c r="O502" s="205"/>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6"/>
      <c r="O503" s="205"/>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6"/>
      <c r="O504" s="205"/>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6"/>
      <c r="O505" s="205"/>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6"/>
      <c r="O506" s="205"/>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6"/>
      <c r="O507" s="205"/>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6"/>
      <c r="O508" s="205"/>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6"/>
      <c r="O509" s="205"/>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6"/>
      <c r="O510" s="205"/>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6"/>
      <c r="O511" s="205"/>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6"/>
      <c r="O512" s="205"/>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6"/>
      <c r="O513" s="205"/>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6"/>
      <c r="O514" s="205"/>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6"/>
      <c r="O515" s="205"/>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6"/>
      <c r="O516" s="205"/>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6"/>
      <c r="O517" s="205"/>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6"/>
      <c r="O518" s="205"/>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6"/>
      <c r="O519" s="205"/>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6"/>
      <c r="O520" s="205"/>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6"/>
      <c r="O521" s="205"/>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6"/>
      <c r="O522" s="205"/>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6"/>
      <c r="O523" s="205"/>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6"/>
      <c r="O524" s="205"/>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6"/>
      <c r="O525" s="205"/>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6"/>
      <c r="O526" s="205"/>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6"/>
      <c r="O527" s="205"/>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6"/>
      <c r="O528" s="205"/>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6"/>
      <c r="O529" s="205"/>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6"/>
      <c r="O530" s="205"/>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6"/>
      <c r="O531" s="205"/>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6"/>
      <c r="O532" s="205"/>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6"/>
      <c r="O533" s="205"/>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6"/>
      <c r="O534" s="205"/>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6"/>
      <c r="O535" s="205"/>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6"/>
      <c r="O536" s="205"/>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6"/>
      <c r="O537" s="205"/>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6"/>
      <c r="O538" s="205"/>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6"/>
      <c r="O539" s="205"/>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6"/>
      <c r="O540" s="205"/>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6"/>
      <c r="O541" s="205"/>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6"/>
      <c r="O542" s="205"/>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6"/>
      <c r="O543" s="205"/>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6"/>
      <c r="O544" s="205"/>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6"/>
      <c r="O545" s="205"/>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6"/>
      <c r="O546" s="205"/>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6"/>
      <c r="O547" s="205"/>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6"/>
      <c r="O548" s="205"/>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6"/>
      <c r="O549" s="205"/>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6"/>
      <c r="O550" s="205"/>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6"/>
      <c r="O551" s="205"/>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6"/>
      <c r="O552" s="205"/>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6"/>
      <c r="O553" s="205"/>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6"/>
      <c r="O554" s="205"/>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6"/>
      <c r="O555" s="205"/>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6"/>
      <c r="O556" s="205"/>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6"/>
      <c r="O557" s="205"/>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6"/>
      <c r="O558" s="205"/>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6"/>
      <c r="O559" s="205"/>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6"/>
      <c r="O560" s="205"/>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6"/>
      <c r="O561" s="205"/>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6"/>
      <c r="O562" s="205"/>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6"/>
      <c r="O563" s="205"/>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6"/>
      <c r="O564" s="205"/>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6"/>
      <c r="O565" s="205"/>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6"/>
      <c r="O566" s="205"/>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6"/>
      <c r="O567" s="205"/>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6"/>
      <c r="O568" s="205"/>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6"/>
      <c r="O569" s="205"/>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6"/>
      <c r="O570" s="205"/>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6"/>
      <c r="O571" s="205"/>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6"/>
      <c r="O572" s="205"/>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6"/>
      <c r="O573" s="205"/>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6"/>
      <c r="O574" s="205"/>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6"/>
      <c r="O575" s="205"/>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6"/>
      <c r="O576" s="205"/>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6"/>
      <c r="O577" s="205"/>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6"/>
      <c r="O578" s="205"/>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6"/>
      <c r="O579" s="205"/>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6"/>
      <c r="O580" s="205"/>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6"/>
      <c r="O581" s="205"/>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6"/>
      <c r="O582" s="205"/>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6"/>
      <c r="O583" s="205"/>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6"/>
      <c r="O584" s="205"/>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6"/>
      <c r="O585" s="205"/>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6"/>
      <c r="O586" s="205"/>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6"/>
      <c r="O587" s="205"/>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6"/>
      <c r="O588" s="205"/>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6"/>
      <c r="O589" s="205"/>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6"/>
      <c r="O590" s="205"/>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6"/>
      <c r="O591" s="205"/>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6"/>
      <c r="O592" s="205"/>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6"/>
      <c r="O593" s="205"/>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6"/>
      <c r="O594" s="205"/>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6"/>
      <c r="O595" s="205"/>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6"/>
      <c r="O596" s="205"/>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6"/>
      <c r="O597" s="205"/>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6"/>
      <c r="O598" s="205"/>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6"/>
      <c r="O599" s="205"/>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6"/>
      <c r="O600" s="205"/>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6"/>
      <c r="O601" s="205"/>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6"/>
      <c r="O602" s="205"/>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6"/>
      <c r="O603" s="205"/>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6"/>
      <c r="O604" s="205"/>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6"/>
      <c r="O605" s="205"/>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6"/>
      <c r="O606" s="205"/>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6"/>
      <c r="O607" s="205"/>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6"/>
      <c r="O608" s="205"/>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6"/>
      <c r="O609" s="205"/>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6"/>
      <c r="O610" s="205"/>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6"/>
      <c r="O611" s="205"/>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6"/>
      <c r="O612" s="205"/>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6"/>
      <c r="O613" s="205"/>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6"/>
      <c r="O614" s="205"/>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6"/>
      <c r="O615" s="205"/>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6"/>
      <c r="O616" s="205"/>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6"/>
      <c r="O617" s="205"/>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6"/>
      <c r="O618" s="205"/>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6"/>
      <c r="O619" s="205"/>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6"/>
      <c r="O620" s="205"/>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6"/>
      <c r="O621" s="205"/>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6"/>
      <c r="O622" s="205"/>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6"/>
      <c r="O623" s="205"/>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6"/>
      <c r="O624" s="205"/>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6"/>
      <c r="O625" s="205"/>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6"/>
      <c r="O626" s="205"/>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6"/>
      <c r="O627" s="205"/>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6"/>
      <c r="O628" s="205"/>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6"/>
      <c r="O629" s="205"/>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6"/>
      <c r="O630" s="205"/>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6"/>
      <c r="O631" s="205"/>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6"/>
      <c r="O632" s="205"/>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6"/>
      <c r="O633" s="205"/>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6"/>
      <c r="O634" s="205"/>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6"/>
      <c r="O635" s="205"/>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6"/>
      <c r="O636" s="205"/>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6"/>
      <c r="O637" s="205"/>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6"/>
      <c r="O638" s="205"/>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6"/>
      <c r="O639" s="205"/>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6"/>
      <c r="O640" s="205"/>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6"/>
      <c r="O641" s="205"/>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6"/>
      <c r="O642" s="205"/>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6"/>
      <c r="O643" s="205"/>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6"/>
      <c r="O644" s="205"/>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6"/>
      <c r="O645" s="205"/>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6"/>
      <c r="O646" s="205"/>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6"/>
      <c r="O647" s="205"/>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6"/>
      <c r="O648" s="205"/>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6"/>
      <c r="O649" s="205"/>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6"/>
      <c r="O650" s="205"/>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6"/>
      <c r="O651" s="205"/>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6"/>
      <c r="O652" s="205"/>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6"/>
      <c r="O653" s="205"/>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6"/>
      <c r="O654" s="205"/>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6"/>
      <c r="O655" s="205"/>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6"/>
      <c r="O656" s="205"/>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6"/>
      <c r="O657" s="205"/>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6"/>
      <c r="O658" s="205"/>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6"/>
      <c r="O659" s="205"/>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6"/>
      <c r="O660" s="205"/>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6"/>
      <c r="O661" s="205"/>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6"/>
      <c r="O662" s="205"/>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6"/>
      <c r="O663" s="205"/>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6"/>
      <c r="O664" s="205"/>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6"/>
      <c r="O665" s="205"/>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6"/>
      <c r="O666" s="205"/>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6"/>
      <c r="O667" s="205"/>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6"/>
      <c r="O668" s="205"/>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6"/>
      <c r="O669" s="205"/>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6"/>
      <c r="O670" s="205"/>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6"/>
      <c r="O671" s="205"/>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6"/>
      <c r="O672" s="205"/>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6"/>
      <c r="O673" s="205"/>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6"/>
      <c r="O674" s="205"/>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6"/>
      <c r="O675" s="205"/>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6"/>
      <c r="O676" s="205"/>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6"/>
      <c r="O677" s="205"/>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6"/>
      <c r="O678" s="205"/>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6"/>
      <c r="O679" s="205"/>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6"/>
      <c r="O680" s="205"/>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6"/>
      <c r="O681" s="205"/>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6"/>
      <c r="O682" s="205"/>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6"/>
      <c r="O683" s="205"/>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6"/>
      <c r="O684" s="205"/>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6"/>
      <c r="O685" s="205"/>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6"/>
      <c r="O686" s="205"/>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6"/>
      <c r="O687" s="205"/>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6"/>
      <c r="O688" s="205"/>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6"/>
      <c r="O689" s="205"/>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6"/>
      <c r="O690" s="205"/>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6"/>
      <c r="O691" s="205"/>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6"/>
      <c r="O692" s="205"/>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6"/>
      <c r="O693" s="205"/>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6"/>
      <c r="O694" s="205"/>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6"/>
      <c r="O695" s="205"/>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6"/>
      <c r="O696" s="205"/>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6"/>
      <c r="O697" s="205"/>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6"/>
      <c r="O698" s="205"/>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6"/>
      <c r="O699" s="205"/>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6"/>
      <c r="O700" s="205"/>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6"/>
      <c r="O701" s="205"/>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6"/>
      <c r="O702" s="205"/>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6"/>
      <c r="O703" s="205"/>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6"/>
      <c r="O704" s="205"/>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6"/>
      <c r="O705" s="205"/>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6"/>
      <c r="O706" s="205"/>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6"/>
      <c r="O707" s="205"/>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6"/>
      <c r="O708" s="205"/>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6"/>
      <c r="O709" s="205"/>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6"/>
      <c r="O710" s="205"/>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6"/>
      <c r="O711" s="205"/>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6"/>
      <c r="O712" s="205"/>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6"/>
      <c r="O713" s="205"/>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6"/>
      <c r="O714" s="205"/>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6"/>
      <c r="O715" s="205"/>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6"/>
      <c r="O716" s="205"/>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6"/>
      <c r="O717" s="205"/>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6"/>
      <c r="O718" s="205"/>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0950E4-CD41-4240-BECA-AF784CBEF87C}">
  <ds:schemaRefs>
    <ds:schemaRef ds:uri="http://schemas.microsoft.com/sharepoint/v3/contenttype/forms"/>
  </ds:schemaRefs>
</ds:datastoreItem>
</file>

<file path=customXml/itemProps2.xml><?xml version="1.0" encoding="utf-8"?>
<ds:datastoreItem xmlns:ds="http://schemas.openxmlformats.org/officeDocument/2006/customXml" ds:itemID="{5936D5F8-CD52-4385-82D0-CF6F07C0EB4E}">
  <ds:schemaRefs>
    <ds:schemaRef ds:uri="1f8d7d97-b52e-4e8e-add1-cddb6c7f9c6e"/>
    <ds:schemaRef ds:uri="http://purl.org/dc/dcmityp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ebe62426-be44-4ac6-b4e7-c6e91301097f"/>
    <ds:schemaRef ds:uri="http://www.w3.org/XML/1998/namespace"/>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Rafael David Sarabia Fragozo</cp:lastModifiedBy>
  <cp:revision/>
  <dcterms:created xsi:type="dcterms:W3CDTF">2021-04-16T16:11:31Z</dcterms:created>
  <dcterms:modified xsi:type="dcterms:W3CDTF">2024-04-12T01:50:45Z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