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https://etbcsj-my.sharepoint.com/personal/lnovoar_deaj_ramajudicial_gov_co/Documents/Escritorio(1)/Doc/"/>
    </mc:Choice>
  </mc:AlternateContent>
  <xr:revisionPtr revIDLastSave="108" documentId="13_ncr:1_{DE7C52AE-49C7-48D7-9072-5DE27B8AD185}" xr6:coauthVersionLast="47" xr6:coauthVersionMax="47" xr10:uidLastSave="{0A5DBD6B-91A1-42A6-8A71-99A2A13D95AA}"/>
  <bookViews>
    <workbookView xWindow="-120" yWindow="-120" windowWidth="20730" windowHeight="11040" firstSheet="14" activeTab="15" xr2:uid="{3E3DCF31-E9A4-4BF8-A2F1-A5D8E6F10397}"/>
  </bookViews>
  <sheets>
    <sheet name="Presentacion " sheetId="10" r:id="rId1"/>
    <sheet name="Mapa Final" sheetId="1" r:id="rId2"/>
    <sheet name="Instructivo" sheetId="20" r:id="rId3"/>
    <sheet name="Análisis de Contexto " sheetId="25" r:id="rId4"/>
    <sheet name="Estrategias " sheetId="26"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ER TRIMESTRE" sheetId="29" r:id="rId13"/>
    <sheet name="SEGUIMIENTO 2DO TRIMESTRE " sheetId="32" r:id="rId14"/>
    <sheet name="SEGUIMIENTO 3ER TRIMESTRE " sheetId="33" r:id="rId15"/>
    <sheet name="SEGUIMIENTO 4TO TRIMESTRE  " sheetId="3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9" i="34" l="1"/>
  <c r="Q59" i="34"/>
  <c r="T58" i="34"/>
  <c r="Q58" i="34"/>
  <c r="T57" i="34"/>
  <c r="Q57" i="34"/>
  <c r="T56" i="34"/>
  <c r="Q56" i="34"/>
  <c r="T55" i="34"/>
  <c r="Q55" i="34"/>
  <c r="M55" i="34"/>
  <c r="L55" i="34"/>
  <c r="J55" i="34"/>
  <c r="I55" i="34"/>
  <c r="N55" i="34" s="1"/>
  <c r="T54" i="34"/>
  <c r="Q54" i="34"/>
  <c r="T53" i="34"/>
  <c r="Q53" i="34"/>
  <c r="T52" i="34"/>
  <c r="Q52" i="34"/>
  <c r="T51" i="34"/>
  <c r="Q51" i="34"/>
  <c r="T50" i="34"/>
  <c r="Q50" i="34"/>
  <c r="M50" i="34"/>
  <c r="L50" i="34"/>
  <c r="J50" i="34"/>
  <c r="I50" i="34"/>
  <c r="N50" i="34" s="1"/>
  <c r="T49" i="34"/>
  <c r="Q49" i="34"/>
  <c r="T48" i="34"/>
  <c r="Q48" i="34"/>
  <c r="T47" i="34"/>
  <c r="Q47" i="34"/>
  <c r="T46" i="34"/>
  <c r="Q46" i="34"/>
  <c r="T45" i="34"/>
  <c r="Q45" i="34"/>
  <c r="M45" i="34"/>
  <c r="L45" i="34"/>
  <c r="J45" i="34"/>
  <c r="I45" i="34"/>
  <c r="N45" i="34" s="1"/>
  <c r="T44" i="34"/>
  <c r="Q44" i="34"/>
  <c r="T43" i="34"/>
  <c r="Q43" i="34"/>
  <c r="T42" i="34"/>
  <c r="Q42" i="34"/>
  <c r="T41" i="34"/>
  <c r="Q41" i="34"/>
  <c r="T40" i="34"/>
  <c r="Q40" i="34"/>
  <c r="M40" i="34"/>
  <c r="L40" i="34"/>
  <c r="J40" i="34"/>
  <c r="I40" i="34"/>
  <c r="N40" i="34" s="1"/>
  <c r="Z39" i="34"/>
  <c r="Y39" i="34"/>
  <c r="T39" i="34"/>
  <c r="Q39" i="34"/>
  <c r="T38" i="34"/>
  <c r="Q38" i="34"/>
  <c r="T37" i="34"/>
  <c r="Q37" i="34"/>
  <c r="T36" i="34"/>
  <c r="Q36" i="34"/>
  <c r="T35" i="34"/>
  <c r="Q35" i="34"/>
  <c r="M35" i="34"/>
  <c r="L35" i="34"/>
  <c r="J35" i="34"/>
  <c r="I35" i="34"/>
  <c r="N35" i="34" s="1"/>
  <c r="T34" i="34"/>
  <c r="Q34" i="34"/>
  <c r="T33" i="34"/>
  <c r="Q33" i="34"/>
  <c r="T32" i="34"/>
  <c r="Q32" i="34"/>
  <c r="T31" i="34"/>
  <c r="Q31" i="34"/>
  <c r="T30" i="34"/>
  <c r="Q30" i="34"/>
  <c r="M30" i="34"/>
  <c r="L30" i="34"/>
  <c r="J30" i="34"/>
  <c r="I30" i="34"/>
  <c r="N30" i="34" s="1"/>
  <c r="T29" i="34"/>
  <c r="Q29" i="34"/>
  <c r="T28" i="34"/>
  <c r="Q28" i="34"/>
  <c r="T27" i="34"/>
  <c r="Q27" i="34"/>
  <c r="T26" i="34"/>
  <c r="Q26" i="34"/>
  <c r="T25" i="34"/>
  <c r="Q25" i="34"/>
  <c r="M25" i="34"/>
  <c r="L25" i="34"/>
  <c r="J25" i="34"/>
  <c r="I25" i="34"/>
  <c r="N25" i="34" s="1"/>
  <c r="T24" i="34"/>
  <c r="Q24" i="34"/>
  <c r="T23" i="34"/>
  <c r="Q23" i="34"/>
  <c r="T22" i="34"/>
  <c r="Q22" i="34"/>
  <c r="T21" i="34"/>
  <c r="Q21" i="34"/>
  <c r="T20" i="34"/>
  <c r="Q20" i="34"/>
  <c r="M20" i="34"/>
  <c r="L20" i="34"/>
  <c r="J20" i="34"/>
  <c r="I20" i="34"/>
  <c r="N20" i="34" s="1"/>
  <c r="T19" i="34"/>
  <c r="Q19" i="34"/>
  <c r="T18" i="34"/>
  <c r="Q18" i="34"/>
  <c r="T17" i="34"/>
  <c r="Q17" i="34"/>
  <c r="T16" i="34"/>
  <c r="Q16" i="34"/>
  <c r="T15" i="34"/>
  <c r="Q15" i="34"/>
  <c r="M15" i="34"/>
  <c r="L15" i="34"/>
  <c r="J15" i="34"/>
  <c r="I15" i="34"/>
  <c r="N15" i="34" s="1"/>
  <c r="T14" i="34"/>
  <c r="Q14" i="34"/>
  <c r="T13" i="34"/>
  <c r="Q13" i="34"/>
  <c r="T12" i="34"/>
  <c r="Q12" i="34"/>
  <c r="T11" i="34"/>
  <c r="Q11" i="34"/>
  <c r="T10" i="34"/>
  <c r="Q10" i="34"/>
  <c r="M10" i="34"/>
  <c r="L10" i="34"/>
  <c r="J10" i="34"/>
  <c r="I10" i="34"/>
  <c r="N10" i="34" s="1"/>
  <c r="T59" i="33"/>
  <c r="Q59" i="33"/>
  <c r="T58" i="33"/>
  <c r="Q58" i="33"/>
  <c r="T57" i="33"/>
  <c r="Q57" i="33"/>
  <c r="T56" i="33"/>
  <c r="Q56" i="33"/>
  <c r="T55" i="33"/>
  <c r="Q55" i="33"/>
  <c r="M55" i="33"/>
  <c r="L55" i="33"/>
  <c r="J55" i="33"/>
  <c r="I55" i="33"/>
  <c r="N55" i="33" s="1"/>
  <c r="T54" i="33"/>
  <c r="Q54" i="33"/>
  <c r="T53" i="33"/>
  <c r="Q53" i="33"/>
  <c r="T52" i="33"/>
  <c r="Q52" i="33"/>
  <c r="T51" i="33"/>
  <c r="Q51" i="33"/>
  <c r="T50" i="33"/>
  <c r="Q50" i="33"/>
  <c r="M50" i="33"/>
  <c r="L50" i="33"/>
  <c r="J50" i="33"/>
  <c r="I50" i="33"/>
  <c r="N50" i="33" s="1"/>
  <c r="T49" i="33"/>
  <c r="Q49" i="33"/>
  <c r="T48" i="33"/>
  <c r="Q48" i="33"/>
  <c r="T47" i="33"/>
  <c r="Q47" i="33"/>
  <c r="T46" i="33"/>
  <c r="Q46" i="33"/>
  <c r="T45" i="33"/>
  <c r="Q45" i="33"/>
  <c r="M45" i="33"/>
  <c r="L45" i="33"/>
  <c r="J45" i="33"/>
  <c r="I45" i="33"/>
  <c r="N45" i="33" s="1"/>
  <c r="T44" i="33"/>
  <c r="Q44" i="33"/>
  <c r="T43" i="33"/>
  <c r="Q43" i="33"/>
  <c r="T42" i="33"/>
  <c r="Q42" i="33"/>
  <c r="T41" i="33"/>
  <c r="Q41" i="33"/>
  <c r="T40" i="33"/>
  <c r="Q40" i="33"/>
  <c r="M40" i="33"/>
  <c r="L40" i="33"/>
  <c r="J40" i="33"/>
  <c r="I40" i="33"/>
  <c r="N40" i="33" s="1"/>
  <c r="Z39" i="33"/>
  <c r="Y39" i="33"/>
  <c r="T39" i="33"/>
  <c r="Q39" i="33"/>
  <c r="T38" i="33"/>
  <c r="Q38" i="33"/>
  <c r="T37" i="33"/>
  <c r="Q37" i="33"/>
  <c r="T36" i="33"/>
  <c r="Q36" i="33"/>
  <c r="T35" i="33"/>
  <c r="Q35" i="33"/>
  <c r="M35" i="33"/>
  <c r="L35" i="33"/>
  <c r="J35" i="33"/>
  <c r="I35" i="33"/>
  <c r="N35" i="33" s="1"/>
  <c r="T34" i="33"/>
  <c r="Q34" i="33"/>
  <c r="T33" i="33"/>
  <c r="Q33" i="33"/>
  <c r="T32" i="33"/>
  <c r="Q32" i="33"/>
  <c r="T31" i="33"/>
  <c r="Q31" i="33"/>
  <c r="T30" i="33"/>
  <c r="Q30" i="33"/>
  <c r="M30" i="33"/>
  <c r="L30" i="33"/>
  <c r="J30" i="33"/>
  <c r="I30" i="33"/>
  <c r="N30" i="33" s="1"/>
  <c r="T29" i="33"/>
  <c r="Q29" i="33"/>
  <c r="T28" i="33"/>
  <c r="Q28" i="33"/>
  <c r="T27" i="33"/>
  <c r="Q27" i="33"/>
  <c r="T26" i="33"/>
  <c r="Q26" i="33"/>
  <c r="T25" i="33"/>
  <c r="Q25" i="33"/>
  <c r="M25" i="33"/>
  <c r="L25" i="33"/>
  <c r="J25" i="33"/>
  <c r="I25" i="33"/>
  <c r="N25" i="33" s="1"/>
  <c r="T24" i="33"/>
  <c r="Q24" i="33"/>
  <c r="T23" i="33"/>
  <c r="Q23" i="33"/>
  <c r="T22" i="33"/>
  <c r="Q22" i="33"/>
  <c r="T21" i="33"/>
  <c r="Q21" i="33"/>
  <c r="T20" i="33"/>
  <c r="Q20" i="33"/>
  <c r="M20" i="33"/>
  <c r="L20" i="33"/>
  <c r="J20" i="33"/>
  <c r="I20" i="33"/>
  <c r="N20" i="33" s="1"/>
  <c r="T19" i="33"/>
  <c r="Q19" i="33"/>
  <c r="T18" i="33"/>
  <c r="Q18" i="33"/>
  <c r="T17" i="33"/>
  <c r="Q17" i="33"/>
  <c r="T16" i="33"/>
  <c r="Q16" i="33"/>
  <c r="T15" i="33"/>
  <c r="Q15" i="33"/>
  <c r="M15" i="33"/>
  <c r="L15" i="33"/>
  <c r="J15" i="33"/>
  <c r="I15" i="33"/>
  <c r="N15" i="33" s="1"/>
  <c r="T14" i="33"/>
  <c r="Q14" i="33"/>
  <c r="T13" i="33"/>
  <c r="Q13" i="33"/>
  <c r="T12" i="33"/>
  <c r="Q12" i="33"/>
  <c r="T11" i="33"/>
  <c r="Q11" i="33"/>
  <c r="T10" i="33"/>
  <c r="Q10" i="33"/>
  <c r="M10" i="33"/>
  <c r="L10" i="33"/>
  <c r="J10" i="33"/>
  <c r="I10" i="33"/>
  <c r="N10" i="33" s="1"/>
  <c r="T59" i="32"/>
  <c r="Q59" i="32"/>
  <c r="T58" i="32"/>
  <c r="Q58" i="32"/>
  <c r="T57" i="32"/>
  <c r="Q57" i="32"/>
  <c r="T56" i="32"/>
  <c r="Q56" i="32"/>
  <c r="T55" i="32"/>
  <c r="Q55" i="32"/>
  <c r="M55" i="32"/>
  <c r="L55" i="32"/>
  <c r="J55" i="32"/>
  <c r="I55" i="32"/>
  <c r="N55" i="32" s="1"/>
  <c r="T54" i="32"/>
  <c r="Q54" i="32"/>
  <c r="T53" i="32"/>
  <c r="Q53" i="32"/>
  <c r="T52" i="32"/>
  <c r="Q52" i="32"/>
  <c r="T51" i="32"/>
  <c r="Q51" i="32"/>
  <c r="T50" i="32"/>
  <c r="Q50" i="32"/>
  <c r="M50" i="32"/>
  <c r="L50" i="32"/>
  <c r="J50" i="32"/>
  <c r="I50" i="32"/>
  <c r="N50" i="32" s="1"/>
  <c r="T49" i="32"/>
  <c r="Q49" i="32"/>
  <c r="T48" i="32"/>
  <c r="Q48" i="32"/>
  <c r="T47" i="32"/>
  <c r="Q47" i="32"/>
  <c r="T46" i="32"/>
  <c r="Q46" i="32"/>
  <c r="T45" i="32"/>
  <c r="Q45" i="32"/>
  <c r="M45" i="32"/>
  <c r="L45" i="32"/>
  <c r="J45" i="32"/>
  <c r="I45" i="32"/>
  <c r="N45" i="32" s="1"/>
  <c r="T44" i="32"/>
  <c r="Q44" i="32"/>
  <c r="T43" i="32"/>
  <c r="Q43" i="32"/>
  <c r="T42" i="32"/>
  <c r="Q42" i="32"/>
  <c r="T41" i="32"/>
  <c r="Q41" i="32"/>
  <c r="T40" i="32"/>
  <c r="Q40" i="32"/>
  <c r="M40" i="32"/>
  <c r="L40" i="32"/>
  <c r="J40" i="32"/>
  <c r="I40" i="32"/>
  <c r="N40" i="32" s="1"/>
  <c r="Z39" i="32"/>
  <c r="Y39" i="32"/>
  <c r="T39" i="32"/>
  <c r="Q39" i="32"/>
  <c r="T38" i="32"/>
  <c r="Q38" i="32"/>
  <c r="T37" i="32"/>
  <c r="Q37" i="32"/>
  <c r="T36" i="32"/>
  <c r="Q36" i="32"/>
  <c r="T35" i="32"/>
  <c r="Q35" i="32"/>
  <c r="M35" i="32"/>
  <c r="L35" i="32"/>
  <c r="J35" i="32"/>
  <c r="I35" i="32"/>
  <c r="N35" i="32" s="1"/>
  <c r="T34" i="32"/>
  <c r="Q34" i="32"/>
  <c r="T33" i="32"/>
  <c r="Q33" i="32"/>
  <c r="T32" i="32"/>
  <c r="Q32" i="32"/>
  <c r="T31" i="32"/>
  <c r="Q31" i="32"/>
  <c r="T30" i="32"/>
  <c r="Q30" i="32"/>
  <c r="M30" i="32"/>
  <c r="L30" i="32"/>
  <c r="J30" i="32"/>
  <c r="I30" i="32"/>
  <c r="N30" i="32" s="1"/>
  <c r="T29" i="32"/>
  <c r="Q29" i="32"/>
  <c r="T28" i="32"/>
  <c r="Q28" i="32"/>
  <c r="T27" i="32"/>
  <c r="Q27" i="32"/>
  <c r="T26" i="32"/>
  <c r="Q26" i="32"/>
  <c r="T25" i="32"/>
  <c r="Q25" i="32"/>
  <c r="M25" i="32"/>
  <c r="L25" i="32"/>
  <c r="J25" i="32"/>
  <c r="I25" i="32"/>
  <c r="N25" i="32" s="1"/>
  <c r="T24" i="32"/>
  <c r="Q24" i="32"/>
  <c r="T23" i="32"/>
  <c r="Q23" i="32"/>
  <c r="T22" i="32"/>
  <c r="Q22" i="32"/>
  <c r="T21" i="32"/>
  <c r="Q21" i="32"/>
  <c r="T20" i="32"/>
  <c r="Q20" i="32"/>
  <c r="M20" i="32"/>
  <c r="L20" i="32"/>
  <c r="J20" i="32"/>
  <c r="I20" i="32"/>
  <c r="N20" i="32" s="1"/>
  <c r="T19" i="32"/>
  <c r="Q19" i="32"/>
  <c r="T18" i="32"/>
  <c r="Q18" i="32"/>
  <c r="T17" i="32"/>
  <c r="Q17" i="32"/>
  <c r="T16" i="32"/>
  <c r="Q16" i="32"/>
  <c r="T15" i="32"/>
  <c r="Q15" i="32"/>
  <c r="M15" i="32"/>
  <c r="L15" i="32"/>
  <c r="J15" i="32"/>
  <c r="I15" i="32"/>
  <c r="N15" i="32" s="1"/>
  <c r="T14" i="32"/>
  <c r="Q14" i="32"/>
  <c r="T13" i="32"/>
  <c r="Q13" i="32"/>
  <c r="T12" i="32"/>
  <c r="Q12" i="32"/>
  <c r="T11" i="32"/>
  <c r="Q11" i="32"/>
  <c r="T10" i="32"/>
  <c r="Q10" i="32"/>
  <c r="M10" i="32"/>
  <c r="L10" i="32"/>
  <c r="J10" i="32"/>
  <c r="I10" i="32"/>
  <c r="N10" i="32" s="1"/>
  <c r="T59" i="29"/>
  <c r="Q59" i="29"/>
  <c r="T58" i="29"/>
  <c r="Q58" i="29"/>
  <c r="T57" i="29"/>
  <c r="Q57" i="29"/>
  <c r="T56" i="29"/>
  <c r="Q56" i="29"/>
  <c r="T55" i="29"/>
  <c r="Q55" i="29"/>
  <c r="M55" i="29"/>
  <c r="L55" i="29"/>
  <c r="J55" i="29"/>
  <c r="I55" i="29"/>
  <c r="N55" i="29" s="1"/>
  <c r="T54" i="29"/>
  <c r="Q54" i="29"/>
  <c r="T53" i="29"/>
  <c r="Q53" i="29"/>
  <c r="T52" i="29"/>
  <c r="Q52" i="29"/>
  <c r="T51" i="29"/>
  <c r="Q51" i="29"/>
  <c r="T50" i="29"/>
  <c r="Q50" i="29"/>
  <c r="M50" i="29"/>
  <c r="L50" i="29"/>
  <c r="J50" i="29"/>
  <c r="I50" i="29"/>
  <c r="N50" i="29" s="1"/>
  <c r="T49" i="29"/>
  <c r="Q49" i="29"/>
  <c r="T48" i="29"/>
  <c r="Q48" i="29"/>
  <c r="T47" i="29"/>
  <c r="Q47" i="29"/>
  <c r="T46" i="29"/>
  <c r="Q46" i="29"/>
  <c r="T45" i="29"/>
  <c r="Q45" i="29"/>
  <c r="M45" i="29"/>
  <c r="L45" i="29"/>
  <c r="J45" i="29"/>
  <c r="I45" i="29"/>
  <c r="N45" i="29" s="1"/>
  <c r="T44" i="29"/>
  <c r="Q44" i="29"/>
  <c r="T43" i="29"/>
  <c r="Q43" i="29"/>
  <c r="T42" i="29"/>
  <c r="Q42" i="29"/>
  <c r="T41" i="29"/>
  <c r="Q41" i="29"/>
  <c r="T40" i="29"/>
  <c r="Q40" i="29"/>
  <c r="M40" i="29"/>
  <c r="L40" i="29"/>
  <c r="J40" i="29"/>
  <c r="I40" i="29"/>
  <c r="N40" i="29" s="1"/>
  <c r="Z39" i="29"/>
  <c r="Y39" i="29"/>
  <c r="T39" i="29"/>
  <c r="Q39" i="29"/>
  <c r="T38" i="29"/>
  <c r="Q38" i="29"/>
  <c r="T37" i="29"/>
  <c r="Q37" i="29"/>
  <c r="T36" i="29"/>
  <c r="Q36" i="29"/>
  <c r="T35" i="29"/>
  <c r="Q35" i="29"/>
  <c r="M35" i="29"/>
  <c r="L35" i="29"/>
  <c r="J35" i="29"/>
  <c r="I35" i="29"/>
  <c r="N35" i="29" s="1"/>
  <c r="T34" i="29"/>
  <c r="Q34" i="29"/>
  <c r="T33" i="29"/>
  <c r="Q33" i="29"/>
  <c r="T32" i="29"/>
  <c r="Q32" i="29"/>
  <c r="T31" i="29"/>
  <c r="Q31" i="29"/>
  <c r="T30" i="29"/>
  <c r="Q30" i="29"/>
  <c r="M30" i="29"/>
  <c r="L30" i="29"/>
  <c r="J30" i="29"/>
  <c r="I30" i="29"/>
  <c r="N30" i="29" s="1"/>
  <c r="T29" i="29"/>
  <c r="Q29" i="29"/>
  <c r="T28" i="29"/>
  <c r="Q28" i="29"/>
  <c r="T27" i="29"/>
  <c r="Q27" i="29"/>
  <c r="T26" i="29"/>
  <c r="Q26" i="29"/>
  <c r="T25" i="29"/>
  <c r="Q25" i="29"/>
  <c r="M25" i="29"/>
  <c r="L25" i="29"/>
  <c r="J25" i="29"/>
  <c r="I25" i="29"/>
  <c r="N25" i="29" s="1"/>
  <c r="T24" i="29"/>
  <c r="Q24" i="29"/>
  <c r="T23" i="29"/>
  <c r="Q23" i="29"/>
  <c r="T22" i="29"/>
  <c r="Q22" i="29"/>
  <c r="T21" i="29"/>
  <c r="Q21" i="29"/>
  <c r="T20" i="29"/>
  <c r="Q20" i="29"/>
  <c r="M20" i="29"/>
  <c r="L20" i="29"/>
  <c r="J20" i="29"/>
  <c r="I20" i="29"/>
  <c r="N20" i="29" s="1"/>
  <c r="T19" i="29"/>
  <c r="Q19" i="29"/>
  <c r="T18" i="29"/>
  <c r="Q18" i="29"/>
  <c r="T17" i="29"/>
  <c r="Q17" i="29"/>
  <c r="T16" i="29"/>
  <c r="Q16" i="29"/>
  <c r="T15" i="29"/>
  <c r="Q15" i="29"/>
  <c r="M15" i="29"/>
  <c r="L15" i="29"/>
  <c r="J15" i="29"/>
  <c r="I15" i="29"/>
  <c r="N15" i="29" s="1"/>
  <c r="T14" i="29"/>
  <c r="Q14" i="29"/>
  <c r="T13" i="29"/>
  <c r="Q13" i="29"/>
  <c r="T12" i="29"/>
  <c r="Q12" i="29"/>
  <c r="T11" i="29"/>
  <c r="Q11" i="29"/>
  <c r="T10" i="29"/>
  <c r="Q10" i="29"/>
  <c r="M10" i="29"/>
  <c r="L10" i="29"/>
  <c r="J10" i="29"/>
  <c r="I10" i="29"/>
  <c r="N10" i="29" s="1"/>
  <c r="T29" i="1"/>
  <c r="Q29" i="1"/>
  <c r="Q39" i="1"/>
  <c r="Q38" i="1"/>
  <c r="Q28" i="1"/>
  <c r="M55" i="1"/>
  <c r="L55" i="1"/>
  <c r="M50" i="1"/>
  <c r="L50" i="1"/>
  <c r="M45" i="1"/>
  <c r="L45" i="1"/>
  <c r="M40" i="1"/>
  <c r="L40" i="1"/>
  <c r="M35" i="1"/>
  <c r="L35" i="1"/>
  <c r="M30" i="1"/>
  <c r="AD30" i="1"/>
  <c r="L30" i="1"/>
  <c r="M25" i="1"/>
  <c r="AD26" i="1"/>
  <c r="AC26" i="1"/>
  <c r="L25" i="1"/>
  <c r="M20" i="1"/>
  <c r="L20" i="1"/>
  <c r="M15" i="1"/>
  <c r="L15" i="1"/>
  <c r="M10" i="1"/>
  <c r="L10" i="1"/>
  <c r="B249" i="21" a="1"/>
  <c r="B249" i="21"/>
  <c r="G238" i="21"/>
  <c r="T39" i="1"/>
  <c r="T38" i="1"/>
  <c r="T37" i="1"/>
  <c r="Q37" i="1"/>
  <c r="T36" i="1"/>
  <c r="Q36" i="1"/>
  <c r="T35" i="1"/>
  <c r="Q35" i="1"/>
  <c r="J35" i="1"/>
  <c r="I35" i="1"/>
  <c r="T34" i="1"/>
  <c r="Q34" i="1"/>
  <c r="T33" i="1"/>
  <c r="Q33" i="1"/>
  <c r="T32" i="1"/>
  <c r="Q32" i="1"/>
  <c r="T31" i="1"/>
  <c r="Q31" i="1"/>
  <c r="T30" i="1"/>
  <c r="Q30" i="1"/>
  <c r="J30" i="1"/>
  <c r="Z35" i="1"/>
  <c r="Y35" i="1"/>
  <c r="I30" i="1"/>
  <c r="Z39" i="1"/>
  <c r="Y39" i="1"/>
  <c r="T25" i="1"/>
  <c r="T26" i="1"/>
  <c r="T27" i="1"/>
  <c r="T28" i="1"/>
  <c r="Q25" i="1"/>
  <c r="Q26" i="1"/>
  <c r="Q27" i="1"/>
  <c r="J25" i="1"/>
  <c r="X27" i="1" s="1"/>
  <c r="I25" i="1"/>
  <c r="T59" i="1"/>
  <c r="Q59" i="1"/>
  <c r="T58" i="1"/>
  <c r="Q58" i="1"/>
  <c r="T57" i="1"/>
  <c r="Q57" i="1"/>
  <c r="T56" i="1"/>
  <c r="Q56" i="1"/>
  <c r="T55" i="1"/>
  <c r="Q55" i="1"/>
  <c r="J55" i="1"/>
  <c r="Z58" i="1"/>
  <c r="I55" i="1"/>
  <c r="AD59" i="1"/>
  <c r="AC59" i="1"/>
  <c r="X59" i="1"/>
  <c r="X58" i="1"/>
  <c r="X56" i="1"/>
  <c r="Z59" i="1"/>
  <c r="Y59" i="1"/>
  <c r="Z57" i="1"/>
  <c r="Y57" i="1"/>
  <c r="X55" i="1"/>
  <c r="AD58" i="1"/>
  <c r="AC58" i="1"/>
  <c r="AD56" i="1"/>
  <c r="AC56" i="1"/>
  <c r="AD57" i="1"/>
  <c r="AC57" i="1"/>
  <c r="AD55" i="1"/>
  <c r="Z56" i="1"/>
  <c r="Y56" i="1"/>
  <c r="T54" i="1"/>
  <c r="Q54" i="1"/>
  <c r="T53" i="1"/>
  <c r="Q53" i="1"/>
  <c r="AD53" i="1"/>
  <c r="AC53" i="1"/>
  <c r="T52" i="1"/>
  <c r="Q52" i="1"/>
  <c r="T51" i="1"/>
  <c r="Q51" i="1"/>
  <c r="T50" i="1"/>
  <c r="Q50" i="1"/>
  <c r="J50" i="1"/>
  <c r="X51" i="1"/>
  <c r="I50" i="1"/>
  <c r="AC55" i="1"/>
  <c r="AF55" i="1"/>
  <c r="AE55" i="1"/>
  <c r="AD52" i="1"/>
  <c r="AC52" i="1"/>
  <c r="AD51" i="1"/>
  <c r="AC51" i="1"/>
  <c r="AD54" i="1"/>
  <c r="AC54" i="1"/>
  <c r="AD50" i="1"/>
  <c r="AF50" i="1"/>
  <c r="AE50" i="1"/>
  <c r="AC50" i="1"/>
  <c r="T49" i="1"/>
  <c r="Q49" i="1"/>
  <c r="T48" i="1"/>
  <c r="Q48" i="1"/>
  <c r="T47" i="1"/>
  <c r="Q47" i="1"/>
  <c r="T46" i="1"/>
  <c r="Q46" i="1"/>
  <c r="T45" i="1"/>
  <c r="Q45" i="1"/>
  <c r="J45" i="1"/>
  <c r="X45" i="1"/>
  <c r="I45" i="1"/>
  <c r="AD46" i="1"/>
  <c r="AC46" i="1"/>
  <c r="AD48" i="1"/>
  <c r="AC48" i="1"/>
  <c r="AD47" i="1"/>
  <c r="AD49" i="1"/>
  <c r="AC49" i="1"/>
  <c r="AD45" i="1"/>
  <c r="AC45" i="1"/>
  <c r="Z45" i="1"/>
  <c r="Y45" i="1"/>
  <c r="AF45" i="1"/>
  <c r="AE45" i="1"/>
  <c r="AC47" i="1"/>
  <c r="T44" i="1"/>
  <c r="Q44" i="1"/>
  <c r="T43" i="1"/>
  <c r="Q43" i="1"/>
  <c r="T42" i="1"/>
  <c r="Q42" i="1"/>
  <c r="T41" i="1"/>
  <c r="Q41" i="1"/>
  <c r="T40" i="1"/>
  <c r="Q40" i="1"/>
  <c r="J40" i="1"/>
  <c r="Z42" i="1"/>
  <c r="Y42" i="1"/>
  <c r="I40" i="1"/>
  <c r="AD41" i="1"/>
  <c r="AC41" i="1"/>
  <c r="AD44" i="1"/>
  <c r="AC44" i="1"/>
  <c r="AD42" i="1"/>
  <c r="AC42" i="1"/>
  <c r="AD40" i="1"/>
  <c r="AC40" i="1"/>
  <c r="AD43" i="1"/>
  <c r="AC43" i="1"/>
  <c r="Z43" i="1"/>
  <c r="Y43" i="1"/>
  <c r="N40" i="1"/>
  <c r="T24" i="1"/>
  <c r="Q24" i="1"/>
  <c r="T23" i="1"/>
  <c r="Q23" i="1"/>
  <c r="T22" i="1"/>
  <c r="Q22" i="1"/>
  <c r="T21" i="1"/>
  <c r="Q21" i="1"/>
  <c r="T20" i="1"/>
  <c r="Q20" i="1"/>
  <c r="J20" i="1"/>
  <c r="Z22" i="1" s="1"/>
  <c r="Y22" i="1" s="1"/>
  <c r="I20" i="1"/>
  <c r="T19" i="1"/>
  <c r="Q19" i="1"/>
  <c r="T18" i="1"/>
  <c r="Q18" i="1"/>
  <c r="T17" i="1"/>
  <c r="Q17" i="1"/>
  <c r="T16" i="1"/>
  <c r="Q16" i="1"/>
  <c r="T15" i="1"/>
  <c r="Q15" i="1"/>
  <c r="J15" i="1"/>
  <c r="Z19" i="1"/>
  <c r="Y19" i="1"/>
  <c r="I15" i="1"/>
  <c r="X18" i="1"/>
  <c r="X15" i="1"/>
  <c r="X17" i="1"/>
  <c r="AF40" i="1"/>
  <c r="AE40" i="1"/>
  <c r="AD18" i="1"/>
  <c r="AD19" i="1"/>
  <c r="AD15" i="1"/>
  <c r="AD17" i="1"/>
  <c r="AD16" i="1"/>
  <c r="AD21" i="1"/>
  <c r="AD20" i="1"/>
  <c r="AD22" i="1"/>
  <c r="AD24" i="1"/>
  <c r="AD23" i="1"/>
  <c r="T14" i="1"/>
  <c r="Q14" i="1"/>
  <c r="T13" i="1"/>
  <c r="Q13" i="1"/>
  <c r="T12" i="1"/>
  <c r="Q12" i="1"/>
  <c r="AC23" i="1"/>
  <c r="AC21" i="1"/>
  <c r="AC19" i="1"/>
  <c r="AC22" i="1"/>
  <c r="AC24" i="1"/>
  <c r="AC18" i="1"/>
  <c r="AC16" i="1"/>
  <c r="AC17" i="1"/>
  <c r="AD12" i="1"/>
  <c r="AC12" i="1"/>
  <c r="AD13" i="1"/>
  <c r="AC13" i="1"/>
  <c r="AD14" i="1"/>
  <c r="AC14" i="1"/>
  <c r="Q11" i="1"/>
  <c r="T11" i="1"/>
  <c r="T10" i="1"/>
  <c r="AF20" i="1"/>
  <c r="AE20" i="1"/>
  <c r="AC20" i="1"/>
  <c r="AF15" i="1"/>
  <c r="AE15" i="1"/>
  <c r="AC15" i="1"/>
  <c r="AD11" i="1"/>
  <c r="Q10" i="1"/>
  <c r="AD10" i="1"/>
  <c r="J10" i="1"/>
  <c r="Z10" i="1" s="1"/>
  <c r="Z12" i="1"/>
  <c r="Y12" i="1" s="1"/>
  <c r="AC11" i="1"/>
  <c r="AC10" i="1"/>
  <c r="I10" i="1"/>
  <c r="AF10" i="1"/>
  <c r="AE10" i="1"/>
  <c r="N55" i="1"/>
  <c r="Z55" i="1"/>
  <c r="Y55" i="1"/>
  <c r="X57" i="1"/>
  <c r="N50" i="1"/>
  <c r="X54" i="1"/>
  <c r="X50" i="1"/>
  <c r="X46" i="1"/>
  <c r="X20" i="1"/>
  <c r="X19" i="1"/>
  <c r="Z18" i="1"/>
  <c r="Y18" i="1"/>
  <c r="AB55" i="1"/>
  <c r="AA55" i="1"/>
  <c r="Y58" i="1"/>
  <c r="X40" i="1"/>
  <c r="X41" i="1"/>
  <c r="Z44" i="1"/>
  <c r="Y44" i="1"/>
  <c r="X42" i="1"/>
  <c r="Z40" i="1"/>
  <c r="Z41" i="1"/>
  <c r="Y41" i="1"/>
  <c r="X44" i="1"/>
  <c r="X43" i="1"/>
  <c r="Z17" i="1"/>
  <c r="Y17" i="1"/>
  <c r="X16" i="1"/>
  <c r="Z15" i="1"/>
  <c r="Y15" i="1"/>
  <c r="Z16" i="1"/>
  <c r="Y16" i="1"/>
  <c r="X38" i="1"/>
  <c r="X34" i="1"/>
  <c r="Z36" i="1"/>
  <c r="Y36" i="1"/>
  <c r="Z33" i="1"/>
  <c r="Y33" i="1"/>
  <c r="X37" i="1"/>
  <c r="Z37" i="1"/>
  <c r="Y37" i="1"/>
  <c r="X30" i="1"/>
  <c r="X35" i="1"/>
  <c r="Z34" i="1"/>
  <c r="Y34" i="1"/>
  <c r="Z24" i="1"/>
  <c r="Y24" i="1" s="1"/>
  <c r="X24" i="1"/>
  <c r="Z20" i="1"/>
  <c r="Z38" i="1"/>
  <c r="Y38" i="1"/>
  <c r="N35" i="1"/>
  <c r="N45" i="1"/>
  <c r="Z47" i="1"/>
  <c r="Y47" i="1"/>
  <c r="X49" i="1"/>
  <c r="X48" i="1"/>
  <c r="Z48" i="1"/>
  <c r="Y48" i="1"/>
  <c r="X47" i="1"/>
  <c r="Z49" i="1"/>
  <c r="Y49" i="1"/>
  <c r="Z46" i="1"/>
  <c r="Y46" i="1"/>
  <c r="Z53" i="1"/>
  <c r="Y53" i="1"/>
  <c r="Z51" i="1"/>
  <c r="Y51" i="1"/>
  <c r="Z54" i="1"/>
  <c r="Y54" i="1"/>
  <c r="X52" i="1"/>
  <c r="X53" i="1"/>
  <c r="Z50" i="1"/>
  <c r="Z52" i="1"/>
  <c r="Y52" i="1"/>
  <c r="Z30" i="1"/>
  <c r="Y30" i="1"/>
  <c r="X32" i="1"/>
  <c r="Z32" i="1"/>
  <c r="Y32" i="1"/>
  <c r="Z31" i="1"/>
  <c r="Y31" i="1"/>
  <c r="AD37" i="1"/>
  <c r="AC37" i="1"/>
  <c r="AD35" i="1"/>
  <c r="AC35" i="1"/>
  <c r="AD38" i="1"/>
  <c r="AC38" i="1"/>
  <c r="AD33" i="1"/>
  <c r="AC33" i="1"/>
  <c r="AD36" i="1"/>
  <c r="AC36" i="1"/>
  <c r="AD31" i="1"/>
  <c r="AC31" i="1"/>
  <c r="AC30" i="1"/>
  <c r="AD34" i="1"/>
  <c r="AC34" i="1"/>
  <c r="AD32" i="1"/>
  <c r="AC32" i="1"/>
  <c r="AD39" i="1"/>
  <c r="AC39" i="1"/>
  <c r="N30" i="1"/>
  <c r="X33" i="1"/>
  <c r="X39" i="1"/>
  <c r="X31" i="1"/>
  <c r="X36" i="1"/>
  <c r="AD25" i="1"/>
  <c r="AD28" i="1"/>
  <c r="AC28" i="1"/>
  <c r="AD29" i="1"/>
  <c r="AC29" i="1" s="1"/>
  <c r="AD27" i="1"/>
  <c r="AC27" i="1"/>
  <c r="AB15" i="1"/>
  <c r="AA15" i="1"/>
  <c r="N15" i="1"/>
  <c r="X26" i="1"/>
  <c r="N25" i="1"/>
  <c r="Z26" i="1"/>
  <c r="Y26" i="1" s="1"/>
  <c r="Z28" i="1"/>
  <c r="Y28" i="1" s="1"/>
  <c r="Z11" i="1"/>
  <c r="Y11" i="1" s="1"/>
  <c r="X14" i="1"/>
  <c r="Z14" i="1"/>
  <c r="Y14" i="1"/>
  <c r="X10" i="1"/>
  <c r="X11" i="1"/>
  <c r="X12" i="1"/>
  <c r="AG55" i="1"/>
  <c r="AB45" i="1"/>
  <c r="AA45" i="1"/>
  <c r="AB40" i="1"/>
  <c r="AA40" i="1"/>
  <c r="Y40" i="1"/>
  <c r="AB35" i="1"/>
  <c r="AA35" i="1"/>
  <c r="Y50" i="1"/>
  <c r="AB50" i="1"/>
  <c r="AA50" i="1"/>
  <c r="AB30" i="1"/>
  <c r="AA30" i="1"/>
  <c r="AF30" i="1"/>
  <c r="AE30" i="1"/>
  <c r="AF35" i="1"/>
  <c r="AE35" i="1"/>
  <c r="AC25" i="1"/>
  <c r="AG15" i="1"/>
  <c r="AG45" i="1"/>
  <c r="AG40" i="1"/>
  <c r="AG50" i="1"/>
  <c r="AG30" i="1"/>
  <c r="AG35" i="1"/>
  <c r="Z14" i="34" l="1"/>
  <c r="Y14" i="34" s="1"/>
  <c r="Z13" i="34"/>
  <c r="Y13" i="34" s="1"/>
  <c r="Z12" i="34"/>
  <c r="Y12" i="34" s="1"/>
  <c r="Z11" i="34"/>
  <c r="Y11" i="34" s="1"/>
  <c r="Z10" i="34"/>
  <c r="AD10" i="34"/>
  <c r="X10" i="34"/>
  <c r="AD11" i="34"/>
  <c r="AC11" i="34" s="1"/>
  <c r="X11" i="34"/>
  <c r="AD12" i="34"/>
  <c r="AC12" i="34" s="1"/>
  <c r="X12" i="34"/>
  <c r="AD13" i="34"/>
  <c r="AC13" i="34" s="1"/>
  <c r="X13" i="34"/>
  <c r="AD14" i="34"/>
  <c r="AC14" i="34" s="1"/>
  <c r="X14" i="34"/>
  <c r="Z19" i="34"/>
  <c r="Y19" i="34" s="1"/>
  <c r="Z18" i="34"/>
  <c r="Y18" i="34" s="1"/>
  <c r="Z17" i="34"/>
  <c r="Y17" i="34" s="1"/>
  <c r="Z16" i="34"/>
  <c r="Y16" i="34" s="1"/>
  <c r="Z15" i="34"/>
  <c r="AD15" i="34"/>
  <c r="X15" i="34"/>
  <c r="AD16" i="34"/>
  <c r="AC16" i="34" s="1"/>
  <c r="X16" i="34"/>
  <c r="AD17" i="34"/>
  <c r="AC17" i="34" s="1"/>
  <c r="X17" i="34"/>
  <c r="AD18" i="34"/>
  <c r="AC18" i="34" s="1"/>
  <c r="X18" i="34"/>
  <c r="AD19" i="34"/>
  <c r="AC19" i="34" s="1"/>
  <c r="X19" i="34"/>
  <c r="Z24" i="34"/>
  <c r="Y24" i="34" s="1"/>
  <c r="Z23" i="34"/>
  <c r="Y23" i="34" s="1"/>
  <c r="Z22" i="34"/>
  <c r="Y22" i="34" s="1"/>
  <c r="Z21" i="34"/>
  <c r="Y21" i="34" s="1"/>
  <c r="Z20" i="34"/>
  <c r="AD20" i="34"/>
  <c r="X20" i="34"/>
  <c r="AD21" i="34"/>
  <c r="AC21" i="34" s="1"/>
  <c r="X21" i="34"/>
  <c r="AD22" i="34"/>
  <c r="AC22" i="34" s="1"/>
  <c r="X22" i="34"/>
  <c r="AD23" i="34"/>
  <c r="AC23" i="34" s="1"/>
  <c r="X23" i="34"/>
  <c r="AD24" i="34"/>
  <c r="AC24" i="34" s="1"/>
  <c r="X24" i="34"/>
  <c r="Z29" i="34"/>
  <c r="Y29" i="34" s="1"/>
  <c r="Z28" i="34"/>
  <c r="Y28" i="34" s="1"/>
  <c r="Z27" i="34"/>
  <c r="Y27" i="34" s="1"/>
  <c r="Z26" i="34"/>
  <c r="Y26" i="34" s="1"/>
  <c r="Z25" i="34"/>
  <c r="AD25" i="34"/>
  <c r="X25" i="34"/>
  <c r="AD26" i="34"/>
  <c r="AC26" i="34" s="1"/>
  <c r="X26" i="34"/>
  <c r="AD27" i="34"/>
  <c r="AC27" i="34" s="1"/>
  <c r="X27" i="34"/>
  <c r="AD28" i="34"/>
  <c r="AC28" i="34" s="1"/>
  <c r="X28" i="34"/>
  <c r="AD29" i="34"/>
  <c r="AC29" i="34" s="1"/>
  <c r="X29" i="34"/>
  <c r="Z38" i="34"/>
  <c r="Y38" i="34" s="1"/>
  <c r="Z37" i="34"/>
  <c r="Y37" i="34" s="1"/>
  <c r="Z36" i="34"/>
  <c r="Y36" i="34" s="1"/>
  <c r="Z35" i="34"/>
  <c r="Z34" i="34"/>
  <c r="Y34" i="34" s="1"/>
  <c r="Z33" i="34"/>
  <c r="Y33" i="34" s="1"/>
  <c r="Z32" i="34"/>
  <c r="Y32" i="34" s="1"/>
  <c r="Z31" i="34"/>
  <c r="Y31" i="34" s="1"/>
  <c r="Z30" i="34"/>
  <c r="AD30" i="34"/>
  <c r="X30" i="34"/>
  <c r="AD31" i="34"/>
  <c r="AC31" i="34" s="1"/>
  <c r="X31" i="34"/>
  <c r="AD32" i="34"/>
  <c r="AC32" i="34" s="1"/>
  <c r="X32" i="34"/>
  <c r="AD33" i="34"/>
  <c r="AC33" i="34" s="1"/>
  <c r="X33" i="34"/>
  <c r="AD34" i="34"/>
  <c r="AC34" i="34" s="1"/>
  <c r="X34" i="34"/>
  <c r="AD35" i="34"/>
  <c r="X35" i="34"/>
  <c r="AD36" i="34"/>
  <c r="AC36" i="34" s="1"/>
  <c r="X36" i="34"/>
  <c r="AD37" i="34"/>
  <c r="AC37" i="34" s="1"/>
  <c r="X37" i="34"/>
  <c r="AD38" i="34"/>
  <c r="AC38" i="34" s="1"/>
  <c r="X38" i="34"/>
  <c r="AD39" i="34"/>
  <c r="AC39" i="34" s="1"/>
  <c r="X39" i="34"/>
  <c r="Z44" i="34"/>
  <c r="Y44" i="34" s="1"/>
  <c r="Z43" i="34"/>
  <c r="Y43" i="34" s="1"/>
  <c r="Z42" i="34"/>
  <c r="Y42" i="34" s="1"/>
  <c r="Z41" i="34"/>
  <c r="Y41" i="34" s="1"/>
  <c r="Z40" i="34"/>
  <c r="AD40" i="34"/>
  <c r="X40" i="34"/>
  <c r="AD41" i="34"/>
  <c r="AC41" i="34" s="1"/>
  <c r="X41" i="34"/>
  <c r="AD42" i="34"/>
  <c r="AC42" i="34" s="1"/>
  <c r="X42" i="34"/>
  <c r="AD43" i="34"/>
  <c r="AC43" i="34" s="1"/>
  <c r="X43" i="34"/>
  <c r="AD44" i="34"/>
  <c r="AC44" i="34" s="1"/>
  <c r="X44" i="34"/>
  <c r="Z49" i="34"/>
  <c r="Y49" i="34" s="1"/>
  <c r="Z48" i="34"/>
  <c r="Y48" i="34" s="1"/>
  <c r="Z47" i="34"/>
  <c r="Y47" i="34" s="1"/>
  <c r="Z46" i="34"/>
  <c r="Y46" i="34" s="1"/>
  <c r="Z45" i="34"/>
  <c r="AD45" i="34"/>
  <c r="X45" i="34"/>
  <c r="AD46" i="34"/>
  <c r="AC46" i="34" s="1"/>
  <c r="X46" i="34"/>
  <c r="AD47" i="34"/>
  <c r="AC47" i="34" s="1"/>
  <c r="X47" i="34"/>
  <c r="AD48" i="34"/>
  <c r="AC48" i="34" s="1"/>
  <c r="X48" i="34"/>
  <c r="AD49" i="34"/>
  <c r="AC49" i="34" s="1"/>
  <c r="X49" i="34"/>
  <c r="Z54" i="34"/>
  <c r="Y54" i="34" s="1"/>
  <c r="Z53" i="34"/>
  <c r="Y53" i="34" s="1"/>
  <c r="Z52" i="34"/>
  <c r="Y52" i="34" s="1"/>
  <c r="Z51" i="34"/>
  <c r="Y51" i="34" s="1"/>
  <c r="Z50" i="34"/>
  <c r="AD50" i="34"/>
  <c r="X50" i="34"/>
  <c r="AD51" i="34"/>
  <c r="AC51" i="34" s="1"/>
  <c r="X51" i="34"/>
  <c r="AD52" i="34"/>
  <c r="AC52" i="34" s="1"/>
  <c r="X52" i="34"/>
  <c r="AD53" i="34"/>
  <c r="AC53" i="34" s="1"/>
  <c r="X53" i="34"/>
  <c r="AD54" i="34"/>
  <c r="AC54" i="34" s="1"/>
  <c r="X54" i="34"/>
  <c r="Z59" i="34"/>
  <c r="Y59" i="34" s="1"/>
  <c r="Z58" i="34"/>
  <c r="Y58" i="34" s="1"/>
  <c r="Z57" i="34"/>
  <c r="Y57" i="34" s="1"/>
  <c r="Z56" i="34"/>
  <c r="Y56" i="34" s="1"/>
  <c r="Z55" i="34"/>
  <c r="AD55" i="34"/>
  <c r="X55" i="34"/>
  <c r="AD56" i="34"/>
  <c r="AC56" i="34" s="1"/>
  <c r="X56" i="34"/>
  <c r="AD57" i="34"/>
  <c r="AC57" i="34" s="1"/>
  <c r="X57" i="34"/>
  <c r="AD58" i="34"/>
  <c r="AC58" i="34" s="1"/>
  <c r="X58" i="34"/>
  <c r="AD59" i="34"/>
  <c r="AC59" i="34" s="1"/>
  <c r="X59" i="34"/>
  <c r="Z14" i="33"/>
  <c r="Y14" i="33" s="1"/>
  <c r="Z13" i="33"/>
  <c r="Y13" i="33" s="1"/>
  <c r="Z12" i="33"/>
  <c r="Y12" i="33" s="1"/>
  <c r="Z11" i="33"/>
  <c r="Y11" i="33" s="1"/>
  <c r="Z10" i="33"/>
  <c r="AD10" i="33"/>
  <c r="X10" i="33"/>
  <c r="AD11" i="33"/>
  <c r="AC11" i="33" s="1"/>
  <c r="X11" i="33"/>
  <c r="AD12" i="33"/>
  <c r="AC12" i="33" s="1"/>
  <c r="X12" i="33"/>
  <c r="AD13" i="33"/>
  <c r="AC13" i="33" s="1"/>
  <c r="X13" i="33"/>
  <c r="AD14" i="33"/>
  <c r="AC14" i="33" s="1"/>
  <c r="X14" i="33"/>
  <c r="Z19" i="33"/>
  <c r="Y19" i="33" s="1"/>
  <c r="Z18" i="33"/>
  <c r="Y18" i="33" s="1"/>
  <c r="Z17" i="33"/>
  <c r="Y17" i="33" s="1"/>
  <c r="Z16" i="33"/>
  <c r="Y16" i="33" s="1"/>
  <c r="Z15" i="33"/>
  <c r="AD15" i="33"/>
  <c r="X15" i="33"/>
  <c r="AD16" i="33"/>
  <c r="AC16" i="33" s="1"/>
  <c r="X16" i="33"/>
  <c r="AD17" i="33"/>
  <c r="AC17" i="33" s="1"/>
  <c r="X17" i="33"/>
  <c r="AD18" i="33"/>
  <c r="AC18" i="33" s="1"/>
  <c r="X18" i="33"/>
  <c r="AD19" i="33"/>
  <c r="AC19" i="33" s="1"/>
  <c r="X19" i="33"/>
  <c r="Z24" i="33"/>
  <c r="Y24" i="33" s="1"/>
  <c r="Z23" i="33"/>
  <c r="Y23" i="33" s="1"/>
  <c r="Z22" i="33"/>
  <c r="Y22" i="33" s="1"/>
  <c r="Z21" i="33"/>
  <c r="Y21" i="33" s="1"/>
  <c r="Z20" i="33"/>
  <c r="AD20" i="33"/>
  <c r="X20" i="33"/>
  <c r="AD21" i="33"/>
  <c r="AC21" i="33" s="1"/>
  <c r="X21" i="33"/>
  <c r="AD22" i="33"/>
  <c r="AC22" i="33" s="1"/>
  <c r="X22" i="33"/>
  <c r="AD23" i="33"/>
  <c r="AC23" i="33" s="1"/>
  <c r="X23" i="33"/>
  <c r="AD24" i="33"/>
  <c r="AC24" i="33" s="1"/>
  <c r="X24" i="33"/>
  <c r="Z29" i="33"/>
  <c r="Y29" i="33" s="1"/>
  <c r="Z28" i="33"/>
  <c r="Y28" i="33" s="1"/>
  <c r="Z27" i="33"/>
  <c r="Y27" i="33" s="1"/>
  <c r="Z26" i="33"/>
  <c r="Y26" i="33" s="1"/>
  <c r="Z25" i="33"/>
  <c r="AD25" i="33"/>
  <c r="X25" i="33"/>
  <c r="AD26" i="33"/>
  <c r="AC26" i="33" s="1"/>
  <c r="X26" i="33"/>
  <c r="AD27" i="33"/>
  <c r="AC27" i="33" s="1"/>
  <c r="X27" i="33"/>
  <c r="AD28" i="33"/>
  <c r="AC28" i="33" s="1"/>
  <c r="X28" i="33"/>
  <c r="AD29" i="33"/>
  <c r="AC29" i="33" s="1"/>
  <c r="X29" i="33"/>
  <c r="Z38" i="33"/>
  <c r="Y38" i="33" s="1"/>
  <c r="Z37" i="33"/>
  <c r="Y37" i="33" s="1"/>
  <c r="Z36" i="33"/>
  <c r="Y36" i="33" s="1"/>
  <c r="Z35" i="33"/>
  <c r="Z34" i="33"/>
  <c r="Y34" i="33" s="1"/>
  <c r="Z33" i="33"/>
  <c r="Y33" i="33" s="1"/>
  <c r="Z32" i="33"/>
  <c r="Y32" i="33" s="1"/>
  <c r="Z31" i="33"/>
  <c r="Y31" i="33" s="1"/>
  <c r="Z30" i="33"/>
  <c r="AD30" i="33"/>
  <c r="X30" i="33"/>
  <c r="AD31" i="33"/>
  <c r="AC31" i="33" s="1"/>
  <c r="X31" i="33"/>
  <c r="AD32" i="33"/>
  <c r="AC32" i="33" s="1"/>
  <c r="X32" i="33"/>
  <c r="AD33" i="33"/>
  <c r="AC33" i="33" s="1"/>
  <c r="X33" i="33"/>
  <c r="AD34" i="33"/>
  <c r="AC34" i="33" s="1"/>
  <c r="X34" i="33"/>
  <c r="AD35" i="33"/>
  <c r="X35" i="33"/>
  <c r="AD36" i="33"/>
  <c r="AC36" i="33" s="1"/>
  <c r="X36" i="33"/>
  <c r="AD37" i="33"/>
  <c r="AC37" i="33" s="1"/>
  <c r="X37" i="33"/>
  <c r="AD38" i="33"/>
  <c r="AC38" i="33" s="1"/>
  <c r="X38" i="33"/>
  <c r="AD39" i="33"/>
  <c r="AC39" i="33" s="1"/>
  <c r="X39" i="33"/>
  <c r="Z44" i="33"/>
  <c r="Y44" i="33" s="1"/>
  <c r="Z43" i="33"/>
  <c r="Y43" i="33" s="1"/>
  <c r="Z42" i="33"/>
  <c r="Y42" i="33" s="1"/>
  <c r="Z41" i="33"/>
  <c r="Y41" i="33" s="1"/>
  <c r="Z40" i="33"/>
  <c r="AD40" i="33"/>
  <c r="X40" i="33"/>
  <c r="AD41" i="33"/>
  <c r="AC41" i="33" s="1"/>
  <c r="X41" i="33"/>
  <c r="AD42" i="33"/>
  <c r="AC42" i="33" s="1"/>
  <c r="X42" i="33"/>
  <c r="AD43" i="33"/>
  <c r="AC43" i="33" s="1"/>
  <c r="X43" i="33"/>
  <c r="AD44" i="33"/>
  <c r="AC44" i="33" s="1"/>
  <c r="X44" i="33"/>
  <c r="Z49" i="33"/>
  <c r="Y49" i="33" s="1"/>
  <c r="Z48" i="33"/>
  <c r="Y48" i="33" s="1"/>
  <c r="Z47" i="33"/>
  <c r="Y47" i="33" s="1"/>
  <c r="Z46" i="33"/>
  <c r="Y46" i="33" s="1"/>
  <c r="Z45" i="33"/>
  <c r="AD45" i="33"/>
  <c r="X45" i="33"/>
  <c r="AD46" i="33"/>
  <c r="AC46" i="33" s="1"/>
  <c r="X46" i="33"/>
  <c r="AD47" i="33"/>
  <c r="AC47" i="33" s="1"/>
  <c r="X47" i="33"/>
  <c r="AD48" i="33"/>
  <c r="AC48" i="33" s="1"/>
  <c r="X48" i="33"/>
  <c r="AD49" i="33"/>
  <c r="AC49" i="33" s="1"/>
  <c r="X49" i="33"/>
  <c r="Z54" i="33"/>
  <c r="Y54" i="33" s="1"/>
  <c r="Z53" i="33"/>
  <c r="Y53" i="33" s="1"/>
  <c r="Z52" i="33"/>
  <c r="Y52" i="33" s="1"/>
  <c r="Z51" i="33"/>
  <c r="Y51" i="33" s="1"/>
  <c r="Z50" i="33"/>
  <c r="AD50" i="33"/>
  <c r="X50" i="33"/>
  <c r="AD51" i="33"/>
  <c r="AC51" i="33" s="1"/>
  <c r="X51" i="33"/>
  <c r="AD52" i="33"/>
  <c r="AC52" i="33" s="1"/>
  <c r="X52" i="33"/>
  <c r="AD53" i="33"/>
  <c r="AC53" i="33" s="1"/>
  <c r="X53" i="33"/>
  <c r="AD54" i="33"/>
  <c r="AC54" i="33" s="1"/>
  <c r="X54" i="33"/>
  <c r="Z59" i="33"/>
  <c r="Y59" i="33" s="1"/>
  <c r="Z58" i="33"/>
  <c r="Y58" i="33" s="1"/>
  <c r="Z57" i="33"/>
  <c r="Y57" i="33" s="1"/>
  <c r="Z56" i="33"/>
  <c r="Y56" i="33" s="1"/>
  <c r="Z55" i="33"/>
  <c r="AD55" i="33"/>
  <c r="X55" i="33"/>
  <c r="AD56" i="33"/>
  <c r="AC56" i="33" s="1"/>
  <c r="X56" i="33"/>
  <c r="AD57" i="33"/>
  <c r="AC57" i="33" s="1"/>
  <c r="X57" i="33"/>
  <c r="AD58" i="33"/>
  <c r="AC58" i="33" s="1"/>
  <c r="X58" i="33"/>
  <c r="AD59" i="33"/>
  <c r="AC59" i="33" s="1"/>
  <c r="X59" i="33"/>
  <c r="Z14" i="32"/>
  <c r="Y14" i="32" s="1"/>
  <c r="Z13" i="32"/>
  <c r="Y13" i="32" s="1"/>
  <c r="Z12" i="32"/>
  <c r="Y12" i="32" s="1"/>
  <c r="Z11" i="32"/>
  <c r="Y11" i="32" s="1"/>
  <c r="Z10" i="32"/>
  <c r="AD10" i="32"/>
  <c r="X10" i="32"/>
  <c r="AD11" i="32"/>
  <c r="AC11" i="32" s="1"/>
  <c r="X11" i="32"/>
  <c r="AD12" i="32"/>
  <c r="AC12" i="32" s="1"/>
  <c r="X12" i="32"/>
  <c r="AD13" i="32"/>
  <c r="AC13" i="32" s="1"/>
  <c r="X13" i="32"/>
  <c r="AD14" i="32"/>
  <c r="AC14" i="32" s="1"/>
  <c r="X14" i="32"/>
  <c r="Z19" i="32"/>
  <c r="Y19" i="32" s="1"/>
  <c r="Z18" i="32"/>
  <c r="Y18" i="32" s="1"/>
  <c r="Z17" i="32"/>
  <c r="Y17" i="32" s="1"/>
  <c r="Z16" i="32"/>
  <c r="Y16" i="32" s="1"/>
  <c r="Z15" i="32"/>
  <c r="AD15" i="32"/>
  <c r="X15" i="32"/>
  <c r="AD16" i="32"/>
  <c r="AC16" i="32" s="1"/>
  <c r="X16" i="32"/>
  <c r="AD17" i="32"/>
  <c r="AC17" i="32" s="1"/>
  <c r="X17" i="32"/>
  <c r="AD18" i="32"/>
  <c r="AC18" i="32" s="1"/>
  <c r="X18" i="32"/>
  <c r="AD19" i="32"/>
  <c r="AC19" i="32" s="1"/>
  <c r="X19" i="32"/>
  <c r="Z24" i="32"/>
  <c r="Y24" i="32" s="1"/>
  <c r="Z23" i="32"/>
  <c r="Y23" i="32" s="1"/>
  <c r="Z22" i="32"/>
  <c r="Y22" i="32" s="1"/>
  <c r="Z21" i="32"/>
  <c r="Y21" i="32" s="1"/>
  <c r="Z20" i="32"/>
  <c r="AD20" i="32"/>
  <c r="X20" i="32"/>
  <c r="AD21" i="32"/>
  <c r="AC21" i="32" s="1"/>
  <c r="X21" i="32"/>
  <c r="AD22" i="32"/>
  <c r="AC22" i="32" s="1"/>
  <c r="X22" i="32"/>
  <c r="AD23" i="32"/>
  <c r="AC23" i="32" s="1"/>
  <c r="X23" i="32"/>
  <c r="AD24" i="32"/>
  <c r="AC24" i="32" s="1"/>
  <c r="X24" i="32"/>
  <c r="Z29" i="32"/>
  <c r="Y29" i="32" s="1"/>
  <c r="Z28" i="32"/>
  <c r="Y28" i="32" s="1"/>
  <c r="Z27" i="32"/>
  <c r="Y27" i="32" s="1"/>
  <c r="Z26" i="32"/>
  <c r="Y26" i="32" s="1"/>
  <c r="Z25" i="32"/>
  <c r="AD25" i="32"/>
  <c r="X25" i="32"/>
  <c r="AD26" i="32"/>
  <c r="AC26" i="32" s="1"/>
  <c r="X26" i="32"/>
  <c r="AD27" i="32"/>
  <c r="AC27" i="32" s="1"/>
  <c r="X27" i="32"/>
  <c r="AD28" i="32"/>
  <c r="AC28" i="32" s="1"/>
  <c r="X28" i="32"/>
  <c r="AD29" i="32"/>
  <c r="AC29" i="32" s="1"/>
  <c r="X29" i="32"/>
  <c r="Z38" i="32"/>
  <c r="Y38" i="32" s="1"/>
  <c r="Z37" i="32"/>
  <c r="Y37" i="32" s="1"/>
  <c r="Z36" i="32"/>
  <c r="Y36" i="32" s="1"/>
  <c r="Z35" i="32"/>
  <c r="Z34" i="32"/>
  <c r="Y34" i="32" s="1"/>
  <c r="Z33" i="32"/>
  <c r="Y33" i="32" s="1"/>
  <c r="Z32" i="32"/>
  <c r="Y32" i="32" s="1"/>
  <c r="Z31" i="32"/>
  <c r="Y31" i="32" s="1"/>
  <c r="Z30" i="32"/>
  <c r="AD30" i="32"/>
  <c r="X30" i="32"/>
  <c r="AD31" i="32"/>
  <c r="AC31" i="32" s="1"/>
  <c r="X31" i="32"/>
  <c r="AD32" i="32"/>
  <c r="AC32" i="32" s="1"/>
  <c r="X32" i="32"/>
  <c r="AD33" i="32"/>
  <c r="AC33" i="32" s="1"/>
  <c r="X33" i="32"/>
  <c r="AD34" i="32"/>
  <c r="AC34" i="32" s="1"/>
  <c r="X34" i="32"/>
  <c r="AD35" i="32"/>
  <c r="X35" i="32"/>
  <c r="AD36" i="32"/>
  <c r="AC36" i="32" s="1"/>
  <c r="X36" i="32"/>
  <c r="AD37" i="32"/>
  <c r="AC37" i="32" s="1"/>
  <c r="X37" i="32"/>
  <c r="AD38" i="32"/>
  <c r="AC38" i="32" s="1"/>
  <c r="X38" i="32"/>
  <c r="AD39" i="32"/>
  <c r="AC39" i="32" s="1"/>
  <c r="X39" i="32"/>
  <c r="Z44" i="32"/>
  <c r="Y44" i="32" s="1"/>
  <c r="Z43" i="32"/>
  <c r="Y43" i="32" s="1"/>
  <c r="Z42" i="32"/>
  <c r="Y42" i="32" s="1"/>
  <c r="Z41" i="32"/>
  <c r="Y41" i="32" s="1"/>
  <c r="Z40" i="32"/>
  <c r="AD40" i="32"/>
  <c r="X40" i="32"/>
  <c r="AD41" i="32"/>
  <c r="AC41" i="32" s="1"/>
  <c r="X41" i="32"/>
  <c r="AD42" i="32"/>
  <c r="AC42" i="32" s="1"/>
  <c r="X42" i="32"/>
  <c r="AD43" i="32"/>
  <c r="AC43" i="32" s="1"/>
  <c r="X43" i="32"/>
  <c r="AD44" i="32"/>
  <c r="AC44" i="32" s="1"/>
  <c r="X44" i="32"/>
  <c r="Z49" i="32"/>
  <c r="Y49" i="32" s="1"/>
  <c r="Z48" i="32"/>
  <c r="Y48" i="32" s="1"/>
  <c r="Z47" i="32"/>
  <c r="Y47" i="32" s="1"/>
  <c r="Z46" i="32"/>
  <c r="Y46" i="32" s="1"/>
  <c r="Z45" i="32"/>
  <c r="AD45" i="32"/>
  <c r="X45" i="32"/>
  <c r="AD46" i="32"/>
  <c r="AC46" i="32" s="1"/>
  <c r="X46" i="32"/>
  <c r="AD47" i="32"/>
  <c r="AC47" i="32" s="1"/>
  <c r="X47" i="32"/>
  <c r="AD48" i="32"/>
  <c r="AC48" i="32" s="1"/>
  <c r="X48" i="32"/>
  <c r="AD49" i="32"/>
  <c r="AC49" i="32" s="1"/>
  <c r="X49" i="32"/>
  <c r="Z54" i="32"/>
  <c r="Y54" i="32" s="1"/>
  <c r="Z53" i="32"/>
  <c r="Y53" i="32" s="1"/>
  <c r="Z52" i="32"/>
  <c r="Y52" i="32" s="1"/>
  <c r="Z51" i="32"/>
  <c r="Y51" i="32" s="1"/>
  <c r="Z50" i="32"/>
  <c r="AD50" i="32"/>
  <c r="X50" i="32"/>
  <c r="AD51" i="32"/>
  <c r="AC51" i="32" s="1"/>
  <c r="X51" i="32"/>
  <c r="AD52" i="32"/>
  <c r="AC52" i="32" s="1"/>
  <c r="X52" i="32"/>
  <c r="AD53" i="32"/>
  <c r="AC53" i="32" s="1"/>
  <c r="X53" i="32"/>
  <c r="AD54" i="32"/>
  <c r="AC54" i="32" s="1"/>
  <c r="X54" i="32"/>
  <c r="Z59" i="32"/>
  <c r="Y59" i="32" s="1"/>
  <c r="Z58" i="32"/>
  <c r="Y58" i="32" s="1"/>
  <c r="Z57" i="32"/>
  <c r="Y57" i="32" s="1"/>
  <c r="Z56" i="32"/>
  <c r="Y56" i="32" s="1"/>
  <c r="Z55" i="32"/>
  <c r="AD55" i="32"/>
  <c r="X55" i="32"/>
  <c r="AD56" i="32"/>
  <c r="AC56" i="32" s="1"/>
  <c r="X56" i="32"/>
  <c r="AD57" i="32"/>
  <c r="AC57" i="32" s="1"/>
  <c r="X57" i="32"/>
  <c r="AD58" i="32"/>
  <c r="AC58" i="32" s="1"/>
  <c r="X58" i="32"/>
  <c r="AD59" i="32"/>
  <c r="AC59" i="32" s="1"/>
  <c r="X59" i="32"/>
  <c r="Z14" i="29"/>
  <c r="Y14" i="29" s="1"/>
  <c r="Z13" i="29"/>
  <c r="Y13" i="29" s="1"/>
  <c r="Z12" i="29"/>
  <c r="Y12" i="29" s="1"/>
  <c r="Z11" i="29"/>
  <c r="Y11" i="29" s="1"/>
  <c r="Z10" i="29"/>
  <c r="AD10" i="29"/>
  <c r="X10" i="29"/>
  <c r="AD11" i="29"/>
  <c r="AC11" i="29" s="1"/>
  <c r="X11" i="29"/>
  <c r="AD12" i="29"/>
  <c r="AC12" i="29" s="1"/>
  <c r="X12" i="29"/>
  <c r="AD13" i="29"/>
  <c r="AC13" i="29" s="1"/>
  <c r="X13" i="29"/>
  <c r="AD14" i="29"/>
  <c r="AC14" i="29" s="1"/>
  <c r="X14" i="29"/>
  <c r="Z19" i="29"/>
  <c r="Y19" i="29" s="1"/>
  <c r="Z18" i="29"/>
  <c r="Y18" i="29" s="1"/>
  <c r="Z17" i="29"/>
  <c r="Y17" i="29" s="1"/>
  <c r="Z16" i="29"/>
  <c r="Y16" i="29" s="1"/>
  <c r="Z15" i="29"/>
  <c r="AD15" i="29"/>
  <c r="X15" i="29"/>
  <c r="AD16" i="29"/>
  <c r="AC16" i="29" s="1"/>
  <c r="X16" i="29"/>
  <c r="AD17" i="29"/>
  <c r="AC17" i="29" s="1"/>
  <c r="X17" i="29"/>
  <c r="AD18" i="29"/>
  <c r="AC18" i="29" s="1"/>
  <c r="X18" i="29"/>
  <c r="AD19" i="29"/>
  <c r="AC19" i="29" s="1"/>
  <c r="X19" i="29"/>
  <c r="Z24" i="29"/>
  <c r="Y24" i="29" s="1"/>
  <c r="Z23" i="29"/>
  <c r="Y23" i="29" s="1"/>
  <c r="Z22" i="29"/>
  <c r="Y22" i="29" s="1"/>
  <c r="Z21" i="29"/>
  <c r="Y21" i="29" s="1"/>
  <c r="Z20" i="29"/>
  <c r="AD20" i="29"/>
  <c r="X20" i="29"/>
  <c r="AD21" i="29"/>
  <c r="AC21" i="29" s="1"/>
  <c r="X21" i="29"/>
  <c r="AD22" i="29"/>
  <c r="AC22" i="29" s="1"/>
  <c r="X22" i="29"/>
  <c r="AD23" i="29"/>
  <c r="AC23" i="29" s="1"/>
  <c r="X23" i="29"/>
  <c r="AD24" i="29"/>
  <c r="AC24" i="29" s="1"/>
  <c r="X24" i="29"/>
  <c r="Z29" i="29"/>
  <c r="Y29" i="29" s="1"/>
  <c r="Z28" i="29"/>
  <c r="Y28" i="29" s="1"/>
  <c r="Z27" i="29"/>
  <c r="Y27" i="29" s="1"/>
  <c r="Z26" i="29"/>
  <c r="Y26" i="29" s="1"/>
  <c r="Z25" i="29"/>
  <c r="AD25" i="29"/>
  <c r="X25" i="29"/>
  <c r="AD26" i="29"/>
  <c r="AC26" i="29" s="1"/>
  <c r="X26" i="29"/>
  <c r="AD27" i="29"/>
  <c r="AC27" i="29" s="1"/>
  <c r="X27" i="29"/>
  <c r="AD28" i="29"/>
  <c r="AC28" i="29" s="1"/>
  <c r="X28" i="29"/>
  <c r="AD29" i="29"/>
  <c r="AC29" i="29" s="1"/>
  <c r="X29" i="29"/>
  <c r="Z38" i="29"/>
  <c r="Y38" i="29" s="1"/>
  <c r="Z37" i="29"/>
  <c r="Y37" i="29" s="1"/>
  <c r="Z36" i="29"/>
  <c r="Y36" i="29" s="1"/>
  <c r="Z35" i="29"/>
  <c r="Z34" i="29"/>
  <c r="Y34" i="29" s="1"/>
  <c r="Z33" i="29"/>
  <c r="Y33" i="29" s="1"/>
  <c r="Z32" i="29"/>
  <c r="Y32" i="29" s="1"/>
  <c r="Z31" i="29"/>
  <c r="Y31" i="29" s="1"/>
  <c r="Z30" i="29"/>
  <c r="AD30" i="29"/>
  <c r="X30" i="29"/>
  <c r="AD31" i="29"/>
  <c r="AC31" i="29" s="1"/>
  <c r="X31" i="29"/>
  <c r="AD32" i="29"/>
  <c r="AC32" i="29" s="1"/>
  <c r="X32" i="29"/>
  <c r="AD33" i="29"/>
  <c r="AC33" i="29" s="1"/>
  <c r="X33" i="29"/>
  <c r="AD34" i="29"/>
  <c r="AC34" i="29" s="1"/>
  <c r="X34" i="29"/>
  <c r="AD35" i="29"/>
  <c r="X35" i="29"/>
  <c r="AD36" i="29"/>
  <c r="AC36" i="29" s="1"/>
  <c r="X36" i="29"/>
  <c r="AD37" i="29"/>
  <c r="AC37" i="29" s="1"/>
  <c r="X37" i="29"/>
  <c r="AD38" i="29"/>
  <c r="AC38" i="29" s="1"/>
  <c r="X38" i="29"/>
  <c r="AD39" i="29"/>
  <c r="AC39" i="29" s="1"/>
  <c r="X39" i="29"/>
  <c r="Z44" i="29"/>
  <c r="Y44" i="29" s="1"/>
  <c r="Z43" i="29"/>
  <c r="Y43" i="29" s="1"/>
  <c r="Z42" i="29"/>
  <c r="Y42" i="29" s="1"/>
  <c r="Z41" i="29"/>
  <c r="Y41" i="29" s="1"/>
  <c r="Z40" i="29"/>
  <c r="AD40" i="29"/>
  <c r="X40" i="29"/>
  <c r="AD41" i="29"/>
  <c r="AC41" i="29" s="1"/>
  <c r="X41" i="29"/>
  <c r="AD42" i="29"/>
  <c r="AC42" i="29" s="1"/>
  <c r="X42" i="29"/>
  <c r="AD43" i="29"/>
  <c r="AC43" i="29" s="1"/>
  <c r="X43" i="29"/>
  <c r="AD44" i="29"/>
  <c r="AC44" i="29" s="1"/>
  <c r="X44" i="29"/>
  <c r="Z49" i="29"/>
  <c r="Y49" i="29" s="1"/>
  <c r="Z48" i="29"/>
  <c r="Y48" i="29" s="1"/>
  <c r="Z47" i="29"/>
  <c r="Y47" i="29" s="1"/>
  <c r="Z46" i="29"/>
  <c r="Y46" i="29" s="1"/>
  <c r="Z45" i="29"/>
  <c r="AD45" i="29"/>
  <c r="X45" i="29"/>
  <c r="AD46" i="29"/>
  <c r="AC46" i="29" s="1"/>
  <c r="X46" i="29"/>
  <c r="AD47" i="29"/>
  <c r="AC47" i="29" s="1"/>
  <c r="X47" i="29"/>
  <c r="AD48" i="29"/>
  <c r="AC48" i="29" s="1"/>
  <c r="X48" i="29"/>
  <c r="AD49" i="29"/>
  <c r="AC49" i="29" s="1"/>
  <c r="X49" i="29"/>
  <c r="Z54" i="29"/>
  <c r="Y54" i="29" s="1"/>
  <c r="Z53" i="29"/>
  <c r="Y53" i="29" s="1"/>
  <c r="Z52" i="29"/>
  <c r="Y52" i="29" s="1"/>
  <c r="Z51" i="29"/>
  <c r="Y51" i="29" s="1"/>
  <c r="Z50" i="29"/>
  <c r="AD50" i="29"/>
  <c r="X50" i="29"/>
  <c r="AD51" i="29"/>
  <c r="AC51" i="29" s="1"/>
  <c r="X51" i="29"/>
  <c r="AD52" i="29"/>
  <c r="AC52" i="29" s="1"/>
  <c r="X52" i="29"/>
  <c r="AD53" i="29"/>
  <c r="AC53" i="29" s="1"/>
  <c r="X53" i="29"/>
  <c r="AD54" i="29"/>
  <c r="AC54" i="29" s="1"/>
  <c r="X54" i="29"/>
  <c r="Z59" i="29"/>
  <c r="Y59" i="29" s="1"/>
  <c r="Z58" i="29"/>
  <c r="Y58" i="29" s="1"/>
  <c r="Z57" i="29"/>
  <c r="Y57" i="29" s="1"/>
  <c r="Z56" i="29"/>
  <c r="Y56" i="29" s="1"/>
  <c r="Z55" i="29"/>
  <c r="AD55" i="29"/>
  <c r="X55" i="29"/>
  <c r="AD56" i="29"/>
  <c r="AC56" i="29" s="1"/>
  <c r="X56" i="29"/>
  <c r="AD57" i="29"/>
  <c r="AC57" i="29" s="1"/>
  <c r="X57" i="29"/>
  <c r="AD58" i="29"/>
  <c r="AC58" i="29" s="1"/>
  <c r="X58" i="29"/>
  <c r="AD59" i="29"/>
  <c r="AC59" i="29" s="1"/>
  <c r="X59" i="29"/>
  <c r="Z27" i="1"/>
  <c r="Y27" i="1" s="1"/>
  <c r="X25" i="1"/>
  <c r="Z25" i="1"/>
  <c r="Y25" i="1" s="1"/>
  <c r="X28" i="1"/>
  <c r="X29" i="1"/>
  <c r="AF25" i="1"/>
  <c r="AE25" i="1" s="1"/>
  <c r="Z29" i="1"/>
  <c r="X23" i="1"/>
  <c r="Z23" i="1"/>
  <c r="Y23" i="1" s="1"/>
  <c r="N20" i="1"/>
  <c r="Z21" i="1"/>
  <c r="Y21" i="1" s="1"/>
  <c r="Y20" i="1"/>
  <c r="X22" i="1"/>
  <c r="X21" i="1"/>
  <c r="Y10" i="1"/>
  <c r="Z13" i="1"/>
  <c r="Y13" i="1" s="1"/>
  <c r="X13" i="1"/>
  <c r="N10" i="1"/>
  <c r="AF55" i="34" l="1"/>
  <c r="AE55" i="34" s="1"/>
  <c r="AC55" i="34"/>
  <c r="AB55" i="34"/>
  <c r="AA55" i="34" s="1"/>
  <c r="AG55" i="34" s="1"/>
  <c r="Y55" i="34"/>
  <c r="AF50" i="34"/>
  <c r="AE50" i="34" s="1"/>
  <c r="AC50" i="34"/>
  <c r="AB50" i="34"/>
  <c r="AA50" i="34" s="1"/>
  <c r="AG50" i="34" s="1"/>
  <c r="Y50" i="34"/>
  <c r="AF45" i="34"/>
  <c r="AE45" i="34" s="1"/>
  <c r="AC45" i="34"/>
  <c r="AB45" i="34"/>
  <c r="AA45" i="34" s="1"/>
  <c r="AG45" i="34" s="1"/>
  <c r="Y45" i="34"/>
  <c r="AF40" i="34"/>
  <c r="AE40" i="34" s="1"/>
  <c r="AC40" i="34"/>
  <c r="AB40" i="34"/>
  <c r="AA40" i="34" s="1"/>
  <c r="AG40" i="34" s="1"/>
  <c r="Y40" i="34"/>
  <c r="AF35" i="34"/>
  <c r="AE35" i="34" s="1"/>
  <c r="AC35" i="34"/>
  <c r="AF30" i="34"/>
  <c r="AE30" i="34" s="1"/>
  <c r="AC30" i="34"/>
  <c r="AB30" i="34"/>
  <c r="AA30" i="34" s="1"/>
  <c r="AG30" i="34" s="1"/>
  <c r="Y30" i="34"/>
  <c r="AB35" i="34"/>
  <c r="AA35" i="34" s="1"/>
  <c r="AG35" i="34" s="1"/>
  <c r="Y35" i="34"/>
  <c r="AF25" i="34"/>
  <c r="AE25" i="34" s="1"/>
  <c r="AC25" i="34"/>
  <c r="AB25" i="34"/>
  <c r="AA25" i="34" s="1"/>
  <c r="AG25" i="34" s="1"/>
  <c r="Y25" i="34"/>
  <c r="AF20" i="34"/>
  <c r="AE20" i="34" s="1"/>
  <c r="AC20" i="34"/>
  <c r="AB20" i="34"/>
  <c r="AA20" i="34" s="1"/>
  <c r="AG20" i="34" s="1"/>
  <c r="Y20" i="34"/>
  <c r="AF15" i="34"/>
  <c r="AE15" i="34" s="1"/>
  <c r="AC15" i="34"/>
  <c r="AB15" i="34"/>
  <c r="AA15" i="34" s="1"/>
  <c r="AG15" i="34" s="1"/>
  <c r="Y15" i="34"/>
  <c r="AF10" i="34"/>
  <c r="AE10" i="34" s="1"/>
  <c r="AC10" i="34"/>
  <c r="AB10" i="34"/>
  <c r="AA10" i="34" s="1"/>
  <c r="AG10" i="34" s="1"/>
  <c r="Y10" i="34"/>
  <c r="AF55" i="33"/>
  <c r="AE55" i="33" s="1"/>
  <c r="AC55" i="33"/>
  <c r="AB55" i="33"/>
  <c r="AA55" i="33" s="1"/>
  <c r="AG55" i="33" s="1"/>
  <c r="Y55" i="33"/>
  <c r="AF50" i="33"/>
  <c r="AE50" i="33" s="1"/>
  <c r="AC50" i="33"/>
  <c r="AB50" i="33"/>
  <c r="AA50" i="33" s="1"/>
  <c r="AG50" i="33" s="1"/>
  <c r="Y50" i="33"/>
  <c r="AF45" i="33"/>
  <c r="AE45" i="33" s="1"/>
  <c r="AC45" i="33"/>
  <c r="AB45" i="33"/>
  <c r="AA45" i="33" s="1"/>
  <c r="AG45" i="33" s="1"/>
  <c r="Y45" i="33"/>
  <c r="AF40" i="33"/>
  <c r="AE40" i="33" s="1"/>
  <c r="AC40" i="33"/>
  <c r="AB40" i="33"/>
  <c r="AA40" i="33" s="1"/>
  <c r="AG40" i="33" s="1"/>
  <c r="Y40" i="33"/>
  <c r="AF35" i="33"/>
  <c r="AE35" i="33" s="1"/>
  <c r="AC35" i="33"/>
  <c r="AF30" i="33"/>
  <c r="AE30" i="33" s="1"/>
  <c r="AC30" i="33"/>
  <c r="AB30" i="33"/>
  <c r="AA30" i="33" s="1"/>
  <c r="AG30" i="33" s="1"/>
  <c r="Y30" i="33"/>
  <c r="AB35" i="33"/>
  <c r="AA35" i="33" s="1"/>
  <c r="AG35" i="33" s="1"/>
  <c r="Y35" i="33"/>
  <c r="AF25" i="33"/>
  <c r="AE25" i="33" s="1"/>
  <c r="AC25" i="33"/>
  <c r="AB25" i="33"/>
  <c r="AA25" i="33" s="1"/>
  <c r="AG25" i="33" s="1"/>
  <c r="Y25" i="33"/>
  <c r="AF20" i="33"/>
  <c r="AE20" i="33" s="1"/>
  <c r="AC20" i="33"/>
  <c r="AB20" i="33"/>
  <c r="AA20" i="33" s="1"/>
  <c r="AG20" i="33" s="1"/>
  <c r="Y20" i="33"/>
  <c r="AF15" i="33"/>
  <c r="AE15" i="33" s="1"/>
  <c r="AC15" i="33"/>
  <c r="AB15" i="33"/>
  <c r="AA15" i="33" s="1"/>
  <c r="AG15" i="33" s="1"/>
  <c r="Y15" i="33"/>
  <c r="AF10" i="33"/>
  <c r="AE10" i="33" s="1"/>
  <c r="AC10" i="33"/>
  <c r="AB10" i="33"/>
  <c r="AA10" i="33" s="1"/>
  <c r="AG10" i="33" s="1"/>
  <c r="Y10" i="33"/>
  <c r="AF55" i="32"/>
  <c r="AE55" i="32" s="1"/>
  <c r="AC55" i="32"/>
  <c r="AB55" i="32"/>
  <c r="AA55" i="32" s="1"/>
  <c r="AG55" i="32" s="1"/>
  <c r="Y55" i="32"/>
  <c r="AF50" i="32"/>
  <c r="AE50" i="32" s="1"/>
  <c r="AC50" i="32"/>
  <c r="AB50" i="32"/>
  <c r="AA50" i="32" s="1"/>
  <c r="AG50" i="32" s="1"/>
  <c r="Y50" i="32"/>
  <c r="AF45" i="32"/>
  <c r="AE45" i="32" s="1"/>
  <c r="AC45" i="32"/>
  <c r="AB45" i="32"/>
  <c r="AA45" i="32" s="1"/>
  <c r="AG45" i="32" s="1"/>
  <c r="Y45" i="32"/>
  <c r="AF40" i="32"/>
  <c r="AE40" i="32" s="1"/>
  <c r="AC40" i="32"/>
  <c r="AB40" i="32"/>
  <c r="AA40" i="32" s="1"/>
  <c r="AG40" i="32" s="1"/>
  <c r="Y40" i="32"/>
  <c r="AF35" i="32"/>
  <c r="AE35" i="32" s="1"/>
  <c r="AC35" i="32"/>
  <c r="AF30" i="32"/>
  <c r="AE30" i="32" s="1"/>
  <c r="AC30" i="32"/>
  <c r="AB30" i="32"/>
  <c r="AA30" i="32" s="1"/>
  <c r="AG30" i="32" s="1"/>
  <c r="Y30" i="32"/>
  <c r="AB35" i="32"/>
  <c r="AA35" i="32" s="1"/>
  <c r="AG35" i="32" s="1"/>
  <c r="Y35" i="32"/>
  <c r="AF25" i="32"/>
  <c r="AE25" i="32" s="1"/>
  <c r="AC25" i="32"/>
  <c r="AB25" i="32"/>
  <c r="AA25" i="32" s="1"/>
  <c r="AG25" i="32" s="1"/>
  <c r="Y25" i="32"/>
  <c r="AF20" i="32"/>
  <c r="AE20" i="32" s="1"/>
  <c r="AC20" i="32"/>
  <c r="AB20" i="32"/>
  <c r="AA20" i="32" s="1"/>
  <c r="AG20" i="32" s="1"/>
  <c r="Y20" i="32"/>
  <c r="AF15" i="32"/>
  <c r="AE15" i="32" s="1"/>
  <c r="AC15" i="32"/>
  <c r="AB15" i="32"/>
  <c r="AA15" i="32" s="1"/>
  <c r="AG15" i="32" s="1"/>
  <c r="Y15" i="32"/>
  <c r="AF10" i="32"/>
  <c r="AE10" i="32" s="1"/>
  <c r="AC10" i="32"/>
  <c r="AB10" i="32"/>
  <c r="AA10" i="32" s="1"/>
  <c r="AG10" i="32" s="1"/>
  <c r="Y10" i="32"/>
  <c r="AF55" i="29"/>
  <c r="AE55" i="29" s="1"/>
  <c r="AC55" i="29"/>
  <c r="AB55" i="29"/>
  <c r="AA55" i="29" s="1"/>
  <c r="AG55" i="29" s="1"/>
  <c r="Y55" i="29"/>
  <c r="AF50" i="29"/>
  <c r="AE50" i="29" s="1"/>
  <c r="AC50" i="29"/>
  <c r="AB50" i="29"/>
  <c r="AA50" i="29" s="1"/>
  <c r="AG50" i="29" s="1"/>
  <c r="Y50" i="29"/>
  <c r="AF45" i="29"/>
  <c r="AE45" i="29" s="1"/>
  <c r="AC45" i="29"/>
  <c r="AB45" i="29"/>
  <c r="AA45" i="29" s="1"/>
  <c r="AG45" i="29" s="1"/>
  <c r="Y45" i="29"/>
  <c r="AF40" i="29"/>
  <c r="AE40" i="29" s="1"/>
  <c r="AC40" i="29"/>
  <c r="AB40" i="29"/>
  <c r="AA40" i="29" s="1"/>
  <c r="AG40" i="29" s="1"/>
  <c r="Y40" i="29"/>
  <c r="AF35" i="29"/>
  <c r="AE35" i="29" s="1"/>
  <c r="AC35" i="29"/>
  <c r="AF30" i="29"/>
  <c r="AE30" i="29" s="1"/>
  <c r="AC30" i="29"/>
  <c r="AB30" i="29"/>
  <c r="AA30" i="29" s="1"/>
  <c r="AG30" i="29" s="1"/>
  <c r="Y30" i="29"/>
  <c r="AB35" i="29"/>
  <c r="AA35" i="29" s="1"/>
  <c r="AG35" i="29" s="1"/>
  <c r="Y35" i="29"/>
  <c r="AF25" i="29"/>
  <c r="AE25" i="29" s="1"/>
  <c r="AC25" i="29"/>
  <c r="AB25" i="29"/>
  <c r="AA25" i="29" s="1"/>
  <c r="AG25" i="29" s="1"/>
  <c r="Y25" i="29"/>
  <c r="AF20" i="29"/>
  <c r="AE20" i="29" s="1"/>
  <c r="AC20" i="29"/>
  <c r="AB20" i="29"/>
  <c r="AA20" i="29" s="1"/>
  <c r="AG20" i="29" s="1"/>
  <c r="Y20" i="29"/>
  <c r="AF15" i="29"/>
  <c r="AE15" i="29" s="1"/>
  <c r="AC15" i="29"/>
  <c r="AB15" i="29"/>
  <c r="AA15" i="29" s="1"/>
  <c r="AG15" i="29" s="1"/>
  <c r="Y15" i="29"/>
  <c r="AF10" i="29"/>
  <c r="AE10" i="29" s="1"/>
  <c r="AC10" i="29"/>
  <c r="AB10" i="29"/>
  <c r="AA10" i="29" s="1"/>
  <c r="AG10" i="29" s="1"/>
  <c r="Y10" i="29"/>
  <c r="Y29" i="1"/>
  <c r="AB25" i="1"/>
  <c r="AA25" i="1" s="1"/>
  <c r="AB20" i="1"/>
  <c r="AA20" i="1" s="1"/>
  <c r="AB10" i="1"/>
  <c r="AA10" i="1" s="1"/>
  <c r="AG25" i="1" l="1"/>
  <c r="AG20" i="1"/>
  <c r="AG10"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<sst xmlns="http://schemas.openxmlformats.org/spreadsheetml/2006/main" count="4651" uniqueCount="667">
  <si>
    <t xml:space="preserve">                                                                         Consejo Superior de la Judicatura</t>
  </si>
  <si>
    <t xml:space="preserve"> MAPA DE RIESGOS SIGCMA</t>
  </si>
  <si>
    <t>DEPENDENCIA (Unidad misional del CSJ o Unidad de la DEAJ o Seccional o CSJ en caso de despachos judiciales certificados)</t>
  </si>
  <si>
    <t>SISTEMA PENAL ACUSATORIO DE BUGA</t>
  </si>
  <si>
    <t>PROCESO (indique el tipo de proceso si es Estratégico. Misional, Apoyo, Evaluación y Mejora y especifique el nombre del proceso)</t>
  </si>
  <si>
    <t>Misionales</t>
  </si>
  <si>
    <t>GARANTIAS
CONOCIMIENTO
ACCIONES CONSTITUCIONALES
GESTIÓN DE SERVICIOS JUDICIALES
ATENCIÓN AL USUARIO</t>
  </si>
  <si>
    <t>CONSEJO SUPERIOR DE LA JUDICATURA</t>
  </si>
  <si>
    <t>CONSEJO SECCIONAL DE LA JUDICATURA</t>
  </si>
  <si>
    <t>DIRECCIÓN SECCIONAL DE ADMINISTRACIÓN JUDICIAL</t>
  </si>
  <si>
    <t>DESPACHO JUDICIAL CERTIFICADO</t>
  </si>
  <si>
    <t>X</t>
  </si>
  <si>
    <t>FECHA</t>
  </si>
  <si>
    <t>MATRIZ DE RIESGOS SIGCMA - SPA BOGOTÁ</t>
  </si>
  <si>
    <t>SIGCMA</t>
  </si>
  <si>
    <t>Proceso:</t>
  </si>
  <si>
    <t>Administración de Justicia (Garantías, Conocimiento, Acciones Constitucionales, Gestión de Servicios judiciales, Atención al Usuario, Gestión Documental).</t>
  </si>
  <si>
    <t>Objetivo:</t>
  </si>
  <si>
    <t>Administrar justicia dirigiendo la actuación procesal, hacia la emisión de una decisión de carácter definitivo mediante la aplicación de la normatividad vigente.</t>
  </si>
  <si>
    <t>Alcance:</t>
  </si>
  <si>
    <t>Juzgados y Centro de Servicios Judiciales del Sistema Penal Acusatorio de Buga.</t>
  </si>
  <si>
    <t>Identificación del riesgo</t>
  </si>
  <si>
    <t>Análisis del riesgo inherente</t>
  </si>
  <si>
    <t>Evaluación del riesgo - Valoración de los controles</t>
  </si>
  <si>
    <t>Evaluación del riesgo - Nivel del riesgo residual</t>
  </si>
  <si>
    <t>Plan de Acción</t>
  </si>
  <si>
    <t>N.</t>
  </si>
  <si>
    <t>Riesgo</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</si>
  <si>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</si>
  <si>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</si>
  <si>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</si>
  <si>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</si>
  <si>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</si>
  <si>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</si>
  <si>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</si>
  <si>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</si>
  <si>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</si>
  <si>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</si>
  <si>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</si>
  <si>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</si>
  <si>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</si>
  <si>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</si>
  <si>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</si>
  <si>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Probabilidad Residual</t>
  </si>
  <si>
    <t>Probabilidad Residua Finall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</si>
  <si>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</si>
  <si>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</si>
  <si>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</si>
  <si>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</si>
  <si>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</si>
  <si>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</si>
  <si>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</si>
  <si>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</si>
  <si>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</si>
  <si>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</si>
  <si>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</si>
  <si>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</si>
  <si>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</si>
  <si>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</si>
  <si>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Probabilidad Residual Final</t>
  </si>
  <si>
    <t>Vencimiento de Términos</t>
  </si>
  <si>
    <t>Vulneración de los derechos fundamentales de los ciudadanos</t>
  </si>
  <si>
    <r>
      <rPr>
        <sz val="11"/>
        <rFont val="Calibri"/>
        <family val="2"/>
        <scheme val="minor"/>
      </rPr>
      <t>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t>
    </r>
    <r>
      <rPr>
        <sz val="11"/>
        <color rgb="FF00B050"/>
        <rFont val="Calibri"/>
        <family val="2"/>
        <scheme val="minor"/>
      </rPr>
      <t xml:space="preserve">
</t>
    </r>
    <r>
      <rPr>
        <sz val="11"/>
        <color theme="1"/>
        <rFont val="Calibri"/>
        <family val="2"/>
        <scheme val="minor"/>
      </rPr>
      <t>6</t>
    </r>
    <r>
      <rPr>
        <sz val="11"/>
        <color rgb="FF00B050"/>
        <rFont val="Calibri"/>
        <family val="2"/>
        <scheme val="minor"/>
      </rPr>
      <t>. Duplicación de  solicitudes de la misma información por parte de diferentes dependencias y entidades del sector público y partes interesadas en general, cuya atención retrasa la actividad judicial.</t>
    </r>
  </si>
  <si>
    <t xml:space="preserve">Insuficiencia Organizacional </t>
  </si>
  <si>
    <t>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t>
  </si>
  <si>
    <t>Usuarios, productos y prácticas organizacionales</t>
  </si>
  <si>
    <t>Cualquier afectación a la violacion de los derechos de los ciudadanos se considera con consecuencias altas</t>
  </si>
  <si>
    <t>Archivos de  control y seguimiento de términos (bases de datos, Registro sistema Siglo XXI, calendarios, agendas etc.)</t>
  </si>
  <si>
    <t>Preventivo</t>
  </si>
  <si>
    <t>Manual</t>
  </si>
  <si>
    <t>Documentado</t>
  </si>
  <si>
    <t>Continua</t>
  </si>
  <si>
    <t>Con Registro</t>
  </si>
  <si>
    <t>Evitar</t>
  </si>
  <si>
    <t>Asignación de personal por descongestión y/o adecuados lineamientos de planeación  y redistribución de funciones asignadas al personal del despacho</t>
  </si>
  <si>
    <t>Archivo reporte de solicitudes allegadas al despacho judicial y el control respectivo para el cumplimiento de los términos procesales</t>
  </si>
  <si>
    <t>Archivo de control diario del seguimiento de la entrega del expediente al despacho</t>
  </si>
  <si>
    <t xml:space="preserve">Herramientas tecnologicas adoptadas por la entidad para lograr cumplir todas las actividades planificadas por medio del trabajo en Casa </t>
  </si>
  <si>
    <t>No realización de Audiencias</t>
  </si>
  <si>
    <r>
      <rPr>
        <sz val="11"/>
        <color rgb="FF00B050"/>
        <rFont val="Calibri"/>
        <family val="2"/>
        <scheme val="minor"/>
      </rPr>
      <t xml:space="preserve">1.Inasistencia de las partes interesadas.
</t>
    </r>
    <r>
      <rPr>
        <sz val="11"/>
        <color theme="1"/>
        <rFont val="Calibri"/>
        <family val="2"/>
        <scheme val="minor"/>
      </rPr>
      <t xml:space="preserve">
2.Programación de audiencias sin tener en cuenta tiempos de duración para su realización.
3.Falta de comunicación oportuna o errores en la notificación a las partes interesadas externas
</t>
    </r>
    <r>
      <rPr>
        <b/>
        <sz val="11"/>
        <color rgb="FF00B050"/>
        <rFont val="Calibri"/>
        <family val="2"/>
        <scheme val="minor"/>
      </rPr>
      <t xml:space="preserve">4.Carencia de internet y  conectividad adecuada para los  equipos en las sedes judiciales y salas de audiencias.
</t>
    </r>
    <r>
      <rPr>
        <sz val="11"/>
        <color theme="1"/>
        <rFont val="Calibri"/>
        <family val="2"/>
        <scheme val="minor"/>
      </rPr>
      <t xml:space="preserve">5.Desactualización de la información suministrada por el usuario para la debida citación.
</t>
    </r>
    <r>
      <rPr>
        <sz val="11"/>
        <color rgb="FF00B050"/>
        <rFont val="Calibri"/>
        <family val="2"/>
        <scheme val="minor"/>
      </rPr>
      <t>6. Falta de herramientas tecnológicas que permitan el buen desarrollo de la audiencia (Sistema de Grabación, Software, Hardware etc.)
7. Programar la audiencia sin los EMP y soporte completos.</t>
    </r>
  </si>
  <si>
    <t>Inasistencia de las partes interesadas para la realización de las audiencias.</t>
  </si>
  <si>
    <t>Posibilidad de vulneración de los derechos fundamentales de los ciudadanos  debido al Incumplimiento de las partes interesadas para la realización de las audiencias.</t>
  </si>
  <si>
    <t>Aplicación del procedimiento de verificación  de los equipos de grabación antes de iniciar las audiencias. Verificación dispositivos y plataforma tecnológica utilizada.</t>
  </si>
  <si>
    <t>Planeación  y  programación de audiencias según  la complejidad de la misma.</t>
  </si>
  <si>
    <t>Elaboración de las  comunicaciones por parte del centro de servicio con datos suministrados por los juzgados a través de aplicativo.</t>
  </si>
  <si>
    <t xml:space="preserve">Soporte periódico del área tecnólogica </t>
  </si>
  <si>
    <t>Actualización de datos cuando se registre las solicitudes por parte del usuario en el centro de servicio</t>
  </si>
  <si>
    <t xml:space="preserve">Represamiento de procesos Judiciales y/o solicitudes  sin resolver </t>
  </si>
  <si>
    <t>Afectación en la Prestación del Servicio de Justicia</t>
  </si>
  <si>
    <r>
      <t xml:space="preserve">1.Alto  volumen  de procesos y trámites procesales.
2.Complejidad de los procesos judiciales.
3.Insuficiencia de personal para la carga laboral presentada.
</t>
    </r>
    <r>
      <rPr>
        <sz val="11"/>
        <color rgb="FF00B050"/>
        <rFont val="Calibri"/>
        <family val="2"/>
        <scheme val="minor"/>
      </rPr>
      <t>4</t>
    </r>
    <r>
      <rPr>
        <b/>
        <sz val="11"/>
        <color rgb="FF00B050"/>
        <rFont val="Calibri"/>
        <family val="2"/>
        <scheme val="minor"/>
      </rPr>
      <t>.Deficiencia en las competencias necesarias del personal asignado. 
5.Insuficiencia o fallas en los equipos (hardware y software) para realizar el trabajo presencial y  virtual.</t>
    </r>
    <r>
      <rPr>
        <sz val="11"/>
        <color theme="1"/>
        <rFont val="Calibri"/>
        <family val="2"/>
        <scheme val="minor"/>
      </rPr>
      <t xml:space="preserve">
</t>
    </r>
    <r>
      <rPr>
        <sz val="11"/>
        <color rgb="FF00B050"/>
        <rFont val="Calibri"/>
        <family val="2"/>
        <scheme val="minor"/>
      </rPr>
      <t xml:space="preserve">6.Falta de planeación  para el desarrollo de las tareas propias del despacho y/o centro de servicios.
</t>
    </r>
  </si>
  <si>
    <t>Alto  volumen  de procesos y  trámites procesales.</t>
  </si>
  <si>
    <t>Posibilidad de Represamiento de procesos Judiciales y/o solicitudes  sin resolver, debido a alto  volumen  de procesos y  trámites procesales.</t>
  </si>
  <si>
    <t>Incumplimiento máximo del 20% de la meta planeada</t>
  </si>
  <si>
    <t>Seguimiento periódico al Plan de Acción y Planeador establecido por el despacho judicial.</t>
  </si>
  <si>
    <t>Aceptar</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</si>
  <si>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</si>
  <si>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</si>
  <si>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 xml:space="preserve">Unificar procesos del mismo tipo para reducir el tiempo de las diligencias judiciales y agilizar el acceso a la justicia </t>
  </si>
  <si>
    <t xml:space="preserve">Errores o inconsistencia en la información entregada a las partes interesadas.
</t>
  </si>
  <si>
    <t>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t>
  </si>
  <si>
    <t>Falta de control y verificación de la información registrada.</t>
  </si>
  <si>
    <t>Posibilidad de afectación en la prestación del servicio de Justicia debido a la falta de control y verificación de la información registrada.</t>
  </si>
  <si>
    <t>Afecta la Prestación del Servicio de Administración de Justicia en 15%</t>
  </si>
  <si>
    <t>Revisión al momento de recibido de procesos  y docuemtnos al igual que a la entrega de los mismos</t>
  </si>
  <si>
    <t>Reportar periódicamente los incidentes de fallas  técnicas de los aplicativos utilizados</t>
  </si>
  <si>
    <t xml:space="preserve">Cambios en la  planeación  y redistribución de funciones asignadas al personal </t>
  </si>
  <si>
    <t>Sin documentar</t>
  </si>
  <si>
    <t>Sin Registro</t>
  </si>
  <si>
    <t>Control de calidad, revisión y validación de la información por parte del(os) responsables o quien firma el documento.</t>
  </si>
  <si>
    <t>Detectivo</t>
  </si>
  <si>
    <t>Solcitar a la Fiscalia, abogados o público en general, la información completa en las solicitudes y escritos, así como la verificación de la misma, antes de entregar al Centro de Servicios.</t>
  </si>
  <si>
    <t>Inconsistencias en el reparto de procesos</t>
  </si>
  <si>
    <t>Reputacional (Corrupción)</t>
  </si>
  <si>
    <t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t>
  </si>
  <si>
    <t>Falencia en la verificación y seguimiento a los repartos realizados.</t>
  </si>
  <si>
    <t>Posibilidad de afectación a la reputación y transparencia debido a falencia en la verificación y seguimiento a los repartos realizados.</t>
  </si>
  <si>
    <t>Ejecución y Administración de Procesos</t>
  </si>
  <si>
    <t>Si el hecho llegara a presentarse, tendría medianas consecuencias o efectos sobre la entidad</t>
  </si>
  <si>
    <t>Reglamentos  internos para claridad del reparto.</t>
  </si>
  <si>
    <t>Solicitud de auditorias a Control Interno, cuando se requieran o se presenten casos de quejas o reclamos tanto internos como externos.</t>
  </si>
  <si>
    <t>Aleatoria</t>
  </si>
  <si>
    <t>Revisión por el administrador del sistema cuando se solicite por audtoridad competente interna.</t>
  </si>
  <si>
    <t>Automático</t>
  </si>
  <si>
    <t>Emisión por sistema de las actas de reparto para cada solicitud atendida.</t>
  </si>
  <si>
    <t>Registros para trazabilidad  de los soportes para el reparto como Jueces Disponibles, empleados que realizan los repartos etc.</t>
  </si>
  <si>
    <t>Error en las notificaciones judiicales</t>
  </si>
  <si>
    <t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t>
  </si>
  <si>
    <t xml:space="preserve">
Falta de información correcta para realizar la notificación oportunamente.
</t>
  </si>
  <si>
    <t>Posibilidad de afectación en la Prestación del Servicio de Justicia debido a la 
falta de información correcta para realizar la notificación oportunamente.</t>
  </si>
  <si>
    <t>Seguimiento permanente y métodico  a las notificaciones judiciales enviadas.</t>
  </si>
  <si>
    <t>Revisión permanente al ingreso de correos electrónicos  y actualización de datos de las partes interesadas pertinenetes en los procesos judiciales.</t>
  </si>
  <si>
    <t xml:space="preserve">Implementación de las herramientas tecnólogicas adoptadas por la Rama Judicial  para el desarrollo de las actividades </t>
  </si>
  <si>
    <t>Elaboración de comunicaciones a notificar con información suministrada directamente por los juzgados a través de aplicativo diseñado para el efecto.</t>
  </si>
  <si>
    <t>Pérdida de documentos</t>
  </si>
  <si>
    <r>
      <t xml:space="preserve">1. Falta de implementación del expediente electrónico en todas las dependencias y juzgados.
2.Falta de software institucional estandarizado para la especialidad para el control del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expedientes.
5. Carencia de organización documental</t>
    </r>
  </si>
  <si>
    <t>Extravío de documentos temporal o definitivo de los procesos judiciales</t>
  </si>
  <si>
    <t>Posibilidad de la afectación en la Prestación del Servicio de Justicia debido al extravío de documentos temporal o definitivo de los procesos judiciales</t>
  </si>
  <si>
    <t>Afecta la Prestación del Servicio de Administración de Justicia en 20%</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</si>
  <si>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</si>
  <si>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</si>
  <si>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</si>
  <si>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Archivo de control  de ingreso de los expedientes judiciales</t>
  </si>
  <si>
    <t xml:space="preserve">Registro de las soliciitudes judiciales allegadas al despacho en el archivo de radicación </t>
  </si>
  <si>
    <t>Corrupción</t>
  </si>
  <si>
    <t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t>
  </si>
  <si>
    <t xml:space="preserve">Carencia de valores, etica, compromiso  y transparencia de algunos servidores. </t>
  </si>
  <si>
    <t>Posibilidad de actos indebidos de  los servidores judiciales debido a  la carencia  de valores, etica, compromiso  y transparencia de algunos servidores.</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</si>
  <si>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</si>
  <si>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</si>
  <si>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</si>
  <si>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</si>
  <si>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</si>
  <si>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</si>
  <si>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Monitoreo y control por medio de las Auditorias Internas, Externas de Control Interno y de entes de control</t>
  </si>
  <si>
    <t>Interrupción o demora en el Servicio Público de Administrar  Justicia</t>
  </si>
  <si>
    <t>1. Paro por sindicato
2. Huelgas, protestas ciudadana
3. Disturbios o hechos violentos
4.Pandemia
5.Emergencias Ambientales</t>
  </si>
  <si>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</si>
  <si>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</si>
  <si>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</si>
  <si>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</si>
  <si>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</si>
  <si>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</si>
  <si>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</si>
  <si>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</si>
  <si>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Afectación Ambiental</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</si>
  <si>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</si>
  <si>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</si>
  <si>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Posibilidad de afectación ambiental debido al desconocimiento de las lineamientos ambientales y normatividad vigente ambiental</t>
  </si>
  <si>
    <t>Eventos Ambientales Internos</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</si>
  <si>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</si>
  <si>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</si>
  <si>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</si>
  <si>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</si>
  <si>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</si>
  <si>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</si>
  <si>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</si>
  <si>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</si>
  <si>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</si>
  <si>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</si>
  <si>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</si>
  <si>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</si>
  <si>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</si>
  <si>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</si>
  <si>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</si>
  <si>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</si>
  <si>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</si>
  <si>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</si>
  <si>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</si>
  <si>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Analice las consecuencias que puede ocasionar a la organización la materialización del riesgo y escoja en la lista desplegable.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</si>
  <si>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</si>
  <si>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</si>
  <si>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</si>
  <si>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</si>
  <si>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</si>
  <si>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</si>
  <si>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</si>
  <si>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</si>
  <si>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</si>
  <si>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 xml:space="preserve">Recuerde que el control se define como la medida que permite reducir o mitigar un riesgo. Defina el control (es) que atacan las causas del riesgo, </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</si>
  <si>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</si>
  <si>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</si>
  <si>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</si>
  <si>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</si>
  <si>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</si>
  <si>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</si>
  <si>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</si>
  <si>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</si>
  <si>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</si>
  <si>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</si>
  <si>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</si>
  <si>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</si>
  <si>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</si>
  <si>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</si>
  <si>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</si>
  <si>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</si>
  <si>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</si>
  <si>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</si>
  <si>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</si>
  <si>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</si>
  <si>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</si>
  <si>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</si>
  <si>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</si>
  <si>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</si>
  <si>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</si>
  <si>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Consejo Superior de la Judicatura</t>
  </si>
  <si>
    <t>Análisis de Contexto</t>
  </si>
  <si>
    <t>ESPECIALIDAD:</t>
  </si>
  <si>
    <t>PENAL</t>
  </si>
  <si>
    <t xml:space="preserve">PROCESO </t>
  </si>
  <si>
    <t>ADMINISTRACIÓN DE JUSTICIA Y ACCIONES CONSTITUCIONALES
(Garantías, Conocimiento, Acciones constitucionales,Atención al Usuario, Gestión de Servicios Judiciales, Gestión Documental, Mejoramiento del SIGCMA,Comunicación.)</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</si>
  <si>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</si>
  <si>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</si>
  <si>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</si>
  <si>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</si>
  <si>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</si>
  <si>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</si>
  <si>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</si>
  <si>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</si>
  <si>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</si>
  <si>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</si>
  <si>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 xml:space="preserve">Actualización del Marco Normativo </t>
  </si>
  <si>
    <t>Modificación de la estructura organizacional de la rama judicial o del régimen de Carrera Judicial.</t>
  </si>
  <si>
    <t>Mejoramiento y ampliación de la planta de personal y número de juzgados para reducir carga permanente y acortar los tiempos de los procesos.</t>
  </si>
  <si>
    <t>Aplicabilidad de nuevas normas a consencuencia del COVID-19</t>
  </si>
  <si>
    <t xml:space="preserve">Implementación de buenas practicas en la Jurisdicción Penal </t>
  </si>
  <si>
    <t>Económicos y Financieros( disponibilidad de capital, liquidez, mercados financieros, desempleo, competencia.)</t>
  </si>
  <si>
    <t xml:space="preserve">4
</t>
  </si>
  <si>
    <t xml:space="preserve">Afectacion en la economia incrementa la criminalidad generado por el desempleo ocasionando una mayor demanda y congestión judicial </t>
  </si>
  <si>
    <t>Planeación a partir de las necesidades reales.</t>
  </si>
  <si>
    <t xml:space="preserve">5
</t>
  </si>
  <si>
    <t>Asignación presupuestal no ajustada a las necesidades reales de la Rama Judicial y por ende de los juzgados.</t>
  </si>
  <si>
    <t>Incremento del presupuesto asignado a la Rama Judicial para el desarrollo misional de la administración de justicia o aprovechamiento de alternativas para suplir necesidades.</t>
  </si>
  <si>
    <t>Sociales  y culturales (cultura, religión, demografía, responsabilidad social, orden público.)</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</si>
  <si>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</si>
  <si>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</si>
  <si>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</si>
  <si>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</si>
  <si>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</si>
  <si>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Ampliación de la oferta educativa y acceso a la educación superior de los estratos 1, 2 y 3</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</si>
  <si>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</si>
  <si>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</si>
  <si>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 xml:space="preserve">Ampliación y divulgación a la comunidad de los canales virtuales  y herramientas tecnológicas dispuestas para prestar el servicio de justicia y su funcionamiento.
</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</si>
  <si>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</si>
  <si>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Ampliación de la cobertura del programa Gobierno en Línea que integre toda la información que debe ser de conocimiento público.</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</si>
  <si>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</si>
  <si>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</si>
  <si>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regulacion )</t>
  </si>
  <si>
    <t>Cambios de la normatividad vigente.
Desactualización en cambios normativos y jurisprudenciales</t>
  </si>
  <si>
    <t>Capacitacion y actualización de los cambios normativos y reglamentarios por parte de la EJRLB.</t>
  </si>
  <si>
    <t>AMBIENTALES: emisiones y residuos, energía, catástrofes naturales, desarrollo sostenible.</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</si>
  <si>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</si>
  <si>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</si>
  <si>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 xml:space="preserve">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</si>
  <si>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</si>
  <si>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La declaratoria de Pandemia por Contagio de la Covid 19 </t>
  </si>
  <si>
    <t>Existencia de protocolos de bioseguridad específicos para el sector justicia</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</si>
  <si>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</si>
  <si>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</si>
  <si>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CONTEXTO INTERNO </t>
  </si>
  <si>
    <t xml:space="preserve">ACTORES TEMÁTICO </t>
  </si>
  <si>
    <t xml:space="preserve">DEBILIDADES  (Factores específicos)  </t>
  </si>
  <si>
    <t xml:space="preserve">FORTALEZAS (Factores específicos) ) </t>
  </si>
  <si>
    <t>Estratégicos: (direccionamiento estratégico, planeación institucional,
liderazgo, trabajo en equipo)</t>
  </si>
  <si>
    <t>Falta de planeación,  seguimiento y evaluación.</t>
  </si>
  <si>
    <t>Formación del Juez como Lider de Proceso  con bases orientadas al  Direccionamiento, Planeación y Gestión de su  Despacho mediante la aplicación de Sistemas de Gestión.</t>
  </si>
  <si>
    <t xml:space="preserve">Falta de liderazgo y trabajo en equipo de algunos líderes de los procesos. 
</t>
  </si>
  <si>
    <t>Formación del Juez en  normas  de estructura de alto nivel y en los temas referentes al SIGCMA</t>
  </si>
  <si>
    <t xml:space="preserve">Desconocimiento del SIGCMA  y su  articulación  con el Plan Sectorial de Desarrollo.
</t>
  </si>
  <si>
    <t>Definición  de roles y responsabilidades de los  líderes de proceso, para el funcionamiento del SIGCMA.</t>
  </si>
  <si>
    <t>Desconocimiento al realizar el trabajo de forma sistemática con enfoque a proceso del SIGCMA.</t>
  </si>
  <si>
    <t>Normalización y estandarización de los comités del SIGCMA a nivel nacional por parte de la Coordinación Nacional del SIGCMA.</t>
  </si>
  <si>
    <t>Falta de estandarización de los procesos y procedimientos del SIGCMA por especialidad y jurisdicción.</t>
  </si>
  <si>
    <t>Capacitación recibida en normas ISO estructuras de alto nivel.</t>
  </si>
  <si>
    <t>Falta de tiempo para asistir a las capacitaciones y actualizaciones en las herramientas del SIGCMA.</t>
  </si>
  <si>
    <t xml:space="preserve">Autogestión del conocimiento.
</t>
  </si>
  <si>
    <t>Elaboración e implementación del Plan de Acción.</t>
  </si>
  <si>
    <t>Personal integrado por servidores judiciales de alto nivel profesional y capacitado para llevar a cabo las funciones asignadas. </t>
  </si>
  <si>
    <t>Cualificación de los requisitos para el ingreso y permanencia de servidores judiciales en la Rama Judicial</t>
  </si>
  <si>
    <t>Recursos financieros (presupuesto de funcionamiento, recursos de inversión</t>
  </si>
  <si>
    <t>Recursos insuficientes: economicos, humanos, físicos, tecnológicos e infraestructura para el desarrollo de las actividades judiciales.</t>
  </si>
  <si>
    <t>Aprovechamiento de licencias de microsoft Oficce 365 y aplicativos de la Rama Judicial.</t>
  </si>
  <si>
    <t>Falta de presupuesto asignado para la adecuada gestión judicial.</t>
  </si>
  <si>
    <t xml:space="preserve">Aprovechamiento y adaptación por parte de los servidores judiciales a los recursos suministrados. </t>
  </si>
  <si>
    <t>Personal
( competencia del personal, disponibilidad, suficiencia, seguridad
y salud ocupacional.)</t>
  </si>
  <si>
    <t>Insuficiencia de  personal  para atender la función misional y la atención a las partes interesadas en los despachos judiciales y centro de servicios , debido al aumento de la carga laboral.</t>
  </si>
  <si>
    <t>Competencia y compromiso de los servidores judiciales en  desarrollo de las  funciones asignadas al personal adscrito a cada depedencia judicial.</t>
  </si>
  <si>
    <t xml:space="preserve">Extensión de los horarios laborales (presencial y  trabajo en casa) por alta carga de trabajo, con afectación del bienestar físico y emocional de los servidores judiciales. </t>
  </si>
  <si>
    <t>Capacitación en habilidades emocionales y organización del trabajo por parte  de la ARL.</t>
  </si>
  <si>
    <t>Fusionar los espacios laboral, personal y familiar a causa del trabajo en casa.</t>
  </si>
  <si>
    <t>Implementación de los protocolos de bioseguridad definidos por la Rama Judicial para el acceso a las sedes.</t>
  </si>
  <si>
    <t>Imposibilidad para controlar las condiciones de seguridad y salud ocupacional a raiz del trabajo remoto en casa.</t>
  </si>
  <si>
    <t>Capacitación en software y aplicativos disponibles para la realización de los actividades para administrar justicia.</t>
  </si>
  <si>
    <t>Falta de tiempo para acceder a la formación  en herramientas tecnológicas y a diferentes capacitaciones de alto interes,tales como gestión documental, digitalización, seguridad de  la información.</t>
  </si>
  <si>
    <t>Disposición para el aprendizaje autodirigido, en la mayoria de los servidores judiciales.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</si>
  <si>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</si>
  <si>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 xml:space="preserve">
</t>
  </si>
  <si>
    <t>Proceso
(capacidad, diseño, ejecución, proveedores, entradas, salidas,
gestión del conocimiento)</t>
  </si>
  <si>
    <t>Incremento inusitado de solicitudes vía correo electrónico como principal canal de comunicación conocido por los usuarios.</t>
  </si>
  <si>
    <t>Ampliación y divulgación de otros canales de comunicación y suministro de información a los usuarios a través de micrositios, celular, whatsapp, etc.</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</si>
  <si>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</si>
  <si>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 xml:space="preserve">Coordinación entre el Centro de Servicios Judiciales y los juzgados en el agendamiento, gestión ante establecimientos carcelarios y citación a las audiencias. </t>
  </si>
  <si>
    <t>Alta carga laboral que hace imposible el cumplimiento de algunos términos judiciales. Número de solicitudes que ingresan a los despachos (entradas) muy superior al número de solicitudes que pueden ser atendidas  (salidas).</t>
  </si>
  <si>
    <t xml:space="preserve">Implementar la Gestión del conocimiento generada por las experiencias de los servidores documentada en instructivos y guias.
</t>
  </si>
  <si>
    <t xml:space="preserve">Falta de implementación del expediente electrónico para trazabilidad de todos los procesos judiciales en trámite y archivados. </t>
  </si>
  <si>
    <t xml:space="preserve">Aprovechamiento de las  TIC's y todos los recursos digitales, para la realización de audiencias virtuales tales como  Teams, polycom, Rp1, Skype,  teleconferencias WhatsApp, mensaje de texto.
</t>
  </si>
  <si>
    <t>Duplicidad de solicitud de la misma información por parte de diferentes dependencias y entidades del sector público y partes interesadas en general, cuya atención retrasa la actividad judicial.</t>
  </si>
  <si>
    <t xml:space="preserve">Tecnológicos </t>
  </si>
  <si>
    <t>Fallas e insuficiencia de las herramientas tecnológicas y de  formación dispuestas para prestar el servicio de justicia, igualmente en la conformación y gestión del expediente electrónico.</t>
  </si>
  <si>
    <t>Implementación de herramientas tecnológicas para realizar  las actividades de los procesos, simplificando trámites, mejorando la comunicación interna de los servidores judiciales y dependencias y erradicando el uso de papel para la gestión de los expedientes.</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</si>
  <si>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</si>
  <si>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Avance en la implementación del expediente digital y nuevos aplicativos para la mejor gestión tanto en los juzgados comoen el centro de servicios.</t>
  </si>
  <si>
    <t>Insuficiencia  de  recursos tecnológicos (hardware y software) para los empleados en trabajo remoto.</t>
  </si>
  <si>
    <t xml:space="preserve">Directices y normatividad  impartidas por el Consejo Superior de la Judicatura para la implementación del expediente electronico.
</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</si>
  <si>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</si>
  <si>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Avance en la digitalización de procesos judiciales fisicos, utilizando las herramientas sumistradas por office 365.</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</si>
  <si>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</si>
  <si>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</si>
  <si>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</si>
  <si>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Capacitaciones realizadas en herramientas y aplicativos tecnológicos grabadas por la EJRLB y divulgación de su existencia.</t>
  </si>
  <si>
    <t>Acceso permanente a las grabaciones de las capacitaciones que quedan publicadas en las redes sociales y aplicativos de microsoft.</t>
  </si>
  <si>
    <t xml:space="preserve">Existencia de protocolos para la realización de audiencias virtuales y guía de consultas de procesos en línea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</si>
  <si>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</si>
  <si>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</si>
  <si>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(Actualización, coherencia, aplicabilidad) </t>
  </si>
  <si>
    <t>Inconvenientes con el reporte de estadistica con el sistema SIERJU.</t>
  </si>
  <si>
    <t>Formatos estandarizados impartidos  desde la Coordinación Nacional del SIGCMA para la mejor prestación del servicio.</t>
  </si>
  <si>
    <t>Desactualización o no aplicación  de la documentación propia de las actividades del juzgado y/o del centro de servicios a raíz de los nuevos métodos virtuales  implementados.</t>
  </si>
  <si>
    <t>Micrositio de fácil acceso a los documentos propios del Sistema Integrado de Gestión y Control de la Calidad y el Medio Ambiente.</t>
  </si>
  <si>
    <t>Desconocimiento e inaplicabilidad de las Tablas de Retención Documental (TRD)</t>
  </si>
  <si>
    <t>Avance en la actualización permanente de documentos y procedimientos del SIGCMA</t>
  </si>
  <si>
    <t>Infraestructura física (suficiencia, comodidad)</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</si>
  <si>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</si>
  <si>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</si>
  <si>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Insuficiencia de espacios y muebles  (estantes) propios de los archivos de gestión y definitivo.</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</si>
  <si>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</si>
  <si>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</si>
  <si>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</si>
  <si>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</si>
  <si>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 xml:space="preserve">Insuficiencia de equipos tecnológicos, internet para el trabajo presencial y  virtual.
</t>
  </si>
  <si>
    <t>Disminución notoria del uso del papel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</si>
  <si>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</si>
  <si>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</si>
  <si>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</si>
  <si>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</si>
  <si>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</si>
  <si>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</si>
  <si>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</si>
  <si>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</si>
  <si>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</si>
  <si>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</si>
  <si>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</si>
  <si>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</si>
  <si>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</si>
  <si>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</si>
  <si>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</si>
  <si>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</si>
  <si>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</si>
  <si>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</si>
  <si>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</si>
  <si>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t>1,3, 13</t>
  </si>
  <si>
    <t>1, 3, 10</t>
  </si>
  <si>
    <t>2, 3, 4, 5, 6, 13, 14, 36, 39</t>
  </si>
  <si>
    <t>1, 2, 5, 6, 11, 16, 12</t>
  </si>
  <si>
    <t xml:space="preserve">Plan de acción </t>
  </si>
  <si>
    <t>Realizar reuniones trimestrales de planeación, seguimiento y evaluación de la gestión.</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</si>
  <si>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</si>
  <si>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</si>
  <si>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2, 3, 4, 5, 6</t>
  </si>
  <si>
    <t>1, 2,3,4</t>
  </si>
  <si>
    <t xml:space="preserve">Revisar la estructura del SIGCMA para el SPA. 
Actualizar la documentación e implementar los documentos actualizados. </t>
  </si>
  <si>
    <t>9, 27</t>
  </si>
  <si>
    <t>19, 31, 32, 33</t>
  </si>
  <si>
    <t xml:space="preserve">Asistir y participar activamente en los procesos de normalización y estandarización de procesos y procedimientos conforme a la programación definida por la Coordinación Nacional del SIGCMA </t>
  </si>
  <si>
    <t>19, 27</t>
  </si>
  <si>
    <t>4, 36, 37</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</si>
  <si>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</si>
  <si>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9, 10</t>
  </si>
  <si>
    <t>8, 9, 12</t>
  </si>
  <si>
    <t xml:space="preserve">Mapa  de riesgos </t>
  </si>
  <si>
    <t>Definir y asignar responsables para los roles de líderes de proceso y de profesionales de enlace para el funcionamiento del SIGCMA.</t>
  </si>
  <si>
    <t>Realizar programación de audiencias acorde con el tiempo de duración para reducir número de audiencias no realizadas e incrementar el número de salidas.</t>
  </si>
  <si>
    <t>4, 8</t>
  </si>
  <si>
    <t>4, 7</t>
  </si>
  <si>
    <t>9, 16, 17</t>
  </si>
  <si>
    <t>Implementar modelos operativos de preparación de audiencias (MOPAS) y guías de realización de audiencias para reducir el tiempo de las diligencias.</t>
  </si>
  <si>
    <t>2, 3, 8</t>
  </si>
  <si>
    <t>9, 10, 16</t>
  </si>
  <si>
    <t>12, 15, 28</t>
  </si>
  <si>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</si>
  <si>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t>15, 36, 37, 38</t>
  </si>
  <si>
    <t>17, 20, 30</t>
  </si>
  <si>
    <t>Facilitar la asistencia virtual o remota a las audiencias de quienes no acudan a las sedes judiciales cuando la audiencia se realiza de forma presencial.</t>
  </si>
  <si>
    <t>13, 14</t>
  </si>
  <si>
    <t>14, 18, 36, 37</t>
  </si>
  <si>
    <t>Divulgar los distintos medios,  formas de acceso e instructivos para asistir a las audiencias virtuales y  gestionar la conexión desde la sede judicial de aquellas partes interesadas que no cuenten con medios tecnológicos o conocimientos para hacerlo.</t>
  </si>
  <si>
    <t>7, 9</t>
  </si>
  <si>
    <t>7, 9, 14</t>
  </si>
  <si>
    <t>18, 30</t>
  </si>
  <si>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</si>
  <si>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t>6, 10, 11</t>
  </si>
  <si>
    <t>10, 15, 35</t>
  </si>
  <si>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</si>
  <si>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t>10, 12</t>
  </si>
  <si>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</si>
  <si>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18, 20, 21, 36</t>
  </si>
  <si>
    <t>10, 21, 22, 23, 24, 25, 26, 27, 29, 36, 37</t>
  </si>
  <si>
    <t>Consolidar los procesos de digitalización en concordancia con el protocolo adoptado por el Consejo Superior de la Judicatura a través del CENDOJ para el manejo del expediente electrónico.</t>
  </si>
  <si>
    <t>10, 14</t>
  </si>
  <si>
    <t>21, 24, 25, 28</t>
  </si>
  <si>
    <t>10, 29, 36, 37</t>
  </si>
  <si>
    <t>Solicitar apoyo al CENDOJ, para realización de capacitaciones en tablas de retención documental (TRD)</t>
  </si>
  <si>
    <t>Adelantar campañas sobre manejo y disposición de residuos.</t>
  </si>
  <si>
    <t>21, 36, 37</t>
  </si>
  <si>
    <t>Solicitar apoyo a la Dirección Ejecutiva Seccional de Administración Judicial en el suministro de recursos tecnólogicos para los servidores judiciales.</t>
  </si>
  <si>
    <t>10, 11</t>
  </si>
  <si>
    <t>7, 22, 23, 29, 30, 31, 32, 33, 34, 35</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</si>
  <si>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</si>
  <si>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</si>
  <si>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</si>
  <si>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</si>
  <si>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</si>
  <si>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</si>
  <si>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</si>
  <si>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</si>
  <si>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</si>
  <si>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</si>
  <si>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</si>
  <si>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</si>
  <si>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</si>
  <si>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</si>
  <si>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</si>
  <si>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</si>
  <si>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</si>
  <si>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</si>
  <si>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</si>
  <si>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</si>
  <si>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</si>
  <si>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</si>
  <si>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</si>
  <si>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</si>
  <si>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</si>
  <si>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</si>
  <si>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</si>
  <si>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</si>
  <si>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</si>
  <si>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</si>
  <si>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</si>
  <si>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</si>
  <si>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</si>
  <si>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</si>
  <si>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</si>
  <si>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</si>
  <si>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</si>
  <si>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</si>
  <si>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</si>
  <si>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</si>
  <si>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</si>
  <si>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</si>
  <si>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</si>
  <si>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</si>
  <si>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</si>
  <si>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</si>
  <si>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</si>
  <si>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</si>
  <si>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</si>
  <si>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</si>
  <si>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</si>
  <si>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</si>
  <si>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</si>
  <si>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</si>
  <si>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</si>
  <si>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</si>
  <si>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</si>
  <si>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</si>
  <si>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</si>
  <si>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</si>
  <si>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</si>
  <si>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</si>
  <si>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</si>
  <si>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</si>
  <si>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</si>
  <si>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</si>
  <si>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</si>
  <si>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</si>
  <si>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</si>
  <si>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</si>
  <si>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</si>
  <si>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</si>
  <si>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</si>
  <si>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</si>
  <si>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</si>
  <si>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Cualquier afectación a la violacion de los derechosn de los cuidadanos se considera con consecuencias altas.</t>
  </si>
  <si>
    <t>Cualquier afectación la violacion de los derechos de los ciudadanos se considera con consecuencias desastrosas.</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</si>
  <si>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</si>
  <si>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</si>
  <si>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</si>
  <si>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</si>
  <si>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</si>
  <si>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</si>
  <si>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</si>
  <si>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</si>
  <si>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</si>
  <si>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</si>
  <si>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</si>
  <si>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</si>
  <si>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PreventivoManual</t>
  </si>
  <si>
    <t>Muy BajaModerado</t>
  </si>
  <si>
    <t>Correctivo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</si>
  <si>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</si>
  <si>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</si>
  <si>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</si>
  <si>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</si>
  <si>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</si>
  <si>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</si>
  <si>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</si>
  <si>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</si>
  <si>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</si>
  <si>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</si>
  <si>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</si>
  <si>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</si>
  <si>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</si>
  <si>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</si>
  <si>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</si>
  <si>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</si>
  <si>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</si>
  <si>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</si>
  <si>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</si>
  <si>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</si>
  <si>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</si>
  <si>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</si>
  <si>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</si>
  <si>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</si>
  <si>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</si>
  <si>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</si>
  <si>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</si>
  <si>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</si>
  <si>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</si>
  <si>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</si>
  <si>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</si>
  <si>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</si>
  <si>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</si>
  <si>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</si>
  <si>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</si>
  <si>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</si>
  <si>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</si>
  <si>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</si>
  <si>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</si>
  <si>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</si>
  <si>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</si>
  <si>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</si>
  <si>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</si>
  <si>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</si>
  <si>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</si>
  <si>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</si>
  <si>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</si>
  <si>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</si>
  <si>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</si>
  <si>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</si>
  <si>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</si>
  <si>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</si>
  <si>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</si>
  <si>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</si>
  <si>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</si>
  <si>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</si>
  <si>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</si>
  <si>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</si>
  <si>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</si>
  <si>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</si>
  <si>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</si>
  <si>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</si>
  <si>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</si>
  <si>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</si>
  <si>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</si>
  <si>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</si>
  <si>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</si>
  <si>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</si>
  <si>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</si>
  <si>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</si>
  <si>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</si>
  <si>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</si>
  <si>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</si>
  <si>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</si>
  <si>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</si>
  <si>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En Curso</t>
  </si>
  <si>
    <t>Reducir(compartir)</t>
  </si>
  <si>
    <t>Fallas Tecnológicas</t>
  </si>
  <si>
    <t>Reducir(mitigar)</t>
  </si>
  <si>
    <t>Relaciones Laborales</t>
  </si>
  <si>
    <t>Daños Activos Fijos/Eventos Externos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</si>
  <si>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</si>
  <si>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</si>
  <si>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</si>
  <si>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</si>
  <si>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</si>
  <si>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</si>
  <si>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</si>
  <si>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</si>
  <si>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</si>
  <si>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</si>
  <si>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</si>
  <si>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</si>
  <si>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</si>
  <si>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</si>
  <si>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</si>
  <si>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</si>
  <si>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</si>
  <si>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</si>
  <si>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</si>
  <si>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</si>
  <si>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</si>
  <si>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</si>
  <si>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</si>
  <si>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</si>
  <si>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</si>
  <si>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</si>
  <si>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</si>
  <si>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</si>
  <si>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</si>
  <si>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</si>
  <si>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</si>
  <si>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</si>
  <si>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</si>
  <si>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</si>
  <si>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</si>
  <si>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</si>
  <si>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</si>
  <si>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</si>
  <si>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</si>
  <si>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</si>
  <si>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</si>
  <si>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</si>
  <si>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</si>
  <si>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En todos los despachos se llevan controles bajo programas o aplicaciones en excel, que permites controlar los terminos de las distintas etapas de los procesos, desde el momento en que son recibidos por reparto y radicados en los despachos</t>
  </si>
  <si>
    <t>DESPACHOS</t>
  </si>
  <si>
    <t>INMEDIATA</t>
  </si>
  <si>
    <t>DIARIO</t>
  </si>
  <si>
    <t>Las notificaciones se ordenan con el tiempo suficiente dentro de cada especialiadad y cada tipo de proceso, en los juzgados de garantias las notificaciones son permanetes mediante el Centro de Servicios y en conocimiento cada despacho cita en estrado para garantia del agendamiento.</t>
  </si>
  <si>
    <t>CENTRO DE SERVICIOS Y DESPACHOS</t>
  </si>
  <si>
    <t>Se hace revisión permanente de las solicitudes, verificando la información que se recibe vs la base de datos de los despachos, para detectar oportunamente los errores, que son comunes sobre todo en las solicitudes que llegan directamente de los internos, por esto se exige el diligeciamiento de los formatos internos, diseñados para tener la información confialbe</t>
  </si>
  <si>
    <t>Se hace yun seguimiento a las solicitudes y escritos recibidos a a diario en el Centro de Servicios, exigiendo constantemente a los usuarios aportar la información completa requerida para un correcto reparto, cuando se detectan fallas, inmediatamente se corrigen y evitar que los terminos se afecten, para esto se ha optimizado el uso de la virtualidad</t>
  </si>
  <si>
    <t>las notificaciones se hacen a diario y se tienen en cuenta los terminos de las mismas, pero siempre mateniendo un criterio de cero acumulación, se da el apoyo a los citadores mediante el uso de la virtualidad.</t>
  </si>
  <si>
    <t>la virtualidad y el expediente digitalm hace muy dificil la perdida de documentos, ya que se tiene los respaldos tecnológico, que permiten el respado de la información</t>
  </si>
  <si>
    <t>Se tienen altos valores eticos de los empleados y funcionarios, que dan gasrantías a las parte del proceso</t>
  </si>
  <si>
    <t>Se utilizan las herramientas tecnológicas disponibles por la rama judicial, que hace que las audiencias que no se puedan hacer, este dentro de un rango de tolerancia aceptable y que no afecta la administración de justicia.</t>
  </si>
  <si>
    <t>Se optiomiza el uso de la tecnología, de manera racional y realizando buenas practicas en la comunicación, que hace que se minimicen los correos no deseados y que generan desgastes.</t>
  </si>
  <si>
    <t>iNMEDIATA</t>
  </si>
  <si>
    <t>10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</si>
</sst>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sz val="11"/>
      <color rgb="FF00B050"/>
      <name val="Calibri"/>
      <family val="2"/>
      <scheme val="minor"/>
    </font>
    <font>
      <sz val="9"/>
      <color theme="1"/>
      <name val="Arial Narrow"/>
      <family val="2"/>
    </font>
    <font>
      <sz val="11"/>
      <color rgb="FF000000"/>
      <name val="Arial"/>
      <family val="2"/>
    </font>
    <font>
      <sz val="11"/>
      <name val="Arial"/>
      <family val="2"/>
    </font>
    <font>
      <sz val="11"/>
      <color rgb="FFFF0000"/>
      <name val="Arial"/>
      <family val="2"/>
    </font>
    <font>
      <sz val="8"/>
      <color rgb="FFFF0000"/>
      <name val="Arial"/>
      <family val="2"/>
    </font>
    <font>
      <sz val="9"/>
      <color theme="5" tint="-0.249977111117893"/>
      <name val="Arial"/>
      <family val="2"/>
    </font>
    <font>
      <sz val="9"/>
      <name val="Arial"/>
      <family val="2"/>
    </font>
    <font>
      <sz val="11"/>
      <color theme="5" tint="-0.249977111117893"/>
      <name val="Arial"/>
      <family val="2"/>
    </font>
    <font>
      <sz val="8"/>
      <name val="Arial"/>
      <family val="2"/>
    </font>
    <font>
      <sz val="9"/>
      <color rgb="FFFF0000"/>
      <name val="Arial"/>
      <family val="2"/>
    </font>
    <font>
      <sz val="8"/>
      <color rgb="FF000000"/>
      <name val="Arial"/>
      <family val="2"/>
    </font>
    <font>
      <sz val="8"/>
      <color theme="1"/>
      <name val="Arial"/>
      <family val="2"/>
    </font>
    <font>
      <b/>
      <sz val="11"/>
      <color theme="0" tint="-4.9989318521683403E-2"/>
      <name val="Arial"/>
      <family val="2"/>
    </font>
    <font>
      <b/>
      <sz val="11"/>
      <name val="Arial"/>
      <family val="2"/>
    </font>
    <font>
      <sz val="10"/>
      <name val="Calibri"/>
      <family val="2"/>
    </font>
    <font>
      <b/>
      <sz val="10"/>
      <name val="Calibri"/>
      <family val="2"/>
      <scheme val="minor"/>
    </font>
    <font>
      <i/>
      <sz val="10"/>
      <color theme="1"/>
      <name val="Calibri"/>
      <family val="2"/>
      <scheme val="minor"/>
    </font>
    <font>
      <b/>
      <sz val="16"/>
      <color theme="1"/>
      <name val="Arial"/>
      <family val="2"/>
    </font>
    <font>
      <strike/>
      <sz val="11"/>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7" tint="0.39997558519241921"/>
        <bgColor indexed="64"/>
      </patternFill>
    </fill>
  </fills>
  <borders count="94">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3">
    <xf numFmtId="0" fontId="0" fillId="0" borderId="0"/>
    <xf numFmtId="0" fontId="8" fillId="0" borderId="0"/>
    <xf numFmtId="0" fontId="14" fillId="0" borderId="0"/>
  </cellStyleXfs>
  <cellXfs count="48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0" fillId="0" borderId="13" xfId="0" applyBorder="1" applyAlignment="1">
      <alignment horizontal="left" vertical="center" wrapText="1"/>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13" xfId="0" applyFont="1" applyBorder="1" applyAlignment="1">
      <alignment vertical="center" wrapText="1"/>
    </xf>
    <xf numFmtId="0" fontId="62" fillId="0" borderId="13" xfId="0" applyFont="1" applyBorder="1" applyAlignment="1">
      <alignment vertical="top" wrapText="1"/>
    </xf>
    <xf numFmtId="0" fontId="62" fillId="0" borderId="13" xfId="0" applyFont="1" applyBorder="1" applyAlignment="1">
      <alignment horizontal="center" vertical="center" wrapText="1"/>
    </xf>
    <xf numFmtId="0" fontId="32" fillId="0" borderId="13" xfId="0" applyFont="1" applyBorder="1" applyAlignment="1">
      <alignment vertical="top" wrapText="1"/>
    </xf>
    <xf numFmtId="0" fontId="60" fillId="0" borderId="13" xfId="0" applyFont="1" applyBorder="1" applyAlignment="1">
      <alignment horizontal="center" vertical="center"/>
    </xf>
    <xf numFmtId="0" fontId="62" fillId="0" borderId="81" xfId="0" applyFont="1" applyBorder="1" applyAlignment="1">
      <alignment vertical="top" wrapText="1"/>
    </xf>
    <xf numFmtId="0" fontId="62" fillId="0" borderId="13" xfId="0" applyFont="1" applyBorder="1" applyAlignment="1">
      <alignment horizontal="left" vertical="center" wrapText="1"/>
    </xf>
    <xf numFmtId="0" fontId="65" fillId="0" borderId="0" xfId="0" applyFont="1"/>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2" fillId="3" borderId="13" xfId="0" applyFont="1" applyFill="1" applyBorder="1" applyAlignment="1">
      <alignment vertical="top" wrapText="1"/>
    </xf>
    <xf numFmtId="0" fontId="61"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0" fillId="0" borderId="13" xfId="0" applyFont="1" applyBorder="1"/>
    <xf numFmtId="0" fontId="60" fillId="0" borderId="0" xfId="0" applyFont="1" applyAlignment="1">
      <alignment vertical="top" wrapText="1"/>
    </xf>
    <xf numFmtId="0" fontId="66" fillId="0" borderId="13" xfId="0" applyFont="1" applyBorder="1" applyAlignment="1">
      <alignment horizontal="center" vertical="center" wrapText="1"/>
    </xf>
    <xf numFmtId="0" fontId="67" fillId="3" borderId="13" xfId="0" applyFont="1" applyFill="1" applyBorder="1" applyAlignment="1">
      <alignmen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1" fillId="7" borderId="0" xfId="0" applyFont="1" applyFill="1" applyAlignment="1">
      <alignment horizontal="center" vertical="center" wrapText="1" readingOrder="1"/>
    </xf>
    <xf numFmtId="0" fontId="72" fillId="8" borderId="51" xfId="0" applyFont="1" applyFill="1" applyBorder="1" applyAlignment="1">
      <alignment horizontal="center" vertical="center" wrapText="1" readingOrder="1"/>
    </xf>
    <xf numFmtId="0" fontId="72" fillId="0" borderId="51" xfId="0" applyFont="1" applyBorder="1" applyAlignment="1">
      <alignment horizontal="center" vertical="center" wrapText="1" readingOrder="1"/>
    </xf>
    <xf numFmtId="0" fontId="72" fillId="0" borderId="51" xfId="0" applyFont="1" applyBorder="1" applyAlignment="1">
      <alignment horizontal="justify" vertical="center" wrapText="1" readingOrder="1"/>
    </xf>
    <xf numFmtId="0" fontId="72" fillId="9" borderId="52" xfId="0" applyFont="1" applyFill="1" applyBorder="1" applyAlignment="1">
      <alignment horizontal="center" vertical="center" wrapText="1" readingOrder="1"/>
    </xf>
    <xf numFmtId="0" fontId="72" fillId="0" borderId="52" xfId="0" applyFont="1" applyBorder="1" applyAlignment="1">
      <alignment horizontal="center" vertical="center" wrapText="1" readingOrder="1"/>
    </xf>
    <xf numFmtId="0" fontId="72" fillId="0" borderId="52" xfId="0" applyFont="1" applyBorder="1" applyAlignment="1">
      <alignment horizontal="justify" vertical="center" wrapText="1" readingOrder="1"/>
    </xf>
    <xf numFmtId="0" fontId="72" fillId="10" borderId="52" xfId="0" applyFont="1" applyFill="1" applyBorder="1" applyAlignment="1">
      <alignment horizontal="center" vertical="center" wrapText="1" readingOrder="1"/>
    </xf>
    <xf numFmtId="0" fontId="72" fillId="11" borderId="52" xfId="0" applyFont="1" applyFill="1" applyBorder="1" applyAlignment="1">
      <alignment horizontal="center" vertical="center" wrapText="1" readingOrder="1"/>
    </xf>
    <xf numFmtId="0" fontId="73" fillId="12" borderId="52" xfId="0" applyFont="1" applyFill="1" applyBorder="1" applyAlignment="1">
      <alignment horizontal="center" vertical="center" wrapText="1" readingOrder="1"/>
    </xf>
    <xf numFmtId="0" fontId="75" fillId="7" borderId="0" xfId="0" applyFont="1" applyFill="1" applyAlignment="1">
      <alignment horizontal="center" vertical="center" wrapText="1" readingOrder="1"/>
    </xf>
    <xf numFmtId="0" fontId="76" fillId="8" borderId="51" xfId="0" applyFont="1" applyFill="1" applyBorder="1" applyAlignment="1">
      <alignment horizontal="center" vertical="center" wrapText="1" readingOrder="1"/>
    </xf>
    <xf numFmtId="0" fontId="76" fillId="0" borderId="51" xfId="0" applyFont="1" applyBorder="1" applyAlignment="1">
      <alignment horizontal="justify" vertical="center" wrapText="1" readingOrder="1"/>
    </xf>
    <xf numFmtId="9" fontId="76" fillId="0" borderId="51" xfId="0" applyNumberFormat="1" applyFont="1" applyBorder="1" applyAlignment="1">
      <alignment horizontal="center" vertical="center" wrapText="1" readingOrder="1"/>
    </xf>
    <xf numFmtId="0" fontId="76" fillId="9" borderId="52" xfId="0" applyFont="1" applyFill="1" applyBorder="1" applyAlignment="1">
      <alignment horizontal="center" vertical="center" wrapText="1" readingOrder="1"/>
    </xf>
    <xf numFmtId="0" fontId="76" fillId="0" borderId="52" xfId="0" applyFont="1" applyBorder="1" applyAlignment="1">
      <alignment horizontal="justify" vertical="center" wrapText="1" readingOrder="1"/>
    </xf>
    <xf numFmtId="9" fontId="76" fillId="0" borderId="52" xfId="0" applyNumberFormat="1" applyFont="1" applyBorder="1" applyAlignment="1">
      <alignment horizontal="center" vertical="center" wrapText="1" readingOrder="1"/>
    </xf>
    <xf numFmtId="0" fontId="76" fillId="10" borderId="52" xfId="0" applyFont="1" applyFill="1" applyBorder="1" applyAlignment="1">
      <alignment horizontal="center" vertical="center" wrapText="1" readingOrder="1"/>
    </xf>
    <xf numFmtId="0" fontId="76" fillId="11" borderId="52" xfId="0" applyFont="1" applyFill="1" applyBorder="1" applyAlignment="1">
      <alignment horizontal="center" vertical="center" wrapText="1" readingOrder="1"/>
    </xf>
    <xf numFmtId="0" fontId="77"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72" fillId="0" borderId="52" xfId="0" applyNumberFormat="1" applyFont="1" applyBorder="1" applyAlignment="1">
      <alignment horizontal="justify" vertical="center" wrapText="1" readingOrder="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0" fillId="0" borderId="13" xfId="0" applyFont="1" applyBorder="1" applyAlignment="1">
      <alignment horizontal="left" vertical="center" wrapText="1"/>
    </xf>
    <xf numFmtId="0" fontId="80" fillId="0" borderId="0" xfId="0" applyFont="1" applyAlignment="1">
      <alignment horizontal="left" vertical="center" wrapText="1"/>
    </xf>
    <xf numFmtId="0" fontId="0" fillId="0" borderId="0" xfId="0" applyAlignment="1">
      <alignment vertical="center" wrapText="1"/>
    </xf>
    <xf numFmtId="0" fontId="81" fillId="3" borderId="0" xfId="0" applyFont="1" applyFill="1"/>
    <xf numFmtId="0" fontId="81"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27" fillId="0" borderId="78" xfId="0" applyFont="1" applyBorder="1" applyAlignment="1" applyProtection="1">
      <alignment horizontal="left" vertical="top" wrapText="1"/>
      <protection locked="0"/>
    </xf>
    <xf numFmtId="0" fontId="24" fillId="3" borderId="48" xfId="0" applyFont="1" applyFill="1" applyBorder="1" applyAlignment="1">
      <alignment vertical="top" wrapText="1"/>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56" fillId="0" borderId="0" xfId="0" applyFont="1" applyAlignment="1" applyProtection="1">
      <alignment horizontal="center" vertical="center"/>
      <protection locked="0"/>
    </xf>
    <xf numFmtId="0" fontId="61" fillId="0" borderId="13"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46" fillId="0" borderId="0" xfId="0" applyFont="1" applyAlignment="1">
      <alignment horizontal="center" vertical="top" wrapText="1" readingOrder="1"/>
    </xf>
    <xf numFmtId="0" fontId="46" fillId="0" borderId="0" xfId="0" applyFont="1" applyAlignment="1">
      <alignment horizontal="center" vertical="center" wrapText="1" readingOrder="1"/>
    </xf>
    <xf numFmtId="0" fontId="45" fillId="0" borderId="0" xfId="0" applyFont="1" applyAlignment="1">
      <alignment horizontal="center" vertical="center"/>
    </xf>
    <xf numFmtId="0" fontId="88" fillId="0" borderId="0" xfId="0" applyFont="1" applyAlignment="1">
      <alignment horizontal="left" vertical="center" wrapText="1" readingOrder="1"/>
    </xf>
    <xf numFmtId="0" fontId="88" fillId="0" borderId="0" xfId="0" applyFont="1" applyAlignment="1">
      <alignment horizontal="center" vertical="center" wrapText="1" readingOrder="1"/>
    </xf>
    <xf numFmtId="0" fontId="89" fillId="0" borderId="13" xfId="0" applyFont="1" applyBorder="1" applyAlignment="1">
      <alignment horizontal="center" vertical="center"/>
    </xf>
    <xf numFmtId="0" fontId="8" fillId="0" borderId="13" xfId="0" applyFont="1" applyBorder="1" applyAlignment="1">
      <alignment horizontal="center" vertical="center" wrapText="1"/>
    </xf>
    <xf numFmtId="0" fontId="89" fillId="0" borderId="0" xfId="0" applyFont="1" applyAlignment="1">
      <alignment horizontal="center" vertical="center" wrapText="1"/>
    </xf>
    <xf numFmtId="0" fontId="89" fillId="0" borderId="0" xfId="0" applyFont="1" applyAlignment="1">
      <alignment vertical="top" wrapText="1"/>
    </xf>
    <xf numFmtId="0" fontId="45" fillId="0" borderId="0" xfId="0" applyFont="1" applyAlignment="1">
      <alignment vertical="center" wrapText="1"/>
    </xf>
    <xf numFmtId="0" fontId="89" fillId="0" borderId="0" xfId="0" applyFont="1" applyAlignment="1">
      <alignment vertical="center" wrapText="1"/>
    </xf>
    <xf numFmtId="0" fontId="90" fillId="0" borderId="0" xfId="0" applyFont="1" applyAlignment="1">
      <alignment horizontal="center" vertical="center"/>
    </xf>
    <xf numFmtId="0" fontId="91" fillId="0" borderId="0" xfId="0" applyFont="1" applyAlignment="1">
      <alignment vertical="center" wrapText="1"/>
    </xf>
    <xf numFmtId="0" fontId="92" fillId="0" borderId="0" xfId="0" applyFont="1" applyAlignment="1">
      <alignment vertical="center" wrapText="1"/>
    </xf>
    <xf numFmtId="0" fontId="8" fillId="0" borderId="13" xfId="0" applyFont="1" applyBorder="1" applyAlignment="1">
      <alignment horizontal="center" vertical="center"/>
    </xf>
    <xf numFmtId="0" fontId="93" fillId="3" borderId="13" xfId="0" applyFont="1" applyFill="1" applyBorder="1" applyAlignment="1">
      <alignment vertical="center" wrapText="1"/>
    </xf>
    <xf numFmtId="0" fontId="94" fillId="0" borderId="0" xfId="0" applyFont="1" applyAlignment="1">
      <alignment vertical="center" wrapText="1"/>
    </xf>
    <xf numFmtId="0" fontId="95" fillId="0" borderId="0" xfId="0" applyFont="1" applyAlignment="1">
      <alignment vertical="center" wrapText="1"/>
    </xf>
    <xf numFmtId="0" fontId="63" fillId="0" borderId="13" xfId="0" applyFont="1" applyBorder="1" applyAlignment="1">
      <alignment vertical="center"/>
    </xf>
    <xf numFmtId="0" fontId="96" fillId="3" borderId="13" xfId="0" applyFont="1" applyFill="1" applyBorder="1" applyAlignment="1">
      <alignment vertical="center" wrapText="1"/>
    </xf>
    <xf numFmtId="0" fontId="95" fillId="0" borderId="0" xfId="0" applyFont="1" applyAlignment="1">
      <alignment vertical="top" wrapText="1"/>
    </xf>
    <xf numFmtId="0" fontId="95" fillId="0" borderId="0" xfId="0" applyFont="1" applyAlignment="1">
      <alignment horizontal="left" vertical="center" wrapText="1"/>
    </xf>
    <xf numFmtId="0" fontId="97" fillId="0" borderId="0" xfId="0" applyFont="1" applyAlignment="1">
      <alignment horizontal="center" vertical="center" wrapText="1" readingOrder="1"/>
    </xf>
    <xf numFmtId="0" fontId="98" fillId="0" borderId="0" xfId="0" applyFont="1" applyAlignment="1">
      <alignment horizontal="center" vertical="center"/>
    </xf>
    <xf numFmtId="0" fontId="100" fillId="22" borderId="79" xfId="0" applyFont="1" applyFill="1" applyBorder="1" applyAlignment="1">
      <alignment horizontal="center" vertical="top" wrapText="1" readingOrder="1"/>
    </xf>
    <xf numFmtId="0" fontId="100"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57" fillId="22" borderId="13" xfId="0" applyFont="1" applyFill="1" applyBorder="1" applyAlignment="1">
      <alignment horizontal="center" vertical="center" wrapText="1" readingOrder="1"/>
    </xf>
    <xf numFmtId="0" fontId="100" fillId="0" borderId="0" xfId="0" applyFont="1" applyAlignment="1">
      <alignment horizontal="center" vertical="top" wrapText="1" readingOrder="1"/>
    </xf>
    <xf numFmtId="0" fontId="57" fillId="0" borderId="0" xfId="0" applyFont="1" applyAlignment="1">
      <alignment horizontal="center" vertical="top" wrapText="1" readingOrder="1"/>
    </xf>
    <xf numFmtId="0" fontId="57" fillId="0" borderId="0" xfId="0" applyFont="1" applyAlignment="1">
      <alignment horizontal="center" vertical="center" wrapText="1" readingOrder="1"/>
    </xf>
    <xf numFmtId="0" fontId="89" fillId="0" borderId="0" xfId="0" applyFont="1" applyAlignment="1">
      <alignment horizontal="left" vertical="center" wrapText="1"/>
    </xf>
    <xf numFmtId="0" fontId="63" fillId="0" borderId="13" xfId="0" applyFont="1" applyBorder="1"/>
    <xf numFmtId="0" fontId="8" fillId="0" borderId="60" xfId="0" applyFont="1" applyBorder="1" applyAlignment="1">
      <alignment horizontal="center" vertical="center" wrapText="1"/>
    </xf>
    <xf numFmtId="0" fontId="62" fillId="0" borderId="84" xfId="0" applyFont="1" applyBorder="1" applyAlignment="1">
      <alignment vertical="top" wrapText="1"/>
    </xf>
    <xf numFmtId="0" fontId="62" fillId="0" borderId="60" xfId="0" applyFont="1" applyBorder="1" applyAlignment="1">
      <alignment vertical="top" wrapText="1"/>
    </xf>
    <xf numFmtId="0" fontId="45" fillId="0" borderId="0" xfId="0" applyFont="1" applyAlignment="1">
      <alignment vertical="center" wrapText="1" readingOrder="1"/>
    </xf>
    <xf numFmtId="0" fontId="90" fillId="0" borderId="0" xfId="0" applyFont="1" applyAlignment="1">
      <alignment vertical="top" wrapText="1"/>
    </xf>
    <xf numFmtId="0" fontId="90" fillId="0" borderId="0" xfId="0" applyFont="1" applyAlignment="1">
      <alignment horizontal="center" vertical="center" wrapText="1" readingOrder="1"/>
    </xf>
    <xf numFmtId="0" fontId="90" fillId="0" borderId="0" xfId="0" applyFont="1" applyAlignment="1">
      <alignment vertical="center" wrapText="1"/>
    </xf>
    <xf numFmtId="0" fontId="90" fillId="0" borderId="0" xfId="0" applyFont="1" applyAlignment="1">
      <alignment horizontal="center" vertical="center" wrapText="1"/>
    </xf>
    <xf numFmtId="0" fontId="45" fillId="0" borderId="13" xfId="0" applyFont="1" applyBorder="1" applyAlignment="1">
      <alignment horizontal="center"/>
    </xf>
    <xf numFmtId="0" fontId="45" fillId="0" borderId="13" xfId="0" applyFont="1" applyBorder="1"/>
    <xf numFmtId="0" fontId="88" fillId="0" borderId="0" xfId="0" applyFont="1" applyAlignment="1">
      <alignment horizontal="center" vertical="center" wrapText="1"/>
    </xf>
    <xf numFmtId="0" fontId="8" fillId="0" borderId="81" xfId="0" applyFont="1" applyBorder="1" applyAlignment="1">
      <alignment horizontal="center" vertical="center" wrapText="1" readingOrder="1"/>
    </xf>
    <xf numFmtId="0" fontId="90" fillId="0" borderId="13" xfId="0" applyFont="1" applyBorder="1" applyAlignment="1">
      <alignment horizontal="center" vertical="center"/>
    </xf>
    <xf numFmtId="0" fontId="90" fillId="3" borderId="13" xfId="0" applyFont="1" applyFill="1" applyBorder="1" applyAlignment="1">
      <alignment vertical="top" wrapText="1"/>
    </xf>
    <xf numFmtId="0" fontId="62" fillId="3" borderId="60" xfId="0" applyFont="1" applyFill="1" applyBorder="1" applyAlignment="1">
      <alignment vertical="top" wrapText="1"/>
    </xf>
    <xf numFmtId="0" fontId="32" fillId="0" borderId="0" xfId="0" applyFont="1" applyAlignment="1">
      <alignment vertical="center" wrapText="1"/>
    </xf>
    <xf numFmtId="0" fontId="101" fillId="0" borderId="82" xfId="0" applyFont="1" applyBorder="1" applyAlignment="1">
      <alignment horizontal="center" vertical="center" wrapText="1"/>
    </xf>
    <xf numFmtId="0" fontId="101" fillId="3" borderId="13" xfId="0" applyFont="1" applyFill="1" applyBorder="1" applyAlignment="1">
      <alignment vertical="top" wrapText="1"/>
    </xf>
    <xf numFmtId="0" fontId="61" fillId="0" borderId="82" xfId="0" applyFont="1" applyBorder="1" applyAlignment="1">
      <alignment horizontal="center" vertical="center" wrapText="1"/>
    </xf>
    <xf numFmtId="0" fontId="60" fillId="0" borderId="82" xfId="0" applyFont="1" applyBorder="1"/>
    <xf numFmtId="0" fontId="89" fillId="0" borderId="0" xfId="0" applyFont="1" applyAlignment="1">
      <alignment horizontal="left" vertical="center" wrapText="1" indent="2"/>
    </xf>
    <xf numFmtId="0" fontId="90" fillId="0" borderId="13" xfId="0" applyFont="1" applyBorder="1" applyAlignment="1">
      <alignment horizontal="center"/>
    </xf>
    <xf numFmtId="0" fontId="90" fillId="0" borderId="13" xfId="0" applyFont="1" applyBorder="1"/>
    <xf numFmtId="0" fontId="101" fillId="3" borderId="13" xfId="0" applyFont="1" applyFill="1" applyBorder="1" applyAlignment="1">
      <alignment horizontal="left" vertical="center" wrapText="1"/>
    </xf>
    <xf numFmtId="0" fontId="90" fillId="0" borderId="0" xfId="0" applyFont="1" applyAlignment="1">
      <alignment horizontal="left" vertical="center" wrapText="1"/>
    </xf>
    <xf numFmtId="0" fontId="101" fillId="0" borderId="13" xfId="0" applyFont="1" applyBorder="1" applyAlignment="1">
      <alignment horizontal="center" vertical="center" wrapText="1"/>
    </xf>
    <xf numFmtId="0" fontId="61" fillId="0" borderId="60" xfId="0" applyFont="1" applyBorder="1" applyAlignment="1">
      <alignment horizontal="center" vertical="center" wrapText="1"/>
    </xf>
    <xf numFmtId="0" fontId="8" fillId="3" borderId="13" xfId="0" applyFont="1" applyFill="1" applyBorder="1" applyAlignment="1">
      <alignment horizontal="left" vertical="center" wrapText="1"/>
    </xf>
    <xf numFmtId="0" fontId="8" fillId="0" borderId="0" xfId="0" applyFont="1" applyAlignment="1">
      <alignment horizontal="center" vertical="center" wrapText="1"/>
    </xf>
    <xf numFmtId="0" fontId="8" fillId="3" borderId="13" xfId="0" applyFont="1" applyFill="1" applyBorder="1" applyAlignment="1">
      <alignment vertical="center" wrapText="1"/>
    </xf>
    <xf numFmtId="0" fontId="8" fillId="3" borderId="13" xfId="0" applyFont="1" applyFill="1" applyBorder="1" applyAlignment="1">
      <alignment horizontal="center" vertical="center" wrapText="1"/>
    </xf>
    <xf numFmtId="0" fontId="8" fillId="3" borderId="13" xfId="0" applyFont="1" applyFill="1" applyBorder="1" applyAlignment="1">
      <alignment vertical="top" wrapText="1"/>
    </xf>
    <xf numFmtId="0" fontId="90" fillId="3" borderId="13" xfId="0" applyFont="1" applyFill="1" applyBorder="1" applyAlignment="1">
      <alignment horizontal="center"/>
    </xf>
    <xf numFmtId="0" fontId="90" fillId="3" borderId="13" xfId="0" applyFont="1" applyFill="1" applyBorder="1" applyAlignment="1">
      <alignment horizontal="left" vertical="center" wrapText="1" indent="2"/>
    </xf>
    <xf numFmtId="0" fontId="52" fillId="20" borderId="13" xfId="0" applyFont="1" applyFill="1" applyBorder="1" applyAlignment="1">
      <alignment horizontal="center" vertical="center" wrapText="1"/>
    </xf>
    <xf numFmtId="0" fontId="64"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64" fillId="0" borderId="13" xfId="0" applyFont="1" applyBorder="1" applyAlignment="1">
      <alignment horizontal="center" vertical="center"/>
    </xf>
    <xf numFmtId="0" fontId="32" fillId="0" borderId="0" xfId="0" applyFont="1" applyAlignment="1">
      <alignment horizontal="center"/>
    </xf>
    <xf numFmtId="0" fontId="0" fillId="0" borderId="0" xfId="0" applyAlignment="1">
      <alignment horizontal="center" vertical="center"/>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104" fillId="19" borderId="0" xfId="0" applyFont="1" applyFill="1" applyAlignment="1" applyProtection="1">
      <alignment horizontal="center" vertical="center" wrapText="1"/>
      <protection locked="0"/>
    </xf>
    <xf numFmtId="0" fontId="69"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27" fillId="0" borderId="82" xfId="0" applyFont="1" applyBorder="1" applyAlignment="1">
      <alignment horizontal="center" vertical="center" wrapText="1"/>
    </xf>
    <xf numFmtId="0" fontId="105" fillId="0" borderId="78" xfId="0" applyFont="1" applyBorder="1" applyAlignment="1">
      <alignment horizontal="center" vertical="center" wrapText="1"/>
    </xf>
    <xf numFmtId="0" fontId="105" fillId="0" borderId="60"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left" vertical="center" wrapText="1"/>
    </xf>
    <xf numFmtId="0" fontId="78"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3" fontId="0" fillId="0" borderId="13" xfId="0" applyNumberForma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8" fillId="0" borderId="82" xfId="0" applyFont="1" applyBorder="1" applyAlignment="1">
      <alignment horizontal="center" vertical="center" wrapText="1"/>
    </xf>
    <xf numFmtId="0" fontId="0" fillId="0" borderId="60" xfId="0"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9" fillId="4" borderId="2" xfId="0" applyFont="1" applyFill="1" applyBorder="1" applyAlignment="1">
      <alignment horizontal="center" vertical="center"/>
    </xf>
    <xf numFmtId="0" fontId="79"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61" fillId="0" borderId="18" xfId="0" applyFont="1" applyBorder="1" applyAlignment="1">
      <alignment horizontal="center" vertical="center" wrapText="1" readingOrder="1"/>
    </xf>
    <xf numFmtId="0" fontId="61" fillId="0" borderId="0" xfId="0" applyFont="1" applyAlignment="1">
      <alignment horizontal="center" vertical="center" wrapText="1" readingOrder="1"/>
    </xf>
    <xf numFmtId="0" fontId="61" fillId="0" borderId="23" xfId="0" applyFont="1" applyBorder="1" applyAlignment="1">
      <alignment horizontal="center" vertical="center" wrapText="1" readingOrder="1"/>
    </xf>
    <xf numFmtId="0" fontId="88" fillId="0" borderId="0" xfId="0" applyFont="1" applyAlignment="1">
      <alignment horizontal="center" vertical="center" wrapText="1" readingOrder="1"/>
    </xf>
    <xf numFmtId="0" fontId="61" fillId="0" borderId="13" xfId="0" applyFont="1" applyBorder="1" applyAlignment="1">
      <alignment horizontal="center" vertical="center" wrapText="1" readingOrder="1"/>
    </xf>
    <xf numFmtId="0" fontId="88" fillId="0" borderId="0" xfId="0" applyFont="1" applyAlignment="1">
      <alignment horizontal="center" vertical="center" readingOrder="1"/>
    </xf>
    <xf numFmtId="0" fontId="61" fillId="0" borderId="82"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9"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8" fillId="0" borderId="23" xfId="0" applyFont="1" applyBorder="1" applyAlignment="1">
      <alignment horizontal="center" vertical="center" wrapText="1" readingOrder="1"/>
    </xf>
    <xf numFmtId="0" fontId="89" fillId="0" borderId="0" xfId="0" applyFont="1" applyAlignment="1">
      <alignment horizontal="center" vertical="center" wrapText="1"/>
    </xf>
    <xf numFmtId="0" fontId="99" fillId="4" borderId="79" xfId="0" applyFont="1" applyFill="1" applyBorder="1" applyAlignment="1">
      <alignment horizontal="center" vertical="top" wrapText="1" readingOrder="1"/>
    </xf>
    <xf numFmtId="0" fontId="99" fillId="4" borderId="80" xfId="0" applyFont="1" applyFill="1" applyBorder="1" applyAlignment="1">
      <alignment horizontal="center" vertical="top" wrapText="1" readingOrder="1"/>
    </xf>
    <xf numFmtId="0" fontId="99" fillId="4" borderId="81" xfId="0" applyFont="1" applyFill="1" applyBorder="1" applyAlignment="1">
      <alignment horizontal="center" vertical="top" wrapText="1" readingOrder="1"/>
    </xf>
    <xf numFmtId="0" fontId="99" fillId="0" borderId="0" xfId="0" applyFont="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59" fillId="0" borderId="0" xfId="0" applyFont="1" applyAlignment="1">
      <alignment horizontal="center" vertical="top"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4" fillId="0" borderId="0" xfId="0" applyFont="1" applyAlignment="1">
      <alignment horizontal="center" vertical="center"/>
    </xf>
    <xf numFmtId="0" fontId="70"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3" fillId="14" borderId="0" xfId="0" applyFont="1" applyFill="1" applyAlignment="1">
      <alignment horizontal="center" vertical="center" textRotation="90" wrapText="1" readingOrder="1"/>
    </xf>
    <xf numFmtId="0" fontId="83" fillId="14" borderId="21" xfId="0" applyFont="1" applyFill="1" applyBorder="1" applyAlignment="1">
      <alignment horizontal="center" vertical="center" textRotation="90" wrapText="1" readingOrder="1"/>
    </xf>
    <xf numFmtId="0" fontId="84" fillId="0" borderId="67" xfId="0" applyFont="1" applyBorder="1" applyAlignment="1">
      <alignment horizontal="center" vertical="center" wrapText="1"/>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20" xfId="0" applyFont="1" applyBorder="1" applyAlignment="1">
      <alignment horizontal="center" vertical="center"/>
    </xf>
    <xf numFmtId="0" fontId="84" fillId="0" borderId="0" xfId="0" applyFont="1" applyAlignment="1">
      <alignment horizontal="center" vertical="center"/>
    </xf>
    <xf numFmtId="0" fontId="84" fillId="0" borderId="21" xfId="0" applyFont="1" applyBorder="1" applyAlignment="1">
      <alignment horizontal="center" vertical="center"/>
    </xf>
    <xf numFmtId="0" fontId="84" fillId="0" borderId="43" xfId="0" applyFont="1" applyBorder="1" applyAlignment="1">
      <alignment horizontal="center" vertical="center"/>
    </xf>
    <xf numFmtId="0" fontId="84" fillId="0" borderId="44" xfId="0" applyFont="1" applyBorder="1" applyAlignment="1">
      <alignment horizontal="center" vertical="center"/>
    </xf>
    <xf numFmtId="0" fontId="84" fillId="0" borderId="45" xfId="0" applyFont="1" applyBorder="1" applyAlignment="1">
      <alignment horizontal="center" vertical="center"/>
    </xf>
    <xf numFmtId="0" fontId="85" fillId="16" borderId="70" xfId="0" applyFont="1" applyFill="1" applyBorder="1" applyAlignment="1">
      <alignment horizontal="center" vertical="center" wrapText="1" readingOrder="1"/>
    </xf>
    <xf numFmtId="0" fontId="85" fillId="16" borderId="71" xfId="0" applyFont="1" applyFill="1" applyBorder="1" applyAlignment="1">
      <alignment horizontal="center" vertical="center" wrapText="1" readingOrder="1"/>
    </xf>
    <xf numFmtId="0" fontId="85" fillId="16" borderId="72" xfId="0" applyFont="1" applyFill="1" applyBorder="1" applyAlignment="1">
      <alignment horizontal="center" vertical="center" wrapText="1" readingOrder="1"/>
    </xf>
    <xf numFmtId="0" fontId="85" fillId="16" borderId="73" xfId="0" applyFont="1" applyFill="1" applyBorder="1" applyAlignment="1">
      <alignment horizontal="center" vertical="center" wrapText="1" readingOrder="1"/>
    </xf>
    <xf numFmtId="0" fontId="85" fillId="16" borderId="0" xfId="0" applyFont="1" applyFill="1" applyAlignment="1">
      <alignment horizontal="center" vertical="center" wrapText="1" readingOrder="1"/>
    </xf>
    <xf numFmtId="0" fontId="85" fillId="16" borderId="74" xfId="0" applyFont="1" applyFill="1" applyBorder="1" applyAlignment="1">
      <alignment horizontal="center" vertical="center" wrapText="1" readingOrder="1"/>
    </xf>
    <xf numFmtId="0" fontId="85" fillId="16" borderId="75" xfId="0" applyFont="1" applyFill="1" applyBorder="1" applyAlignment="1">
      <alignment horizontal="center" vertical="center" wrapText="1" readingOrder="1"/>
    </xf>
    <xf numFmtId="0" fontId="85" fillId="16" borderId="76" xfId="0" applyFont="1" applyFill="1" applyBorder="1" applyAlignment="1">
      <alignment horizontal="center" vertical="center" wrapText="1" readingOrder="1"/>
    </xf>
    <xf numFmtId="0" fontId="85"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4" fillId="0" borderId="20" xfId="0" applyFont="1" applyBorder="1" applyAlignment="1">
      <alignment horizontal="center" vertical="center" wrapText="1"/>
    </xf>
    <xf numFmtId="0" fontId="85" fillId="15" borderId="70" xfId="0" applyFont="1" applyFill="1" applyBorder="1" applyAlignment="1">
      <alignment horizontal="center" vertical="center" wrapText="1" readingOrder="1"/>
    </xf>
    <xf numFmtId="0" fontId="85" fillId="15" borderId="71" xfId="0" applyFont="1" applyFill="1" applyBorder="1" applyAlignment="1">
      <alignment horizontal="center" vertical="center" wrapText="1" readingOrder="1"/>
    </xf>
    <xf numFmtId="0" fontId="85" fillId="15" borderId="73" xfId="0" applyFont="1" applyFill="1" applyBorder="1" applyAlignment="1">
      <alignment horizontal="center" vertical="center" wrapText="1" readingOrder="1"/>
    </xf>
    <xf numFmtId="0" fontId="85" fillId="15" borderId="0" xfId="0" applyFont="1" applyFill="1" applyAlignment="1">
      <alignment horizontal="center" vertical="center" wrapText="1" readingOrder="1"/>
    </xf>
    <xf numFmtId="0" fontId="85" fillId="15" borderId="75" xfId="0" applyFont="1" applyFill="1" applyBorder="1" applyAlignment="1">
      <alignment horizontal="center" vertical="center" wrapText="1" readingOrder="1"/>
    </xf>
    <xf numFmtId="0" fontId="85"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85" fillId="23" borderId="70" xfId="0" applyFont="1" applyFill="1" applyBorder="1" applyAlignment="1">
      <alignment horizontal="center" vertical="center" wrapText="1" readingOrder="1"/>
    </xf>
    <xf numFmtId="0" fontId="85" fillId="23" borderId="71" xfId="0" applyFont="1" applyFill="1" applyBorder="1" applyAlignment="1">
      <alignment horizontal="center" vertical="center" wrapText="1" readingOrder="1"/>
    </xf>
    <xf numFmtId="0" fontId="85" fillId="23" borderId="73" xfId="0" applyFont="1" applyFill="1" applyBorder="1" applyAlignment="1">
      <alignment horizontal="center" vertical="center" wrapText="1" readingOrder="1"/>
    </xf>
    <xf numFmtId="0" fontId="85" fillId="23" borderId="0" xfId="0" applyFont="1" applyFill="1" applyAlignment="1">
      <alignment horizontal="center" vertical="center" wrapText="1" readingOrder="1"/>
    </xf>
    <xf numFmtId="0" fontId="85" fillId="23" borderId="74" xfId="0" applyFont="1" applyFill="1" applyBorder="1" applyAlignment="1">
      <alignment horizontal="center" vertical="center" wrapText="1" readingOrder="1"/>
    </xf>
    <xf numFmtId="0" fontId="85" fillId="23" borderId="75" xfId="0" applyFont="1" applyFill="1" applyBorder="1" applyAlignment="1">
      <alignment horizontal="center" vertical="center" wrapText="1" readingOrder="1"/>
    </xf>
    <xf numFmtId="0" fontId="85" fillId="23" borderId="76" xfId="0" applyFont="1" applyFill="1" applyBorder="1" applyAlignment="1">
      <alignment horizontal="center" vertical="center" wrapText="1" readingOrder="1"/>
    </xf>
    <xf numFmtId="0" fontId="85" fillId="23" borderId="77" xfId="0" applyFont="1" applyFill="1" applyBorder="1" applyAlignment="1">
      <alignment horizontal="center" vertical="center" wrapText="1" readingOrder="1"/>
    </xf>
    <xf numFmtId="0" fontId="85" fillId="8" borderId="70" xfId="0" applyFont="1" applyFill="1" applyBorder="1" applyAlignment="1">
      <alignment horizontal="center" vertical="center" wrapText="1" readingOrder="1"/>
    </xf>
    <xf numFmtId="0" fontId="85" fillId="8" borderId="71" xfId="0" applyFont="1" applyFill="1" applyBorder="1" applyAlignment="1">
      <alignment horizontal="center" vertical="center" wrapText="1" readingOrder="1"/>
    </xf>
    <xf numFmtId="0" fontId="85" fillId="8" borderId="73" xfId="0" applyFont="1" applyFill="1" applyBorder="1" applyAlignment="1">
      <alignment horizontal="center" vertical="center" wrapText="1" readingOrder="1"/>
    </xf>
    <xf numFmtId="0" fontId="85" fillId="8" borderId="0" xfId="0" applyFont="1" applyFill="1" applyAlignment="1">
      <alignment horizontal="center" vertical="center" wrapText="1" readingOrder="1"/>
    </xf>
    <xf numFmtId="0" fontId="85" fillId="8" borderId="74" xfId="0" applyFont="1" applyFill="1" applyBorder="1" applyAlignment="1">
      <alignment horizontal="center" vertical="center" wrapText="1" readingOrder="1"/>
    </xf>
    <xf numFmtId="0" fontId="85" fillId="8" borderId="75" xfId="0" applyFont="1" applyFill="1" applyBorder="1" applyAlignment="1">
      <alignment horizontal="center" vertical="center" wrapText="1" readingOrder="1"/>
    </xf>
    <xf numFmtId="0" fontId="85" fillId="8" borderId="76" xfId="0" applyFont="1" applyFill="1" applyBorder="1" applyAlignment="1">
      <alignment horizontal="center" vertical="center" wrapText="1" readingOrder="1"/>
    </xf>
    <xf numFmtId="0" fontId="8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4" fillId="0" borderId="68" xfId="0" applyFont="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26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E6806CC6-C6BC-4B00-8299-9AB727AC5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621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F3BD71F8-746C-45CA-B227-FE74AB9D4C17}"/>
            </a:ext>
          </a:extLst>
        </xdr:cNvPr>
        <xdr:cNvSpPr txBox="1"/>
      </xdr:nvSpPr>
      <xdr:spPr>
        <a:xfrm>
          <a:off x="7939617" y="0"/>
          <a:ext cx="1743075" cy="24659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FF8639F0-2D9B-45A6-A7E5-35175127932A}"/>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AB3220B6-E05B-42FC-A2A5-66C1BB6B8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03E99CA-DB43-4273-ACCC-AAE069CB8A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407251D4-0F75-4AA4-B414-D529244F5F01}"/>
            </a:ext>
          </a:extLst>
        </xdr:cNvPr>
        <xdr:cNvPicPr>
          <a:picLocks noChangeAspect="1"/>
        </xdr:cNvPicPr>
      </xdr:nvPicPr>
      <xdr:blipFill>
        <a:blip xmlns:r="http://schemas.openxmlformats.org/officeDocument/2006/relationships" r:embed="rId4"/>
        <a:stretch>
          <a:fillRect/>
        </a:stretch>
      </xdr:blipFill>
      <xdr:spPr>
        <a:xfrm>
          <a:off x="8088842" y="262466"/>
          <a:ext cx="1533526" cy="27422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029819BA-69B5-4C5E-AFDF-0D4742FA95B5}"/>
            </a:ext>
          </a:extLst>
        </xdr:cNvPr>
        <xdr:cNvSpPr txBox="1"/>
      </xdr:nvSpPr>
      <xdr:spPr>
        <a:xfrm>
          <a:off x="10756106" y="95636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36251D5-2694-4CA2-93CF-B381EC7B1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FA483A7A-26F6-498E-9E58-421476306950}"/>
            </a:ext>
          </a:extLst>
        </xdr:cNvPr>
        <xdr:cNvSpPr txBox="1"/>
      </xdr:nvSpPr>
      <xdr:spPr>
        <a:xfrm>
          <a:off x="8829675" y="38100"/>
          <a:ext cx="104775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B52BCF0F-2E01-44E2-B191-29AD3F6FE2EA}"/>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48E752EA-8D4A-429C-ACE9-2411CF5E6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D8217F98-9795-4E06-A21B-42D7EA8160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14B05A66-E26C-4716-A0F9-1108F4137C7D}"/>
            </a:ext>
          </a:extLst>
        </xdr:cNvPr>
        <xdr:cNvPicPr>
          <a:picLocks noChangeAspect="1"/>
        </xdr:cNvPicPr>
      </xdr:nvPicPr>
      <xdr:blipFill>
        <a:blip xmlns:r="http://schemas.openxmlformats.org/officeDocument/2006/relationships" r:embed="rId4"/>
        <a:stretch>
          <a:fillRect/>
        </a:stretch>
      </xdr:blipFill>
      <xdr:spPr>
        <a:xfrm>
          <a:off x="8934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1ACDBEE8-354F-4007-BABB-4031FF5251CC}"/>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endParaRPr lang="es-CO" sz="1100" b="1" u="sng" baseline="0">
            <a:solidFill>
              <a:sysClr val="windowText" lastClr="000000"/>
            </a:solidFill>
          </a:endParaRPr>
        </a:p>
        <a:p>
          <a:endParaRPr lang="es-CO" sz="1100" b="1" u="sng" baseline="0">
            <a:solidFill>
              <a:sysClr val="windowText" lastClr="000000"/>
            </a:solidFill>
          </a:endParaRPr>
        </a:p>
        <a:p>
          <a:r>
            <a:rPr lang="es-CO" sz="1100" baseline="0">
              <a:solidFill>
                <a:sysClr val="windowText" lastClr="000000"/>
              </a:solidFill>
            </a:rPr>
            <a:t>Las </a:t>
          </a:r>
          <a:r>
            <a:rPr lang="es-CO" sz="1100" b="1" baseline="0">
              <a:solidFill>
                <a:sysClr val="windowText" lastClr="000000"/>
              </a:solidFill>
            </a:rPr>
            <a:t>debilidades y amenazas </a:t>
          </a:r>
          <a:r>
            <a:rPr lang="es-CO" sz="1100" baseline="0">
              <a:solidFill>
                <a:sysClr val="windowText" lastClr="000000"/>
              </a:solidFill>
            </a:rPr>
            <a:t>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r>
            <a:rPr lang="es-CO" sz="1100" b="1" u="sng" baseline="0">
              <a:solidFill>
                <a:srgbClr val="FF0000"/>
              </a:solidFill>
            </a:rPr>
            <a:t>.</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1"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307CB2F5-0B15-4F46-9EB8-316758C01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D4503EBB-0F6B-44C3-A131-9809CBFC9C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97FA5E01-7EE4-495F-AECA-05EB8CE07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100E6C95-98E9-4DB2-99C6-81EDEE5DB2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8303"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108">
      <pivotArea field="1" type="button" dataOnly="0" labelOnly="1" outline="0" axis="axisRow" fieldPosition="1"/>
    </format>
    <format dxfId="2107">
      <pivotArea dataOnly="0" labelOnly="1" outline="0" fieldPosition="0">
        <references count="1">
          <reference field="0" count="1">
            <x v="0"/>
          </reference>
        </references>
      </pivotArea>
    </format>
    <format dxfId="2106">
      <pivotArea dataOnly="0" labelOnly="1" outline="0" fieldPosition="0">
        <references count="1">
          <reference field="0" count="1">
            <x v="1"/>
          </reference>
        </references>
      </pivotArea>
    </format>
    <format dxfId="2105">
      <pivotArea dataOnly="0" labelOnly="1" outline="0" fieldPosition="0">
        <references count="2">
          <reference field="0" count="1" selected="0">
            <x v="0"/>
          </reference>
          <reference field="1" count="5">
            <x v="0"/>
            <x v="6"/>
            <x v="7"/>
            <x v="8"/>
            <x v="9"/>
          </reference>
        </references>
      </pivotArea>
    </format>
    <format dxfId="210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103" dataDxfId="2102">
  <autoFilter ref="B237:C247" xr:uid="{00000000-0009-0000-0100-000001000000}"/>
  <tableColumns count="2">
    <tableColumn id="1" xr3:uid="{FA5F7027-3A05-4A28-B378-64EE301661C0}" name="Criterios" dataDxfId="2101"/>
    <tableColumn id="2" xr3:uid="{8418069D-C7FA-4DD5-8C96-C39774FB0DE4}" name="Subcriterios" dataDxfId="210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10" workbookViewId="0">
      <selection activeCell="C11" sqref="C11:I11"/>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87" t="s">
        <v>0</v>
      </c>
      <c r="B1" s="287"/>
      <c r="C1" s="287"/>
      <c r="D1" s="287"/>
      <c r="E1" s="287"/>
      <c r="F1" s="287"/>
    </row>
    <row r="5" spans="1:9" x14ac:dyDescent="0.25">
      <c r="D5" s="95"/>
      <c r="E5" s="95"/>
      <c r="F5" s="95"/>
      <c r="G5" s="95"/>
      <c r="H5" s="95"/>
    </row>
    <row r="6" spans="1:9" x14ac:dyDescent="0.25">
      <c r="D6" s="95"/>
      <c r="E6" s="95"/>
      <c r="F6" s="95"/>
      <c r="G6" s="95"/>
      <c r="H6" s="95"/>
    </row>
    <row r="7" spans="1:9" ht="33.75" x14ac:dyDescent="0.5">
      <c r="A7" s="288" t="s">
        <v>1</v>
      </c>
      <c r="B7" s="288"/>
      <c r="C7" s="288"/>
      <c r="D7" s="288"/>
      <c r="E7" s="288"/>
      <c r="F7" s="288"/>
      <c r="G7" s="288"/>
      <c r="H7" s="288"/>
      <c r="I7" s="288"/>
    </row>
    <row r="9" spans="1:9" s="87" customFormat="1" ht="81.75" customHeight="1" x14ac:dyDescent="0.2">
      <c r="A9" s="88" t="s">
        <v>2</v>
      </c>
      <c r="B9" s="289" t="s">
        <v>3</v>
      </c>
      <c r="C9" s="289"/>
      <c r="D9" s="289"/>
      <c r="E9" s="289"/>
      <c r="F9" s="289"/>
      <c r="G9" s="289"/>
      <c r="H9" s="289"/>
      <c r="I9" s="289"/>
    </row>
    <row r="10" spans="1:9" s="87" customFormat="1" ht="16.7" customHeight="1" x14ac:dyDescent="0.2">
      <c r="A10" s="93"/>
      <c r="B10" s="94"/>
      <c r="C10" s="94"/>
      <c r="D10" s="93"/>
      <c r="E10" s="92"/>
    </row>
    <row r="11" spans="1:9" s="87" customFormat="1" ht="84" customHeight="1" x14ac:dyDescent="0.2">
      <c r="A11" s="88" t="s">
        <v>4</v>
      </c>
      <c r="B11" s="89" t="s">
        <v>5</v>
      </c>
      <c r="C11" s="285" t="s">
        <v>6</v>
      </c>
      <c r="D11" s="285"/>
      <c r="E11" s="285"/>
      <c r="F11" s="285"/>
      <c r="G11" s="285"/>
      <c r="H11" s="285"/>
      <c r="I11" s="285"/>
    </row>
    <row r="12" spans="1:9" ht="32.25" customHeight="1" x14ac:dyDescent="0.25">
      <c r="A12" s="91"/>
    </row>
    <row r="13" spans="1:9" ht="32.25" customHeight="1" x14ac:dyDescent="0.25">
      <c r="A13" s="90" t="s">
        <v>7</v>
      </c>
      <c r="B13" s="285"/>
      <c r="C13" s="285"/>
      <c r="D13" s="285"/>
      <c r="E13" s="285"/>
      <c r="F13" s="285"/>
      <c r="G13" s="285"/>
      <c r="H13" s="285"/>
      <c r="I13" s="285"/>
    </row>
    <row r="14" spans="1:9" s="87" customFormat="1" ht="69" customHeight="1" x14ac:dyDescent="0.2">
      <c r="A14" s="90" t="s">
        <v>8</v>
      </c>
      <c r="B14" s="285"/>
      <c r="C14" s="285"/>
      <c r="D14" s="285"/>
      <c r="E14" s="285"/>
      <c r="F14" s="285"/>
      <c r="G14" s="285"/>
      <c r="H14" s="285"/>
      <c r="I14" s="285"/>
    </row>
    <row r="15" spans="1:9" s="87" customFormat="1" ht="54" customHeight="1" x14ac:dyDescent="0.2">
      <c r="A15" s="90" t="s">
        <v>9</v>
      </c>
      <c r="B15" s="285"/>
      <c r="C15" s="285"/>
      <c r="D15" s="285"/>
      <c r="E15" s="285"/>
      <c r="F15" s="285"/>
      <c r="G15" s="285"/>
      <c r="H15" s="285"/>
      <c r="I15" s="285"/>
    </row>
    <row r="16" spans="1:9" s="87" customFormat="1" ht="54" customHeight="1" x14ac:dyDescent="0.2">
      <c r="A16" s="88" t="s">
        <v>10</v>
      </c>
      <c r="B16" s="286" t="s">
        <v>11</v>
      </c>
      <c r="C16" s="286"/>
      <c r="D16" s="286"/>
      <c r="E16" s="286"/>
      <c r="F16" s="286"/>
      <c r="G16" s="286"/>
      <c r="H16" s="286"/>
      <c r="I16" s="286"/>
    </row>
    <row r="18" spans="1:9" s="87" customFormat="1" ht="54.75" customHeight="1" x14ac:dyDescent="0.2">
      <c r="A18" s="88" t="s">
        <v>12</v>
      </c>
      <c r="B18" s="284" t="s">
        <v>666</v>
      </c>
      <c r="C18" s="284"/>
      <c r="D18" s="284"/>
      <c r="E18" s="284"/>
      <c r="F18" s="284"/>
      <c r="G18" s="284"/>
      <c r="H18" s="284"/>
      <c r="I18" s="28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590</v>
      </c>
      <c r="C2" s="4" t="s">
        <v>591</v>
      </c>
      <c r="D2" s="4" t="s">
        <v>592</v>
      </c>
      <c r="E2" s="6" t="s">
        <v>593</v>
      </c>
      <c r="F2" s="4" t="s">
        <v>594</v>
      </c>
      <c r="G2" s="4" t="s">
        <v>595</v>
      </c>
      <c r="H2" s="4" t="s">
        <v>596</v>
      </c>
      <c r="I2" s="4" t="s">
        <v>597</v>
      </c>
      <c r="J2" s="4" t="s">
        <v>598</v>
      </c>
      <c r="K2" s="4" t="s">
        <v>599</v>
      </c>
    </row>
    <row r="3" spans="2:11" ht="30" x14ac:dyDescent="0.25">
      <c r="B3" t="s">
        <v>600</v>
      </c>
      <c r="C3" s="82" t="s">
        <v>116</v>
      </c>
      <c r="D3" s="5" t="s">
        <v>471</v>
      </c>
      <c r="E3" t="s">
        <v>68</v>
      </c>
      <c r="F3" t="s">
        <v>122</v>
      </c>
      <c r="G3" t="s">
        <v>70</v>
      </c>
      <c r="H3" t="s">
        <v>71</v>
      </c>
      <c r="I3" t="s">
        <v>72</v>
      </c>
      <c r="J3" t="s">
        <v>601</v>
      </c>
      <c r="K3" t="s">
        <v>94</v>
      </c>
    </row>
    <row r="4" spans="2:11" ht="75" x14ac:dyDescent="0.25">
      <c r="B4" s="173" t="s">
        <v>487</v>
      </c>
      <c r="C4" t="s">
        <v>602</v>
      </c>
      <c r="D4" s="5" t="s">
        <v>474</v>
      </c>
      <c r="E4" t="s">
        <v>109</v>
      </c>
      <c r="F4" t="s">
        <v>69</v>
      </c>
      <c r="G4" t="s">
        <v>106</v>
      </c>
      <c r="H4" t="s">
        <v>120</v>
      </c>
      <c r="I4" t="s">
        <v>107</v>
      </c>
      <c r="J4" t="s">
        <v>603</v>
      </c>
      <c r="K4" t="s">
        <v>73</v>
      </c>
    </row>
    <row r="5" spans="2:11" ht="60" x14ac:dyDescent="0.25">
      <c r="B5" s="173" t="s">
        <v>493</v>
      </c>
      <c r="C5" t="s">
        <v>147</v>
      </c>
      <c r="D5" s="5" t="s">
        <v>478</v>
      </c>
      <c r="E5" t="s">
        <v>527</v>
      </c>
      <c r="K5" t="s">
        <v>604</v>
      </c>
    </row>
    <row r="6" spans="2:11" ht="45" x14ac:dyDescent="0.25">
      <c r="B6" s="173" t="s">
        <v>61</v>
      </c>
      <c r="C6" t="s">
        <v>605</v>
      </c>
      <c r="D6" s="5" t="s">
        <v>482</v>
      </c>
      <c r="K6" t="s">
        <v>606</v>
      </c>
    </row>
    <row r="7" spans="2:11" ht="60" x14ac:dyDescent="0.25">
      <c r="B7" s="173" t="s">
        <v>88</v>
      </c>
      <c r="C7" t="s">
        <v>607</v>
      </c>
      <c r="D7" s="83" t="s">
        <v>486</v>
      </c>
    </row>
    <row r="8" spans="2:11" ht="30" x14ac:dyDescent="0.25">
      <c r="B8" s="173" t="s">
        <v>112</v>
      </c>
      <c r="C8" t="s">
        <v>65</v>
      </c>
      <c r="D8" s="5" t="s">
        <v>488</v>
      </c>
    </row>
    <row r="9" spans="2:11" ht="30" x14ac:dyDescent="0.25">
      <c r="B9" t="s">
        <v>164</v>
      </c>
      <c r="C9" t="s">
        <v>608</v>
      </c>
      <c r="D9" s="5" t="s">
        <v>489</v>
      </c>
    </row>
    <row r="10" spans="2:11" ht="30" x14ac:dyDescent="0.25">
      <c r="C10" t="s">
        <v>168</v>
      </c>
      <c r="D10" s="5" t="s">
        <v>490</v>
      </c>
    </row>
    <row r="11" spans="2:11" ht="30" x14ac:dyDescent="0.25">
      <c r="D11" s="5" t="s">
        <v>491</v>
      </c>
    </row>
    <row r="12" spans="2:11" ht="30" x14ac:dyDescent="0.25">
      <c r="D12" s="5" t="s">
        <v>492</v>
      </c>
    </row>
    <row r="13" spans="2:11" ht="30" x14ac:dyDescent="0.25">
      <c r="D13" s="98" t="s">
        <v>494</v>
      </c>
    </row>
    <row r="14" spans="2:11" ht="30" x14ac:dyDescent="0.25">
      <c r="D14" s="98" t="s">
        <v>495</v>
      </c>
    </row>
    <row r="15" spans="2:11" ht="30" x14ac:dyDescent="0.25">
      <c r="D15" s="98" t="s">
        <v>92</v>
      </c>
    </row>
    <row r="16" spans="2:11" ht="30" x14ac:dyDescent="0.25">
      <c r="D16" s="98" t="s">
        <v>496</v>
      </c>
    </row>
    <row r="17" spans="4:4" ht="30" x14ac:dyDescent="0.25">
      <c r="D17" s="98" t="s">
        <v>497</v>
      </c>
    </row>
    <row r="18" spans="4:4" ht="60" x14ac:dyDescent="0.25">
      <c r="D18" s="82" t="s">
        <v>66</v>
      </c>
    </row>
    <row r="19" spans="4:4" ht="60" x14ac:dyDescent="0.25">
      <c r="D19" s="82" t="s">
        <v>609</v>
      </c>
    </row>
    <row r="20" spans="4:4" ht="30" x14ac:dyDescent="0.25">
      <c r="D20" s="159" t="s">
        <v>499</v>
      </c>
    </row>
    <row r="21" spans="4:4" ht="30" x14ac:dyDescent="0.25">
      <c r="D21" s="159" t="s">
        <v>610</v>
      </c>
    </row>
    <row r="22" spans="4:4" ht="30" x14ac:dyDescent="0.25">
      <c r="D22" s="159" t="s">
        <v>102</v>
      </c>
    </row>
    <row r="23" spans="4:4" ht="30" x14ac:dyDescent="0.25">
      <c r="D23" s="159" t="s">
        <v>137</v>
      </c>
    </row>
    <row r="24" spans="4:4" ht="45" x14ac:dyDescent="0.25">
      <c r="D24" s="159" t="s">
        <v>611</v>
      </c>
    </row>
    <row r="25" spans="4:4" ht="45" x14ac:dyDescent="0.25">
      <c r="D25" s="159" t="s">
        <v>148</v>
      </c>
    </row>
    <row r="26" spans="4:4" ht="60" x14ac:dyDescent="0.25">
      <c r="D26" s="159" t="s">
        <v>513</v>
      </c>
    </row>
    <row r="27" spans="4:4" ht="45" x14ac:dyDescent="0.25">
      <c r="D27" s="159" t="s">
        <v>612</v>
      </c>
    </row>
    <row r="28" spans="4:4" ht="45" x14ac:dyDescent="0.25">
      <c r="D28" s="159" t="s">
        <v>613</v>
      </c>
    </row>
    <row r="29" spans="4:4" ht="45" x14ac:dyDescent="0.25">
      <c r="D29" s="159" t="s">
        <v>117</v>
      </c>
    </row>
    <row r="30" spans="4:4" ht="45" x14ac:dyDescent="0.25">
      <c r="D30" s="159" t="s">
        <v>614</v>
      </c>
    </row>
    <row r="31" spans="4:4" ht="45" x14ac:dyDescent="0.25">
      <c r="D31" s="159" t="s">
        <v>615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23" t="s">
        <v>616</v>
      </c>
      <c r="C1" s="424"/>
      <c r="D1" s="424"/>
      <c r="E1" s="424"/>
      <c r="F1" s="425"/>
    </row>
    <row r="2" spans="2:11" ht="16.5" thickBot="1" x14ac:dyDescent="0.3">
      <c r="B2" s="36"/>
      <c r="C2" s="36"/>
      <c r="D2" s="36"/>
      <c r="E2" s="36"/>
      <c r="F2" s="36"/>
      <c r="I2" s="165"/>
      <c r="J2" s="181" t="s">
        <v>122</v>
      </c>
      <c r="K2" s="181" t="s">
        <v>69</v>
      </c>
    </row>
    <row r="3" spans="2:11" ht="16.5" thickBot="1" x14ac:dyDescent="0.25">
      <c r="B3" s="426" t="s">
        <v>617</v>
      </c>
      <c r="C3" s="427"/>
      <c r="D3" s="427"/>
      <c r="E3" s="37" t="s">
        <v>618</v>
      </c>
      <c r="F3" s="38" t="s">
        <v>619</v>
      </c>
      <c r="I3" s="180" t="s">
        <v>68</v>
      </c>
      <c r="J3" s="169">
        <v>0.5</v>
      </c>
      <c r="K3" s="169">
        <v>0.45</v>
      </c>
    </row>
    <row r="4" spans="2:11" ht="31.5" x14ac:dyDescent="0.2">
      <c r="B4" s="428" t="s">
        <v>620</v>
      </c>
      <c r="C4" s="430" t="s">
        <v>53</v>
      </c>
      <c r="D4" s="39" t="s">
        <v>68</v>
      </c>
      <c r="E4" s="40" t="s">
        <v>621</v>
      </c>
      <c r="F4" s="41">
        <v>0.25</v>
      </c>
      <c r="I4" s="181" t="s">
        <v>109</v>
      </c>
      <c r="J4" s="169">
        <v>0.4</v>
      </c>
      <c r="K4" s="169">
        <v>0.35</v>
      </c>
    </row>
    <row r="5" spans="2:11" ht="47.25" x14ac:dyDescent="0.2">
      <c r="B5" s="429"/>
      <c r="C5" s="431"/>
      <c r="D5" s="42" t="s">
        <v>109</v>
      </c>
      <c r="E5" s="43" t="s">
        <v>622</v>
      </c>
      <c r="F5" s="44">
        <v>0.15</v>
      </c>
      <c r="I5" s="181" t="s">
        <v>527</v>
      </c>
      <c r="J5" s="169">
        <v>0.35</v>
      </c>
      <c r="K5" s="169">
        <v>0.3</v>
      </c>
    </row>
    <row r="6" spans="2:11" ht="47.25" x14ac:dyDescent="0.2">
      <c r="B6" s="429"/>
      <c r="C6" s="431"/>
      <c r="D6" s="42" t="s">
        <v>527</v>
      </c>
      <c r="E6" s="43" t="s">
        <v>623</v>
      </c>
      <c r="F6" s="44">
        <v>0.1</v>
      </c>
    </row>
    <row r="7" spans="2:11" ht="63" x14ac:dyDescent="0.2">
      <c r="B7" s="429"/>
      <c r="C7" s="431" t="s">
        <v>54</v>
      </c>
      <c r="D7" s="42" t="s">
        <v>122</v>
      </c>
      <c r="E7" s="43" t="s">
        <v>624</v>
      </c>
      <c r="F7" s="44">
        <v>0.25</v>
      </c>
      <c r="G7" s="166"/>
    </row>
    <row r="8" spans="2:11" ht="31.5" x14ac:dyDescent="0.2">
      <c r="B8" s="429"/>
      <c r="C8" s="431"/>
      <c r="D8" s="42" t="s">
        <v>69</v>
      </c>
      <c r="E8" s="43" t="s">
        <v>625</v>
      </c>
      <c r="F8" s="44">
        <v>0.2</v>
      </c>
      <c r="G8" s="166"/>
    </row>
    <row r="9" spans="2:11" ht="47.25" x14ac:dyDescent="0.2">
      <c r="B9" s="429" t="s">
        <v>626</v>
      </c>
      <c r="C9" s="431" t="s">
        <v>56</v>
      </c>
      <c r="D9" s="42" t="s">
        <v>70</v>
      </c>
      <c r="E9" s="43" t="s">
        <v>627</v>
      </c>
      <c r="F9" s="45" t="s">
        <v>628</v>
      </c>
    </row>
    <row r="10" spans="2:11" ht="63" x14ac:dyDescent="0.2">
      <c r="B10" s="429"/>
      <c r="C10" s="431"/>
      <c r="D10" s="42" t="s">
        <v>629</v>
      </c>
      <c r="E10" s="43" t="s">
        <v>630</v>
      </c>
      <c r="F10" s="45" t="s">
        <v>628</v>
      </c>
    </row>
    <row r="11" spans="2:11" ht="47.25" x14ac:dyDescent="0.2">
      <c r="B11" s="429"/>
      <c r="C11" s="431" t="s">
        <v>57</v>
      </c>
      <c r="D11" s="42" t="s">
        <v>71</v>
      </c>
      <c r="E11" s="43" t="s">
        <v>631</v>
      </c>
      <c r="F11" s="45" t="s">
        <v>628</v>
      </c>
    </row>
    <row r="12" spans="2:11" ht="47.25" x14ac:dyDescent="0.2">
      <c r="B12" s="429"/>
      <c r="C12" s="431"/>
      <c r="D12" s="42" t="s">
        <v>120</v>
      </c>
      <c r="E12" s="43" t="s">
        <v>632</v>
      </c>
      <c r="F12" s="45" t="s">
        <v>628</v>
      </c>
    </row>
    <row r="13" spans="2:11" ht="31.5" x14ac:dyDescent="0.2">
      <c r="B13" s="429"/>
      <c r="C13" s="431" t="s">
        <v>58</v>
      </c>
      <c r="D13" s="42" t="s">
        <v>72</v>
      </c>
      <c r="E13" s="43" t="s">
        <v>633</v>
      </c>
      <c r="F13" s="45" t="s">
        <v>628</v>
      </c>
    </row>
    <row r="14" spans="2:11" ht="32.25" thickBot="1" x14ac:dyDescent="0.25">
      <c r="B14" s="432"/>
      <c r="C14" s="433"/>
      <c r="D14" s="46" t="s">
        <v>107</v>
      </c>
      <c r="E14" s="47" t="s">
        <v>634</v>
      </c>
      <c r="F14" s="48" t="s">
        <v>628</v>
      </c>
    </row>
    <row r="15" spans="2:11" ht="49.5" customHeight="1" x14ac:dyDescent="0.2">
      <c r="B15" s="422" t="s">
        <v>635</v>
      </c>
      <c r="C15" s="422"/>
      <c r="D15" s="422"/>
      <c r="E15" s="422"/>
      <c r="F15" s="422"/>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AT38" zoomScale="71" zoomScaleNormal="71" workbookViewId="0">
      <selection activeCell="AT38" sqref="AT38:AU44"/>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34" t="s">
        <v>636</v>
      </c>
      <c r="C4" s="434"/>
      <c r="D4" s="434"/>
      <c r="E4" s="434"/>
      <c r="F4" s="434"/>
      <c r="G4" s="434"/>
      <c r="H4" s="434"/>
      <c r="I4" s="434"/>
      <c r="J4" s="435" t="s">
        <v>28</v>
      </c>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T4" s="436" t="s">
        <v>47</v>
      </c>
      <c r="AU4" s="436"/>
    </row>
    <row r="5" spans="2:47" x14ac:dyDescent="0.25">
      <c r="B5" s="434"/>
      <c r="C5" s="434"/>
      <c r="D5" s="434"/>
      <c r="E5" s="434"/>
      <c r="F5" s="434"/>
      <c r="G5" s="434"/>
      <c r="H5" s="434"/>
      <c r="I5" s="434"/>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T5" s="436"/>
      <c r="AU5" s="436"/>
    </row>
    <row r="6" spans="2:47" x14ac:dyDescent="0.25">
      <c r="B6" s="434"/>
      <c r="C6" s="434"/>
      <c r="D6" s="434"/>
      <c r="E6" s="434"/>
      <c r="F6" s="434"/>
      <c r="G6" s="434"/>
      <c r="H6" s="434"/>
      <c r="I6" s="434"/>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T6" s="436"/>
      <c r="AU6" s="436"/>
    </row>
    <row r="7" spans="2:47" ht="15.75" thickBot="1" x14ac:dyDescent="0.3"/>
    <row r="8" spans="2:47" ht="15.75" x14ac:dyDescent="0.25">
      <c r="B8" s="437" t="s">
        <v>454</v>
      </c>
      <c r="C8" s="437"/>
      <c r="D8" s="438"/>
      <c r="E8" s="439" t="s">
        <v>637</v>
      </c>
      <c r="F8" s="440"/>
      <c r="G8" s="440"/>
      <c r="H8" s="440"/>
      <c r="I8" s="441"/>
      <c r="J8" s="50" t="s">
        <v>638</v>
      </c>
      <c r="K8" s="51" t="s">
        <v>638</v>
      </c>
      <c r="L8" s="51" t="s">
        <v>638</v>
      </c>
      <c r="M8" s="51" t="s">
        <v>638</v>
      </c>
      <c r="N8" s="51" t="s">
        <v>638</v>
      </c>
      <c r="O8" s="52" t="s">
        <v>638</v>
      </c>
      <c r="P8" s="50" t="s">
        <v>638</v>
      </c>
      <c r="Q8" s="51" t="s">
        <v>638</v>
      </c>
      <c r="R8" s="51" t="s">
        <v>638</v>
      </c>
      <c r="S8" s="51" t="s">
        <v>638</v>
      </c>
      <c r="T8" s="51" t="s">
        <v>638</v>
      </c>
      <c r="U8" s="52" t="s">
        <v>638</v>
      </c>
      <c r="V8" s="50" t="s">
        <v>638</v>
      </c>
      <c r="W8" s="51" t="s">
        <v>638</v>
      </c>
      <c r="X8" s="51" t="s">
        <v>638</v>
      </c>
      <c r="Y8" s="51" t="s">
        <v>638</v>
      </c>
      <c r="Z8" s="51" t="s">
        <v>638</v>
      </c>
      <c r="AA8" s="52" t="s">
        <v>638</v>
      </c>
      <c r="AB8" s="50" t="s">
        <v>638</v>
      </c>
      <c r="AC8" s="51" t="s">
        <v>638</v>
      </c>
      <c r="AD8" s="51" t="s">
        <v>638</v>
      </c>
      <c r="AE8" s="51" t="s">
        <v>638</v>
      </c>
      <c r="AF8" s="51" t="s">
        <v>638</v>
      </c>
      <c r="AG8" s="52" t="s">
        <v>638</v>
      </c>
      <c r="AH8" s="53" t="s">
        <v>638</v>
      </c>
      <c r="AI8" s="54" t="s">
        <v>638</v>
      </c>
      <c r="AJ8" s="54" t="s">
        <v>638</v>
      </c>
      <c r="AK8" s="54" t="s">
        <v>638</v>
      </c>
      <c r="AL8" s="54" t="s">
        <v>638</v>
      </c>
      <c r="AN8" s="448" t="s">
        <v>534</v>
      </c>
      <c r="AO8" s="449"/>
      <c r="AP8" s="449"/>
      <c r="AQ8" s="449"/>
      <c r="AR8" s="449"/>
      <c r="AS8" s="450"/>
      <c r="AT8" s="457" t="s">
        <v>639</v>
      </c>
      <c r="AU8" s="457"/>
    </row>
    <row r="9" spans="2:47" ht="15.75" x14ac:dyDescent="0.25">
      <c r="B9" s="437"/>
      <c r="C9" s="437"/>
      <c r="D9" s="438"/>
      <c r="E9" s="442"/>
      <c r="F9" s="443"/>
      <c r="G9" s="443"/>
      <c r="H9" s="443"/>
      <c r="I9" s="444"/>
      <c r="J9" s="55" t="s">
        <v>638</v>
      </c>
      <c r="K9" s="56" t="s">
        <v>638</v>
      </c>
      <c r="L9" s="56" t="s">
        <v>638</v>
      </c>
      <c r="M9" s="56" t="s">
        <v>638</v>
      </c>
      <c r="N9" s="56" t="s">
        <v>638</v>
      </c>
      <c r="O9" s="57" t="s">
        <v>638</v>
      </c>
      <c r="P9" s="55" t="s">
        <v>638</v>
      </c>
      <c r="Q9" s="56" t="s">
        <v>638</v>
      </c>
      <c r="R9" s="56" t="s">
        <v>638</v>
      </c>
      <c r="S9" s="56" t="s">
        <v>638</v>
      </c>
      <c r="T9" s="56" t="s">
        <v>638</v>
      </c>
      <c r="U9" s="57" t="s">
        <v>638</v>
      </c>
      <c r="V9" s="55" t="s">
        <v>638</v>
      </c>
      <c r="W9" s="56" t="s">
        <v>638</v>
      </c>
      <c r="X9" s="56" t="s">
        <v>638</v>
      </c>
      <c r="Y9" s="56" t="s">
        <v>638</v>
      </c>
      <c r="Z9" s="56" t="s">
        <v>638</v>
      </c>
      <c r="AA9" s="57" t="s">
        <v>638</v>
      </c>
      <c r="AB9" s="55" t="s">
        <v>638</v>
      </c>
      <c r="AC9" s="56" t="s">
        <v>638</v>
      </c>
      <c r="AD9" s="56" t="s">
        <v>638</v>
      </c>
      <c r="AE9" s="56" t="s">
        <v>638</v>
      </c>
      <c r="AF9" s="56" t="s">
        <v>638</v>
      </c>
      <c r="AG9" s="57" t="s">
        <v>638</v>
      </c>
      <c r="AH9" s="58" t="s">
        <v>638</v>
      </c>
      <c r="AI9" s="59" t="s">
        <v>638</v>
      </c>
      <c r="AJ9" s="59" t="s">
        <v>638</v>
      </c>
      <c r="AK9" s="59" t="s">
        <v>638</v>
      </c>
      <c r="AL9" s="59" t="s">
        <v>638</v>
      </c>
      <c r="AN9" s="451"/>
      <c r="AO9" s="452"/>
      <c r="AP9" s="452"/>
      <c r="AQ9" s="452"/>
      <c r="AR9" s="452"/>
      <c r="AS9" s="453"/>
      <c r="AT9" s="457"/>
      <c r="AU9" s="457"/>
    </row>
    <row r="10" spans="2:47" ht="15.75" x14ac:dyDescent="0.25">
      <c r="B10" s="437"/>
      <c r="C10" s="437"/>
      <c r="D10" s="438"/>
      <c r="E10" s="442"/>
      <c r="F10" s="443"/>
      <c r="G10" s="443"/>
      <c r="H10" s="443"/>
      <c r="I10" s="444"/>
      <c r="J10" s="55" t="s">
        <v>638</v>
      </c>
      <c r="K10" s="56" t="s">
        <v>638</v>
      </c>
      <c r="L10" s="56" t="s">
        <v>638</v>
      </c>
      <c r="M10" s="56" t="s">
        <v>638</v>
      </c>
      <c r="N10" s="56" t="s">
        <v>638</v>
      </c>
      <c r="O10" s="57" t="s">
        <v>638</v>
      </c>
      <c r="P10" s="55" t="s">
        <v>638</v>
      </c>
      <c r="Q10" s="56" t="s">
        <v>638</v>
      </c>
      <c r="R10" s="56" t="s">
        <v>638</v>
      </c>
      <c r="S10" s="56" t="s">
        <v>638</v>
      </c>
      <c r="T10" s="56" t="s">
        <v>638</v>
      </c>
      <c r="U10" s="57" t="s">
        <v>638</v>
      </c>
      <c r="V10" s="55" t="s">
        <v>638</v>
      </c>
      <c r="W10" s="56" t="s">
        <v>638</v>
      </c>
      <c r="X10" s="56" t="s">
        <v>638</v>
      </c>
      <c r="Y10" s="56" t="s">
        <v>638</v>
      </c>
      <c r="Z10" s="56" t="s">
        <v>638</v>
      </c>
      <c r="AA10" s="57" t="s">
        <v>638</v>
      </c>
      <c r="AB10" s="55" t="s">
        <v>638</v>
      </c>
      <c r="AC10" s="56" t="s">
        <v>638</v>
      </c>
      <c r="AD10" s="56" t="s">
        <v>638</v>
      </c>
      <c r="AE10" s="56" t="s">
        <v>638</v>
      </c>
      <c r="AF10" s="56" t="s">
        <v>638</v>
      </c>
      <c r="AG10" s="57" t="s">
        <v>638</v>
      </c>
      <c r="AH10" s="58" t="s">
        <v>638</v>
      </c>
      <c r="AI10" s="59" t="s">
        <v>638</v>
      </c>
      <c r="AJ10" s="59" t="s">
        <v>638</v>
      </c>
      <c r="AK10" s="59" t="s">
        <v>638</v>
      </c>
      <c r="AL10" s="59" t="s">
        <v>638</v>
      </c>
      <c r="AN10" s="451"/>
      <c r="AO10" s="452"/>
      <c r="AP10" s="452"/>
      <c r="AQ10" s="452"/>
      <c r="AR10" s="452"/>
      <c r="AS10" s="453"/>
      <c r="AT10" s="457"/>
      <c r="AU10" s="457"/>
    </row>
    <row r="11" spans="2:47" ht="15.75" x14ac:dyDescent="0.25">
      <c r="B11" s="437"/>
      <c r="C11" s="437"/>
      <c r="D11" s="438"/>
      <c r="E11" s="442"/>
      <c r="F11" s="443"/>
      <c r="G11" s="443"/>
      <c r="H11" s="443"/>
      <c r="I11" s="444"/>
      <c r="J11" s="55" t="s">
        <v>638</v>
      </c>
      <c r="K11" s="56" t="s">
        <v>638</v>
      </c>
      <c r="L11" s="56" t="s">
        <v>638</v>
      </c>
      <c r="M11" s="56" t="s">
        <v>638</v>
      </c>
      <c r="N11" s="56" t="s">
        <v>638</v>
      </c>
      <c r="O11" s="57" t="s">
        <v>638</v>
      </c>
      <c r="P11" s="55" t="s">
        <v>638</v>
      </c>
      <c r="Q11" s="56" t="s">
        <v>638</v>
      </c>
      <c r="R11" s="56" t="s">
        <v>638</v>
      </c>
      <c r="S11" s="56" t="s">
        <v>638</v>
      </c>
      <c r="T11" s="56" t="s">
        <v>638</v>
      </c>
      <c r="U11" s="57" t="s">
        <v>638</v>
      </c>
      <c r="V11" s="55" t="s">
        <v>638</v>
      </c>
      <c r="W11" s="56" t="s">
        <v>638</v>
      </c>
      <c r="X11" s="56" t="s">
        <v>638</v>
      </c>
      <c r="Y11" s="56" t="s">
        <v>638</v>
      </c>
      <c r="Z11" s="56" t="s">
        <v>638</v>
      </c>
      <c r="AA11" s="57" t="s">
        <v>638</v>
      </c>
      <c r="AB11" s="55" t="s">
        <v>638</v>
      </c>
      <c r="AC11" s="56" t="s">
        <v>638</v>
      </c>
      <c r="AD11" s="56" t="s">
        <v>638</v>
      </c>
      <c r="AE11" s="56" t="s">
        <v>638</v>
      </c>
      <c r="AF11" s="56" t="s">
        <v>638</v>
      </c>
      <c r="AG11" s="57" t="s">
        <v>638</v>
      </c>
      <c r="AH11" s="58" t="s">
        <v>638</v>
      </c>
      <c r="AI11" s="59" t="s">
        <v>638</v>
      </c>
      <c r="AJ11" s="59" t="s">
        <v>638</v>
      </c>
      <c r="AK11" s="59" t="s">
        <v>638</v>
      </c>
      <c r="AL11" s="59" t="s">
        <v>638</v>
      </c>
      <c r="AN11" s="451"/>
      <c r="AO11" s="452"/>
      <c r="AP11" s="452"/>
      <c r="AQ11" s="452"/>
      <c r="AR11" s="452"/>
      <c r="AS11" s="453"/>
      <c r="AT11" s="457"/>
      <c r="AU11" s="457"/>
    </row>
    <row r="12" spans="2:47" ht="15.75" x14ac:dyDescent="0.25">
      <c r="B12" s="437"/>
      <c r="C12" s="437"/>
      <c r="D12" s="438"/>
      <c r="E12" s="442"/>
      <c r="F12" s="443"/>
      <c r="G12" s="443"/>
      <c r="H12" s="443"/>
      <c r="I12" s="444"/>
      <c r="J12" s="55" t="s">
        <v>638</v>
      </c>
      <c r="K12" s="56" t="s">
        <v>638</v>
      </c>
      <c r="L12" s="56" t="s">
        <v>638</v>
      </c>
      <c r="M12" s="56" t="s">
        <v>638</v>
      </c>
      <c r="N12" s="56" t="s">
        <v>638</v>
      </c>
      <c r="O12" s="57" t="s">
        <v>638</v>
      </c>
      <c r="P12" s="55" t="s">
        <v>638</v>
      </c>
      <c r="Q12" s="56" t="s">
        <v>638</v>
      </c>
      <c r="R12" s="56" t="s">
        <v>638</v>
      </c>
      <c r="S12" s="56" t="s">
        <v>638</v>
      </c>
      <c r="T12" s="56" t="s">
        <v>638</v>
      </c>
      <c r="U12" s="57" t="s">
        <v>638</v>
      </c>
      <c r="V12" s="55" t="s">
        <v>638</v>
      </c>
      <c r="W12" s="56" t="s">
        <v>638</v>
      </c>
      <c r="X12" s="56" t="s">
        <v>638</v>
      </c>
      <c r="Y12" s="56" t="s">
        <v>638</v>
      </c>
      <c r="Z12" s="56" t="s">
        <v>638</v>
      </c>
      <c r="AA12" s="57" t="s">
        <v>638</v>
      </c>
      <c r="AB12" s="55" t="s">
        <v>638</v>
      </c>
      <c r="AC12" s="56" t="s">
        <v>638</v>
      </c>
      <c r="AD12" s="56" t="s">
        <v>638</v>
      </c>
      <c r="AE12" s="56" t="s">
        <v>638</v>
      </c>
      <c r="AF12" s="56" t="s">
        <v>638</v>
      </c>
      <c r="AG12" s="57" t="s">
        <v>638</v>
      </c>
      <c r="AH12" s="58" t="s">
        <v>638</v>
      </c>
      <c r="AI12" s="59" t="s">
        <v>638</v>
      </c>
      <c r="AJ12" s="59" t="s">
        <v>638</v>
      </c>
      <c r="AK12" s="59" t="s">
        <v>638</v>
      </c>
      <c r="AL12" s="59" t="s">
        <v>638</v>
      </c>
      <c r="AN12" s="451"/>
      <c r="AO12" s="452"/>
      <c r="AP12" s="452"/>
      <c r="AQ12" s="452"/>
      <c r="AR12" s="452"/>
      <c r="AS12" s="453"/>
      <c r="AT12" s="457"/>
      <c r="AU12" s="457"/>
    </row>
    <row r="13" spans="2:47" ht="15.75" x14ac:dyDescent="0.25">
      <c r="B13" s="437"/>
      <c r="C13" s="437"/>
      <c r="D13" s="438"/>
      <c r="E13" s="442"/>
      <c r="F13" s="443"/>
      <c r="G13" s="443"/>
      <c r="H13" s="443"/>
      <c r="I13" s="444"/>
      <c r="J13" s="55" t="s">
        <v>638</v>
      </c>
      <c r="K13" s="56" t="s">
        <v>638</v>
      </c>
      <c r="L13" s="56" t="s">
        <v>638</v>
      </c>
      <c r="M13" s="56" t="s">
        <v>638</v>
      </c>
      <c r="N13" s="56" t="s">
        <v>638</v>
      </c>
      <c r="O13" s="57" t="s">
        <v>638</v>
      </c>
      <c r="P13" s="55" t="s">
        <v>638</v>
      </c>
      <c r="Q13" s="56" t="s">
        <v>638</v>
      </c>
      <c r="R13" s="56" t="s">
        <v>638</v>
      </c>
      <c r="S13" s="56" t="s">
        <v>638</v>
      </c>
      <c r="T13" s="56" t="s">
        <v>638</v>
      </c>
      <c r="U13" s="57" t="s">
        <v>638</v>
      </c>
      <c r="V13" s="55" t="s">
        <v>638</v>
      </c>
      <c r="W13" s="56" t="s">
        <v>638</v>
      </c>
      <c r="X13" s="56" t="s">
        <v>638</v>
      </c>
      <c r="Y13" s="56" t="s">
        <v>638</v>
      </c>
      <c r="Z13" s="56" t="s">
        <v>638</v>
      </c>
      <c r="AA13" s="57" t="s">
        <v>638</v>
      </c>
      <c r="AB13" s="55" t="s">
        <v>638</v>
      </c>
      <c r="AC13" s="56" t="s">
        <v>638</v>
      </c>
      <c r="AD13" s="56" t="s">
        <v>638</v>
      </c>
      <c r="AE13" s="56" t="s">
        <v>638</v>
      </c>
      <c r="AF13" s="56" t="s">
        <v>638</v>
      </c>
      <c r="AG13" s="57" t="s">
        <v>638</v>
      </c>
      <c r="AH13" s="58" t="s">
        <v>638</v>
      </c>
      <c r="AI13" s="59" t="s">
        <v>638</v>
      </c>
      <c r="AJ13" s="59" t="s">
        <v>638</v>
      </c>
      <c r="AK13" s="59" t="s">
        <v>638</v>
      </c>
      <c r="AL13" s="59" t="s">
        <v>638</v>
      </c>
      <c r="AN13" s="451"/>
      <c r="AO13" s="452"/>
      <c r="AP13" s="452"/>
      <c r="AQ13" s="452"/>
      <c r="AR13" s="452"/>
      <c r="AS13" s="453"/>
      <c r="AT13" s="457"/>
      <c r="AU13" s="457"/>
    </row>
    <row r="14" spans="2:47" ht="5.25" customHeight="1" thickBot="1" x14ac:dyDescent="0.3">
      <c r="B14" s="437"/>
      <c r="C14" s="437"/>
      <c r="D14" s="438"/>
      <c r="E14" s="442"/>
      <c r="F14" s="443"/>
      <c r="G14" s="443"/>
      <c r="H14" s="443"/>
      <c r="I14" s="444"/>
      <c r="J14" s="55" t="s">
        <v>638</v>
      </c>
      <c r="K14" s="56" t="s">
        <v>638</v>
      </c>
      <c r="L14" s="56" t="s">
        <v>638</v>
      </c>
      <c r="M14" s="56" t="s">
        <v>638</v>
      </c>
      <c r="N14" s="56" t="s">
        <v>638</v>
      </c>
      <c r="O14" s="57" t="s">
        <v>638</v>
      </c>
      <c r="P14" s="55" t="s">
        <v>638</v>
      </c>
      <c r="Q14" s="56" t="s">
        <v>638</v>
      </c>
      <c r="R14" s="56" t="s">
        <v>638</v>
      </c>
      <c r="S14" s="56" t="s">
        <v>638</v>
      </c>
      <c r="T14" s="56" t="s">
        <v>638</v>
      </c>
      <c r="U14" s="57" t="s">
        <v>638</v>
      </c>
      <c r="V14" s="55" t="s">
        <v>638</v>
      </c>
      <c r="W14" s="56" t="s">
        <v>638</v>
      </c>
      <c r="X14" s="56" t="s">
        <v>638</v>
      </c>
      <c r="Y14" s="56" t="s">
        <v>638</v>
      </c>
      <c r="Z14" s="56" t="s">
        <v>638</v>
      </c>
      <c r="AA14" s="57" t="s">
        <v>638</v>
      </c>
      <c r="AB14" s="55" t="s">
        <v>638</v>
      </c>
      <c r="AC14" s="56" t="s">
        <v>638</v>
      </c>
      <c r="AD14" s="56" t="s">
        <v>638</v>
      </c>
      <c r="AE14" s="56" t="s">
        <v>638</v>
      </c>
      <c r="AF14" s="56" t="s">
        <v>638</v>
      </c>
      <c r="AG14" s="57" t="s">
        <v>638</v>
      </c>
      <c r="AH14" s="58" t="s">
        <v>638</v>
      </c>
      <c r="AI14" s="59" t="s">
        <v>638</v>
      </c>
      <c r="AJ14" s="59" t="s">
        <v>638</v>
      </c>
      <c r="AK14" s="59" t="s">
        <v>638</v>
      </c>
      <c r="AL14" s="59" t="s">
        <v>638</v>
      </c>
      <c r="AN14" s="451"/>
      <c r="AO14" s="452"/>
      <c r="AP14" s="452"/>
      <c r="AQ14" s="452"/>
      <c r="AR14" s="452"/>
      <c r="AS14" s="453"/>
      <c r="AT14" s="457"/>
      <c r="AU14" s="457"/>
    </row>
    <row r="15" spans="2:47" ht="16.5" hidden="1" thickBot="1" x14ac:dyDescent="0.3">
      <c r="B15" s="437"/>
      <c r="C15" s="437"/>
      <c r="D15" s="438"/>
      <c r="E15" s="442"/>
      <c r="F15" s="443"/>
      <c r="G15" s="443"/>
      <c r="H15" s="443"/>
      <c r="I15" s="444"/>
      <c r="J15" s="55" t="s">
        <v>638</v>
      </c>
      <c r="K15" s="56" t="s">
        <v>638</v>
      </c>
      <c r="L15" s="56" t="s">
        <v>638</v>
      </c>
      <c r="M15" s="56" t="s">
        <v>638</v>
      </c>
      <c r="N15" s="56" t="s">
        <v>638</v>
      </c>
      <c r="O15" s="57" t="s">
        <v>638</v>
      </c>
      <c r="P15" s="55" t="s">
        <v>638</v>
      </c>
      <c r="Q15" s="56" t="s">
        <v>638</v>
      </c>
      <c r="R15" s="56" t="s">
        <v>638</v>
      </c>
      <c r="S15" s="56" t="s">
        <v>638</v>
      </c>
      <c r="T15" s="56" t="s">
        <v>638</v>
      </c>
      <c r="U15" s="57" t="s">
        <v>638</v>
      </c>
      <c r="V15" s="55" t="s">
        <v>638</v>
      </c>
      <c r="W15" s="56" t="s">
        <v>638</v>
      </c>
      <c r="X15" s="56" t="s">
        <v>638</v>
      </c>
      <c r="Y15" s="56" t="s">
        <v>638</v>
      </c>
      <c r="Z15" s="56" t="s">
        <v>638</v>
      </c>
      <c r="AA15" s="57" t="s">
        <v>638</v>
      </c>
      <c r="AB15" s="55" t="s">
        <v>638</v>
      </c>
      <c r="AC15" s="56" t="s">
        <v>638</v>
      </c>
      <c r="AD15" s="56" t="s">
        <v>638</v>
      </c>
      <c r="AE15" s="56" t="s">
        <v>638</v>
      </c>
      <c r="AF15" s="56" t="s">
        <v>638</v>
      </c>
      <c r="AG15" s="57" t="s">
        <v>638</v>
      </c>
      <c r="AH15" s="58" t="s">
        <v>638</v>
      </c>
      <c r="AI15" s="59" t="s">
        <v>638</v>
      </c>
      <c r="AJ15" s="59" t="s">
        <v>638</v>
      </c>
      <c r="AK15" s="59" t="s">
        <v>638</v>
      </c>
      <c r="AL15" s="59" t="s">
        <v>638</v>
      </c>
      <c r="AN15" s="451"/>
      <c r="AO15" s="452"/>
      <c r="AP15" s="452"/>
      <c r="AQ15" s="452"/>
      <c r="AR15" s="452"/>
      <c r="AS15" s="453"/>
      <c r="AT15" s="36"/>
      <c r="AU15" s="36"/>
    </row>
    <row r="16" spans="2:47" ht="16.5" hidden="1" thickBot="1" x14ac:dyDescent="0.3">
      <c r="B16" s="437"/>
      <c r="C16" s="437"/>
      <c r="D16" s="438"/>
      <c r="E16" s="442"/>
      <c r="F16" s="443"/>
      <c r="G16" s="443"/>
      <c r="H16" s="443"/>
      <c r="I16" s="444"/>
      <c r="J16" s="55" t="s">
        <v>638</v>
      </c>
      <c r="K16" s="56" t="s">
        <v>638</v>
      </c>
      <c r="L16" s="56" t="s">
        <v>638</v>
      </c>
      <c r="M16" s="56" t="s">
        <v>638</v>
      </c>
      <c r="N16" s="56" t="s">
        <v>638</v>
      </c>
      <c r="O16" s="57" t="s">
        <v>638</v>
      </c>
      <c r="P16" s="55" t="s">
        <v>638</v>
      </c>
      <c r="Q16" s="56" t="s">
        <v>638</v>
      </c>
      <c r="R16" s="56" t="s">
        <v>638</v>
      </c>
      <c r="S16" s="56" t="s">
        <v>638</v>
      </c>
      <c r="T16" s="56" t="s">
        <v>638</v>
      </c>
      <c r="U16" s="57" t="s">
        <v>638</v>
      </c>
      <c r="V16" s="55" t="s">
        <v>638</v>
      </c>
      <c r="W16" s="56" t="s">
        <v>638</v>
      </c>
      <c r="X16" s="56" t="s">
        <v>638</v>
      </c>
      <c r="Y16" s="56" t="s">
        <v>638</v>
      </c>
      <c r="Z16" s="56" t="s">
        <v>638</v>
      </c>
      <c r="AA16" s="57" t="s">
        <v>638</v>
      </c>
      <c r="AB16" s="55" t="s">
        <v>638</v>
      </c>
      <c r="AC16" s="56" t="s">
        <v>638</v>
      </c>
      <c r="AD16" s="56" t="s">
        <v>638</v>
      </c>
      <c r="AE16" s="56" t="s">
        <v>638</v>
      </c>
      <c r="AF16" s="56" t="s">
        <v>638</v>
      </c>
      <c r="AG16" s="57" t="s">
        <v>638</v>
      </c>
      <c r="AH16" s="58" t="s">
        <v>638</v>
      </c>
      <c r="AI16" s="59" t="s">
        <v>638</v>
      </c>
      <c r="AJ16" s="59" t="s">
        <v>638</v>
      </c>
      <c r="AK16" s="59" t="s">
        <v>638</v>
      </c>
      <c r="AL16" s="59" t="s">
        <v>638</v>
      </c>
      <c r="AN16" s="451"/>
      <c r="AO16" s="452"/>
      <c r="AP16" s="452"/>
      <c r="AQ16" s="452"/>
      <c r="AR16" s="452"/>
      <c r="AS16" s="453"/>
      <c r="AT16" s="36"/>
      <c r="AU16" s="36"/>
    </row>
    <row r="17" spans="2:47" ht="16.5" hidden="1" thickBot="1" x14ac:dyDescent="0.3">
      <c r="B17" s="437"/>
      <c r="C17" s="437"/>
      <c r="D17" s="438"/>
      <c r="E17" s="445"/>
      <c r="F17" s="446"/>
      <c r="G17" s="446"/>
      <c r="H17" s="446"/>
      <c r="I17" s="447"/>
      <c r="J17" s="60" t="s">
        <v>638</v>
      </c>
      <c r="K17" s="61" t="s">
        <v>638</v>
      </c>
      <c r="L17" s="61" t="s">
        <v>638</v>
      </c>
      <c r="M17" s="61" t="s">
        <v>638</v>
      </c>
      <c r="N17" s="61" t="s">
        <v>638</v>
      </c>
      <c r="O17" s="62" t="s">
        <v>638</v>
      </c>
      <c r="P17" s="55" t="s">
        <v>638</v>
      </c>
      <c r="Q17" s="56" t="s">
        <v>638</v>
      </c>
      <c r="R17" s="56" t="s">
        <v>638</v>
      </c>
      <c r="S17" s="56" t="s">
        <v>638</v>
      </c>
      <c r="T17" s="56" t="s">
        <v>638</v>
      </c>
      <c r="U17" s="57" t="s">
        <v>638</v>
      </c>
      <c r="V17" s="60" t="s">
        <v>638</v>
      </c>
      <c r="W17" s="61" t="s">
        <v>638</v>
      </c>
      <c r="X17" s="61" t="s">
        <v>638</v>
      </c>
      <c r="Y17" s="61" t="s">
        <v>638</v>
      </c>
      <c r="Z17" s="61" t="s">
        <v>638</v>
      </c>
      <c r="AA17" s="62" t="s">
        <v>638</v>
      </c>
      <c r="AB17" s="55" t="s">
        <v>638</v>
      </c>
      <c r="AC17" s="56" t="s">
        <v>638</v>
      </c>
      <c r="AD17" s="56" t="s">
        <v>638</v>
      </c>
      <c r="AE17" s="56" t="s">
        <v>638</v>
      </c>
      <c r="AF17" s="56" t="s">
        <v>638</v>
      </c>
      <c r="AG17" s="57" t="s">
        <v>638</v>
      </c>
      <c r="AH17" s="63" t="s">
        <v>638</v>
      </c>
      <c r="AI17" s="64" t="s">
        <v>638</v>
      </c>
      <c r="AJ17" s="64" t="s">
        <v>638</v>
      </c>
      <c r="AK17" s="64" t="s">
        <v>638</v>
      </c>
      <c r="AL17" s="64" t="s">
        <v>638</v>
      </c>
      <c r="AN17" s="454"/>
      <c r="AO17" s="455"/>
      <c r="AP17" s="455"/>
      <c r="AQ17" s="455"/>
      <c r="AR17" s="455"/>
      <c r="AS17" s="456"/>
      <c r="AT17" s="36"/>
      <c r="AU17" s="36"/>
    </row>
    <row r="18" spans="2:47" ht="15.75" customHeight="1" x14ac:dyDescent="0.25">
      <c r="B18" s="437"/>
      <c r="C18" s="437"/>
      <c r="D18" s="438"/>
      <c r="E18" s="439" t="s">
        <v>640</v>
      </c>
      <c r="F18" s="440"/>
      <c r="G18" s="440"/>
      <c r="H18" s="440"/>
      <c r="I18" s="440"/>
      <c r="J18" s="197" t="s">
        <v>638</v>
      </c>
      <c r="K18" s="198" t="s">
        <v>638</v>
      </c>
      <c r="L18" s="198" t="s">
        <v>638</v>
      </c>
      <c r="M18" s="198" t="s">
        <v>638</v>
      </c>
      <c r="N18" s="198" t="s">
        <v>638</v>
      </c>
      <c r="O18" s="199" t="s">
        <v>638</v>
      </c>
      <c r="P18" s="197" t="s">
        <v>638</v>
      </c>
      <c r="Q18" s="198" t="s">
        <v>638</v>
      </c>
      <c r="R18" s="65" t="s">
        <v>638</v>
      </c>
      <c r="S18" s="65" t="s">
        <v>638</v>
      </c>
      <c r="T18" s="65" t="s">
        <v>638</v>
      </c>
      <c r="U18" s="66" t="s">
        <v>638</v>
      </c>
      <c r="V18" s="50" t="s">
        <v>638</v>
      </c>
      <c r="W18" s="51" t="s">
        <v>638</v>
      </c>
      <c r="X18" s="51" t="s">
        <v>638</v>
      </c>
      <c r="Y18" s="51" t="s">
        <v>638</v>
      </c>
      <c r="Z18" s="51" t="s">
        <v>638</v>
      </c>
      <c r="AA18" s="52" t="s">
        <v>638</v>
      </c>
      <c r="AB18" s="50" t="s">
        <v>638</v>
      </c>
      <c r="AC18" s="51" t="s">
        <v>638</v>
      </c>
      <c r="AD18" s="51" t="s">
        <v>638</v>
      </c>
      <c r="AE18" s="51" t="s">
        <v>638</v>
      </c>
      <c r="AF18" s="51" t="s">
        <v>638</v>
      </c>
      <c r="AG18" s="52" t="s">
        <v>638</v>
      </c>
      <c r="AH18" s="53" t="s">
        <v>638</v>
      </c>
      <c r="AI18" s="54" t="s">
        <v>638</v>
      </c>
      <c r="AJ18" s="54" t="s">
        <v>638</v>
      </c>
      <c r="AK18" s="54" t="s">
        <v>638</v>
      </c>
      <c r="AL18" s="54" t="s">
        <v>638</v>
      </c>
      <c r="AN18" s="459" t="s">
        <v>545</v>
      </c>
      <c r="AO18" s="460"/>
      <c r="AP18" s="460"/>
      <c r="AQ18" s="460"/>
      <c r="AR18" s="460"/>
      <c r="AS18" s="460"/>
      <c r="AT18" s="465" t="s">
        <v>641</v>
      </c>
      <c r="AU18" s="466"/>
    </row>
    <row r="19" spans="2:47" ht="15.75" customHeight="1" x14ac:dyDescent="0.25">
      <c r="B19" s="437"/>
      <c r="C19" s="437"/>
      <c r="D19" s="438"/>
      <c r="E19" s="458"/>
      <c r="F19" s="443"/>
      <c r="G19" s="443"/>
      <c r="H19" s="443"/>
      <c r="I19" s="443"/>
      <c r="J19" s="200" t="s">
        <v>638</v>
      </c>
      <c r="K19" s="201" t="s">
        <v>638</v>
      </c>
      <c r="L19" s="201" t="s">
        <v>638</v>
      </c>
      <c r="M19" s="201" t="s">
        <v>638</v>
      </c>
      <c r="N19" s="201" t="s">
        <v>638</v>
      </c>
      <c r="O19" s="202" t="s">
        <v>638</v>
      </c>
      <c r="P19" s="200" t="s">
        <v>638</v>
      </c>
      <c r="Q19" s="201" t="s">
        <v>638</v>
      </c>
      <c r="R19" s="68" t="s">
        <v>638</v>
      </c>
      <c r="S19" s="68" t="s">
        <v>638</v>
      </c>
      <c r="T19" s="68" t="s">
        <v>638</v>
      </c>
      <c r="U19" s="69" t="s">
        <v>638</v>
      </c>
      <c r="V19" s="55" t="s">
        <v>638</v>
      </c>
      <c r="W19" s="56" t="s">
        <v>638</v>
      </c>
      <c r="X19" s="56" t="s">
        <v>638</v>
      </c>
      <c r="Y19" s="56" t="s">
        <v>638</v>
      </c>
      <c r="Z19" s="56" t="s">
        <v>638</v>
      </c>
      <c r="AA19" s="57" t="s">
        <v>638</v>
      </c>
      <c r="AB19" s="55" t="s">
        <v>638</v>
      </c>
      <c r="AC19" s="56" t="s">
        <v>638</v>
      </c>
      <c r="AD19" s="56" t="s">
        <v>638</v>
      </c>
      <c r="AE19" s="56" t="s">
        <v>638</v>
      </c>
      <c r="AF19" s="56" t="s">
        <v>638</v>
      </c>
      <c r="AG19" s="57" t="s">
        <v>638</v>
      </c>
      <c r="AH19" s="58" t="s">
        <v>638</v>
      </c>
      <c r="AI19" s="59" t="s">
        <v>638</v>
      </c>
      <c r="AJ19" s="59" t="s">
        <v>638</v>
      </c>
      <c r="AK19" s="59" t="s">
        <v>638</v>
      </c>
      <c r="AL19" s="59" t="s">
        <v>638</v>
      </c>
      <c r="AN19" s="461"/>
      <c r="AO19" s="462"/>
      <c r="AP19" s="462"/>
      <c r="AQ19" s="462"/>
      <c r="AR19" s="462"/>
      <c r="AS19" s="462"/>
      <c r="AT19" s="467"/>
      <c r="AU19" s="468"/>
    </row>
    <row r="20" spans="2:47" ht="15.75" customHeight="1" x14ac:dyDescent="0.25">
      <c r="B20" s="437"/>
      <c r="C20" s="437"/>
      <c r="D20" s="438"/>
      <c r="E20" s="442"/>
      <c r="F20" s="443"/>
      <c r="G20" s="443"/>
      <c r="H20" s="443"/>
      <c r="I20" s="443"/>
      <c r="J20" s="200" t="s">
        <v>638</v>
      </c>
      <c r="K20" s="201" t="s">
        <v>638</v>
      </c>
      <c r="L20" s="201" t="s">
        <v>638</v>
      </c>
      <c r="M20" s="201" t="s">
        <v>638</v>
      </c>
      <c r="N20" s="201" t="s">
        <v>638</v>
      </c>
      <c r="O20" s="202" t="s">
        <v>638</v>
      </c>
      <c r="P20" s="200" t="s">
        <v>638</v>
      </c>
      <c r="Q20" s="201" t="s">
        <v>638</v>
      </c>
      <c r="R20" s="68" t="s">
        <v>638</v>
      </c>
      <c r="S20" s="68" t="s">
        <v>638</v>
      </c>
      <c r="T20" s="68" t="s">
        <v>638</v>
      </c>
      <c r="U20" s="69" t="s">
        <v>638</v>
      </c>
      <c r="V20" s="55" t="s">
        <v>638</v>
      </c>
      <c r="W20" s="56" t="s">
        <v>638</v>
      </c>
      <c r="X20" s="56" t="s">
        <v>638</v>
      </c>
      <c r="Y20" s="56" t="s">
        <v>638</v>
      </c>
      <c r="Z20" s="56" t="s">
        <v>638</v>
      </c>
      <c r="AA20" s="57" t="s">
        <v>638</v>
      </c>
      <c r="AB20" s="55" t="s">
        <v>638</v>
      </c>
      <c r="AC20" s="56" t="s">
        <v>638</v>
      </c>
      <c r="AD20" s="56" t="s">
        <v>638</v>
      </c>
      <c r="AE20" s="56" t="s">
        <v>638</v>
      </c>
      <c r="AF20" s="56" t="s">
        <v>638</v>
      </c>
      <c r="AG20" s="57" t="s">
        <v>638</v>
      </c>
      <c r="AH20" s="58" t="s">
        <v>638</v>
      </c>
      <c r="AI20" s="59" t="s">
        <v>638</v>
      </c>
      <c r="AJ20" s="59" t="s">
        <v>638</v>
      </c>
      <c r="AK20" s="59" t="s">
        <v>638</v>
      </c>
      <c r="AL20" s="59" t="s">
        <v>638</v>
      </c>
      <c r="AN20" s="461"/>
      <c r="AO20" s="462"/>
      <c r="AP20" s="462"/>
      <c r="AQ20" s="462"/>
      <c r="AR20" s="462"/>
      <c r="AS20" s="462"/>
      <c r="AT20" s="467"/>
      <c r="AU20" s="468"/>
    </row>
    <row r="21" spans="2:47" ht="15.75" customHeight="1" x14ac:dyDescent="0.25">
      <c r="B21" s="437"/>
      <c r="C21" s="437"/>
      <c r="D21" s="438"/>
      <c r="E21" s="442"/>
      <c r="F21" s="443"/>
      <c r="G21" s="443"/>
      <c r="H21" s="443"/>
      <c r="I21" s="443"/>
      <c r="J21" s="200" t="s">
        <v>638</v>
      </c>
      <c r="K21" s="201" t="s">
        <v>638</v>
      </c>
      <c r="L21" s="201" t="s">
        <v>638</v>
      </c>
      <c r="M21" s="201" t="s">
        <v>638</v>
      </c>
      <c r="N21" s="201" t="s">
        <v>638</v>
      </c>
      <c r="O21" s="202" t="s">
        <v>638</v>
      </c>
      <c r="P21" s="200" t="s">
        <v>638</v>
      </c>
      <c r="Q21" s="201" t="s">
        <v>638</v>
      </c>
      <c r="R21" s="68" t="s">
        <v>638</v>
      </c>
      <c r="S21" s="68" t="s">
        <v>638</v>
      </c>
      <c r="T21" s="68" t="s">
        <v>638</v>
      </c>
      <c r="U21" s="69" t="s">
        <v>638</v>
      </c>
      <c r="V21" s="55" t="s">
        <v>638</v>
      </c>
      <c r="W21" s="56" t="s">
        <v>638</v>
      </c>
      <c r="X21" s="56" t="s">
        <v>638</v>
      </c>
      <c r="Y21" s="56" t="s">
        <v>638</v>
      </c>
      <c r="Z21" s="56" t="s">
        <v>638</v>
      </c>
      <c r="AA21" s="57" t="s">
        <v>638</v>
      </c>
      <c r="AB21" s="55" t="s">
        <v>638</v>
      </c>
      <c r="AC21" s="56" t="s">
        <v>638</v>
      </c>
      <c r="AD21" s="56" t="s">
        <v>638</v>
      </c>
      <c r="AE21" s="56" t="s">
        <v>638</v>
      </c>
      <c r="AF21" s="56" t="s">
        <v>638</v>
      </c>
      <c r="AG21" s="57" t="s">
        <v>638</v>
      </c>
      <c r="AH21" s="58" t="s">
        <v>638</v>
      </c>
      <c r="AI21" s="59" t="s">
        <v>638</v>
      </c>
      <c r="AJ21" s="59" t="s">
        <v>638</v>
      </c>
      <c r="AK21" s="59" t="s">
        <v>638</v>
      </c>
      <c r="AL21" s="59" t="s">
        <v>638</v>
      </c>
      <c r="AN21" s="461"/>
      <c r="AO21" s="462"/>
      <c r="AP21" s="462"/>
      <c r="AQ21" s="462"/>
      <c r="AR21" s="462"/>
      <c r="AS21" s="462"/>
      <c r="AT21" s="467"/>
      <c r="AU21" s="468"/>
    </row>
    <row r="22" spans="2:47" ht="15.75" customHeight="1" x14ac:dyDescent="0.25">
      <c r="B22" s="437"/>
      <c r="C22" s="437"/>
      <c r="D22" s="438"/>
      <c r="E22" s="442"/>
      <c r="F22" s="443"/>
      <c r="G22" s="443"/>
      <c r="H22" s="443"/>
      <c r="I22" s="443"/>
      <c r="J22" s="200" t="s">
        <v>638</v>
      </c>
      <c r="K22" s="201" t="s">
        <v>638</v>
      </c>
      <c r="L22" s="201" t="s">
        <v>638</v>
      </c>
      <c r="M22" s="201" t="s">
        <v>638</v>
      </c>
      <c r="N22" s="201" t="s">
        <v>638</v>
      </c>
      <c r="O22" s="202" t="s">
        <v>638</v>
      </c>
      <c r="P22" s="200" t="s">
        <v>638</v>
      </c>
      <c r="Q22" s="201" t="s">
        <v>638</v>
      </c>
      <c r="R22" s="68" t="s">
        <v>638</v>
      </c>
      <c r="S22" s="68" t="s">
        <v>638</v>
      </c>
      <c r="T22" s="68" t="s">
        <v>638</v>
      </c>
      <c r="U22" s="69" t="s">
        <v>638</v>
      </c>
      <c r="V22" s="55" t="s">
        <v>638</v>
      </c>
      <c r="W22" s="56" t="s">
        <v>638</v>
      </c>
      <c r="X22" s="56" t="s">
        <v>638</v>
      </c>
      <c r="Y22" s="56" t="s">
        <v>638</v>
      </c>
      <c r="Z22" s="56" t="s">
        <v>638</v>
      </c>
      <c r="AA22" s="57" t="s">
        <v>638</v>
      </c>
      <c r="AB22" s="55" t="s">
        <v>638</v>
      </c>
      <c r="AC22" s="56" t="s">
        <v>638</v>
      </c>
      <c r="AD22" s="56" t="s">
        <v>638</v>
      </c>
      <c r="AE22" s="56" t="s">
        <v>638</v>
      </c>
      <c r="AF22" s="56" t="s">
        <v>638</v>
      </c>
      <c r="AG22" s="57" t="s">
        <v>638</v>
      </c>
      <c r="AH22" s="58" t="s">
        <v>638</v>
      </c>
      <c r="AI22" s="59" t="s">
        <v>638</v>
      </c>
      <c r="AJ22" s="59" t="s">
        <v>638</v>
      </c>
      <c r="AK22" s="59" t="s">
        <v>638</v>
      </c>
      <c r="AL22" s="59" t="s">
        <v>638</v>
      </c>
      <c r="AN22" s="461"/>
      <c r="AO22" s="462"/>
      <c r="AP22" s="462"/>
      <c r="AQ22" s="462"/>
      <c r="AR22" s="462"/>
      <c r="AS22" s="462"/>
      <c r="AT22" s="467"/>
      <c r="AU22" s="468"/>
    </row>
    <row r="23" spans="2:47" ht="0.75" customHeight="1" x14ac:dyDescent="0.25">
      <c r="B23" s="437"/>
      <c r="C23" s="437"/>
      <c r="D23" s="438"/>
      <c r="E23" s="442"/>
      <c r="F23" s="443"/>
      <c r="G23" s="443"/>
      <c r="H23" s="443"/>
      <c r="I23" s="443"/>
      <c r="J23" s="200" t="s">
        <v>638</v>
      </c>
      <c r="K23" s="201" t="s">
        <v>638</v>
      </c>
      <c r="L23" s="201" t="s">
        <v>638</v>
      </c>
      <c r="M23" s="201" t="s">
        <v>638</v>
      </c>
      <c r="N23" s="201" t="s">
        <v>638</v>
      </c>
      <c r="O23" s="202" t="s">
        <v>638</v>
      </c>
      <c r="P23" s="200" t="s">
        <v>638</v>
      </c>
      <c r="Q23" s="201" t="s">
        <v>638</v>
      </c>
      <c r="R23" s="68" t="s">
        <v>638</v>
      </c>
      <c r="S23" s="68" t="s">
        <v>638</v>
      </c>
      <c r="T23" s="68" t="s">
        <v>638</v>
      </c>
      <c r="U23" s="69" t="s">
        <v>638</v>
      </c>
      <c r="V23" s="55" t="s">
        <v>638</v>
      </c>
      <c r="W23" s="56" t="s">
        <v>638</v>
      </c>
      <c r="X23" s="56" t="s">
        <v>638</v>
      </c>
      <c r="Y23" s="56" t="s">
        <v>638</v>
      </c>
      <c r="Z23" s="56" t="s">
        <v>638</v>
      </c>
      <c r="AA23" s="57" t="s">
        <v>638</v>
      </c>
      <c r="AB23" s="55" t="s">
        <v>638</v>
      </c>
      <c r="AC23" s="56" t="s">
        <v>638</v>
      </c>
      <c r="AD23" s="56" t="s">
        <v>638</v>
      </c>
      <c r="AE23" s="56" t="s">
        <v>638</v>
      </c>
      <c r="AF23" s="56" t="s">
        <v>638</v>
      </c>
      <c r="AG23" s="57" t="s">
        <v>638</v>
      </c>
      <c r="AH23" s="58" t="s">
        <v>638</v>
      </c>
      <c r="AI23" s="59" t="s">
        <v>638</v>
      </c>
      <c r="AJ23" s="59" t="s">
        <v>638</v>
      </c>
      <c r="AK23" s="59" t="s">
        <v>638</v>
      </c>
      <c r="AL23" s="59" t="s">
        <v>638</v>
      </c>
      <c r="AN23" s="461"/>
      <c r="AO23" s="462"/>
      <c r="AP23" s="462"/>
      <c r="AQ23" s="462"/>
      <c r="AR23" s="462"/>
      <c r="AS23" s="462"/>
      <c r="AT23" s="467"/>
      <c r="AU23" s="468"/>
    </row>
    <row r="24" spans="2:47" ht="15.75" hidden="1" customHeight="1" x14ac:dyDescent="0.25">
      <c r="B24" s="437"/>
      <c r="C24" s="437"/>
      <c r="D24" s="438"/>
      <c r="E24" s="442"/>
      <c r="F24" s="443"/>
      <c r="G24" s="443"/>
      <c r="H24" s="443"/>
      <c r="I24" s="443"/>
      <c r="J24" s="200" t="s">
        <v>638</v>
      </c>
      <c r="K24" s="201" t="s">
        <v>638</v>
      </c>
      <c r="L24" s="201" t="s">
        <v>638</v>
      </c>
      <c r="M24" s="201" t="s">
        <v>638</v>
      </c>
      <c r="N24" s="201" t="s">
        <v>638</v>
      </c>
      <c r="O24" s="202" t="s">
        <v>638</v>
      </c>
      <c r="P24" s="200" t="s">
        <v>638</v>
      </c>
      <c r="Q24" s="201" t="s">
        <v>638</v>
      </c>
      <c r="R24" s="68" t="s">
        <v>638</v>
      </c>
      <c r="S24" s="68" t="s">
        <v>638</v>
      </c>
      <c r="T24" s="68" t="s">
        <v>638</v>
      </c>
      <c r="U24" s="69" t="s">
        <v>638</v>
      </c>
      <c r="V24" s="55" t="s">
        <v>638</v>
      </c>
      <c r="W24" s="56" t="s">
        <v>638</v>
      </c>
      <c r="X24" s="56" t="s">
        <v>638</v>
      </c>
      <c r="Y24" s="56" t="s">
        <v>638</v>
      </c>
      <c r="Z24" s="56" t="s">
        <v>638</v>
      </c>
      <c r="AA24" s="57" t="s">
        <v>638</v>
      </c>
      <c r="AB24" s="55" t="s">
        <v>638</v>
      </c>
      <c r="AC24" s="56" t="s">
        <v>638</v>
      </c>
      <c r="AD24" s="56" t="s">
        <v>638</v>
      </c>
      <c r="AE24" s="56" t="s">
        <v>638</v>
      </c>
      <c r="AF24" s="56" t="s">
        <v>638</v>
      </c>
      <c r="AG24" s="57" t="s">
        <v>638</v>
      </c>
      <c r="AH24" s="58" t="s">
        <v>638</v>
      </c>
      <c r="AI24" s="59" t="s">
        <v>638</v>
      </c>
      <c r="AJ24" s="59" t="s">
        <v>638</v>
      </c>
      <c r="AK24" s="59" t="s">
        <v>638</v>
      </c>
      <c r="AL24" s="59" t="s">
        <v>638</v>
      </c>
      <c r="AN24" s="461"/>
      <c r="AO24" s="462"/>
      <c r="AP24" s="462"/>
      <c r="AQ24" s="462"/>
      <c r="AR24" s="462"/>
      <c r="AS24" s="462"/>
      <c r="AT24" s="467"/>
      <c r="AU24" s="468"/>
    </row>
    <row r="25" spans="2:47" ht="15.75" hidden="1" customHeight="1" thickBot="1" x14ac:dyDescent="0.3">
      <c r="B25" s="437"/>
      <c r="C25" s="437"/>
      <c r="D25" s="438"/>
      <c r="E25" s="442"/>
      <c r="F25" s="443"/>
      <c r="G25" s="443"/>
      <c r="H25" s="443"/>
      <c r="I25" s="443"/>
      <c r="J25" s="200" t="s">
        <v>638</v>
      </c>
      <c r="K25" s="201" t="s">
        <v>638</v>
      </c>
      <c r="L25" s="201" t="s">
        <v>638</v>
      </c>
      <c r="M25" s="201" t="s">
        <v>638</v>
      </c>
      <c r="N25" s="201" t="s">
        <v>638</v>
      </c>
      <c r="O25" s="202" t="s">
        <v>638</v>
      </c>
      <c r="P25" s="200" t="s">
        <v>638</v>
      </c>
      <c r="Q25" s="201" t="s">
        <v>638</v>
      </c>
      <c r="R25" s="68" t="s">
        <v>638</v>
      </c>
      <c r="S25" s="68" t="s">
        <v>638</v>
      </c>
      <c r="T25" s="68" t="s">
        <v>638</v>
      </c>
      <c r="U25" s="69" t="s">
        <v>638</v>
      </c>
      <c r="V25" s="55" t="s">
        <v>638</v>
      </c>
      <c r="W25" s="56" t="s">
        <v>638</v>
      </c>
      <c r="X25" s="56" t="s">
        <v>638</v>
      </c>
      <c r="Y25" s="56" t="s">
        <v>638</v>
      </c>
      <c r="Z25" s="56" t="s">
        <v>638</v>
      </c>
      <c r="AA25" s="57" t="s">
        <v>638</v>
      </c>
      <c r="AB25" s="55" t="s">
        <v>638</v>
      </c>
      <c r="AC25" s="56" t="s">
        <v>638</v>
      </c>
      <c r="AD25" s="56" t="s">
        <v>638</v>
      </c>
      <c r="AE25" s="56" t="s">
        <v>638</v>
      </c>
      <c r="AF25" s="56" t="s">
        <v>638</v>
      </c>
      <c r="AG25" s="57" t="s">
        <v>638</v>
      </c>
      <c r="AH25" s="58" t="s">
        <v>638</v>
      </c>
      <c r="AI25" s="59" t="s">
        <v>638</v>
      </c>
      <c r="AJ25" s="59" t="s">
        <v>638</v>
      </c>
      <c r="AK25" s="59" t="s">
        <v>638</v>
      </c>
      <c r="AL25" s="59" t="s">
        <v>638</v>
      </c>
      <c r="AN25" s="461"/>
      <c r="AO25" s="462"/>
      <c r="AP25" s="462"/>
      <c r="AQ25" s="462"/>
      <c r="AR25" s="462"/>
      <c r="AS25" s="462"/>
      <c r="AT25" s="467"/>
      <c r="AU25" s="468"/>
    </row>
    <row r="26" spans="2:47" ht="15.75" hidden="1" customHeight="1" thickBot="1" x14ac:dyDescent="0.3">
      <c r="B26" s="437"/>
      <c r="C26" s="437"/>
      <c r="D26" s="438"/>
      <c r="E26" s="442"/>
      <c r="F26" s="443"/>
      <c r="G26" s="443"/>
      <c r="H26" s="443"/>
      <c r="I26" s="443"/>
      <c r="J26" s="200" t="s">
        <v>638</v>
      </c>
      <c r="K26" s="201" t="s">
        <v>638</v>
      </c>
      <c r="L26" s="201" t="s">
        <v>638</v>
      </c>
      <c r="M26" s="201" t="s">
        <v>638</v>
      </c>
      <c r="N26" s="201" t="s">
        <v>638</v>
      </c>
      <c r="O26" s="202" t="s">
        <v>638</v>
      </c>
      <c r="P26" s="200" t="s">
        <v>638</v>
      </c>
      <c r="Q26" s="201" t="s">
        <v>638</v>
      </c>
      <c r="R26" s="68" t="s">
        <v>638</v>
      </c>
      <c r="S26" s="68" t="s">
        <v>638</v>
      </c>
      <c r="T26" s="68" t="s">
        <v>638</v>
      </c>
      <c r="U26" s="69" t="s">
        <v>638</v>
      </c>
      <c r="V26" s="55" t="s">
        <v>638</v>
      </c>
      <c r="W26" s="56" t="s">
        <v>638</v>
      </c>
      <c r="X26" s="56" t="s">
        <v>638</v>
      </c>
      <c r="Y26" s="56" t="s">
        <v>638</v>
      </c>
      <c r="Z26" s="56" t="s">
        <v>638</v>
      </c>
      <c r="AA26" s="57" t="s">
        <v>638</v>
      </c>
      <c r="AB26" s="55" t="s">
        <v>638</v>
      </c>
      <c r="AC26" s="56" t="s">
        <v>638</v>
      </c>
      <c r="AD26" s="56" t="s">
        <v>638</v>
      </c>
      <c r="AE26" s="56" t="s">
        <v>638</v>
      </c>
      <c r="AF26" s="56" t="s">
        <v>638</v>
      </c>
      <c r="AG26" s="57" t="s">
        <v>638</v>
      </c>
      <c r="AH26" s="58" t="s">
        <v>638</v>
      </c>
      <c r="AI26" s="59" t="s">
        <v>638</v>
      </c>
      <c r="AJ26" s="59" t="s">
        <v>638</v>
      </c>
      <c r="AK26" s="59" t="s">
        <v>638</v>
      </c>
      <c r="AL26" s="59" t="s">
        <v>638</v>
      </c>
      <c r="AN26" s="461"/>
      <c r="AO26" s="462"/>
      <c r="AP26" s="462"/>
      <c r="AQ26" s="462"/>
      <c r="AR26" s="462"/>
      <c r="AS26" s="462"/>
      <c r="AT26" s="467"/>
      <c r="AU26" s="468"/>
    </row>
    <row r="27" spans="2:47" ht="21" customHeight="1" thickBot="1" x14ac:dyDescent="0.3">
      <c r="B27" s="437"/>
      <c r="C27" s="437"/>
      <c r="D27" s="438"/>
      <c r="E27" s="445"/>
      <c r="F27" s="446"/>
      <c r="G27" s="446"/>
      <c r="H27" s="446"/>
      <c r="I27" s="446"/>
      <c r="J27" s="203" t="s">
        <v>638</v>
      </c>
      <c r="K27" s="204" t="s">
        <v>638</v>
      </c>
      <c r="L27" s="204" t="s">
        <v>638</v>
      </c>
      <c r="M27" s="204" t="s">
        <v>638</v>
      </c>
      <c r="N27" s="204" t="s">
        <v>638</v>
      </c>
      <c r="O27" s="205" t="s">
        <v>638</v>
      </c>
      <c r="P27" s="203" t="s">
        <v>638</v>
      </c>
      <c r="Q27" s="204" t="s">
        <v>638</v>
      </c>
      <c r="R27" s="71" t="s">
        <v>638</v>
      </c>
      <c r="S27" s="71" t="s">
        <v>638</v>
      </c>
      <c r="T27" s="71" t="s">
        <v>638</v>
      </c>
      <c r="U27" s="72" t="s">
        <v>638</v>
      </c>
      <c r="V27" s="60" t="s">
        <v>638</v>
      </c>
      <c r="W27" s="61" t="s">
        <v>638</v>
      </c>
      <c r="X27" s="61" t="s">
        <v>638</v>
      </c>
      <c r="Y27" s="61" t="s">
        <v>638</v>
      </c>
      <c r="Z27" s="61" t="s">
        <v>638</v>
      </c>
      <c r="AA27" s="62" t="s">
        <v>638</v>
      </c>
      <c r="AB27" s="60" t="s">
        <v>638</v>
      </c>
      <c r="AC27" s="61" t="s">
        <v>638</v>
      </c>
      <c r="AD27" s="61" t="s">
        <v>638</v>
      </c>
      <c r="AE27" s="61" t="s">
        <v>638</v>
      </c>
      <c r="AF27" s="61" t="s">
        <v>638</v>
      </c>
      <c r="AG27" s="62" t="s">
        <v>638</v>
      </c>
      <c r="AH27" s="63" t="s">
        <v>638</v>
      </c>
      <c r="AI27" s="64" t="s">
        <v>638</v>
      </c>
      <c r="AJ27" s="64" t="s">
        <v>638</v>
      </c>
      <c r="AK27" s="64" t="s">
        <v>638</v>
      </c>
      <c r="AL27" s="64" t="s">
        <v>638</v>
      </c>
      <c r="AN27" s="463"/>
      <c r="AO27" s="464"/>
      <c r="AP27" s="464"/>
      <c r="AQ27" s="464"/>
      <c r="AR27" s="464"/>
      <c r="AS27" s="464"/>
      <c r="AT27" s="469"/>
      <c r="AU27" s="470"/>
    </row>
    <row r="28" spans="2:47" ht="15.75" customHeight="1" x14ac:dyDescent="0.25">
      <c r="B28" s="437"/>
      <c r="C28" s="437"/>
      <c r="D28" s="438"/>
      <c r="E28" s="439" t="s">
        <v>642</v>
      </c>
      <c r="F28" s="440"/>
      <c r="G28" s="440"/>
      <c r="H28" s="440"/>
      <c r="I28" s="441"/>
      <c r="J28" s="197" t="s">
        <v>638</v>
      </c>
      <c r="K28" s="198" t="s">
        <v>638</v>
      </c>
      <c r="L28" s="198" t="s">
        <v>638</v>
      </c>
      <c r="M28" s="198" t="s">
        <v>638</v>
      </c>
      <c r="N28" s="198" t="s">
        <v>638</v>
      </c>
      <c r="O28" s="199" t="s">
        <v>638</v>
      </c>
      <c r="P28" s="197" t="s">
        <v>638</v>
      </c>
      <c r="Q28" s="198" t="s">
        <v>638</v>
      </c>
      <c r="R28" s="198" t="s">
        <v>638</v>
      </c>
      <c r="S28" s="198" t="s">
        <v>638</v>
      </c>
      <c r="T28" s="198" t="s">
        <v>638</v>
      </c>
      <c r="U28" s="199" t="s">
        <v>638</v>
      </c>
      <c r="V28" s="197" t="s">
        <v>638</v>
      </c>
      <c r="W28" s="198" t="s">
        <v>638</v>
      </c>
      <c r="X28" s="65" t="s">
        <v>638</v>
      </c>
      <c r="Y28" s="65" t="s">
        <v>638</v>
      </c>
      <c r="Z28" s="65" t="s">
        <v>638</v>
      </c>
      <c r="AA28" s="66" t="s">
        <v>638</v>
      </c>
      <c r="AB28" s="50" t="s">
        <v>638</v>
      </c>
      <c r="AC28" s="51" t="s">
        <v>638</v>
      </c>
      <c r="AD28" s="51" t="s">
        <v>638</v>
      </c>
      <c r="AE28" s="51" t="s">
        <v>638</v>
      </c>
      <c r="AF28" s="51" t="s">
        <v>638</v>
      </c>
      <c r="AG28" s="52" t="s">
        <v>638</v>
      </c>
      <c r="AH28" s="53" t="s">
        <v>638</v>
      </c>
      <c r="AI28" s="54" t="s">
        <v>638</v>
      </c>
      <c r="AJ28" s="54" t="s">
        <v>638</v>
      </c>
      <c r="AK28" s="54" t="s">
        <v>638</v>
      </c>
      <c r="AL28" s="54" t="s">
        <v>638</v>
      </c>
      <c r="AN28" s="471" t="s">
        <v>475</v>
      </c>
      <c r="AO28" s="472"/>
      <c r="AP28" s="472"/>
      <c r="AQ28" s="472"/>
      <c r="AR28" s="472"/>
      <c r="AS28" s="472"/>
      <c r="AT28" s="457" t="s">
        <v>643</v>
      </c>
      <c r="AU28" s="457"/>
    </row>
    <row r="29" spans="2:47" ht="15.75" x14ac:dyDescent="0.25">
      <c r="B29" s="437"/>
      <c r="C29" s="437"/>
      <c r="D29" s="438"/>
      <c r="E29" s="458"/>
      <c r="F29" s="443"/>
      <c r="G29" s="443"/>
      <c r="H29" s="443"/>
      <c r="I29" s="444"/>
      <c r="J29" s="200" t="s">
        <v>638</v>
      </c>
      <c r="K29" s="201" t="s">
        <v>638</v>
      </c>
      <c r="L29" s="201" t="s">
        <v>638</v>
      </c>
      <c r="M29" s="201" t="s">
        <v>638</v>
      </c>
      <c r="N29" s="201" t="s">
        <v>638</v>
      </c>
      <c r="O29" s="202" t="s">
        <v>638</v>
      </c>
      <c r="P29" s="200" t="s">
        <v>638</v>
      </c>
      <c r="Q29" s="201" t="s">
        <v>638</v>
      </c>
      <c r="R29" s="201" t="s">
        <v>638</v>
      </c>
      <c r="S29" s="201" t="s">
        <v>638</v>
      </c>
      <c r="T29" s="201" t="s">
        <v>638</v>
      </c>
      <c r="U29" s="202" t="s">
        <v>638</v>
      </c>
      <c r="V29" s="200" t="s">
        <v>638</v>
      </c>
      <c r="W29" s="201" t="s">
        <v>638</v>
      </c>
      <c r="X29" s="68" t="s">
        <v>638</v>
      </c>
      <c r="Y29" s="68" t="s">
        <v>638</v>
      </c>
      <c r="Z29" s="68" t="s">
        <v>638</v>
      </c>
      <c r="AA29" s="69" t="s">
        <v>638</v>
      </c>
      <c r="AB29" s="55" t="s">
        <v>638</v>
      </c>
      <c r="AC29" s="56" t="s">
        <v>638</v>
      </c>
      <c r="AD29" s="56" t="s">
        <v>638</v>
      </c>
      <c r="AE29" s="56" t="s">
        <v>638</v>
      </c>
      <c r="AF29" s="56" t="s">
        <v>638</v>
      </c>
      <c r="AG29" s="57" t="s">
        <v>638</v>
      </c>
      <c r="AH29" s="58" t="s">
        <v>638</v>
      </c>
      <c r="AI29" s="59" t="s">
        <v>638</v>
      </c>
      <c r="AJ29" s="59" t="s">
        <v>638</v>
      </c>
      <c r="AK29" s="59" t="s">
        <v>638</v>
      </c>
      <c r="AL29" s="59" t="s">
        <v>638</v>
      </c>
      <c r="AN29" s="473"/>
      <c r="AO29" s="474"/>
      <c r="AP29" s="474"/>
      <c r="AQ29" s="474"/>
      <c r="AR29" s="474"/>
      <c r="AS29" s="474"/>
      <c r="AT29" s="457"/>
      <c r="AU29" s="457"/>
    </row>
    <row r="30" spans="2:47" ht="15.75" x14ac:dyDescent="0.25">
      <c r="B30" s="437"/>
      <c r="C30" s="437"/>
      <c r="D30" s="438"/>
      <c r="E30" s="442"/>
      <c r="F30" s="443"/>
      <c r="G30" s="443"/>
      <c r="H30" s="443"/>
      <c r="I30" s="444"/>
      <c r="J30" s="200" t="s">
        <v>638</v>
      </c>
      <c r="K30" s="201" t="s">
        <v>638</v>
      </c>
      <c r="L30" s="201" t="s">
        <v>638</v>
      </c>
      <c r="M30" s="201" t="s">
        <v>638</v>
      </c>
      <c r="N30" s="201" t="s">
        <v>638</v>
      </c>
      <c r="O30" s="202" t="s">
        <v>638</v>
      </c>
      <c r="P30" s="200" t="s">
        <v>638</v>
      </c>
      <c r="Q30" s="201" t="s">
        <v>638</v>
      </c>
      <c r="R30" s="201" t="s">
        <v>638</v>
      </c>
      <c r="S30" s="201" t="s">
        <v>638</v>
      </c>
      <c r="T30" s="201" t="s">
        <v>638</v>
      </c>
      <c r="U30" s="202" t="s">
        <v>638</v>
      </c>
      <c r="V30" s="200" t="s">
        <v>638</v>
      </c>
      <c r="W30" s="201" t="s">
        <v>638</v>
      </c>
      <c r="X30" s="68" t="s">
        <v>638</v>
      </c>
      <c r="Y30" s="68" t="s">
        <v>638</v>
      </c>
      <c r="Z30" s="68" t="s">
        <v>638</v>
      </c>
      <c r="AA30" s="69" t="s">
        <v>638</v>
      </c>
      <c r="AB30" s="55" t="s">
        <v>638</v>
      </c>
      <c r="AC30" s="56" t="s">
        <v>638</v>
      </c>
      <c r="AD30" s="56" t="s">
        <v>638</v>
      </c>
      <c r="AE30" s="56" t="s">
        <v>638</v>
      </c>
      <c r="AF30" s="56" t="s">
        <v>638</v>
      </c>
      <c r="AG30" s="57" t="s">
        <v>638</v>
      </c>
      <c r="AH30" s="58" t="s">
        <v>638</v>
      </c>
      <c r="AI30" s="59" t="s">
        <v>638</v>
      </c>
      <c r="AJ30" s="59" t="s">
        <v>638</v>
      </c>
      <c r="AK30" s="59" t="s">
        <v>638</v>
      </c>
      <c r="AL30" s="59" t="s">
        <v>638</v>
      </c>
      <c r="AN30" s="473"/>
      <c r="AO30" s="474"/>
      <c r="AP30" s="474"/>
      <c r="AQ30" s="474"/>
      <c r="AR30" s="474"/>
      <c r="AS30" s="474"/>
      <c r="AT30" s="457"/>
      <c r="AU30" s="457"/>
    </row>
    <row r="31" spans="2:47" ht="15.75" x14ac:dyDescent="0.25">
      <c r="B31" s="437"/>
      <c r="C31" s="437"/>
      <c r="D31" s="438"/>
      <c r="E31" s="442"/>
      <c r="F31" s="443"/>
      <c r="G31" s="443"/>
      <c r="H31" s="443"/>
      <c r="I31" s="444"/>
      <c r="J31" s="200" t="s">
        <v>638</v>
      </c>
      <c r="K31" s="201" t="s">
        <v>638</v>
      </c>
      <c r="L31" s="201" t="s">
        <v>638</v>
      </c>
      <c r="M31" s="201" t="s">
        <v>638</v>
      </c>
      <c r="N31" s="201" t="s">
        <v>638</v>
      </c>
      <c r="O31" s="202" t="s">
        <v>638</v>
      </c>
      <c r="P31" s="200" t="s">
        <v>638</v>
      </c>
      <c r="Q31" s="201" t="s">
        <v>638</v>
      </c>
      <c r="R31" s="201" t="s">
        <v>638</v>
      </c>
      <c r="S31" s="201" t="s">
        <v>638</v>
      </c>
      <c r="T31" s="201" t="s">
        <v>638</v>
      </c>
      <c r="U31" s="202" t="s">
        <v>638</v>
      </c>
      <c r="V31" s="200" t="s">
        <v>638</v>
      </c>
      <c r="W31" s="201" t="s">
        <v>638</v>
      </c>
      <c r="X31" s="68" t="s">
        <v>638</v>
      </c>
      <c r="Y31" s="68" t="s">
        <v>638</v>
      </c>
      <c r="Z31" s="68" t="s">
        <v>638</v>
      </c>
      <c r="AA31" s="69" t="s">
        <v>638</v>
      </c>
      <c r="AB31" s="55" t="s">
        <v>638</v>
      </c>
      <c r="AC31" s="56" t="s">
        <v>638</v>
      </c>
      <c r="AD31" s="56" t="s">
        <v>638</v>
      </c>
      <c r="AE31" s="56" t="s">
        <v>638</v>
      </c>
      <c r="AF31" s="56" t="s">
        <v>638</v>
      </c>
      <c r="AG31" s="57" t="s">
        <v>638</v>
      </c>
      <c r="AH31" s="58" t="s">
        <v>638</v>
      </c>
      <c r="AI31" s="59" t="s">
        <v>638</v>
      </c>
      <c r="AJ31" s="59" t="s">
        <v>638</v>
      </c>
      <c r="AK31" s="59" t="s">
        <v>638</v>
      </c>
      <c r="AL31" s="59" t="s">
        <v>638</v>
      </c>
      <c r="AN31" s="473"/>
      <c r="AO31" s="474"/>
      <c r="AP31" s="474"/>
      <c r="AQ31" s="474"/>
      <c r="AR31" s="474"/>
      <c r="AS31" s="474"/>
      <c r="AT31" s="457"/>
      <c r="AU31" s="457"/>
    </row>
    <row r="32" spans="2:47" ht="15.75" x14ac:dyDescent="0.25">
      <c r="B32" s="437"/>
      <c r="C32" s="437"/>
      <c r="D32" s="438"/>
      <c r="E32" s="442"/>
      <c r="F32" s="443"/>
      <c r="G32" s="443"/>
      <c r="H32" s="443"/>
      <c r="I32" s="444"/>
      <c r="J32" s="200" t="s">
        <v>638</v>
      </c>
      <c r="K32" s="201" t="s">
        <v>638</v>
      </c>
      <c r="L32" s="201" t="s">
        <v>638</v>
      </c>
      <c r="M32" s="201" t="s">
        <v>638</v>
      </c>
      <c r="N32" s="201" t="s">
        <v>638</v>
      </c>
      <c r="O32" s="202" t="s">
        <v>638</v>
      </c>
      <c r="P32" s="200" t="s">
        <v>638</v>
      </c>
      <c r="Q32" s="201" t="s">
        <v>638</v>
      </c>
      <c r="R32" s="201" t="s">
        <v>638</v>
      </c>
      <c r="S32" s="201" t="s">
        <v>638</v>
      </c>
      <c r="T32" s="201" t="s">
        <v>638</v>
      </c>
      <c r="U32" s="202" t="s">
        <v>638</v>
      </c>
      <c r="V32" s="200" t="s">
        <v>638</v>
      </c>
      <c r="W32" s="201" t="s">
        <v>638</v>
      </c>
      <c r="X32" s="68" t="s">
        <v>638</v>
      </c>
      <c r="Y32" s="68" t="s">
        <v>638</v>
      </c>
      <c r="Z32" s="68" t="s">
        <v>638</v>
      </c>
      <c r="AA32" s="69" t="s">
        <v>638</v>
      </c>
      <c r="AB32" s="55" t="s">
        <v>638</v>
      </c>
      <c r="AC32" s="56" t="s">
        <v>638</v>
      </c>
      <c r="AD32" s="56" t="s">
        <v>638</v>
      </c>
      <c r="AE32" s="56" t="s">
        <v>638</v>
      </c>
      <c r="AF32" s="56" t="s">
        <v>638</v>
      </c>
      <c r="AG32" s="57" t="s">
        <v>638</v>
      </c>
      <c r="AH32" s="58" t="s">
        <v>638</v>
      </c>
      <c r="AI32" s="59" t="s">
        <v>638</v>
      </c>
      <c r="AJ32" s="59" t="s">
        <v>638</v>
      </c>
      <c r="AK32" s="59" t="s">
        <v>638</v>
      </c>
      <c r="AL32" s="59" t="s">
        <v>638</v>
      </c>
      <c r="AN32" s="473"/>
      <c r="AO32" s="474"/>
      <c r="AP32" s="474"/>
      <c r="AQ32" s="474"/>
      <c r="AR32" s="474"/>
      <c r="AS32" s="474"/>
      <c r="AT32" s="457"/>
      <c r="AU32" s="457"/>
    </row>
    <row r="33" spans="2:47" ht="15.75" x14ac:dyDescent="0.25">
      <c r="B33" s="437"/>
      <c r="C33" s="437"/>
      <c r="D33" s="438"/>
      <c r="E33" s="442"/>
      <c r="F33" s="443"/>
      <c r="G33" s="443"/>
      <c r="H33" s="443"/>
      <c r="I33" s="444"/>
      <c r="J33" s="200" t="s">
        <v>638</v>
      </c>
      <c r="K33" s="201" t="s">
        <v>638</v>
      </c>
      <c r="L33" s="201" t="s">
        <v>638</v>
      </c>
      <c r="M33" s="201" t="s">
        <v>638</v>
      </c>
      <c r="N33" s="201" t="s">
        <v>638</v>
      </c>
      <c r="O33" s="202" t="s">
        <v>638</v>
      </c>
      <c r="P33" s="200" t="s">
        <v>638</v>
      </c>
      <c r="Q33" s="201" t="s">
        <v>638</v>
      </c>
      <c r="R33" s="201" t="s">
        <v>638</v>
      </c>
      <c r="S33" s="201" t="s">
        <v>638</v>
      </c>
      <c r="T33" s="201" t="s">
        <v>638</v>
      </c>
      <c r="U33" s="202" t="s">
        <v>638</v>
      </c>
      <c r="V33" s="200" t="s">
        <v>638</v>
      </c>
      <c r="W33" s="201" t="s">
        <v>638</v>
      </c>
      <c r="X33" s="68" t="s">
        <v>638</v>
      </c>
      <c r="Y33" s="68" t="s">
        <v>638</v>
      </c>
      <c r="Z33" s="68" t="s">
        <v>638</v>
      </c>
      <c r="AA33" s="69" t="s">
        <v>638</v>
      </c>
      <c r="AB33" s="55" t="s">
        <v>638</v>
      </c>
      <c r="AC33" s="56" t="s">
        <v>638</v>
      </c>
      <c r="AD33" s="56" t="s">
        <v>638</v>
      </c>
      <c r="AE33" s="56" t="s">
        <v>638</v>
      </c>
      <c r="AF33" s="56" t="s">
        <v>638</v>
      </c>
      <c r="AG33" s="57" t="s">
        <v>638</v>
      </c>
      <c r="AH33" s="58" t="s">
        <v>638</v>
      </c>
      <c r="AI33" s="59" t="s">
        <v>638</v>
      </c>
      <c r="AJ33" s="59" t="s">
        <v>638</v>
      </c>
      <c r="AK33" s="59" t="s">
        <v>638</v>
      </c>
      <c r="AL33" s="59" t="s">
        <v>638</v>
      </c>
      <c r="AN33" s="473"/>
      <c r="AO33" s="474"/>
      <c r="AP33" s="474"/>
      <c r="AQ33" s="474"/>
      <c r="AR33" s="474"/>
      <c r="AS33" s="474"/>
      <c r="AT33" s="457"/>
      <c r="AU33" s="457"/>
    </row>
    <row r="34" spans="2:47" ht="15.75" x14ac:dyDescent="0.25">
      <c r="B34" s="437"/>
      <c r="C34" s="437"/>
      <c r="D34" s="438"/>
      <c r="E34" s="442"/>
      <c r="F34" s="443"/>
      <c r="G34" s="443"/>
      <c r="H34" s="443"/>
      <c r="I34" s="444"/>
      <c r="J34" s="200" t="s">
        <v>638</v>
      </c>
      <c r="K34" s="201" t="s">
        <v>638</v>
      </c>
      <c r="L34" s="201" t="s">
        <v>638</v>
      </c>
      <c r="M34" s="201" t="s">
        <v>638</v>
      </c>
      <c r="N34" s="201" t="s">
        <v>638</v>
      </c>
      <c r="O34" s="202" t="s">
        <v>638</v>
      </c>
      <c r="P34" s="200" t="s">
        <v>638</v>
      </c>
      <c r="Q34" s="201" t="s">
        <v>638</v>
      </c>
      <c r="R34" s="201" t="s">
        <v>638</v>
      </c>
      <c r="S34" s="201" t="s">
        <v>638</v>
      </c>
      <c r="T34" s="201" t="s">
        <v>638</v>
      </c>
      <c r="U34" s="202" t="s">
        <v>638</v>
      </c>
      <c r="V34" s="200" t="s">
        <v>638</v>
      </c>
      <c r="W34" s="201" t="s">
        <v>638</v>
      </c>
      <c r="X34" s="68" t="s">
        <v>638</v>
      </c>
      <c r="Y34" s="68" t="s">
        <v>638</v>
      </c>
      <c r="Z34" s="68" t="s">
        <v>638</v>
      </c>
      <c r="AA34" s="69" t="s">
        <v>638</v>
      </c>
      <c r="AB34" s="55" t="s">
        <v>638</v>
      </c>
      <c r="AC34" s="56" t="s">
        <v>638</v>
      </c>
      <c r="AD34" s="56" t="s">
        <v>638</v>
      </c>
      <c r="AE34" s="56" t="s">
        <v>638</v>
      </c>
      <c r="AF34" s="56" t="s">
        <v>638</v>
      </c>
      <c r="AG34" s="57" t="s">
        <v>638</v>
      </c>
      <c r="AH34" s="58" t="s">
        <v>638</v>
      </c>
      <c r="AI34" s="59" t="s">
        <v>638</v>
      </c>
      <c r="AJ34" s="59" t="s">
        <v>638</v>
      </c>
      <c r="AK34" s="59" t="s">
        <v>638</v>
      </c>
      <c r="AL34" s="59" t="s">
        <v>638</v>
      </c>
      <c r="AN34" s="473"/>
      <c r="AO34" s="474"/>
      <c r="AP34" s="474"/>
      <c r="AQ34" s="474"/>
      <c r="AR34" s="474"/>
      <c r="AS34" s="474"/>
      <c r="AT34" s="457"/>
      <c r="AU34" s="457"/>
    </row>
    <row r="35" spans="2:47" ht="6" customHeight="1" thickBot="1" x14ac:dyDescent="0.3">
      <c r="B35" s="437"/>
      <c r="C35" s="437"/>
      <c r="D35" s="438"/>
      <c r="E35" s="442"/>
      <c r="F35" s="443"/>
      <c r="G35" s="443"/>
      <c r="H35" s="443"/>
      <c r="I35" s="444"/>
      <c r="J35" s="200" t="s">
        <v>638</v>
      </c>
      <c r="K35" s="201" t="s">
        <v>638</v>
      </c>
      <c r="L35" s="201" t="s">
        <v>638</v>
      </c>
      <c r="M35" s="201" t="s">
        <v>638</v>
      </c>
      <c r="N35" s="201" t="s">
        <v>638</v>
      </c>
      <c r="O35" s="202" t="s">
        <v>638</v>
      </c>
      <c r="P35" s="200" t="s">
        <v>638</v>
      </c>
      <c r="Q35" s="201" t="s">
        <v>638</v>
      </c>
      <c r="R35" s="201" t="s">
        <v>638</v>
      </c>
      <c r="S35" s="201" t="s">
        <v>638</v>
      </c>
      <c r="T35" s="201" t="s">
        <v>638</v>
      </c>
      <c r="U35" s="202" t="s">
        <v>638</v>
      </c>
      <c r="V35" s="200" t="s">
        <v>638</v>
      </c>
      <c r="W35" s="201" t="s">
        <v>638</v>
      </c>
      <c r="X35" s="68" t="s">
        <v>638</v>
      </c>
      <c r="Y35" s="68" t="s">
        <v>638</v>
      </c>
      <c r="Z35" s="68" t="s">
        <v>638</v>
      </c>
      <c r="AA35" s="69" t="s">
        <v>638</v>
      </c>
      <c r="AB35" s="55" t="s">
        <v>638</v>
      </c>
      <c r="AC35" s="56" t="s">
        <v>638</v>
      </c>
      <c r="AD35" s="56" t="s">
        <v>638</v>
      </c>
      <c r="AE35" s="56" t="s">
        <v>638</v>
      </c>
      <c r="AF35" s="56" t="s">
        <v>638</v>
      </c>
      <c r="AG35" s="57" t="s">
        <v>638</v>
      </c>
      <c r="AH35" s="58" t="s">
        <v>638</v>
      </c>
      <c r="AI35" s="59" t="s">
        <v>638</v>
      </c>
      <c r="AJ35" s="59" t="s">
        <v>638</v>
      </c>
      <c r="AK35" s="59" t="s">
        <v>638</v>
      </c>
      <c r="AL35" s="59" t="s">
        <v>638</v>
      </c>
      <c r="AN35" s="473"/>
      <c r="AO35" s="474"/>
      <c r="AP35" s="474"/>
      <c r="AQ35" s="474"/>
      <c r="AR35" s="474"/>
      <c r="AS35" s="474"/>
      <c r="AT35" s="457"/>
      <c r="AU35" s="457"/>
    </row>
    <row r="36" spans="2:47" ht="16.5" hidden="1" thickBot="1" x14ac:dyDescent="0.3">
      <c r="B36" s="437"/>
      <c r="C36" s="437"/>
      <c r="D36" s="438"/>
      <c r="E36" s="442"/>
      <c r="F36" s="443"/>
      <c r="G36" s="443"/>
      <c r="H36" s="443"/>
      <c r="I36" s="444"/>
      <c r="J36" s="67" t="s">
        <v>638</v>
      </c>
      <c r="K36" s="68" t="s">
        <v>638</v>
      </c>
      <c r="L36" s="68" t="s">
        <v>638</v>
      </c>
      <c r="M36" s="68" t="s">
        <v>638</v>
      </c>
      <c r="N36" s="68" t="s">
        <v>638</v>
      </c>
      <c r="O36" s="69" t="s">
        <v>638</v>
      </c>
      <c r="P36" s="67" t="s">
        <v>638</v>
      </c>
      <c r="Q36" s="68" t="s">
        <v>638</v>
      </c>
      <c r="R36" s="68" t="s">
        <v>638</v>
      </c>
      <c r="S36" s="68" t="s">
        <v>638</v>
      </c>
      <c r="T36" s="68" t="s">
        <v>638</v>
      </c>
      <c r="U36" s="69" t="s">
        <v>638</v>
      </c>
      <c r="V36" s="67" t="s">
        <v>638</v>
      </c>
      <c r="W36" s="68" t="s">
        <v>638</v>
      </c>
      <c r="X36" s="68" t="s">
        <v>638</v>
      </c>
      <c r="Y36" s="68" t="s">
        <v>638</v>
      </c>
      <c r="Z36" s="68" t="s">
        <v>638</v>
      </c>
      <c r="AA36" s="69" t="s">
        <v>638</v>
      </c>
      <c r="AB36" s="55" t="s">
        <v>638</v>
      </c>
      <c r="AC36" s="56" t="s">
        <v>638</v>
      </c>
      <c r="AD36" s="56" t="s">
        <v>638</v>
      </c>
      <c r="AE36" s="56" t="s">
        <v>638</v>
      </c>
      <c r="AF36" s="56" t="s">
        <v>638</v>
      </c>
      <c r="AG36" s="57" t="s">
        <v>638</v>
      </c>
      <c r="AH36" s="58" t="s">
        <v>638</v>
      </c>
      <c r="AI36" s="59" t="s">
        <v>638</v>
      </c>
      <c r="AJ36" s="59" t="s">
        <v>638</v>
      </c>
      <c r="AK36" s="59" t="s">
        <v>638</v>
      </c>
      <c r="AL36" s="59" t="s">
        <v>638</v>
      </c>
      <c r="AN36" s="473"/>
      <c r="AO36" s="474"/>
      <c r="AP36" s="474"/>
      <c r="AQ36" s="474"/>
      <c r="AR36" s="474"/>
      <c r="AS36" s="475"/>
      <c r="AT36" s="36"/>
      <c r="AU36" s="36"/>
    </row>
    <row r="37" spans="2:47" ht="16.5" hidden="1" thickBot="1" x14ac:dyDescent="0.3">
      <c r="B37" s="437"/>
      <c r="C37" s="437"/>
      <c r="D37" s="438"/>
      <c r="E37" s="445"/>
      <c r="F37" s="446"/>
      <c r="G37" s="446"/>
      <c r="H37" s="446"/>
      <c r="I37" s="447"/>
      <c r="J37" s="67" t="s">
        <v>638</v>
      </c>
      <c r="K37" s="68" t="s">
        <v>638</v>
      </c>
      <c r="L37" s="68" t="s">
        <v>638</v>
      </c>
      <c r="M37" s="68" t="s">
        <v>638</v>
      </c>
      <c r="N37" s="68" t="s">
        <v>638</v>
      </c>
      <c r="O37" s="69" t="s">
        <v>638</v>
      </c>
      <c r="P37" s="67" t="s">
        <v>638</v>
      </c>
      <c r="Q37" s="68" t="s">
        <v>638</v>
      </c>
      <c r="R37" s="68" t="s">
        <v>638</v>
      </c>
      <c r="S37" s="68" t="s">
        <v>638</v>
      </c>
      <c r="T37" s="68" t="s">
        <v>638</v>
      </c>
      <c r="U37" s="69" t="s">
        <v>638</v>
      </c>
      <c r="V37" s="67" t="s">
        <v>638</v>
      </c>
      <c r="W37" s="68" t="s">
        <v>638</v>
      </c>
      <c r="X37" s="68" t="s">
        <v>638</v>
      </c>
      <c r="Y37" s="68" t="s">
        <v>638</v>
      </c>
      <c r="Z37" s="68" t="s">
        <v>638</v>
      </c>
      <c r="AA37" s="69" t="s">
        <v>638</v>
      </c>
      <c r="AB37" s="60" t="s">
        <v>638</v>
      </c>
      <c r="AC37" s="61" t="s">
        <v>638</v>
      </c>
      <c r="AD37" s="61" t="s">
        <v>638</v>
      </c>
      <c r="AE37" s="61" t="s">
        <v>638</v>
      </c>
      <c r="AF37" s="61" t="s">
        <v>638</v>
      </c>
      <c r="AG37" s="62" t="s">
        <v>638</v>
      </c>
      <c r="AH37" s="63" t="s">
        <v>638</v>
      </c>
      <c r="AI37" s="64" t="s">
        <v>638</v>
      </c>
      <c r="AJ37" s="64" t="s">
        <v>638</v>
      </c>
      <c r="AK37" s="64" t="s">
        <v>638</v>
      </c>
      <c r="AL37" s="64" t="s">
        <v>638</v>
      </c>
      <c r="AN37" s="476"/>
      <c r="AO37" s="477"/>
      <c r="AP37" s="477"/>
      <c r="AQ37" s="477"/>
      <c r="AR37" s="477"/>
      <c r="AS37" s="478"/>
      <c r="AT37" s="36"/>
      <c r="AU37" s="36"/>
    </row>
    <row r="38" spans="2:47" ht="15.75" x14ac:dyDescent="0.25">
      <c r="B38" s="437"/>
      <c r="C38" s="437"/>
      <c r="D38" s="438"/>
      <c r="E38" s="439" t="s">
        <v>644</v>
      </c>
      <c r="F38" s="440"/>
      <c r="G38" s="440"/>
      <c r="H38" s="440"/>
      <c r="I38" s="440"/>
      <c r="J38" s="73" t="s">
        <v>638</v>
      </c>
      <c r="K38" s="74" t="s">
        <v>638</v>
      </c>
      <c r="L38" s="74" t="s">
        <v>638</v>
      </c>
      <c r="M38" s="74" t="s">
        <v>638</v>
      </c>
      <c r="N38" s="74" t="s">
        <v>638</v>
      </c>
      <c r="O38" s="75" t="s">
        <v>638</v>
      </c>
      <c r="P38" s="197" t="s">
        <v>638</v>
      </c>
      <c r="Q38" s="198" t="s">
        <v>638</v>
      </c>
      <c r="R38" s="198" t="s">
        <v>638</v>
      </c>
      <c r="S38" s="198" t="s">
        <v>638</v>
      </c>
      <c r="T38" s="198" t="s">
        <v>638</v>
      </c>
      <c r="U38" s="199" t="s">
        <v>638</v>
      </c>
      <c r="V38" s="197"/>
      <c r="W38" s="198"/>
      <c r="X38" s="65" t="s">
        <v>638</v>
      </c>
      <c r="Y38" s="65" t="s">
        <v>638</v>
      </c>
      <c r="Z38" s="65" t="s">
        <v>638</v>
      </c>
      <c r="AA38" s="66" t="s">
        <v>638</v>
      </c>
      <c r="AB38" s="50" t="s">
        <v>638</v>
      </c>
      <c r="AC38" s="51" t="s">
        <v>638</v>
      </c>
      <c r="AD38" s="51" t="s">
        <v>638</v>
      </c>
      <c r="AE38" s="51" t="s">
        <v>638</v>
      </c>
      <c r="AF38" s="51" t="s">
        <v>638</v>
      </c>
      <c r="AG38" s="52" t="s">
        <v>638</v>
      </c>
      <c r="AH38" s="53" t="s">
        <v>638</v>
      </c>
      <c r="AI38" s="54" t="s">
        <v>638</v>
      </c>
      <c r="AJ38" s="54" t="s">
        <v>638</v>
      </c>
      <c r="AK38" s="54" t="s">
        <v>638</v>
      </c>
      <c r="AL38" s="54" t="s">
        <v>638</v>
      </c>
      <c r="AN38" s="479" t="s">
        <v>521</v>
      </c>
      <c r="AO38" s="480"/>
      <c r="AP38" s="480"/>
      <c r="AQ38" s="480"/>
      <c r="AR38" s="480"/>
      <c r="AS38" s="480"/>
      <c r="AT38" s="457" t="s">
        <v>645</v>
      </c>
      <c r="AU38" s="487"/>
    </row>
    <row r="39" spans="2:47" ht="15.75" x14ac:dyDescent="0.25">
      <c r="B39" s="437"/>
      <c r="C39" s="437"/>
      <c r="D39" s="438"/>
      <c r="E39" s="458"/>
      <c r="F39" s="443"/>
      <c r="G39" s="443"/>
      <c r="H39" s="443"/>
      <c r="I39" s="443"/>
      <c r="J39" s="76" t="s">
        <v>638</v>
      </c>
      <c r="K39" s="77" t="s">
        <v>638</v>
      </c>
      <c r="L39" s="77" t="s">
        <v>638</v>
      </c>
      <c r="M39" s="77" t="s">
        <v>638</v>
      </c>
      <c r="N39" s="77" t="s">
        <v>638</v>
      </c>
      <c r="O39" s="78" t="s">
        <v>638</v>
      </c>
      <c r="P39" s="200" t="s">
        <v>638</v>
      </c>
      <c r="Q39" s="201" t="s">
        <v>638</v>
      </c>
      <c r="R39" s="201" t="s">
        <v>638</v>
      </c>
      <c r="S39" s="201" t="s">
        <v>638</v>
      </c>
      <c r="T39" s="201" t="s">
        <v>638</v>
      </c>
      <c r="U39" s="202" t="s">
        <v>638</v>
      </c>
      <c r="V39" s="200" t="s">
        <v>638</v>
      </c>
      <c r="W39" s="201" t="s">
        <v>638</v>
      </c>
      <c r="X39" s="68" t="s">
        <v>638</v>
      </c>
      <c r="Y39" s="68" t="s">
        <v>638</v>
      </c>
      <c r="Z39" s="68" t="s">
        <v>638</v>
      </c>
      <c r="AA39" s="69" t="s">
        <v>638</v>
      </c>
      <c r="AB39" s="55" t="s">
        <v>638</v>
      </c>
      <c r="AC39" s="56" t="s">
        <v>638</v>
      </c>
      <c r="AD39" s="56" t="s">
        <v>638</v>
      </c>
      <c r="AE39" s="56" t="s">
        <v>638</v>
      </c>
      <c r="AF39" s="56" t="s">
        <v>638</v>
      </c>
      <c r="AG39" s="57" t="s">
        <v>638</v>
      </c>
      <c r="AH39" s="58" t="s">
        <v>638</v>
      </c>
      <c r="AI39" s="59" t="s">
        <v>638</v>
      </c>
      <c r="AJ39" s="59" t="s">
        <v>638</v>
      </c>
      <c r="AK39" s="59" t="s">
        <v>638</v>
      </c>
      <c r="AL39" s="59" t="s">
        <v>638</v>
      </c>
      <c r="AN39" s="481"/>
      <c r="AO39" s="482"/>
      <c r="AP39" s="482"/>
      <c r="AQ39" s="482"/>
      <c r="AR39" s="482"/>
      <c r="AS39" s="482"/>
      <c r="AT39" s="487"/>
      <c r="AU39" s="487"/>
    </row>
    <row r="40" spans="2:47" ht="15.75" x14ac:dyDescent="0.25">
      <c r="B40" s="437"/>
      <c r="C40" s="437"/>
      <c r="D40" s="438"/>
      <c r="E40" s="442"/>
      <c r="F40" s="443"/>
      <c r="G40" s="443"/>
      <c r="H40" s="443"/>
      <c r="I40" s="443"/>
      <c r="J40" s="76" t="s">
        <v>638</v>
      </c>
      <c r="K40" s="77" t="s">
        <v>638</v>
      </c>
      <c r="L40" s="77" t="s">
        <v>638</v>
      </c>
      <c r="M40" s="77" t="s">
        <v>638</v>
      </c>
      <c r="N40" s="77" t="s">
        <v>638</v>
      </c>
      <c r="O40" s="78" t="s">
        <v>638</v>
      </c>
      <c r="P40" s="200" t="s">
        <v>638</v>
      </c>
      <c r="Q40" s="201" t="s">
        <v>638</v>
      </c>
      <c r="R40" s="201" t="s">
        <v>638</v>
      </c>
      <c r="S40" s="201" t="s">
        <v>638</v>
      </c>
      <c r="T40" s="201" t="s">
        <v>638</v>
      </c>
      <c r="U40" s="202" t="s">
        <v>638</v>
      </c>
      <c r="V40" s="200" t="s">
        <v>638</v>
      </c>
      <c r="W40" s="201" t="s">
        <v>638</v>
      </c>
      <c r="X40" s="68" t="s">
        <v>638</v>
      </c>
      <c r="Y40" s="68" t="s">
        <v>638</v>
      </c>
      <c r="Z40" s="68" t="s">
        <v>638</v>
      </c>
      <c r="AA40" s="69" t="s">
        <v>638</v>
      </c>
      <c r="AB40" s="55" t="s">
        <v>638</v>
      </c>
      <c r="AC40" s="56" t="s">
        <v>638</v>
      </c>
      <c r="AD40" s="56" t="s">
        <v>638</v>
      </c>
      <c r="AE40" s="56" t="s">
        <v>638</v>
      </c>
      <c r="AF40" s="56" t="s">
        <v>638</v>
      </c>
      <c r="AG40" s="57" t="s">
        <v>638</v>
      </c>
      <c r="AH40" s="58" t="s">
        <v>638</v>
      </c>
      <c r="AI40" s="59" t="s">
        <v>638</v>
      </c>
      <c r="AJ40" s="59" t="s">
        <v>638</v>
      </c>
      <c r="AK40" s="59" t="s">
        <v>638</v>
      </c>
      <c r="AL40" s="59" t="s">
        <v>638</v>
      </c>
      <c r="AN40" s="481"/>
      <c r="AO40" s="482"/>
      <c r="AP40" s="482"/>
      <c r="AQ40" s="482"/>
      <c r="AR40" s="482"/>
      <c r="AS40" s="482"/>
      <c r="AT40" s="487"/>
      <c r="AU40" s="487"/>
    </row>
    <row r="41" spans="2:47" ht="15.75" x14ac:dyDescent="0.25">
      <c r="B41" s="437"/>
      <c r="C41" s="437"/>
      <c r="D41" s="438"/>
      <c r="E41" s="442"/>
      <c r="F41" s="443"/>
      <c r="G41" s="443"/>
      <c r="H41" s="443"/>
      <c r="I41" s="443"/>
      <c r="J41" s="76" t="s">
        <v>638</v>
      </c>
      <c r="K41" s="77" t="s">
        <v>638</v>
      </c>
      <c r="L41" s="77" t="s">
        <v>638</v>
      </c>
      <c r="M41" s="77" t="s">
        <v>638</v>
      </c>
      <c r="N41" s="77" t="s">
        <v>638</v>
      </c>
      <c r="O41" s="78" t="s">
        <v>638</v>
      </c>
      <c r="P41" s="200" t="s">
        <v>638</v>
      </c>
      <c r="Q41" s="201" t="s">
        <v>638</v>
      </c>
      <c r="R41" s="201" t="s">
        <v>638</v>
      </c>
      <c r="S41" s="201" t="s">
        <v>638</v>
      </c>
      <c r="T41" s="201" t="s">
        <v>638</v>
      </c>
      <c r="U41" s="202" t="s">
        <v>638</v>
      </c>
      <c r="V41" s="200" t="s">
        <v>638</v>
      </c>
      <c r="W41" s="201" t="s">
        <v>638</v>
      </c>
      <c r="X41" s="68" t="s">
        <v>638</v>
      </c>
      <c r="Y41" s="68" t="s">
        <v>638</v>
      </c>
      <c r="Z41" s="68" t="s">
        <v>638</v>
      </c>
      <c r="AA41" s="69" t="s">
        <v>638</v>
      </c>
      <c r="AB41" s="55" t="s">
        <v>638</v>
      </c>
      <c r="AC41" s="56" t="s">
        <v>638</v>
      </c>
      <c r="AD41" s="56" t="s">
        <v>638</v>
      </c>
      <c r="AE41" s="56" t="s">
        <v>638</v>
      </c>
      <c r="AF41" s="56" t="s">
        <v>638</v>
      </c>
      <c r="AG41" s="57" t="s">
        <v>638</v>
      </c>
      <c r="AH41" s="58" t="s">
        <v>638</v>
      </c>
      <c r="AI41" s="59" t="s">
        <v>638</v>
      </c>
      <c r="AJ41" s="59" t="s">
        <v>638</v>
      </c>
      <c r="AK41" s="59" t="s">
        <v>638</v>
      </c>
      <c r="AL41" s="59" t="s">
        <v>638</v>
      </c>
      <c r="AN41" s="481"/>
      <c r="AO41" s="482"/>
      <c r="AP41" s="482"/>
      <c r="AQ41" s="482"/>
      <c r="AR41" s="482"/>
      <c r="AS41" s="482"/>
      <c r="AT41" s="487"/>
      <c r="AU41" s="487"/>
    </row>
    <row r="42" spans="2:47" ht="15.75" x14ac:dyDescent="0.25">
      <c r="B42" s="437"/>
      <c r="C42" s="437"/>
      <c r="D42" s="438"/>
      <c r="E42" s="442"/>
      <c r="F42" s="443"/>
      <c r="G42" s="443"/>
      <c r="H42" s="443"/>
      <c r="I42" s="443"/>
      <c r="J42" s="76" t="s">
        <v>638</v>
      </c>
      <c r="K42" s="77" t="s">
        <v>638</v>
      </c>
      <c r="L42" s="77" t="s">
        <v>638</v>
      </c>
      <c r="M42" s="77" t="s">
        <v>638</v>
      </c>
      <c r="N42" s="77" t="s">
        <v>638</v>
      </c>
      <c r="O42" s="78" t="s">
        <v>638</v>
      </c>
      <c r="P42" s="200" t="s">
        <v>638</v>
      </c>
      <c r="Q42" s="201" t="s">
        <v>638</v>
      </c>
      <c r="R42" s="201" t="s">
        <v>638</v>
      </c>
      <c r="S42" s="201" t="s">
        <v>638</v>
      </c>
      <c r="T42" s="201" t="s">
        <v>638</v>
      </c>
      <c r="U42" s="202" t="s">
        <v>638</v>
      </c>
      <c r="V42" s="200" t="s">
        <v>638</v>
      </c>
      <c r="W42" s="201" t="s">
        <v>638</v>
      </c>
      <c r="X42" s="68" t="s">
        <v>638</v>
      </c>
      <c r="Y42" s="68" t="s">
        <v>638</v>
      </c>
      <c r="Z42" s="68" t="s">
        <v>638</v>
      </c>
      <c r="AA42" s="69" t="s">
        <v>638</v>
      </c>
      <c r="AB42" s="55" t="s">
        <v>638</v>
      </c>
      <c r="AC42" s="56" t="s">
        <v>638</v>
      </c>
      <c r="AD42" s="56" t="s">
        <v>638</v>
      </c>
      <c r="AE42" s="56" t="s">
        <v>638</v>
      </c>
      <c r="AF42" s="56" t="s">
        <v>638</v>
      </c>
      <c r="AG42" s="57" t="s">
        <v>638</v>
      </c>
      <c r="AH42" s="58" t="s">
        <v>638</v>
      </c>
      <c r="AI42" s="59" t="s">
        <v>638</v>
      </c>
      <c r="AJ42" s="59" t="s">
        <v>638</v>
      </c>
      <c r="AK42" s="59" t="s">
        <v>638</v>
      </c>
      <c r="AL42" s="59" t="s">
        <v>638</v>
      </c>
      <c r="AN42" s="481"/>
      <c r="AO42" s="482"/>
      <c r="AP42" s="482"/>
      <c r="AQ42" s="482"/>
      <c r="AR42" s="482"/>
      <c r="AS42" s="482"/>
      <c r="AT42" s="487"/>
      <c r="AU42" s="487"/>
    </row>
    <row r="43" spans="2:47" ht="15.75" x14ac:dyDescent="0.25">
      <c r="B43" s="437"/>
      <c r="C43" s="437"/>
      <c r="D43" s="438"/>
      <c r="E43" s="442"/>
      <c r="F43" s="443"/>
      <c r="G43" s="443"/>
      <c r="H43" s="443"/>
      <c r="I43" s="443"/>
      <c r="J43" s="76" t="s">
        <v>638</v>
      </c>
      <c r="K43" s="77" t="s">
        <v>638</v>
      </c>
      <c r="L43" s="77" t="s">
        <v>638</v>
      </c>
      <c r="M43" s="77" t="s">
        <v>638</v>
      </c>
      <c r="N43" s="77" t="s">
        <v>638</v>
      </c>
      <c r="O43" s="78" t="s">
        <v>638</v>
      </c>
      <c r="P43" s="200" t="s">
        <v>638</v>
      </c>
      <c r="Q43" s="201" t="s">
        <v>638</v>
      </c>
      <c r="R43" s="201" t="s">
        <v>638</v>
      </c>
      <c r="S43" s="201" t="s">
        <v>638</v>
      </c>
      <c r="T43" s="201" t="s">
        <v>638</v>
      </c>
      <c r="U43" s="202" t="s">
        <v>638</v>
      </c>
      <c r="V43" s="200" t="s">
        <v>638</v>
      </c>
      <c r="W43" s="201" t="s">
        <v>638</v>
      </c>
      <c r="X43" s="68" t="s">
        <v>638</v>
      </c>
      <c r="Y43" s="68" t="s">
        <v>638</v>
      </c>
      <c r="Z43" s="68" t="s">
        <v>638</v>
      </c>
      <c r="AA43" s="69" t="s">
        <v>638</v>
      </c>
      <c r="AB43" s="55" t="s">
        <v>638</v>
      </c>
      <c r="AC43" s="56" t="s">
        <v>638</v>
      </c>
      <c r="AD43" s="56" t="s">
        <v>638</v>
      </c>
      <c r="AE43" s="56" t="s">
        <v>638</v>
      </c>
      <c r="AF43" s="56" t="s">
        <v>638</v>
      </c>
      <c r="AG43" s="57" t="s">
        <v>638</v>
      </c>
      <c r="AH43" s="58" t="s">
        <v>638</v>
      </c>
      <c r="AI43" s="59" t="s">
        <v>638</v>
      </c>
      <c r="AJ43" s="59" t="s">
        <v>638</v>
      </c>
      <c r="AK43" s="59" t="s">
        <v>638</v>
      </c>
      <c r="AL43" s="59" t="s">
        <v>638</v>
      </c>
      <c r="AN43" s="481"/>
      <c r="AO43" s="482"/>
      <c r="AP43" s="482"/>
      <c r="AQ43" s="482"/>
      <c r="AR43" s="482"/>
      <c r="AS43" s="482"/>
      <c r="AT43" s="487"/>
      <c r="AU43" s="487"/>
    </row>
    <row r="44" spans="2:47" ht="15.75" x14ac:dyDescent="0.25">
      <c r="B44" s="437"/>
      <c r="C44" s="437"/>
      <c r="D44" s="438"/>
      <c r="E44" s="442"/>
      <c r="F44" s="443"/>
      <c r="G44" s="443"/>
      <c r="H44" s="443"/>
      <c r="I44" s="443"/>
      <c r="J44" s="76" t="s">
        <v>638</v>
      </c>
      <c r="K44" s="77" t="s">
        <v>638</v>
      </c>
      <c r="L44" s="77" t="s">
        <v>638</v>
      </c>
      <c r="M44" s="77" t="s">
        <v>638</v>
      </c>
      <c r="N44" s="77" t="s">
        <v>638</v>
      </c>
      <c r="O44" s="78" t="s">
        <v>638</v>
      </c>
      <c r="P44" s="200" t="s">
        <v>638</v>
      </c>
      <c r="Q44" s="201" t="s">
        <v>638</v>
      </c>
      <c r="R44" s="201" t="s">
        <v>638</v>
      </c>
      <c r="S44" s="201" t="s">
        <v>638</v>
      </c>
      <c r="T44" s="201" t="s">
        <v>638</v>
      </c>
      <c r="U44" s="202" t="s">
        <v>638</v>
      </c>
      <c r="V44" s="200" t="s">
        <v>638</v>
      </c>
      <c r="W44" s="201" t="s">
        <v>638</v>
      </c>
      <c r="X44" s="68" t="s">
        <v>638</v>
      </c>
      <c r="Y44" s="68" t="s">
        <v>638</v>
      </c>
      <c r="Z44" s="68" t="s">
        <v>638</v>
      </c>
      <c r="AA44" s="69" t="s">
        <v>638</v>
      </c>
      <c r="AB44" s="55" t="s">
        <v>638</v>
      </c>
      <c r="AC44" s="56" t="s">
        <v>638</v>
      </c>
      <c r="AD44" s="56" t="s">
        <v>638</v>
      </c>
      <c r="AE44" s="56" t="s">
        <v>638</v>
      </c>
      <c r="AF44" s="56" t="s">
        <v>638</v>
      </c>
      <c r="AG44" s="57" t="s">
        <v>638</v>
      </c>
      <c r="AH44" s="58" t="s">
        <v>638</v>
      </c>
      <c r="AI44" s="59" t="s">
        <v>638</v>
      </c>
      <c r="AJ44" s="59" t="s">
        <v>638</v>
      </c>
      <c r="AK44" s="59" t="s">
        <v>638</v>
      </c>
      <c r="AL44" s="59" t="s">
        <v>638</v>
      </c>
      <c r="AN44" s="481"/>
      <c r="AO44" s="482"/>
      <c r="AP44" s="482"/>
      <c r="AQ44" s="482"/>
      <c r="AR44" s="482"/>
      <c r="AS44" s="482"/>
      <c r="AT44" s="487"/>
      <c r="AU44" s="487"/>
    </row>
    <row r="45" spans="2:47" ht="3" customHeight="1" thickBot="1" x14ac:dyDescent="0.3">
      <c r="B45" s="437"/>
      <c r="C45" s="437"/>
      <c r="D45" s="438"/>
      <c r="E45" s="442"/>
      <c r="F45" s="443"/>
      <c r="G45" s="443"/>
      <c r="H45" s="443"/>
      <c r="I45" s="443"/>
      <c r="J45" s="76" t="s">
        <v>638</v>
      </c>
      <c r="K45" s="77" t="s">
        <v>638</v>
      </c>
      <c r="L45" s="77" t="s">
        <v>638</v>
      </c>
      <c r="M45" s="77" t="s">
        <v>638</v>
      </c>
      <c r="N45" s="77" t="s">
        <v>638</v>
      </c>
      <c r="O45" s="78" t="s">
        <v>638</v>
      </c>
      <c r="P45" s="200" t="s">
        <v>638</v>
      </c>
      <c r="Q45" s="201" t="s">
        <v>638</v>
      </c>
      <c r="R45" s="201" t="s">
        <v>638</v>
      </c>
      <c r="S45" s="201" t="s">
        <v>638</v>
      </c>
      <c r="T45" s="201" t="s">
        <v>638</v>
      </c>
      <c r="U45" s="202" t="s">
        <v>638</v>
      </c>
      <c r="V45" s="200" t="s">
        <v>638</v>
      </c>
      <c r="W45" s="201" t="s">
        <v>638</v>
      </c>
      <c r="X45" s="68" t="s">
        <v>638</v>
      </c>
      <c r="Y45" s="68" t="s">
        <v>638</v>
      </c>
      <c r="Z45" s="68" t="s">
        <v>638</v>
      </c>
      <c r="AA45" s="69" t="s">
        <v>638</v>
      </c>
      <c r="AB45" s="55" t="s">
        <v>638</v>
      </c>
      <c r="AC45" s="56" t="s">
        <v>638</v>
      </c>
      <c r="AD45" s="56" t="s">
        <v>638</v>
      </c>
      <c r="AE45" s="56" t="s">
        <v>638</v>
      </c>
      <c r="AF45" s="56" t="s">
        <v>638</v>
      </c>
      <c r="AG45" s="57" t="s">
        <v>638</v>
      </c>
      <c r="AH45" s="58" t="s">
        <v>638</v>
      </c>
      <c r="AI45" s="59" t="s">
        <v>638</v>
      </c>
      <c r="AJ45" s="59" t="s">
        <v>638</v>
      </c>
      <c r="AK45" s="59" t="s">
        <v>638</v>
      </c>
      <c r="AL45" s="59" t="s">
        <v>638</v>
      </c>
      <c r="AN45" s="481"/>
      <c r="AO45" s="482"/>
      <c r="AP45" s="482"/>
      <c r="AQ45" s="482"/>
      <c r="AR45" s="482"/>
      <c r="AS45" s="483"/>
      <c r="AT45" s="36"/>
      <c r="AU45" s="36"/>
    </row>
    <row r="46" spans="2:47" ht="16.5" hidden="1" thickBot="1" x14ac:dyDescent="0.3">
      <c r="B46" s="437"/>
      <c r="C46" s="437"/>
      <c r="D46" s="438"/>
      <c r="E46" s="442"/>
      <c r="F46" s="443"/>
      <c r="G46" s="443"/>
      <c r="H46" s="443"/>
      <c r="I46" s="443"/>
      <c r="J46" s="76" t="s">
        <v>638</v>
      </c>
      <c r="K46" s="77" t="s">
        <v>638</v>
      </c>
      <c r="L46" s="77" t="s">
        <v>638</v>
      </c>
      <c r="M46" s="77" t="s">
        <v>638</v>
      </c>
      <c r="N46" s="77" t="s">
        <v>638</v>
      </c>
      <c r="O46" s="78" t="s">
        <v>638</v>
      </c>
      <c r="P46" s="67" t="s">
        <v>638</v>
      </c>
      <c r="Q46" s="68" t="s">
        <v>638</v>
      </c>
      <c r="R46" s="68" t="s">
        <v>638</v>
      </c>
      <c r="S46" s="68" t="s">
        <v>638</v>
      </c>
      <c r="T46" s="68" t="s">
        <v>638</v>
      </c>
      <c r="U46" s="69" t="s">
        <v>638</v>
      </c>
      <c r="V46" s="67" t="s">
        <v>638</v>
      </c>
      <c r="W46" s="68" t="s">
        <v>638</v>
      </c>
      <c r="X46" s="68" t="s">
        <v>638</v>
      </c>
      <c r="Y46" s="68" t="s">
        <v>638</v>
      </c>
      <c r="Z46" s="68" t="s">
        <v>638</v>
      </c>
      <c r="AA46" s="69" t="s">
        <v>638</v>
      </c>
      <c r="AB46" s="55" t="s">
        <v>638</v>
      </c>
      <c r="AC46" s="56" t="s">
        <v>638</v>
      </c>
      <c r="AD46" s="56" t="s">
        <v>638</v>
      </c>
      <c r="AE46" s="56" t="s">
        <v>638</v>
      </c>
      <c r="AF46" s="56" t="s">
        <v>638</v>
      </c>
      <c r="AG46" s="57" t="s">
        <v>638</v>
      </c>
      <c r="AH46" s="58" t="s">
        <v>638</v>
      </c>
      <c r="AI46" s="59" t="s">
        <v>638</v>
      </c>
      <c r="AJ46" s="59" t="s">
        <v>638</v>
      </c>
      <c r="AK46" s="59" t="s">
        <v>638</v>
      </c>
      <c r="AL46" s="59" t="s">
        <v>638</v>
      </c>
      <c r="AN46" s="481"/>
      <c r="AO46" s="482"/>
      <c r="AP46" s="482"/>
      <c r="AQ46" s="482"/>
      <c r="AR46" s="482"/>
      <c r="AS46" s="483"/>
    </row>
    <row r="47" spans="2:47" ht="16.5" hidden="1" thickBot="1" x14ac:dyDescent="0.3">
      <c r="B47" s="437"/>
      <c r="C47" s="437"/>
      <c r="D47" s="438"/>
      <c r="E47" s="445"/>
      <c r="F47" s="446"/>
      <c r="G47" s="446"/>
      <c r="H47" s="446"/>
      <c r="I47" s="446"/>
      <c r="J47" s="79" t="s">
        <v>638</v>
      </c>
      <c r="K47" s="80" t="s">
        <v>638</v>
      </c>
      <c r="L47" s="80" t="s">
        <v>638</v>
      </c>
      <c r="M47" s="80" t="s">
        <v>638</v>
      </c>
      <c r="N47" s="80" t="s">
        <v>638</v>
      </c>
      <c r="O47" s="81" t="s">
        <v>638</v>
      </c>
      <c r="P47" s="67" t="s">
        <v>638</v>
      </c>
      <c r="Q47" s="68" t="s">
        <v>638</v>
      </c>
      <c r="R47" s="68" t="s">
        <v>638</v>
      </c>
      <c r="S47" s="68" t="s">
        <v>638</v>
      </c>
      <c r="T47" s="68" t="s">
        <v>638</v>
      </c>
      <c r="U47" s="69" t="s">
        <v>638</v>
      </c>
      <c r="V47" s="70" t="s">
        <v>638</v>
      </c>
      <c r="W47" s="71" t="s">
        <v>638</v>
      </c>
      <c r="X47" s="71" t="s">
        <v>638</v>
      </c>
      <c r="Y47" s="71" t="s">
        <v>638</v>
      </c>
      <c r="Z47" s="71" t="s">
        <v>638</v>
      </c>
      <c r="AA47" s="72" t="s">
        <v>638</v>
      </c>
      <c r="AB47" s="60" t="s">
        <v>638</v>
      </c>
      <c r="AC47" s="61" t="s">
        <v>638</v>
      </c>
      <c r="AD47" s="61" t="s">
        <v>638</v>
      </c>
      <c r="AE47" s="61" t="s">
        <v>638</v>
      </c>
      <c r="AF47" s="61" t="s">
        <v>638</v>
      </c>
      <c r="AG47" s="62" t="s">
        <v>638</v>
      </c>
      <c r="AH47" s="63" t="s">
        <v>638</v>
      </c>
      <c r="AI47" s="64" t="s">
        <v>638</v>
      </c>
      <c r="AJ47" s="64" t="s">
        <v>638</v>
      </c>
      <c r="AK47" s="64" t="s">
        <v>638</v>
      </c>
      <c r="AL47" s="64" t="s">
        <v>638</v>
      </c>
      <c r="AN47" s="484"/>
      <c r="AO47" s="485"/>
      <c r="AP47" s="485"/>
      <c r="AQ47" s="485"/>
      <c r="AR47" s="485"/>
      <c r="AS47" s="486"/>
    </row>
    <row r="48" spans="2:47" ht="23.25" x14ac:dyDescent="0.35">
      <c r="B48" s="437"/>
      <c r="C48" s="437"/>
      <c r="D48" s="438"/>
      <c r="E48" s="439" t="s">
        <v>646</v>
      </c>
      <c r="F48" s="440"/>
      <c r="G48" s="440"/>
      <c r="H48" s="440"/>
      <c r="I48" s="441"/>
      <c r="J48" s="73" t="s">
        <v>638</v>
      </c>
      <c r="K48" s="74" t="s">
        <v>638</v>
      </c>
      <c r="L48" s="74" t="s">
        <v>638</v>
      </c>
      <c r="M48" s="74" t="s">
        <v>638</v>
      </c>
      <c r="N48" s="74" t="s">
        <v>638</v>
      </c>
      <c r="O48" s="75" t="s">
        <v>638</v>
      </c>
      <c r="P48" s="73" t="s">
        <v>638</v>
      </c>
      <c r="Q48" s="74" t="s">
        <v>638</v>
      </c>
      <c r="R48" s="74" t="s">
        <v>638</v>
      </c>
      <c r="S48" s="74" t="s">
        <v>638</v>
      </c>
      <c r="T48" s="74" t="s">
        <v>638</v>
      </c>
      <c r="U48" s="75" t="s">
        <v>638</v>
      </c>
      <c r="V48" s="197" t="s">
        <v>638</v>
      </c>
      <c r="W48" s="206" t="s">
        <v>638</v>
      </c>
      <c r="X48" s="65" t="s">
        <v>638</v>
      </c>
      <c r="Y48" s="65" t="s">
        <v>638</v>
      </c>
      <c r="Z48" s="65" t="s">
        <v>638</v>
      </c>
      <c r="AA48" s="66" t="s">
        <v>638</v>
      </c>
      <c r="AB48" s="50" t="s">
        <v>638</v>
      </c>
      <c r="AC48" s="51" t="s">
        <v>638</v>
      </c>
      <c r="AD48" s="51" t="s">
        <v>638</v>
      </c>
      <c r="AE48" s="51" t="s">
        <v>638</v>
      </c>
      <c r="AF48" s="51" t="s">
        <v>638</v>
      </c>
      <c r="AG48" s="52" t="s">
        <v>638</v>
      </c>
      <c r="AH48" s="53" t="s">
        <v>638</v>
      </c>
      <c r="AI48" s="54" t="s">
        <v>638</v>
      </c>
      <c r="AJ48" s="54" t="s">
        <v>638</v>
      </c>
      <c r="AK48" s="54" t="s">
        <v>638</v>
      </c>
      <c r="AL48" s="54" t="s">
        <v>638</v>
      </c>
    </row>
    <row r="49" spans="2:38" ht="15.75" x14ac:dyDescent="0.25">
      <c r="B49" s="437"/>
      <c r="C49" s="437"/>
      <c r="D49" s="438"/>
      <c r="E49" s="458"/>
      <c r="F49" s="443"/>
      <c r="G49" s="443"/>
      <c r="H49" s="443"/>
      <c r="I49" s="444"/>
      <c r="J49" s="76" t="s">
        <v>638</v>
      </c>
      <c r="K49" s="77" t="s">
        <v>638</v>
      </c>
      <c r="L49" s="77" t="s">
        <v>638</v>
      </c>
      <c r="M49" s="77" t="s">
        <v>638</v>
      </c>
      <c r="N49" s="77" t="s">
        <v>638</v>
      </c>
      <c r="O49" s="78" t="s">
        <v>638</v>
      </c>
      <c r="P49" s="76" t="s">
        <v>638</v>
      </c>
      <c r="Q49" s="77" t="s">
        <v>638</v>
      </c>
      <c r="R49" s="77" t="s">
        <v>638</v>
      </c>
      <c r="S49" s="77" t="s">
        <v>638</v>
      </c>
      <c r="T49" s="77" t="s">
        <v>638</v>
      </c>
      <c r="U49" s="78" t="s">
        <v>638</v>
      </c>
      <c r="V49" s="200" t="s">
        <v>638</v>
      </c>
      <c r="W49" s="201" t="s">
        <v>638</v>
      </c>
      <c r="X49" s="68" t="s">
        <v>638</v>
      </c>
      <c r="Y49" s="68" t="s">
        <v>638</v>
      </c>
      <c r="Z49" s="68" t="s">
        <v>638</v>
      </c>
      <c r="AA49" s="69" t="s">
        <v>638</v>
      </c>
      <c r="AB49" s="55" t="s">
        <v>638</v>
      </c>
      <c r="AC49" s="56" t="s">
        <v>638</v>
      </c>
      <c r="AD49" s="56" t="s">
        <v>638</v>
      </c>
      <c r="AE49" s="56" t="s">
        <v>638</v>
      </c>
      <c r="AF49" s="56" t="s">
        <v>638</v>
      </c>
      <c r="AG49" s="57" t="s">
        <v>638</v>
      </c>
      <c r="AH49" s="58" t="s">
        <v>638</v>
      </c>
      <c r="AI49" s="59" t="s">
        <v>638</v>
      </c>
      <c r="AJ49" s="59" t="s">
        <v>638</v>
      </c>
      <c r="AK49" s="59" t="s">
        <v>638</v>
      </c>
      <c r="AL49" s="59" t="s">
        <v>638</v>
      </c>
    </row>
    <row r="50" spans="2:38" ht="15.75" x14ac:dyDescent="0.25">
      <c r="B50" s="437"/>
      <c r="C50" s="437"/>
      <c r="D50" s="438"/>
      <c r="E50" s="458"/>
      <c r="F50" s="443"/>
      <c r="G50" s="443"/>
      <c r="H50" s="443"/>
      <c r="I50" s="444"/>
      <c r="J50" s="76" t="s">
        <v>638</v>
      </c>
      <c r="K50" s="77" t="s">
        <v>638</v>
      </c>
      <c r="L50" s="77" t="s">
        <v>638</v>
      </c>
      <c r="M50" s="77" t="s">
        <v>638</v>
      </c>
      <c r="N50" s="77" t="s">
        <v>638</v>
      </c>
      <c r="O50" s="78" t="s">
        <v>638</v>
      </c>
      <c r="P50" s="76" t="s">
        <v>638</v>
      </c>
      <c r="Q50" s="77" t="s">
        <v>638</v>
      </c>
      <c r="R50" s="77" t="s">
        <v>638</v>
      </c>
      <c r="S50" s="77" t="s">
        <v>638</v>
      </c>
      <c r="T50" s="77" t="s">
        <v>638</v>
      </c>
      <c r="U50" s="78" t="s">
        <v>638</v>
      </c>
      <c r="V50" s="200" t="s">
        <v>638</v>
      </c>
      <c r="W50" s="201" t="s">
        <v>638</v>
      </c>
      <c r="X50" s="68" t="s">
        <v>638</v>
      </c>
      <c r="Y50" s="68" t="s">
        <v>638</v>
      </c>
      <c r="Z50" s="68" t="s">
        <v>638</v>
      </c>
      <c r="AA50" s="69" t="s">
        <v>638</v>
      </c>
      <c r="AB50" s="55" t="s">
        <v>638</v>
      </c>
      <c r="AC50" s="56" t="s">
        <v>638</v>
      </c>
      <c r="AD50" s="56" t="s">
        <v>638</v>
      </c>
      <c r="AE50" s="56" t="s">
        <v>638</v>
      </c>
      <c r="AF50" s="56" t="s">
        <v>638</v>
      </c>
      <c r="AG50" s="57" t="s">
        <v>638</v>
      </c>
      <c r="AH50" s="58" t="s">
        <v>638</v>
      </c>
      <c r="AI50" s="59" t="s">
        <v>638</v>
      </c>
      <c r="AJ50" s="59" t="s">
        <v>638</v>
      </c>
      <c r="AK50" s="59" t="s">
        <v>638</v>
      </c>
      <c r="AL50" s="59" t="s">
        <v>638</v>
      </c>
    </row>
    <row r="51" spans="2:38" ht="15.75" x14ac:dyDescent="0.25">
      <c r="B51" s="437"/>
      <c r="C51" s="437"/>
      <c r="D51" s="438"/>
      <c r="E51" s="442"/>
      <c r="F51" s="443"/>
      <c r="G51" s="443"/>
      <c r="H51" s="443"/>
      <c r="I51" s="444"/>
      <c r="J51" s="76" t="s">
        <v>638</v>
      </c>
      <c r="K51" s="77" t="s">
        <v>638</v>
      </c>
      <c r="L51" s="77" t="s">
        <v>638</v>
      </c>
      <c r="M51" s="77" t="s">
        <v>638</v>
      </c>
      <c r="N51" s="77" t="s">
        <v>638</v>
      </c>
      <c r="O51" s="78" t="s">
        <v>638</v>
      </c>
      <c r="P51" s="76" t="s">
        <v>638</v>
      </c>
      <c r="Q51" s="77" t="s">
        <v>638</v>
      </c>
      <c r="R51" s="77" t="s">
        <v>638</v>
      </c>
      <c r="S51" s="77" t="s">
        <v>638</v>
      </c>
      <c r="T51" s="77" t="s">
        <v>638</v>
      </c>
      <c r="U51" s="78" t="s">
        <v>638</v>
      </c>
      <c r="V51" s="200" t="s">
        <v>638</v>
      </c>
      <c r="W51" s="201" t="s">
        <v>638</v>
      </c>
      <c r="X51" s="68" t="s">
        <v>638</v>
      </c>
      <c r="Y51" s="68" t="s">
        <v>638</v>
      </c>
      <c r="Z51" s="68" t="s">
        <v>638</v>
      </c>
      <c r="AA51" s="69" t="s">
        <v>638</v>
      </c>
      <c r="AB51" s="55" t="s">
        <v>638</v>
      </c>
      <c r="AC51" s="56" t="s">
        <v>638</v>
      </c>
      <c r="AD51" s="56" t="s">
        <v>638</v>
      </c>
      <c r="AE51" s="56" t="s">
        <v>638</v>
      </c>
      <c r="AF51" s="56" t="s">
        <v>638</v>
      </c>
      <c r="AG51" s="57" t="s">
        <v>638</v>
      </c>
      <c r="AH51" s="58" t="s">
        <v>638</v>
      </c>
      <c r="AI51" s="59" t="s">
        <v>638</v>
      </c>
      <c r="AJ51" s="59" t="s">
        <v>638</v>
      </c>
      <c r="AK51" s="59" t="s">
        <v>638</v>
      </c>
      <c r="AL51" s="59" t="s">
        <v>638</v>
      </c>
    </row>
    <row r="52" spans="2:38" ht="15.75" x14ac:dyDescent="0.25">
      <c r="B52" s="437"/>
      <c r="C52" s="437"/>
      <c r="D52" s="438"/>
      <c r="E52" s="442"/>
      <c r="F52" s="443"/>
      <c r="G52" s="443"/>
      <c r="H52" s="443"/>
      <c r="I52" s="444"/>
      <c r="J52" s="76" t="s">
        <v>638</v>
      </c>
      <c r="K52" s="77" t="s">
        <v>638</v>
      </c>
      <c r="L52" s="77" t="s">
        <v>638</v>
      </c>
      <c r="M52" s="77" t="s">
        <v>638</v>
      </c>
      <c r="N52" s="77" t="s">
        <v>638</v>
      </c>
      <c r="O52" s="78" t="s">
        <v>638</v>
      </c>
      <c r="P52" s="76" t="s">
        <v>638</v>
      </c>
      <c r="Q52" s="77" t="s">
        <v>638</v>
      </c>
      <c r="R52" s="77" t="s">
        <v>638</v>
      </c>
      <c r="S52" s="77" t="s">
        <v>638</v>
      </c>
      <c r="T52" s="77" t="s">
        <v>638</v>
      </c>
      <c r="U52" s="78" t="s">
        <v>638</v>
      </c>
      <c r="V52" s="200" t="s">
        <v>638</v>
      </c>
      <c r="W52" s="201" t="s">
        <v>638</v>
      </c>
      <c r="X52" s="68" t="s">
        <v>638</v>
      </c>
      <c r="Y52" s="68" t="s">
        <v>638</v>
      </c>
      <c r="Z52" s="68" t="s">
        <v>638</v>
      </c>
      <c r="AA52" s="69" t="s">
        <v>638</v>
      </c>
      <c r="AB52" s="55" t="s">
        <v>638</v>
      </c>
      <c r="AC52" s="56" t="s">
        <v>638</v>
      </c>
      <c r="AD52" s="56" t="s">
        <v>638</v>
      </c>
      <c r="AE52" s="56" t="s">
        <v>638</v>
      </c>
      <c r="AF52" s="56" t="s">
        <v>638</v>
      </c>
      <c r="AG52" s="57" t="s">
        <v>638</v>
      </c>
      <c r="AH52" s="58" t="s">
        <v>638</v>
      </c>
      <c r="AI52" s="59" t="s">
        <v>638</v>
      </c>
      <c r="AJ52" s="59" t="s">
        <v>638</v>
      </c>
      <c r="AK52" s="59" t="s">
        <v>638</v>
      </c>
      <c r="AL52" s="59" t="s">
        <v>638</v>
      </c>
    </row>
    <row r="53" spans="2:38" ht="5.25" customHeight="1" x14ac:dyDescent="0.25">
      <c r="B53" s="437"/>
      <c r="C53" s="437"/>
      <c r="D53" s="438"/>
      <c r="E53" s="442"/>
      <c r="F53" s="443"/>
      <c r="G53" s="443"/>
      <c r="H53" s="443"/>
      <c r="I53" s="444"/>
      <c r="J53" s="76" t="s">
        <v>638</v>
      </c>
      <c r="K53" s="77" t="s">
        <v>638</v>
      </c>
      <c r="L53" s="77" t="s">
        <v>638</v>
      </c>
      <c r="M53" s="77" t="s">
        <v>638</v>
      </c>
      <c r="N53" s="77" t="s">
        <v>638</v>
      </c>
      <c r="O53" s="78" t="s">
        <v>638</v>
      </c>
      <c r="P53" s="76" t="s">
        <v>638</v>
      </c>
      <c r="Q53" s="77" t="s">
        <v>638</v>
      </c>
      <c r="R53" s="77" t="s">
        <v>638</v>
      </c>
      <c r="S53" s="77" t="s">
        <v>638</v>
      </c>
      <c r="T53" s="77" t="s">
        <v>638</v>
      </c>
      <c r="U53" s="78" t="s">
        <v>638</v>
      </c>
      <c r="V53" s="200" t="s">
        <v>638</v>
      </c>
      <c r="W53" s="201" t="s">
        <v>638</v>
      </c>
      <c r="X53" s="68" t="s">
        <v>638</v>
      </c>
      <c r="Y53" s="68" t="s">
        <v>638</v>
      </c>
      <c r="Z53" s="68" t="s">
        <v>638</v>
      </c>
      <c r="AA53" s="69" t="s">
        <v>638</v>
      </c>
      <c r="AB53" s="55" t="s">
        <v>638</v>
      </c>
      <c r="AC53" s="56" t="s">
        <v>638</v>
      </c>
      <c r="AD53" s="56" t="s">
        <v>638</v>
      </c>
      <c r="AE53" s="56" t="s">
        <v>638</v>
      </c>
      <c r="AF53" s="56" t="s">
        <v>638</v>
      </c>
      <c r="AG53" s="57" t="s">
        <v>638</v>
      </c>
      <c r="AH53" s="58" t="s">
        <v>638</v>
      </c>
      <c r="AI53" s="59" t="s">
        <v>638</v>
      </c>
      <c r="AJ53" s="59" t="s">
        <v>638</v>
      </c>
      <c r="AK53" s="59" t="s">
        <v>638</v>
      </c>
      <c r="AL53" s="59" t="s">
        <v>638</v>
      </c>
    </row>
    <row r="54" spans="2:38" ht="3" hidden="1" customHeight="1" x14ac:dyDescent="0.25">
      <c r="B54" s="437"/>
      <c r="C54" s="437"/>
      <c r="D54" s="438"/>
      <c r="E54" s="442"/>
      <c r="F54" s="443"/>
      <c r="G54" s="443"/>
      <c r="H54" s="443"/>
      <c r="I54" s="444"/>
      <c r="J54" s="76" t="s">
        <v>638</v>
      </c>
      <c r="K54" s="77" t="s">
        <v>638</v>
      </c>
      <c r="L54" s="77" t="s">
        <v>638</v>
      </c>
      <c r="M54" s="77" t="s">
        <v>638</v>
      </c>
      <c r="N54" s="77" t="s">
        <v>638</v>
      </c>
      <c r="O54" s="78" t="s">
        <v>638</v>
      </c>
      <c r="P54" s="76" t="s">
        <v>638</v>
      </c>
      <c r="Q54" s="77" t="s">
        <v>638</v>
      </c>
      <c r="R54" s="77" t="s">
        <v>638</v>
      </c>
      <c r="S54" s="77" t="s">
        <v>638</v>
      </c>
      <c r="T54" s="77" t="s">
        <v>638</v>
      </c>
      <c r="U54" s="78" t="s">
        <v>638</v>
      </c>
      <c r="V54" s="200" t="s">
        <v>638</v>
      </c>
      <c r="W54" s="201" t="s">
        <v>638</v>
      </c>
      <c r="X54" s="68" t="s">
        <v>638</v>
      </c>
      <c r="Y54" s="68" t="s">
        <v>638</v>
      </c>
      <c r="Z54" s="68" t="s">
        <v>638</v>
      </c>
      <c r="AA54" s="69" t="s">
        <v>638</v>
      </c>
      <c r="AB54" s="55" t="s">
        <v>638</v>
      </c>
      <c r="AC54" s="56" t="s">
        <v>638</v>
      </c>
      <c r="AD54" s="56" t="s">
        <v>638</v>
      </c>
      <c r="AE54" s="56" t="s">
        <v>638</v>
      </c>
      <c r="AF54" s="56" t="s">
        <v>638</v>
      </c>
      <c r="AG54" s="57" t="s">
        <v>638</v>
      </c>
      <c r="AH54" s="58" t="s">
        <v>638</v>
      </c>
      <c r="AI54" s="59" t="s">
        <v>638</v>
      </c>
      <c r="AJ54" s="59" t="s">
        <v>638</v>
      </c>
      <c r="AK54" s="59" t="s">
        <v>638</v>
      </c>
      <c r="AL54" s="59" t="s">
        <v>638</v>
      </c>
    </row>
    <row r="55" spans="2:38" ht="15.75" hidden="1" x14ac:dyDescent="0.25">
      <c r="B55" s="437"/>
      <c r="C55" s="437"/>
      <c r="D55" s="438"/>
      <c r="E55" s="442"/>
      <c r="F55" s="443"/>
      <c r="G55" s="443"/>
      <c r="H55" s="443"/>
      <c r="I55" s="444"/>
      <c r="J55" s="76" t="s">
        <v>638</v>
      </c>
      <c r="K55" s="77" t="s">
        <v>638</v>
      </c>
      <c r="L55" s="77" t="s">
        <v>638</v>
      </c>
      <c r="M55" s="77" t="s">
        <v>638</v>
      </c>
      <c r="N55" s="77" t="s">
        <v>638</v>
      </c>
      <c r="O55" s="78" t="s">
        <v>638</v>
      </c>
      <c r="P55" s="76" t="s">
        <v>638</v>
      </c>
      <c r="Q55" s="77" t="s">
        <v>638</v>
      </c>
      <c r="R55" s="77" t="s">
        <v>638</v>
      </c>
      <c r="S55" s="77" t="s">
        <v>638</v>
      </c>
      <c r="T55" s="77" t="s">
        <v>638</v>
      </c>
      <c r="U55" s="78" t="s">
        <v>638</v>
      </c>
      <c r="V55" s="200" t="s">
        <v>638</v>
      </c>
      <c r="W55" s="201" t="s">
        <v>638</v>
      </c>
      <c r="X55" s="68" t="s">
        <v>638</v>
      </c>
      <c r="Y55" s="68" t="s">
        <v>638</v>
      </c>
      <c r="Z55" s="68" t="s">
        <v>638</v>
      </c>
      <c r="AA55" s="69" t="s">
        <v>638</v>
      </c>
      <c r="AB55" s="55" t="s">
        <v>638</v>
      </c>
      <c r="AC55" s="56" t="s">
        <v>638</v>
      </c>
      <c r="AD55" s="56" t="s">
        <v>638</v>
      </c>
      <c r="AE55" s="56" t="s">
        <v>638</v>
      </c>
      <c r="AF55" s="56" t="s">
        <v>638</v>
      </c>
      <c r="AG55" s="57" t="s">
        <v>638</v>
      </c>
      <c r="AH55" s="58" t="s">
        <v>638</v>
      </c>
      <c r="AI55" s="59" t="s">
        <v>638</v>
      </c>
      <c r="AJ55" s="59" t="s">
        <v>638</v>
      </c>
      <c r="AK55" s="59" t="s">
        <v>638</v>
      </c>
      <c r="AL55" s="59" t="s">
        <v>638</v>
      </c>
    </row>
    <row r="56" spans="2:38" ht="15.75" hidden="1" x14ac:dyDescent="0.25">
      <c r="B56" s="437"/>
      <c r="C56" s="437"/>
      <c r="D56" s="438"/>
      <c r="E56" s="442"/>
      <c r="F56" s="443"/>
      <c r="G56" s="443"/>
      <c r="H56" s="443"/>
      <c r="I56" s="444"/>
      <c r="J56" s="76" t="s">
        <v>638</v>
      </c>
      <c r="K56" s="77" t="s">
        <v>638</v>
      </c>
      <c r="L56" s="77" t="s">
        <v>638</v>
      </c>
      <c r="M56" s="77" t="s">
        <v>638</v>
      </c>
      <c r="N56" s="77" t="s">
        <v>638</v>
      </c>
      <c r="O56" s="78" t="s">
        <v>638</v>
      </c>
      <c r="P56" s="76" t="s">
        <v>638</v>
      </c>
      <c r="Q56" s="77" t="s">
        <v>638</v>
      </c>
      <c r="R56" s="77" t="s">
        <v>638</v>
      </c>
      <c r="S56" s="77" t="s">
        <v>638</v>
      </c>
      <c r="T56" s="77" t="s">
        <v>638</v>
      </c>
      <c r="U56" s="78" t="s">
        <v>638</v>
      </c>
      <c r="V56" s="200" t="s">
        <v>638</v>
      </c>
      <c r="W56" s="201" t="s">
        <v>638</v>
      </c>
      <c r="X56" s="68" t="s">
        <v>638</v>
      </c>
      <c r="Y56" s="68" t="s">
        <v>638</v>
      </c>
      <c r="Z56" s="68" t="s">
        <v>638</v>
      </c>
      <c r="AA56" s="69" t="s">
        <v>638</v>
      </c>
      <c r="AB56" s="55" t="s">
        <v>638</v>
      </c>
      <c r="AC56" s="56" t="s">
        <v>638</v>
      </c>
      <c r="AD56" s="56" t="s">
        <v>638</v>
      </c>
      <c r="AE56" s="56" t="s">
        <v>638</v>
      </c>
      <c r="AF56" s="56" t="s">
        <v>638</v>
      </c>
      <c r="AG56" s="57" t="s">
        <v>638</v>
      </c>
      <c r="AH56" s="58" t="s">
        <v>638</v>
      </c>
      <c r="AI56" s="59" t="s">
        <v>638</v>
      </c>
      <c r="AJ56" s="59" t="s">
        <v>638</v>
      </c>
      <c r="AK56" s="59" t="s">
        <v>638</v>
      </c>
      <c r="AL56" s="59" t="s">
        <v>638</v>
      </c>
    </row>
    <row r="57" spans="2:38" ht="16.5" thickBot="1" x14ac:dyDescent="0.3">
      <c r="B57" s="437"/>
      <c r="C57" s="437"/>
      <c r="D57" s="438"/>
      <c r="E57" s="445"/>
      <c r="F57" s="446"/>
      <c r="G57" s="446"/>
      <c r="H57" s="446"/>
      <c r="I57" s="447"/>
      <c r="J57" s="79" t="s">
        <v>638</v>
      </c>
      <c r="K57" s="80" t="s">
        <v>638</v>
      </c>
      <c r="L57" s="80" t="s">
        <v>638</v>
      </c>
      <c r="M57" s="80" t="s">
        <v>638</v>
      </c>
      <c r="N57" s="80" t="s">
        <v>638</v>
      </c>
      <c r="O57" s="81" t="s">
        <v>638</v>
      </c>
      <c r="P57" s="79" t="s">
        <v>638</v>
      </c>
      <c r="Q57" s="80" t="s">
        <v>638</v>
      </c>
      <c r="R57" s="80" t="s">
        <v>638</v>
      </c>
      <c r="S57" s="80" t="s">
        <v>638</v>
      </c>
      <c r="T57" s="80" t="s">
        <v>638</v>
      </c>
      <c r="U57" s="81" t="s">
        <v>638</v>
      </c>
      <c r="V57" s="203" t="s">
        <v>638</v>
      </c>
      <c r="W57" s="204" t="s">
        <v>638</v>
      </c>
      <c r="X57" s="71" t="s">
        <v>638</v>
      </c>
      <c r="Y57" s="71" t="s">
        <v>638</v>
      </c>
      <c r="Z57" s="71" t="s">
        <v>638</v>
      </c>
      <c r="AA57" s="72" t="s">
        <v>638</v>
      </c>
      <c r="AB57" s="60" t="s">
        <v>638</v>
      </c>
      <c r="AC57" s="61" t="s">
        <v>638</v>
      </c>
      <c r="AD57" s="61" t="s">
        <v>638</v>
      </c>
      <c r="AE57" s="61" t="s">
        <v>638</v>
      </c>
      <c r="AF57" s="61" t="s">
        <v>638</v>
      </c>
      <c r="AG57" s="62" t="s">
        <v>638</v>
      </c>
      <c r="AH57" s="58" t="s">
        <v>638</v>
      </c>
      <c r="AI57" s="59" t="s">
        <v>638</v>
      </c>
      <c r="AJ57" s="59" t="s">
        <v>638</v>
      </c>
      <c r="AK57" s="59" t="s">
        <v>638</v>
      </c>
      <c r="AL57" s="59" t="s">
        <v>638</v>
      </c>
    </row>
    <row r="58" spans="2:38" ht="15" customHeight="1" x14ac:dyDescent="0.25">
      <c r="J58" s="439" t="s">
        <v>647</v>
      </c>
      <c r="K58" s="440"/>
      <c r="L58" s="440"/>
      <c r="M58" s="440"/>
      <c r="N58" s="440"/>
      <c r="O58" s="441"/>
      <c r="P58" s="439" t="s">
        <v>648</v>
      </c>
      <c r="Q58" s="440"/>
      <c r="R58" s="440"/>
      <c r="S58" s="440"/>
      <c r="T58" s="440"/>
      <c r="U58" s="441"/>
      <c r="V58" s="439" t="s">
        <v>649</v>
      </c>
      <c r="W58" s="440"/>
      <c r="X58" s="440"/>
      <c r="Y58" s="440"/>
      <c r="Z58" s="440"/>
      <c r="AA58" s="441"/>
      <c r="AB58" s="439" t="s">
        <v>650</v>
      </c>
      <c r="AC58" s="488"/>
      <c r="AD58" s="440"/>
      <c r="AE58" s="440"/>
      <c r="AF58" s="440"/>
      <c r="AG58" s="440"/>
      <c r="AH58" s="439" t="s">
        <v>651</v>
      </c>
      <c r="AI58" s="440"/>
      <c r="AJ58" s="440"/>
      <c r="AK58" s="440"/>
      <c r="AL58" s="441"/>
    </row>
    <row r="59" spans="2:38" ht="15" customHeight="1" x14ac:dyDescent="0.25">
      <c r="J59" s="442"/>
      <c r="K59" s="443"/>
      <c r="L59" s="443"/>
      <c r="M59" s="443"/>
      <c r="N59" s="443"/>
      <c r="O59" s="444"/>
      <c r="P59" s="442"/>
      <c r="Q59" s="443"/>
      <c r="R59" s="443"/>
      <c r="S59" s="443"/>
      <c r="T59" s="443"/>
      <c r="U59" s="444"/>
      <c r="V59" s="442"/>
      <c r="W59" s="443"/>
      <c r="X59" s="443"/>
      <c r="Y59" s="443"/>
      <c r="Z59" s="443"/>
      <c r="AA59" s="444"/>
      <c r="AB59" s="442"/>
      <c r="AC59" s="443"/>
      <c r="AD59" s="443"/>
      <c r="AE59" s="443"/>
      <c r="AF59" s="443"/>
      <c r="AG59" s="443"/>
      <c r="AH59" s="458"/>
      <c r="AI59" s="443"/>
      <c r="AJ59" s="443"/>
      <c r="AK59" s="443"/>
      <c r="AL59" s="444"/>
    </row>
    <row r="60" spans="2:38" ht="15" customHeight="1" x14ac:dyDescent="0.25">
      <c r="J60" s="442"/>
      <c r="K60" s="443"/>
      <c r="L60" s="443"/>
      <c r="M60" s="443"/>
      <c r="N60" s="443"/>
      <c r="O60" s="444"/>
      <c r="P60" s="442"/>
      <c r="Q60" s="443"/>
      <c r="R60" s="443"/>
      <c r="S60" s="443"/>
      <c r="T60" s="443"/>
      <c r="U60" s="444"/>
      <c r="V60" s="442"/>
      <c r="W60" s="443"/>
      <c r="X60" s="443"/>
      <c r="Y60" s="443"/>
      <c r="Z60" s="443"/>
      <c r="AA60" s="444"/>
      <c r="AB60" s="442"/>
      <c r="AC60" s="443"/>
      <c r="AD60" s="443"/>
      <c r="AE60" s="443"/>
      <c r="AF60" s="443"/>
      <c r="AG60" s="443"/>
      <c r="AH60" s="458"/>
      <c r="AI60" s="443"/>
      <c r="AJ60" s="443"/>
      <c r="AK60" s="443"/>
      <c r="AL60" s="444"/>
    </row>
    <row r="61" spans="2:38" ht="15" customHeight="1" x14ac:dyDescent="0.25">
      <c r="J61" s="442"/>
      <c r="K61" s="443"/>
      <c r="L61" s="443"/>
      <c r="M61" s="443"/>
      <c r="N61" s="443"/>
      <c r="O61" s="444"/>
      <c r="P61" s="442"/>
      <c r="Q61" s="443"/>
      <c r="R61" s="443"/>
      <c r="S61" s="443"/>
      <c r="T61" s="443"/>
      <c r="U61" s="444"/>
      <c r="V61" s="442"/>
      <c r="W61" s="443"/>
      <c r="X61" s="443"/>
      <c r="Y61" s="443"/>
      <c r="Z61" s="443"/>
      <c r="AA61" s="444"/>
      <c r="AB61" s="442"/>
      <c r="AC61" s="443"/>
      <c r="AD61" s="443"/>
      <c r="AE61" s="443"/>
      <c r="AF61" s="443"/>
      <c r="AG61" s="443"/>
      <c r="AH61" s="442"/>
      <c r="AI61" s="443"/>
      <c r="AJ61" s="443"/>
      <c r="AK61" s="443"/>
      <c r="AL61" s="444"/>
    </row>
    <row r="62" spans="2:38" ht="15" customHeight="1" x14ac:dyDescent="0.25">
      <c r="J62" s="442"/>
      <c r="K62" s="443"/>
      <c r="L62" s="443"/>
      <c r="M62" s="443"/>
      <c r="N62" s="443"/>
      <c r="O62" s="444"/>
      <c r="P62" s="442"/>
      <c r="Q62" s="443"/>
      <c r="R62" s="443"/>
      <c r="S62" s="443"/>
      <c r="T62" s="443"/>
      <c r="U62" s="444"/>
      <c r="V62" s="442"/>
      <c r="W62" s="443"/>
      <c r="X62" s="443"/>
      <c r="Y62" s="443"/>
      <c r="Z62" s="443"/>
      <c r="AA62" s="444"/>
      <c r="AB62" s="442"/>
      <c r="AC62" s="443"/>
      <c r="AD62" s="443"/>
      <c r="AE62" s="443"/>
      <c r="AF62" s="443"/>
      <c r="AG62" s="443"/>
      <c r="AH62" s="442"/>
      <c r="AI62" s="443"/>
      <c r="AJ62" s="443"/>
      <c r="AK62" s="443"/>
      <c r="AL62" s="444"/>
    </row>
    <row r="63" spans="2:38" ht="28.5" customHeight="1" thickBot="1" x14ac:dyDescent="0.3">
      <c r="J63" s="445"/>
      <c r="K63" s="446"/>
      <c r="L63" s="446"/>
      <c r="M63" s="446"/>
      <c r="N63" s="446"/>
      <c r="O63" s="447"/>
      <c r="P63" s="445"/>
      <c r="Q63" s="446"/>
      <c r="R63" s="446"/>
      <c r="S63" s="446"/>
      <c r="T63" s="446"/>
      <c r="U63" s="447"/>
      <c r="V63" s="445"/>
      <c r="W63" s="446"/>
      <c r="X63" s="446"/>
      <c r="Y63" s="446"/>
      <c r="Z63" s="446"/>
      <c r="AA63" s="447"/>
      <c r="AB63" s="445"/>
      <c r="AC63" s="446"/>
      <c r="AD63" s="446"/>
      <c r="AE63" s="446"/>
      <c r="AF63" s="446"/>
      <c r="AG63" s="446"/>
      <c r="AH63" s="445"/>
      <c r="AI63" s="446"/>
      <c r="AJ63" s="446"/>
      <c r="AK63" s="446"/>
      <c r="AL63" s="447"/>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3545-68FB-4DDD-80B6-F4616135E257}">
  <sheetPr>
    <tabColor theme="4" tint="-0.249977111117893"/>
  </sheetPr>
  <dimension ref="A1:KL60"/>
  <sheetViews>
    <sheetView topLeftCell="V50" zoomScale="60" zoomScaleNormal="60" workbookViewId="0">
      <selection activeCell="AM60" sqref="AM60"/>
    </sheetView>
  </sheetViews>
  <sheetFormatPr baseColWidth="10" defaultColWidth="11.42578125"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9.140625"/>
    <col min="11" max="11" width="28.5703125" customWidth="1"/>
    <col min="12" max="12" width="22.85546875" customWidth="1"/>
    <col min="13" max="15" width="9.140625"/>
    <col min="16" max="16" width="33.42578125" customWidth="1"/>
    <col min="17" max="17" width="18.28515625" customWidth="1"/>
    <col min="18" max="20" width="9.1406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9.140625"/>
    <col min="33" max="33" width="13.42578125" customWidth="1"/>
    <col min="34" max="34" width="21.140625" customWidth="1"/>
    <col min="35" max="35" width="10"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75" customFormat="1" ht="16.5" customHeight="1" x14ac:dyDescent="0.3">
      <c r="A1" s="339"/>
      <c r="B1" s="340"/>
      <c r="C1" s="340"/>
      <c r="D1" s="329" t="s">
        <v>13</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14</v>
      </c>
      <c r="AM1" s="331"/>
      <c r="AN1" s="33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x14ac:dyDescent="0.3">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x14ac:dyDescent="0.3">
      <c r="A3" s="2"/>
      <c r="B3" s="2"/>
      <c r="C3" s="3"/>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x14ac:dyDescent="0.3">
      <c r="A4" s="332" t="s">
        <v>15</v>
      </c>
      <c r="B4" s="333"/>
      <c r="C4" s="334"/>
      <c r="D4" s="335" t="s">
        <v>16</v>
      </c>
      <c r="E4" s="336"/>
      <c r="F4" s="336"/>
      <c r="G4" s="336"/>
      <c r="H4" s="336"/>
      <c r="I4" s="336"/>
      <c r="J4" s="336"/>
      <c r="K4" s="336"/>
      <c r="L4" s="336"/>
      <c r="M4" s="336"/>
      <c r="N4" s="337"/>
      <c r="O4" s="338"/>
      <c r="P4" s="338"/>
      <c r="Q4" s="338"/>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x14ac:dyDescent="0.3">
      <c r="A5" s="332" t="s">
        <v>17</v>
      </c>
      <c r="B5" s="333"/>
      <c r="C5" s="334"/>
      <c r="D5" s="335" t="s">
        <v>18</v>
      </c>
      <c r="E5" s="336"/>
      <c r="F5" s="336"/>
      <c r="G5" s="336"/>
      <c r="H5" s="336"/>
      <c r="I5" s="336"/>
      <c r="J5" s="336"/>
      <c r="K5" s="336"/>
      <c r="L5" s="336"/>
      <c r="M5" s="336"/>
      <c r="N5" s="337"/>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x14ac:dyDescent="0.3">
      <c r="A6" s="332" t="s">
        <v>19</v>
      </c>
      <c r="B6" s="333"/>
      <c r="C6" s="334"/>
      <c r="D6" s="343" t="s">
        <v>20</v>
      </c>
      <c r="E6" s="344"/>
      <c r="F6" s="344"/>
      <c r="G6" s="344"/>
      <c r="H6" s="344"/>
      <c r="I6" s="344"/>
      <c r="J6" s="344"/>
      <c r="K6" s="344"/>
      <c r="L6" s="344"/>
      <c r="M6" s="344"/>
      <c r="N6" s="345"/>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x14ac:dyDescent="0.3">
      <c r="A7" s="326" t="s">
        <v>21</v>
      </c>
      <c r="B7" s="327"/>
      <c r="C7" s="327"/>
      <c r="D7" s="327"/>
      <c r="E7" s="327"/>
      <c r="F7" s="327"/>
      <c r="G7" s="327"/>
      <c r="H7" s="328"/>
      <c r="I7" s="326" t="s">
        <v>22</v>
      </c>
      <c r="J7" s="327"/>
      <c r="K7" s="327"/>
      <c r="L7" s="327"/>
      <c r="M7" s="327"/>
      <c r="N7" s="328"/>
      <c r="O7" s="326" t="s">
        <v>23</v>
      </c>
      <c r="P7" s="327"/>
      <c r="Q7" s="327"/>
      <c r="R7" s="327"/>
      <c r="S7" s="327"/>
      <c r="T7" s="327"/>
      <c r="U7" s="327"/>
      <c r="V7" s="327"/>
      <c r="W7" s="328"/>
      <c r="X7" s="326" t="s">
        <v>24</v>
      </c>
      <c r="Y7" s="327"/>
      <c r="Z7" s="327"/>
      <c r="AA7" s="327"/>
      <c r="AB7" s="327"/>
      <c r="AC7" s="327"/>
      <c r="AD7" s="327"/>
      <c r="AE7" s="327"/>
      <c r="AF7" s="327"/>
      <c r="AG7" s="327"/>
      <c r="AH7" s="328"/>
      <c r="AI7" s="326" t="s">
        <v>25</v>
      </c>
      <c r="AJ7" s="327"/>
      <c r="AK7" s="327"/>
      <c r="AL7" s="327"/>
      <c r="AM7" s="327"/>
      <c r="AN7" s="346"/>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x14ac:dyDescent="0.3">
      <c r="A8" s="320" t="s">
        <v>26</v>
      </c>
      <c r="B8" s="320" t="s">
        <v>27</v>
      </c>
      <c r="C8" s="322" t="s">
        <v>28</v>
      </c>
      <c r="D8" s="317" t="s">
        <v>29</v>
      </c>
      <c r="E8" s="317" t="s">
        <v>30</v>
      </c>
      <c r="F8" s="324" t="s">
        <v>31</v>
      </c>
      <c r="G8" s="310" t="s">
        <v>32</v>
      </c>
      <c r="H8" s="317" t="s">
        <v>33</v>
      </c>
      <c r="I8" s="318" t="s">
        <v>34</v>
      </c>
      <c r="J8" s="319" t="s">
        <v>35</v>
      </c>
      <c r="K8" s="310" t="s">
        <v>36</v>
      </c>
      <c r="L8" s="310" t="s">
        <v>37</v>
      </c>
      <c r="M8" s="319" t="s">
        <v>35</v>
      </c>
      <c r="N8" s="317" t="s">
        <v>38</v>
      </c>
      <c r="O8" s="314" t="s">
        <v>39</v>
      </c>
      <c r="P8" s="309" t="s">
        <v>40</v>
      </c>
      <c r="Q8" s="310" t="s">
        <v>41</v>
      </c>
      <c r="R8" s="309" t="s">
        <v>42</v>
      </c>
      <c r="S8" s="309"/>
      <c r="T8" s="309"/>
      <c r="U8" s="309"/>
      <c r="V8" s="309"/>
      <c r="W8" s="309"/>
      <c r="X8" s="313" t="s">
        <v>43</v>
      </c>
      <c r="Y8" s="314" t="s">
        <v>44</v>
      </c>
      <c r="Z8" s="314" t="s">
        <v>35</v>
      </c>
      <c r="AA8" s="167"/>
      <c r="AB8" s="167"/>
      <c r="AC8" s="314" t="s">
        <v>45</v>
      </c>
      <c r="AD8" s="314" t="s">
        <v>35</v>
      </c>
      <c r="AE8" s="167"/>
      <c r="AF8" s="167"/>
      <c r="AG8" s="313" t="s">
        <v>46</v>
      </c>
      <c r="AH8" s="314" t="s">
        <v>47</v>
      </c>
      <c r="AI8" s="309" t="s">
        <v>25</v>
      </c>
      <c r="AJ8" s="309" t="s">
        <v>48</v>
      </c>
      <c r="AK8" s="309" t="s">
        <v>49</v>
      </c>
      <c r="AL8" s="309" t="s">
        <v>50</v>
      </c>
      <c r="AM8" s="311" t="s">
        <v>51</v>
      </c>
      <c r="AN8" s="311" t="s">
        <v>52</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x14ac:dyDescent="0.25">
      <c r="A9" s="321"/>
      <c r="B9" s="325"/>
      <c r="C9" s="323"/>
      <c r="D9" s="310"/>
      <c r="E9" s="310"/>
      <c r="F9" s="323"/>
      <c r="G9" s="318"/>
      <c r="H9" s="310"/>
      <c r="I9" s="318"/>
      <c r="J9" s="319"/>
      <c r="K9" s="318"/>
      <c r="L9" s="318"/>
      <c r="M9" s="319"/>
      <c r="N9" s="310"/>
      <c r="O9" s="315"/>
      <c r="P9" s="310"/>
      <c r="Q9" s="318"/>
      <c r="R9" s="160" t="s">
        <v>53</v>
      </c>
      <c r="S9" s="160" t="s">
        <v>54</v>
      </c>
      <c r="T9" s="160" t="s">
        <v>55</v>
      </c>
      <c r="U9" s="160" t="s">
        <v>56</v>
      </c>
      <c r="V9" s="160" t="s">
        <v>57</v>
      </c>
      <c r="W9" s="160" t="s">
        <v>58</v>
      </c>
      <c r="X9" s="314"/>
      <c r="Y9" s="316"/>
      <c r="Z9" s="316"/>
      <c r="AA9" s="170" t="s">
        <v>59</v>
      </c>
      <c r="AB9" s="170" t="s">
        <v>35</v>
      </c>
      <c r="AC9" s="316"/>
      <c r="AD9" s="316"/>
      <c r="AE9" s="168" t="s">
        <v>45</v>
      </c>
      <c r="AF9" s="168" t="s">
        <v>35</v>
      </c>
      <c r="AG9" s="314"/>
      <c r="AH9" s="315"/>
      <c r="AI9" s="310"/>
      <c r="AJ9" s="310"/>
      <c r="AK9" s="310"/>
      <c r="AL9" s="310"/>
      <c r="AM9" s="312"/>
      <c r="AN9" s="312"/>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117.75" customHeight="1" x14ac:dyDescent="0.25">
      <c r="A10" s="296">
        <v>1</v>
      </c>
      <c r="B10" s="290" t="s">
        <v>60</v>
      </c>
      <c r="C10" s="296" t="s">
        <v>61</v>
      </c>
      <c r="D10" s="301" t="s">
        <v>62</v>
      </c>
      <c r="E10" s="296" t="s">
        <v>63</v>
      </c>
      <c r="F10" s="301" t="s">
        <v>64</v>
      </c>
      <c r="G10" s="296" t="s">
        <v>65</v>
      </c>
      <c r="H10" s="296">
        <v>2000</v>
      </c>
      <c r="I10" s="302" t="str">
        <f>IF(H10&lt;=2,'Tabla probabilidad'!$B$5,IF(H10&lt;=24,'Tabla probabilidad'!$B$6,IF(H10&lt;=500,'Tabla probabilidad'!$B$7,IF(H10&lt;=5000,'Tabla probabilidad'!$B$8,IF(H10&gt;5000,'Tabla probabilidad'!$B$9)))))</f>
        <v>Alta</v>
      </c>
      <c r="J10" s="303">
        <f>IF(H10&lt;=2,'Tabla probabilidad'!$D$5,IF(H10&lt;=24,'Tabla probabilidad'!$D$6,IF(H10&lt;=500,'Tabla probabilidad'!$D$7,IF(H10&lt;=5000,'Tabla probabilidad'!$D$8,IF(H10&gt;5000,'Tabla probabilidad'!$D$9)))))</f>
        <v>0.8</v>
      </c>
      <c r="K10" s="296" t="s">
        <v>66</v>
      </c>
      <c r="L10" s="2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2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296" t="str">
        <f>VLOOKUP((I10&amp;L10),Hoja1!$B$4:$C$28,2,0)</f>
        <v xml:space="preserve">Alto </v>
      </c>
      <c r="O10" s="161">
        <v>1</v>
      </c>
      <c r="P10" s="98" t="s">
        <v>67</v>
      </c>
      <c r="Q10" s="161" t="str">
        <f t="shared" ref="Q10:Q59" si="0">IF(R10="Preventivo","Probabilidad",IF(R10="Detectivo","Probabilidad", IF(R10="Correctivo","Impacto")))</f>
        <v>Probabilidad</v>
      </c>
      <c r="R10" s="161" t="s">
        <v>68</v>
      </c>
      <c r="S10" s="161" t="s">
        <v>69</v>
      </c>
      <c r="T10" s="162">
        <f>VLOOKUP(R10&amp;S10,Hoja1!$Q$4:$R$9,2,0)</f>
        <v>0.45</v>
      </c>
      <c r="U10" s="161" t="s">
        <v>70</v>
      </c>
      <c r="V10" s="161" t="s">
        <v>71</v>
      </c>
      <c r="W10" s="161" t="s">
        <v>72</v>
      </c>
      <c r="X10" s="162">
        <f>IF(Q10="Probabilidad",($J$10*T10),IF(Q10="Impacto"," "))</f>
        <v>0.36000000000000004</v>
      </c>
      <c r="Y10" s="162" t="str">
        <f>IF(Z10&lt;=20%,'Tabla probabilidad'!$B$5,IF(Z10&lt;=40%,'Tabla probabilidad'!$B$6,IF(Z10&lt;=60%,'Tabla probabilidad'!$B$7,IF(Z10&lt;=80%,'Tabla probabilidad'!$B$8,IF(Z10&lt;=100%,'Tabla probabilidad'!$B$9)))))</f>
        <v>Media</v>
      </c>
      <c r="Z10" s="162">
        <f>IF(R10="Preventivo",($J$10-($J$10*T10)),IF(R10="Detectivo",($J$10-($J$10*T10)),IF(R10="Correctivo",($J$10))))</f>
        <v>0.44</v>
      </c>
      <c r="AA10" s="298" t="str">
        <f>IF(AB10&lt;=20%,'Tabla probabilidad'!$B$5,IF(AB10&lt;=40%,'Tabla probabilidad'!$B$6,IF(AB10&lt;=60%,'Tabla probabilidad'!$B$7,IF(AB10&lt;=80%,'Tabla probabilidad'!$B$8,IF(AB10&lt;=100%,'Tabla probabilidad'!$B$9)))))</f>
        <v>Media</v>
      </c>
      <c r="AB10" s="298">
        <f>AVERAGE(Z10:Z14)</f>
        <v>0.44000000000000006</v>
      </c>
      <c r="AC10" s="162" t="str">
        <f t="shared" ref="AC10:AC59" si="1">IF(AD10&lt;=20%,"Leve",IF(AD10&lt;=40%,"Menor",IF(AD10&lt;=60%,"Moderado",IF(AD10&lt;=80%,"Mayor",IF(AD10&lt;=100%,"Catastrófico")))))</f>
        <v>Mayor</v>
      </c>
      <c r="AD10" s="162">
        <f>IF(Q10="Probabilidad",(($M$10-0)),IF(Q10="Impacto",($M$10-($M$10*T10))))</f>
        <v>0.8</v>
      </c>
      <c r="AE10" s="298" t="str">
        <f>IF(AF10&lt;=20%,"Leve",IF(AF10&lt;=40%,"Menor",IF(AF10&lt;=60%,"Moderado",IF(AF10&lt;=80%,"Mayor",IF(AF10&lt;=100%,"Catastrófico")))))</f>
        <v>Mayor</v>
      </c>
      <c r="AF10" s="298">
        <f>AVERAGE(AD10:AD14)</f>
        <v>0.8</v>
      </c>
      <c r="AG10" s="290" t="str">
        <f>VLOOKUP(AA10&amp;AE10,Hoja1!$B$4:$C$28,2,0)</f>
        <v xml:space="preserve">Alto </v>
      </c>
      <c r="AH10" s="296" t="s">
        <v>73</v>
      </c>
      <c r="AI10" s="296" t="s">
        <v>652</v>
      </c>
      <c r="AJ10" s="296" t="s">
        <v>653</v>
      </c>
      <c r="AK10" s="296" t="s">
        <v>654</v>
      </c>
      <c r="AL10" s="296" t="s">
        <v>655</v>
      </c>
      <c r="AM10" s="296" t="s">
        <v>655</v>
      </c>
      <c r="AN10" s="296"/>
    </row>
    <row r="11" spans="1:298" ht="92.25" customHeight="1" x14ac:dyDescent="0.25">
      <c r="A11" s="296"/>
      <c r="B11" s="291"/>
      <c r="C11" s="296"/>
      <c r="D11" s="301"/>
      <c r="E11" s="296"/>
      <c r="F11" s="301"/>
      <c r="G11" s="296"/>
      <c r="H11" s="296"/>
      <c r="I11" s="302"/>
      <c r="J11" s="303"/>
      <c r="K11" s="296"/>
      <c r="L11" s="297"/>
      <c r="M11" s="297"/>
      <c r="N11" s="296"/>
      <c r="O11" s="161">
        <v>2</v>
      </c>
      <c r="P11" s="98" t="s">
        <v>74</v>
      </c>
      <c r="Q11" s="161" t="str">
        <f t="shared" si="0"/>
        <v>Probabilidad</v>
      </c>
      <c r="R11" s="161" t="s">
        <v>68</v>
      </c>
      <c r="S11" s="161" t="s">
        <v>69</v>
      </c>
      <c r="T11" s="162">
        <f>VLOOKUP(R11&amp;S11,Hoja1!$Q$4:$R$9,2,0)</f>
        <v>0.45</v>
      </c>
      <c r="U11" s="161" t="s">
        <v>70</v>
      </c>
      <c r="V11" s="161" t="s">
        <v>71</v>
      </c>
      <c r="W11" s="161" t="s">
        <v>72</v>
      </c>
      <c r="X11" s="162">
        <f>IF(Q11="Probabilidad",($J$10*T11),IF(Q11="Impacto"," "))</f>
        <v>0.36000000000000004</v>
      </c>
      <c r="Y11" s="162" t="str">
        <f>IF(Z11&lt;=20%,'Tabla probabilidad'!$B$5,IF(Z11&lt;=40%,'Tabla probabilidad'!$B$6,IF(Z11&lt;=60%,'Tabla probabilidad'!$B$7,IF(Z11&lt;=80%,'Tabla probabilidad'!$B$8,IF(Z11&lt;=100%,'Tabla probabilidad'!$B$9)))))</f>
        <v>Media</v>
      </c>
      <c r="Z11" s="162">
        <f t="shared" ref="Z11:Z14" si="2">IF(R11="Preventivo",($J$10-($J$10*T11)),IF(R11="Detectivo",($J$10-($J$10*T11)),IF(R11="Correctivo",($J$10))))</f>
        <v>0.44</v>
      </c>
      <c r="AA11" s="299"/>
      <c r="AB11" s="299"/>
      <c r="AC11" s="162" t="str">
        <f t="shared" si="1"/>
        <v>Mayor</v>
      </c>
      <c r="AD11" s="162">
        <f>IF(Q11="Probabilidad",(($M$10-0)),IF(Q11="Impacto",($M$10-($M$10*T11))))</f>
        <v>0.8</v>
      </c>
      <c r="AE11" s="299"/>
      <c r="AF11" s="299"/>
      <c r="AG11" s="291"/>
      <c r="AH11" s="296"/>
      <c r="AI11" s="296"/>
      <c r="AJ11" s="296"/>
      <c r="AK11" s="296"/>
      <c r="AL11" s="296"/>
      <c r="AM11" s="296"/>
      <c r="AN11" s="296"/>
    </row>
    <row r="12" spans="1:298" ht="86.25" customHeight="1" x14ac:dyDescent="0.25">
      <c r="A12" s="296"/>
      <c r="B12" s="291"/>
      <c r="C12" s="296"/>
      <c r="D12" s="301"/>
      <c r="E12" s="296"/>
      <c r="F12" s="301"/>
      <c r="G12" s="296"/>
      <c r="H12" s="296"/>
      <c r="I12" s="302"/>
      <c r="J12" s="303"/>
      <c r="K12" s="296"/>
      <c r="L12" s="297"/>
      <c r="M12" s="297"/>
      <c r="N12" s="296"/>
      <c r="O12" s="161">
        <v>3</v>
      </c>
      <c r="P12" s="98" t="s">
        <v>75</v>
      </c>
      <c r="Q12" s="161" t="str">
        <f t="shared" si="0"/>
        <v>Probabilidad</v>
      </c>
      <c r="R12" s="161" t="s">
        <v>68</v>
      </c>
      <c r="S12" s="161" t="s">
        <v>69</v>
      </c>
      <c r="T12" s="162">
        <f>VLOOKUP(R12&amp;S12,Hoja1!$Q$4:$R$9,2,0)</f>
        <v>0.45</v>
      </c>
      <c r="U12" s="161" t="s">
        <v>70</v>
      </c>
      <c r="V12" s="161" t="s">
        <v>71</v>
      </c>
      <c r="W12" s="161" t="s">
        <v>72</v>
      </c>
      <c r="X12" s="162">
        <f t="shared" ref="X12:X14" si="3">IF(Q12="Probabilidad",($J$10*T12),IF(Q12="Impacto"," "))</f>
        <v>0.36000000000000004</v>
      </c>
      <c r="Y12" s="162" t="str">
        <f>IF(Z12&lt;=20%,'Tabla probabilidad'!$B$5,IF(Z12&lt;=40%,'Tabla probabilidad'!$B$6,IF(Z12&lt;=60%,'Tabla probabilidad'!$B$7,IF(Z12&lt;=80%,'Tabla probabilidad'!$B$8,IF(Z12&lt;=100%,'Tabla probabilidad'!$B$9)))))</f>
        <v>Media</v>
      </c>
      <c r="Z12" s="162">
        <f t="shared" si="2"/>
        <v>0.44</v>
      </c>
      <c r="AA12" s="299"/>
      <c r="AB12" s="299"/>
      <c r="AC12" s="162" t="str">
        <f t="shared" si="1"/>
        <v>Mayor</v>
      </c>
      <c r="AD12" s="162">
        <f>IF(Q12="Probabilidad",(($M$10-0)),IF(Q12="Impacto",($M$10-($M$10*T12))))</f>
        <v>0.8</v>
      </c>
      <c r="AE12" s="299"/>
      <c r="AF12" s="299"/>
      <c r="AG12" s="291"/>
      <c r="AH12" s="296"/>
      <c r="AI12" s="296"/>
      <c r="AJ12" s="296"/>
      <c r="AK12" s="296"/>
      <c r="AL12" s="296"/>
      <c r="AM12" s="296"/>
      <c r="AN12" s="296"/>
    </row>
    <row r="13" spans="1:298" ht="112.5" customHeight="1" x14ac:dyDescent="0.25">
      <c r="A13" s="296"/>
      <c r="B13" s="291"/>
      <c r="C13" s="296"/>
      <c r="D13" s="301"/>
      <c r="E13" s="296"/>
      <c r="F13" s="301"/>
      <c r="G13" s="296"/>
      <c r="H13" s="296"/>
      <c r="I13" s="302"/>
      <c r="J13" s="303"/>
      <c r="K13" s="296"/>
      <c r="L13" s="297"/>
      <c r="M13" s="297"/>
      <c r="N13" s="296"/>
      <c r="O13" s="161">
        <v>4</v>
      </c>
      <c r="P13" s="98" t="s">
        <v>76</v>
      </c>
      <c r="Q13" s="161" t="str">
        <f t="shared" si="0"/>
        <v>Probabilidad</v>
      </c>
      <c r="R13" s="161" t="s">
        <v>68</v>
      </c>
      <c r="S13" s="161" t="s">
        <v>69</v>
      </c>
      <c r="T13" s="162">
        <f>VLOOKUP(R13&amp;S13,Hoja1!$Q$4:$R$9,2,0)</f>
        <v>0.45</v>
      </c>
      <c r="U13" s="161" t="s">
        <v>70</v>
      </c>
      <c r="V13" s="161" t="s">
        <v>71</v>
      </c>
      <c r="W13" s="161" t="s">
        <v>72</v>
      </c>
      <c r="X13" s="162">
        <f t="shared" si="3"/>
        <v>0.36000000000000004</v>
      </c>
      <c r="Y13" s="162" t="str">
        <f>IF(Z13&lt;=20%,'Tabla probabilidad'!$B$5,IF(Z13&lt;=40%,'Tabla probabilidad'!$B$6,IF(Z13&lt;=60%,'Tabla probabilidad'!$B$7,IF(Z13&lt;=80%,'Tabla probabilidad'!$B$8,IF(Z13&lt;=100%,'Tabla probabilidad'!$B$9)))))</f>
        <v>Media</v>
      </c>
      <c r="Z13" s="162">
        <f t="shared" si="2"/>
        <v>0.44</v>
      </c>
      <c r="AA13" s="299"/>
      <c r="AB13" s="299"/>
      <c r="AC13" s="162" t="str">
        <f t="shared" si="1"/>
        <v>Mayor</v>
      </c>
      <c r="AD13" s="162">
        <f>IF(Q13="Probabilidad",(($M$10-0)),IF(Q13="Impacto",($M$10-($M$10*T13))))</f>
        <v>0.8</v>
      </c>
      <c r="AE13" s="299"/>
      <c r="AF13" s="299"/>
      <c r="AG13" s="291"/>
      <c r="AH13" s="296"/>
      <c r="AI13" s="296"/>
      <c r="AJ13" s="296"/>
      <c r="AK13" s="296"/>
      <c r="AL13" s="296"/>
      <c r="AM13" s="296"/>
      <c r="AN13" s="296"/>
    </row>
    <row r="14" spans="1:298" ht="123.75" customHeight="1" x14ac:dyDescent="0.25">
      <c r="A14" s="296"/>
      <c r="B14" s="292"/>
      <c r="C14" s="296"/>
      <c r="D14" s="301"/>
      <c r="E14" s="296"/>
      <c r="F14" s="301"/>
      <c r="G14" s="296"/>
      <c r="H14" s="296"/>
      <c r="I14" s="302"/>
      <c r="J14" s="303"/>
      <c r="K14" s="296"/>
      <c r="L14" s="297"/>
      <c r="M14" s="297"/>
      <c r="N14" s="296"/>
      <c r="O14" s="161">
        <v>5</v>
      </c>
      <c r="P14" s="178" t="s">
        <v>77</v>
      </c>
      <c r="Q14" s="161" t="str">
        <f t="shared" si="0"/>
        <v>Probabilidad</v>
      </c>
      <c r="R14" s="161" t="s">
        <v>68</v>
      </c>
      <c r="S14" s="161" t="s">
        <v>69</v>
      </c>
      <c r="T14" s="162">
        <f>VLOOKUP(R14&amp;S14,Hoja1!$Q$4:$R$9,2,0)</f>
        <v>0.45</v>
      </c>
      <c r="U14" s="161" t="s">
        <v>70</v>
      </c>
      <c r="V14" s="161" t="s">
        <v>71</v>
      </c>
      <c r="W14" s="161" t="s">
        <v>72</v>
      </c>
      <c r="X14" s="162">
        <f t="shared" si="3"/>
        <v>0.36000000000000004</v>
      </c>
      <c r="Y14" s="162" t="str">
        <f>IF(Z14&lt;=20%,'Tabla probabilidad'!$B$5,IF(Z14&lt;=40%,'Tabla probabilidad'!$B$6,IF(Z14&lt;=60%,'Tabla probabilidad'!$B$7,IF(Z14&lt;=80%,'Tabla probabilidad'!$B$8,IF(Z14&lt;=100%,'Tabla probabilidad'!$B$9)))))</f>
        <v>Media</v>
      </c>
      <c r="Z14" s="162">
        <f t="shared" si="2"/>
        <v>0.44</v>
      </c>
      <c r="AA14" s="300"/>
      <c r="AB14" s="300"/>
      <c r="AC14" s="162" t="str">
        <f t="shared" si="1"/>
        <v>Mayor</v>
      </c>
      <c r="AD14" s="162">
        <f>IF(Q14="Probabilidad",(($M$10-0)),IF(Q14="Impacto",($M$10-($M$10*T14))))</f>
        <v>0.8</v>
      </c>
      <c r="AE14" s="300"/>
      <c r="AF14" s="300"/>
      <c r="AG14" s="292"/>
      <c r="AH14" s="296"/>
      <c r="AI14" s="296"/>
      <c r="AJ14" s="296"/>
      <c r="AK14" s="296"/>
      <c r="AL14" s="296"/>
      <c r="AM14" s="296"/>
      <c r="AN14" s="296"/>
    </row>
    <row r="15" spans="1:298" ht="93" customHeight="1" x14ac:dyDescent="0.25">
      <c r="A15" s="296">
        <v>2</v>
      </c>
      <c r="B15" s="290" t="s">
        <v>78</v>
      </c>
      <c r="C15" s="296" t="s">
        <v>61</v>
      </c>
      <c r="D15" s="305" t="s">
        <v>79</v>
      </c>
      <c r="E15" s="290" t="s">
        <v>80</v>
      </c>
      <c r="F15" s="290" t="s">
        <v>81</v>
      </c>
      <c r="G15" s="296" t="s">
        <v>65</v>
      </c>
      <c r="H15" s="290">
        <v>8000</v>
      </c>
      <c r="I15" s="302" t="str">
        <f>IF(H15&lt;=2,'Tabla probabilidad'!$B$5,IF(H15&lt;=24,'Tabla probabilidad'!$B$6,IF(H15&lt;=500,'Tabla probabilidad'!$B$7,IF(H15&lt;=5000,'Tabla probabilidad'!$B$8,IF(H15&gt;5000,'Tabla probabilidad'!$B$9)))))</f>
        <v>Muy Alta</v>
      </c>
      <c r="J15" s="303">
        <f>IF(H15&lt;=2,'Tabla probabilidad'!$D$5,IF(H15&lt;=24,'Tabla probabilidad'!$D$6,IF(H15&lt;=500,'Tabla probabilidad'!$D$7,IF(H15&lt;=5000,'Tabla probabilidad'!$D$8,IF(H15&gt;5000,'Tabla probabilidad'!$D$9)))))</f>
        <v>1</v>
      </c>
      <c r="K15" s="296" t="s">
        <v>66</v>
      </c>
      <c r="L15" s="2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6" t="str">
        <f>VLOOKUP((I15&amp;L15),Hoja1!$B$4:$C$28,2,0)</f>
        <v xml:space="preserve">Alto </v>
      </c>
      <c r="O15" s="161">
        <v>1</v>
      </c>
      <c r="P15" s="98" t="s">
        <v>82</v>
      </c>
      <c r="Q15" s="161" t="str">
        <f t="shared" si="0"/>
        <v>Probabilidad</v>
      </c>
      <c r="R15" s="161" t="s">
        <v>68</v>
      </c>
      <c r="S15" s="161" t="s">
        <v>69</v>
      </c>
      <c r="T15" s="162">
        <f>VLOOKUP(R15&amp;S15,Hoja1!$Q$4:$R$9,2,0)</f>
        <v>0.45</v>
      </c>
      <c r="U15" s="161" t="s">
        <v>70</v>
      </c>
      <c r="V15" s="161" t="s">
        <v>71</v>
      </c>
      <c r="W15" s="161" t="s">
        <v>72</v>
      </c>
      <c r="X15" s="162">
        <f>IF(Q15="Probabilidad",($J$15*T15),IF(Q15="Impacto"," "))</f>
        <v>0.45</v>
      </c>
      <c r="Y15" s="162" t="str">
        <f>IF(Z15&lt;=20%,'Tabla probabilidad'!$B$5,IF(Z15&lt;=40%,'Tabla probabilidad'!$B$6,IF(Z15&lt;=60%,'Tabla probabilidad'!$B$7,IF(Z15&lt;=80%,'Tabla probabilidad'!$B$8,IF(Z15&lt;=100%,'Tabla probabilidad'!$B$9)))))</f>
        <v>Media</v>
      </c>
      <c r="Z15" s="162">
        <f>IF(R15="Preventivo",($J$15-($J$15*T15)),IF(R15="Detectivo",($J$15-($J$15*T15)),IF(R15="Correctivo",($J$15))))</f>
        <v>0.55000000000000004</v>
      </c>
      <c r="AA15" s="298" t="str">
        <f>IF(AB15&lt;=20%,'Tabla probabilidad'!$B$5,IF(AB15&lt;=40%,'Tabla probabilidad'!$B$6,IF(AB15&lt;=60%,'Tabla probabilidad'!$B$7,IF(AB15&lt;=80%,'Tabla probabilidad'!$B$8,IF(AB15&lt;=100%,'Tabla probabilidad'!$B$9)))))</f>
        <v>Media</v>
      </c>
      <c r="AB15" s="298">
        <f>AVERAGE(Z15:Z19)</f>
        <v>0.55000000000000004</v>
      </c>
      <c r="AC15" s="162" t="str">
        <f t="shared" si="1"/>
        <v>Mayor</v>
      </c>
      <c r="AD15" s="162">
        <f>IF(Q15="Probabilidad",(($M$15-0)),IF(Q15="Impacto",($M$15-($M$15*T15))))</f>
        <v>0.8</v>
      </c>
      <c r="AE15" s="298" t="str">
        <f>IF(AF15&lt;=20%,"Leve",IF(AF15&lt;=40%,"Menor",IF(AF15&lt;=60%,"Moderado",IF(AF15&lt;=80%,"Mayor",IF(AF15&lt;=100%,"Catastrófico")))))</f>
        <v>Mayor</v>
      </c>
      <c r="AF15" s="298">
        <f>AVERAGE(AD15:AD19)</f>
        <v>0.8</v>
      </c>
      <c r="AG15" s="290" t="str">
        <f>VLOOKUP(AA15&amp;AE15,Hoja1!$B$4:$C$28,2,0)</f>
        <v xml:space="preserve">Alto </v>
      </c>
      <c r="AH15" s="296" t="s">
        <v>73</v>
      </c>
      <c r="AI15" s="296" t="s">
        <v>656</v>
      </c>
      <c r="AJ15" s="296" t="s">
        <v>657</v>
      </c>
      <c r="AK15" s="296" t="s">
        <v>654</v>
      </c>
      <c r="AL15" s="296" t="s">
        <v>655</v>
      </c>
      <c r="AM15" s="296" t="s">
        <v>655</v>
      </c>
      <c r="AN15" s="296"/>
    </row>
    <row r="16" spans="1:298" ht="47.25" customHeight="1" x14ac:dyDescent="0.25">
      <c r="A16" s="296"/>
      <c r="B16" s="291"/>
      <c r="C16" s="296"/>
      <c r="D16" s="306"/>
      <c r="E16" s="291"/>
      <c r="F16" s="291"/>
      <c r="G16" s="296"/>
      <c r="H16" s="291"/>
      <c r="I16" s="302"/>
      <c r="J16" s="303"/>
      <c r="K16" s="296"/>
      <c r="L16" s="297"/>
      <c r="M16" s="297"/>
      <c r="N16" s="296"/>
      <c r="O16" s="161">
        <v>2</v>
      </c>
      <c r="P16" s="98" t="s">
        <v>83</v>
      </c>
      <c r="Q16" s="161" t="str">
        <f t="shared" si="0"/>
        <v>Probabilidad</v>
      </c>
      <c r="R16" s="161" t="s">
        <v>68</v>
      </c>
      <c r="S16" s="161" t="s">
        <v>69</v>
      </c>
      <c r="T16" s="162">
        <f>VLOOKUP(R16&amp;S16,Hoja1!$Q$4:$R$9,2,0)</f>
        <v>0.45</v>
      </c>
      <c r="U16" s="161" t="s">
        <v>70</v>
      </c>
      <c r="V16" s="161" t="s">
        <v>71</v>
      </c>
      <c r="W16" s="161" t="s">
        <v>72</v>
      </c>
      <c r="X16" s="162">
        <f>IF(Q16="Probabilidad",($J$15*T16),IF(Q16="Impacto"," "))</f>
        <v>0.45</v>
      </c>
      <c r="Y16" s="162" t="str">
        <f>IF(Z16&lt;=20%,'Tabla probabilidad'!$B$5,IF(Z16&lt;=40%,'Tabla probabilidad'!$B$6,IF(Z16&lt;=60%,'Tabla probabilidad'!$B$7,IF(Z16&lt;=80%,'Tabla probabilidad'!$B$8,IF(Z16&lt;=100%,'Tabla probabilidad'!$B$9)))))</f>
        <v>Media</v>
      </c>
      <c r="Z16" s="162">
        <f t="shared" ref="Z16:Z19" si="4">IF(R16="Preventivo",($J$15-($J$15*T16)),IF(R16="Detectivo",($J$15-($J$15*T16)),IF(R16="Correctivo",($J$15))))</f>
        <v>0.55000000000000004</v>
      </c>
      <c r="AA16" s="299"/>
      <c r="AB16" s="299"/>
      <c r="AC16" s="162" t="str">
        <f t="shared" si="1"/>
        <v>Mayor</v>
      </c>
      <c r="AD16" s="162">
        <f t="shared" ref="AD16:AD19" si="5">IF(Q16="Probabilidad",(($M$15-0)),IF(Q16="Impacto",($M$15-($M$15*T16))))</f>
        <v>0.8</v>
      </c>
      <c r="AE16" s="299"/>
      <c r="AF16" s="299"/>
      <c r="AG16" s="291"/>
      <c r="AH16" s="296"/>
      <c r="AI16" s="296"/>
      <c r="AJ16" s="296"/>
      <c r="AK16" s="296"/>
      <c r="AL16" s="296"/>
      <c r="AM16" s="296"/>
      <c r="AN16" s="296"/>
    </row>
    <row r="17" spans="1:40" ht="90.75" customHeight="1" x14ac:dyDescent="0.25">
      <c r="A17" s="296"/>
      <c r="B17" s="291"/>
      <c r="C17" s="296"/>
      <c r="D17" s="306"/>
      <c r="E17" s="291"/>
      <c r="F17" s="291"/>
      <c r="G17" s="296"/>
      <c r="H17" s="291"/>
      <c r="I17" s="302"/>
      <c r="J17" s="303"/>
      <c r="K17" s="296"/>
      <c r="L17" s="297"/>
      <c r="M17" s="297"/>
      <c r="N17" s="296"/>
      <c r="O17" s="161">
        <v>3</v>
      </c>
      <c r="P17" s="98" t="s">
        <v>84</v>
      </c>
      <c r="Q17" s="161" t="str">
        <f t="shared" si="0"/>
        <v>Probabilidad</v>
      </c>
      <c r="R17" s="161" t="s">
        <v>68</v>
      </c>
      <c r="S17" s="161" t="s">
        <v>69</v>
      </c>
      <c r="T17" s="162">
        <f>VLOOKUP(R17&amp;S17,Hoja1!$Q$4:$R$9,2,0)</f>
        <v>0.45</v>
      </c>
      <c r="U17" s="161" t="s">
        <v>70</v>
      </c>
      <c r="V17" s="161" t="s">
        <v>71</v>
      </c>
      <c r="W17" s="161" t="s">
        <v>72</v>
      </c>
      <c r="X17" s="162">
        <f t="shared" ref="X17:X19" si="6">IF(Q17="Probabilidad",($J$15*T17),IF(Q17="Impacto"," "))</f>
        <v>0.45</v>
      </c>
      <c r="Y17" s="162" t="str">
        <f>IF(Z17&lt;=20%,'Tabla probabilidad'!$B$5,IF(Z17&lt;=40%,'Tabla probabilidad'!$B$6,IF(Z17&lt;=60%,'Tabla probabilidad'!$B$7,IF(Z17&lt;=80%,'Tabla probabilidad'!$B$8,IF(Z17&lt;=100%,'Tabla probabilidad'!$B$9)))))</f>
        <v>Media</v>
      </c>
      <c r="Z17" s="162">
        <f t="shared" si="4"/>
        <v>0.55000000000000004</v>
      </c>
      <c r="AA17" s="299"/>
      <c r="AB17" s="299"/>
      <c r="AC17" s="162" t="str">
        <f t="shared" si="1"/>
        <v>Mayor</v>
      </c>
      <c r="AD17" s="162">
        <f t="shared" si="5"/>
        <v>0.8</v>
      </c>
      <c r="AE17" s="299"/>
      <c r="AF17" s="299"/>
      <c r="AG17" s="291"/>
      <c r="AH17" s="296"/>
      <c r="AI17" s="296"/>
      <c r="AJ17" s="296"/>
      <c r="AK17" s="296"/>
      <c r="AL17" s="296"/>
      <c r="AM17" s="296"/>
      <c r="AN17" s="296"/>
    </row>
    <row r="18" spans="1:40" ht="51" customHeight="1" x14ac:dyDescent="0.25">
      <c r="A18" s="296"/>
      <c r="B18" s="291"/>
      <c r="C18" s="296"/>
      <c r="D18" s="306"/>
      <c r="E18" s="291"/>
      <c r="F18" s="291"/>
      <c r="G18" s="296"/>
      <c r="H18" s="291"/>
      <c r="I18" s="302"/>
      <c r="J18" s="303"/>
      <c r="K18" s="296"/>
      <c r="L18" s="297"/>
      <c r="M18" s="297"/>
      <c r="N18" s="296"/>
      <c r="O18" s="161">
        <v>4</v>
      </c>
      <c r="P18" s="98" t="s">
        <v>85</v>
      </c>
      <c r="Q18" s="161" t="str">
        <f t="shared" si="0"/>
        <v>Probabilidad</v>
      </c>
      <c r="R18" s="161" t="s">
        <v>68</v>
      </c>
      <c r="S18" s="161" t="s">
        <v>69</v>
      </c>
      <c r="T18" s="162">
        <f>VLOOKUP(R18&amp;S18,Hoja1!$Q$4:$R$9,2,0)</f>
        <v>0.45</v>
      </c>
      <c r="U18" s="161" t="s">
        <v>70</v>
      </c>
      <c r="V18" s="161" t="s">
        <v>71</v>
      </c>
      <c r="W18" s="161" t="s">
        <v>72</v>
      </c>
      <c r="X18" s="162">
        <f t="shared" si="6"/>
        <v>0.45</v>
      </c>
      <c r="Y18" s="162" t="str">
        <f>IF(Z18&lt;=20%,'Tabla probabilidad'!$B$5,IF(Z18&lt;=40%,'Tabla probabilidad'!$B$6,IF(Z18&lt;=60%,'Tabla probabilidad'!$B$7,IF(Z18&lt;=80%,'Tabla probabilidad'!$B$8,IF(Z18&lt;=100%,'Tabla probabilidad'!$B$9)))))</f>
        <v>Media</v>
      </c>
      <c r="Z18" s="162">
        <f t="shared" si="4"/>
        <v>0.55000000000000004</v>
      </c>
      <c r="AA18" s="299"/>
      <c r="AB18" s="299"/>
      <c r="AC18" s="162" t="str">
        <f t="shared" si="1"/>
        <v>Mayor</v>
      </c>
      <c r="AD18" s="162">
        <f t="shared" si="5"/>
        <v>0.8</v>
      </c>
      <c r="AE18" s="299"/>
      <c r="AF18" s="299"/>
      <c r="AG18" s="291"/>
      <c r="AH18" s="296"/>
      <c r="AI18" s="296"/>
      <c r="AJ18" s="296"/>
      <c r="AK18" s="296"/>
      <c r="AL18" s="296"/>
      <c r="AM18" s="296"/>
      <c r="AN18" s="296"/>
    </row>
    <row r="19" spans="1:40" ht="243.75" customHeight="1" x14ac:dyDescent="0.25">
      <c r="A19" s="296"/>
      <c r="B19" s="292"/>
      <c r="C19" s="296"/>
      <c r="D19" s="308"/>
      <c r="E19" s="292"/>
      <c r="F19" s="292"/>
      <c r="G19" s="296"/>
      <c r="H19" s="292"/>
      <c r="I19" s="302"/>
      <c r="J19" s="303"/>
      <c r="K19" s="296"/>
      <c r="L19" s="297"/>
      <c r="M19" s="297"/>
      <c r="N19" s="296"/>
      <c r="O19" s="161">
        <v>5</v>
      </c>
      <c r="P19" s="179" t="s">
        <v>86</v>
      </c>
      <c r="Q19" s="161" t="str">
        <f t="shared" si="0"/>
        <v>Probabilidad</v>
      </c>
      <c r="R19" s="161" t="s">
        <v>68</v>
      </c>
      <c r="S19" s="161" t="s">
        <v>69</v>
      </c>
      <c r="T19" s="162">
        <f>VLOOKUP(R19&amp;S19,Hoja1!$Q$4:$R$9,2,0)</f>
        <v>0.45</v>
      </c>
      <c r="U19" s="161" t="s">
        <v>70</v>
      </c>
      <c r="V19" s="161" t="s">
        <v>71</v>
      </c>
      <c r="W19" s="161" t="s">
        <v>72</v>
      </c>
      <c r="X19" s="162">
        <f t="shared" si="6"/>
        <v>0.45</v>
      </c>
      <c r="Y19" s="162" t="str">
        <f>IF(Z19&lt;=20%,'Tabla probabilidad'!$B$5,IF(Z19&lt;=40%,'Tabla probabilidad'!$B$6,IF(Z19&lt;=60%,'Tabla probabilidad'!$B$7,IF(Z19&lt;=80%,'Tabla probabilidad'!$B$8,IF(Z19&lt;=100%,'Tabla probabilidad'!$B$9)))))</f>
        <v>Media</v>
      </c>
      <c r="Z19" s="162">
        <f t="shared" si="4"/>
        <v>0.55000000000000004</v>
      </c>
      <c r="AA19" s="300"/>
      <c r="AB19" s="300"/>
      <c r="AC19" s="162" t="str">
        <f t="shared" si="1"/>
        <v>Mayor</v>
      </c>
      <c r="AD19" s="162">
        <f t="shared" si="5"/>
        <v>0.8</v>
      </c>
      <c r="AE19" s="300"/>
      <c r="AF19" s="300"/>
      <c r="AG19" s="292"/>
      <c r="AH19" s="296"/>
      <c r="AI19" s="296"/>
      <c r="AJ19" s="296"/>
      <c r="AK19" s="296"/>
      <c r="AL19" s="296"/>
      <c r="AM19" s="296"/>
      <c r="AN19" s="296"/>
    </row>
    <row r="20" spans="1:40" ht="54.75" customHeight="1" x14ac:dyDescent="0.25">
      <c r="A20" s="296">
        <v>3</v>
      </c>
      <c r="B20" s="293" t="s">
        <v>87</v>
      </c>
      <c r="C20" s="296" t="s">
        <v>88</v>
      </c>
      <c r="D20" s="305" t="s">
        <v>89</v>
      </c>
      <c r="E20" s="296" t="s">
        <v>90</v>
      </c>
      <c r="F20" s="296" t="s">
        <v>91</v>
      </c>
      <c r="G20" s="296" t="s">
        <v>65</v>
      </c>
      <c r="H20" s="296">
        <v>8000</v>
      </c>
      <c r="I20" s="302" t="str">
        <f>IF(H20&lt;=2,'Tabla probabilidad'!$B$5,IF(H20&lt;=24,'Tabla probabilidad'!$B$6,IF(H20&lt;=500,'Tabla probabilidad'!$B$7,IF(H20&lt;=5000,'Tabla probabilidad'!$B$8,IF(H20&gt;5000,'Tabla probabilidad'!$B$9)))))</f>
        <v>Muy Alta</v>
      </c>
      <c r="J20" s="303">
        <f>IF(H20&lt;=2,'Tabla probabilidad'!$D$5,IF(H20&lt;=24,'Tabla probabilidad'!$D$6,IF(H20&lt;=500,'Tabla probabilidad'!$D$7,IF(H20&lt;=5000,'Tabla probabilidad'!$D$8,IF(H20&gt;5000,'Tabla probabilidad'!$D$9)))))</f>
        <v>1</v>
      </c>
      <c r="K20" s="296" t="s">
        <v>92</v>
      </c>
      <c r="L20" s="2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6" t="str">
        <f>VLOOKUP((I20&amp;L20),Hoja1!$B$4:$C$28,2,0)</f>
        <v xml:space="preserve">Alto </v>
      </c>
      <c r="O20" s="161">
        <v>1</v>
      </c>
      <c r="P20" s="98" t="s">
        <v>93</v>
      </c>
      <c r="Q20" s="161" t="str">
        <f t="shared" si="0"/>
        <v>Probabilidad</v>
      </c>
      <c r="R20" s="161" t="s">
        <v>68</v>
      </c>
      <c r="S20" s="161" t="s">
        <v>69</v>
      </c>
      <c r="T20" s="162">
        <f>VLOOKUP(R20&amp;S20,Hoja1!$Q$4:$R$9,2,0)</f>
        <v>0.45</v>
      </c>
      <c r="U20" s="161" t="s">
        <v>70</v>
      </c>
      <c r="V20" s="161" t="s">
        <v>71</v>
      </c>
      <c r="W20" s="161" t="s">
        <v>72</v>
      </c>
      <c r="X20" s="162">
        <f>IF(Q20="Probabilidad",($J$20*T20),IF(Q20="Impacto"," "))</f>
        <v>0.45</v>
      </c>
      <c r="Y20" s="162" t="str">
        <f>IF(Z20&lt;=20%,'Tabla probabilidad'!$B$5,IF(Z20&lt;=40%,'Tabla probabilidad'!$B$6,IF(Z20&lt;=60%,'Tabla probabilidad'!$B$7,IF(Z20&lt;=80%,'Tabla probabilidad'!$B$8,IF(Z20&lt;=100%,'Tabla probabilidad'!$B$9)))))</f>
        <v>Media</v>
      </c>
      <c r="Z20" s="162">
        <f>IF(R20="Preventivo",($J$20-($J$20*T20)),IF(R20="Detectivo",($J$20-($J$20*T20)),IF(R20="Correctivo",($J$20))))</f>
        <v>0.55000000000000004</v>
      </c>
      <c r="AA20" s="298" t="str">
        <f>IF(AB20&lt;=20%,'Tabla probabilidad'!$B$5,IF(AB20&lt;=40%,'Tabla probabilidad'!$B$6,IF(AB20&lt;=60%,'Tabla probabilidad'!$B$7,IF(AB20&lt;=80%,'Tabla probabilidad'!$B$8,IF(AB20&lt;=100%,'Tabla probabilidad'!$B$9)))))</f>
        <v>Media</v>
      </c>
      <c r="AB20" s="298">
        <f>AVERAGE(Z20:Z24)</f>
        <v>0.55000000000000004</v>
      </c>
      <c r="AC20" s="162" t="str">
        <f t="shared" si="1"/>
        <v>Moderado</v>
      </c>
      <c r="AD20" s="162">
        <f>IF(Q20="Probabilidad",(($M$20-0)),IF(Q20="Impacto",($M$20-($M$20*T20))))</f>
        <v>0.6</v>
      </c>
      <c r="AE20" s="298" t="str">
        <f>IF(AF20&lt;=20%,"Leve",IF(AF20&lt;=40%,"Menor",IF(AF20&lt;=60%,"Moderado",IF(AF20&lt;=80%,"Mayor",IF(AF20&lt;=100%,"Catastrófico")))))</f>
        <v>Moderado</v>
      </c>
      <c r="AF20" s="298">
        <f>AVERAGE(AD20:AD24)</f>
        <v>0.6</v>
      </c>
      <c r="AG20" s="290" t="str">
        <f>VLOOKUP(AA20&amp;AE20,Hoja1!$B$4:$C$28,2,0)</f>
        <v>Moderado</v>
      </c>
      <c r="AH20" s="296" t="s">
        <v>94</v>
      </c>
      <c r="AI20" s="296" t="s">
        <v>652</v>
      </c>
      <c r="AJ20" s="296"/>
      <c r="AK20" s="296"/>
      <c r="AL20" s="296"/>
      <c r="AM20" s="296"/>
      <c r="AN20" s="296"/>
    </row>
    <row r="21" spans="1:40" ht="60.75" customHeight="1" x14ac:dyDescent="0.25">
      <c r="A21" s="296"/>
      <c r="B21" s="294"/>
      <c r="C21" s="296"/>
      <c r="D21" s="306"/>
      <c r="E21" s="296"/>
      <c r="F21" s="296"/>
      <c r="G21" s="296"/>
      <c r="H21" s="296"/>
      <c r="I21" s="302"/>
      <c r="J21" s="303"/>
      <c r="K21" s="296"/>
      <c r="L21" s="297"/>
      <c r="M21" s="297"/>
      <c r="N21" s="296"/>
      <c r="O21" s="161">
        <v>2</v>
      </c>
      <c r="P21" s="185" t="s">
        <v>95</v>
      </c>
      <c r="Q21" s="161" t="str">
        <f t="shared" si="0"/>
        <v>Probabilidad</v>
      </c>
      <c r="R21" s="161" t="s">
        <v>68</v>
      </c>
      <c r="S21" s="161" t="s">
        <v>69</v>
      </c>
      <c r="T21" s="162">
        <f>VLOOKUP(R21&amp;S21,Hoja1!$Q$4:$R$9,2,0)</f>
        <v>0.45</v>
      </c>
      <c r="U21" s="161" t="s">
        <v>70</v>
      </c>
      <c r="V21" s="161" t="s">
        <v>71</v>
      </c>
      <c r="W21" s="161" t="s">
        <v>72</v>
      </c>
      <c r="X21" s="162">
        <f t="shared" ref="X21:X24" si="7">IF(Q21="Probabilidad",($J$20*T21),IF(Q21="Impacto"," "))</f>
        <v>0.45</v>
      </c>
      <c r="Y21" s="162" t="str">
        <f>IF(Z21&lt;=20%,'Tabla probabilidad'!$B$5,IF(Z21&lt;=40%,'Tabla probabilidad'!$B$6,IF(Z21&lt;=60%,'Tabla probabilidad'!$B$7,IF(Z21&lt;=80%,'Tabla probabilidad'!$B$8,IF(Z21&lt;=100%,'Tabla probabilidad'!$B$9)))))</f>
        <v>Media</v>
      </c>
      <c r="Z21" s="162">
        <f t="shared" ref="Z21:Z24" si="8">IF(R21="Preventivo",($J$20-($J$20*T21)),IF(R21="Detectivo",($J$20-($J$20*T21)),IF(R21="Correctivo",($J$20))))</f>
        <v>0.55000000000000004</v>
      </c>
      <c r="AA21" s="299"/>
      <c r="AB21" s="299"/>
      <c r="AC21" s="162" t="str">
        <f t="shared" si="1"/>
        <v>Moderado</v>
      </c>
      <c r="AD21" s="162">
        <f t="shared" ref="AD21:AD24" si="9">IF(Q21="Probabilidad",(($M$20-0)),IF(Q21="Impacto",($M$20-($M$20*T21))))</f>
        <v>0.6</v>
      </c>
      <c r="AE21" s="299"/>
      <c r="AF21" s="299"/>
      <c r="AG21" s="291"/>
      <c r="AH21" s="296"/>
      <c r="AI21" s="296"/>
      <c r="AJ21" s="296"/>
      <c r="AK21" s="296"/>
      <c r="AL21" s="296"/>
      <c r="AM21" s="296"/>
      <c r="AN21" s="296"/>
    </row>
    <row r="22" spans="1:40" ht="69" customHeight="1" x14ac:dyDescent="0.25">
      <c r="A22" s="296"/>
      <c r="B22" s="294"/>
      <c r="C22" s="296"/>
      <c r="D22" s="306"/>
      <c r="E22" s="296"/>
      <c r="F22" s="296"/>
      <c r="G22" s="296"/>
      <c r="H22" s="296"/>
      <c r="I22" s="302"/>
      <c r="J22" s="303"/>
      <c r="K22" s="296"/>
      <c r="L22" s="297"/>
      <c r="M22" s="297"/>
      <c r="N22" s="296"/>
      <c r="O22" s="161">
        <v>3</v>
      </c>
      <c r="P22" s="185" t="s">
        <v>96</v>
      </c>
      <c r="Q22" s="161" t="str">
        <f t="shared" si="0"/>
        <v>Probabilidad</v>
      </c>
      <c r="R22" s="161" t="s">
        <v>68</v>
      </c>
      <c r="S22" s="161" t="s">
        <v>69</v>
      </c>
      <c r="T22" s="162">
        <f>VLOOKUP(R22&amp;S22,Hoja1!$Q$4:$R$9,2,0)</f>
        <v>0.45</v>
      </c>
      <c r="U22" s="161" t="s">
        <v>70</v>
      </c>
      <c r="V22" s="161" t="s">
        <v>71</v>
      </c>
      <c r="W22" s="161" t="s">
        <v>72</v>
      </c>
      <c r="X22" s="162">
        <f t="shared" si="7"/>
        <v>0.45</v>
      </c>
      <c r="Y22" s="162" t="str">
        <f>IF(Z22&lt;=20%,'Tabla probabilidad'!$B$5,IF(Z22&lt;=40%,'Tabla probabilidad'!$B$6,IF(Z22&lt;=60%,'Tabla probabilidad'!$B$7,IF(Z22&lt;=80%,'Tabla probabilidad'!$B$8,IF(Z22&lt;=100%,'Tabla probabilidad'!$B$9)))))</f>
        <v>Media</v>
      </c>
      <c r="Z22" s="162">
        <f t="shared" si="8"/>
        <v>0.55000000000000004</v>
      </c>
      <c r="AA22" s="299"/>
      <c r="AB22" s="299"/>
      <c r="AC22" s="162" t="str">
        <f t="shared" si="1"/>
        <v>Moderado</v>
      </c>
      <c r="AD22" s="162">
        <f t="shared" si="9"/>
        <v>0.6</v>
      </c>
      <c r="AE22" s="299"/>
      <c r="AF22" s="299"/>
      <c r="AG22" s="291"/>
      <c r="AH22" s="296"/>
      <c r="AI22" s="296"/>
      <c r="AJ22" s="296"/>
      <c r="AK22" s="296"/>
      <c r="AL22" s="296"/>
      <c r="AM22" s="296"/>
      <c r="AN22" s="296"/>
    </row>
    <row r="23" spans="1:40" ht="75.75" customHeight="1" x14ac:dyDescent="0.25">
      <c r="A23" s="296"/>
      <c r="B23" s="294"/>
      <c r="C23" s="296"/>
      <c r="D23" s="306"/>
      <c r="E23" s="296"/>
      <c r="F23" s="296"/>
      <c r="G23" s="296"/>
      <c r="H23" s="296"/>
      <c r="I23" s="302"/>
      <c r="J23" s="303"/>
      <c r="K23" s="296"/>
      <c r="L23" s="297"/>
      <c r="M23" s="297"/>
      <c r="N23" s="296"/>
      <c r="O23" s="161">
        <v>4</v>
      </c>
      <c r="P23" s="185" t="s">
        <v>97</v>
      </c>
      <c r="Q23" s="161" t="str">
        <f t="shared" si="0"/>
        <v>Probabilidad</v>
      </c>
      <c r="R23" s="161" t="s">
        <v>68</v>
      </c>
      <c r="S23" s="161" t="s">
        <v>69</v>
      </c>
      <c r="T23" s="162">
        <f>VLOOKUP(R23&amp;S23,Hoja1!$Q$4:$R$9,2,0)</f>
        <v>0.45</v>
      </c>
      <c r="U23" s="161" t="s">
        <v>70</v>
      </c>
      <c r="V23" s="161" t="s">
        <v>71</v>
      </c>
      <c r="W23" s="161" t="s">
        <v>72</v>
      </c>
      <c r="X23" s="162">
        <f t="shared" si="7"/>
        <v>0.45</v>
      </c>
      <c r="Y23" s="162" t="str">
        <f>IF(Z23&lt;=20%,'Tabla probabilidad'!$B$5,IF(Z23&lt;=40%,'Tabla probabilidad'!$B$6,IF(Z23&lt;=60%,'Tabla probabilidad'!$B$7,IF(Z23&lt;=80%,'Tabla probabilidad'!$B$8,IF(Z23&lt;=100%,'Tabla probabilidad'!$B$9)))))</f>
        <v>Media</v>
      </c>
      <c r="Z23" s="162">
        <f t="shared" si="8"/>
        <v>0.55000000000000004</v>
      </c>
      <c r="AA23" s="299"/>
      <c r="AB23" s="299"/>
      <c r="AC23" s="162" t="str">
        <f t="shared" si="1"/>
        <v>Moderado</v>
      </c>
      <c r="AD23" s="162">
        <f t="shared" si="9"/>
        <v>0.6</v>
      </c>
      <c r="AE23" s="299"/>
      <c r="AF23" s="299"/>
      <c r="AG23" s="291"/>
      <c r="AH23" s="296"/>
      <c r="AI23" s="296"/>
      <c r="AJ23" s="296"/>
      <c r="AK23" s="296"/>
      <c r="AL23" s="296"/>
      <c r="AM23" s="296"/>
      <c r="AN23" s="296"/>
    </row>
    <row r="24" spans="1:40" ht="139.5" customHeight="1" x14ac:dyDescent="0.25">
      <c r="A24" s="296"/>
      <c r="B24" s="295"/>
      <c r="C24" s="296"/>
      <c r="D24" s="308"/>
      <c r="E24" s="296"/>
      <c r="F24" s="296"/>
      <c r="G24" s="296"/>
      <c r="H24" s="296"/>
      <c r="I24" s="302"/>
      <c r="J24" s="303"/>
      <c r="K24" s="296"/>
      <c r="L24" s="297"/>
      <c r="M24" s="297"/>
      <c r="N24" s="296"/>
      <c r="O24" s="161">
        <v>5</v>
      </c>
      <c r="P24" s="194" t="s">
        <v>74</v>
      </c>
      <c r="Q24" s="161" t="str">
        <f t="shared" si="0"/>
        <v>Probabilidad</v>
      </c>
      <c r="R24" s="161" t="s">
        <v>68</v>
      </c>
      <c r="S24" s="161" t="s">
        <v>69</v>
      </c>
      <c r="T24" s="162">
        <f>VLOOKUP(R24&amp;S24,Hoja1!$Q$4:$R$9,2,0)</f>
        <v>0.45</v>
      </c>
      <c r="U24" s="161" t="s">
        <v>70</v>
      </c>
      <c r="V24" s="161" t="s">
        <v>71</v>
      </c>
      <c r="W24" s="161" t="s">
        <v>72</v>
      </c>
      <c r="X24" s="162">
        <f t="shared" si="7"/>
        <v>0.45</v>
      </c>
      <c r="Y24" s="162" t="str">
        <f>IF(Z24&lt;=20%,'Tabla probabilidad'!$B$5,IF(Z24&lt;=40%,'Tabla probabilidad'!$B$6,IF(Z24&lt;=60%,'Tabla probabilidad'!$B$7,IF(Z24&lt;=80%,'Tabla probabilidad'!$B$8,IF(Z24&lt;=100%,'Tabla probabilidad'!$B$9)))))</f>
        <v>Media</v>
      </c>
      <c r="Z24" s="162">
        <f t="shared" si="8"/>
        <v>0.55000000000000004</v>
      </c>
      <c r="AA24" s="300"/>
      <c r="AB24" s="300"/>
      <c r="AC24" s="162" t="str">
        <f t="shared" si="1"/>
        <v>Moderado</v>
      </c>
      <c r="AD24" s="162">
        <f t="shared" si="9"/>
        <v>0.6</v>
      </c>
      <c r="AE24" s="300"/>
      <c r="AF24" s="300"/>
      <c r="AG24" s="292"/>
      <c r="AH24" s="296"/>
      <c r="AI24" s="296"/>
      <c r="AJ24" s="296"/>
      <c r="AK24" s="296"/>
      <c r="AL24" s="296"/>
      <c r="AM24" s="296"/>
      <c r="AN24" s="296"/>
    </row>
    <row r="25" spans="1:40" ht="50.1" customHeight="1" x14ac:dyDescent="0.25">
      <c r="A25" s="290">
        <v>4</v>
      </c>
      <c r="B25" s="290" t="s">
        <v>98</v>
      </c>
      <c r="C25" s="296" t="s">
        <v>88</v>
      </c>
      <c r="D25" s="301" t="s">
        <v>99</v>
      </c>
      <c r="E25" s="290" t="s">
        <v>100</v>
      </c>
      <c r="F25" s="290" t="s">
        <v>101</v>
      </c>
      <c r="G25" s="296" t="s">
        <v>65</v>
      </c>
      <c r="H25" s="304">
        <v>12000</v>
      </c>
      <c r="I25" s="302" t="str">
        <f>IF(H25&lt;=2,'Tabla probabilidad'!$B$5,IF(H25&lt;=24,'Tabla probabilidad'!$B$6,IF(H25&lt;=500,'Tabla probabilidad'!$B$7,IF(H25&lt;=5000,'Tabla probabilidad'!$B$8,IF(H25&gt;5000,'Tabla probabilidad'!$B$9)))))</f>
        <v>Muy Alta</v>
      </c>
      <c r="J25" s="303">
        <f>IF(H25&lt;=2,'Tabla probabilidad'!$D$5,IF(H25&lt;=24,'Tabla probabilidad'!$D$6,IF(H25&lt;=500,'Tabla probabilidad'!$D$7,IF(H25&lt;=5000,'Tabla probabilidad'!$D$8,IF(H25&gt;5000,'Tabla probabilidad'!$D$9)))))</f>
        <v>1</v>
      </c>
      <c r="K25" s="296" t="s">
        <v>102</v>
      </c>
      <c r="L25" s="2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6" t="str">
        <f>VLOOKUP((I25&amp;L25),Hoja1!$B$4:$C$28,2,0)</f>
        <v xml:space="preserve">Alto </v>
      </c>
      <c r="O25" s="161">
        <v>1</v>
      </c>
      <c r="P25" s="185" t="s">
        <v>103</v>
      </c>
      <c r="Q25" s="161" t="str">
        <f t="shared" si="0"/>
        <v>Probabilidad</v>
      </c>
      <c r="R25" s="161" t="s">
        <v>68</v>
      </c>
      <c r="S25" s="161" t="s">
        <v>69</v>
      </c>
      <c r="T25" s="162">
        <f>VLOOKUP(R25&amp;S25,Hoja1!$Q$4:$R$9,2,0)</f>
        <v>0.45</v>
      </c>
      <c r="U25" s="161" t="s">
        <v>70</v>
      </c>
      <c r="V25" s="161" t="s">
        <v>71</v>
      </c>
      <c r="W25" s="161" t="s">
        <v>72</v>
      </c>
      <c r="X25" s="162">
        <f>IF(Q25="Probabilidad",($J$25*T25),IF(Q25="Impacto"," "))</f>
        <v>0.45</v>
      </c>
      <c r="Y25" s="162" t="str">
        <f>IF(Z25&lt;=20%,'Tabla probabilidad'!$B$5,IF(Z25&lt;=40%,'Tabla probabilidad'!$B$6,IF(Z25&lt;=60%,'Tabla probabilidad'!$B$7,IF(Z25&lt;=80%,'Tabla probabilidad'!$B$8,IF(Z25&lt;=100%,'Tabla probabilidad'!$B$9)))))</f>
        <v>Media</v>
      </c>
      <c r="Z25" s="162">
        <f>IF(R25="Preventivo",($J$25-($J$25*T25)),IF(R25="Detectivo",($J$25-($J$25*T25)),IF(R25="Correctivo",($J$25))))</f>
        <v>0.55000000000000004</v>
      </c>
      <c r="AA25" s="298" t="str">
        <f>IF(AB25&lt;=20%,'Tabla probabilidad'!$B$5,IF(AB25&lt;=40%,'Tabla probabilidad'!$B$6,IF(AB25&lt;=60%,'Tabla probabilidad'!$B$7,IF(AB25&lt;=80%,'Tabla probabilidad'!$B$8,IF(AB25&lt;=100%,'Tabla probabilidad'!$B$9)))))</f>
        <v>Media</v>
      </c>
      <c r="AB25" s="298">
        <f>AVERAGE(Z25:Z29)</f>
        <v>0.59000000000000008</v>
      </c>
      <c r="AC25" s="162" t="str">
        <f t="shared" si="1"/>
        <v>Moderado</v>
      </c>
      <c r="AD25" s="162">
        <f>IF(Q25="Probabilidad",(($M$25-0)),IF(Q25="Impacto",($M$25-($M$25*T25))))</f>
        <v>0.6</v>
      </c>
      <c r="AE25" s="298" t="str">
        <f>IF(AF25&lt;=20%,"Leve",IF(AF25&lt;=40%,"Menor",IF(AF25&lt;=60%,"Moderado",IF(AF25&lt;=80%,"Mayor",IF(AF25&lt;=100%,"Catastrófico")))))</f>
        <v>Moderado</v>
      </c>
      <c r="AF25" s="298">
        <f>AVERAGE(AD25:AD29)</f>
        <v>0.6</v>
      </c>
      <c r="AG25" s="290" t="str">
        <f>VLOOKUP(AA25&amp;AE25,Hoja1!$B$4:$C$28,2,0)</f>
        <v>Moderado</v>
      </c>
      <c r="AH25" s="296" t="s">
        <v>73</v>
      </c>
      <c r="AI25" s="296" t="s">
        <v>658</v>
      </c>
      <c r="AJ25" s="296" t="s">
        <v>657</v>
      </c>
      <c r="AK25" s="296" t="s">
        <v>654</v>
      </c>
      <c r="AL25" s="296" t="s">
        <v>655</v>
      </c>
      <c r="AM25" s="296" t="s">
        <v>655</v>
      </c>
      <c r="AN25" s="296"/>
    </row>
    <row r="26" spans="1:40" ht="62.25" customHeight="1" x14ac:dyDescent="0.25">
      <c r="A26" s="291"/>
      <c r="B26" s="291"/>
      <c r="C26" s="296"/>
      <c r="D26" s="301"/>
      <c r="E26" s="291"/>
      <c r="F26" s="291"/>
      <c r="G26" s="296"/>
      <c r="H26" s="296"/>
      <c r="I26" s="302"/>
      <c r="J26" s="303"/>
      <c r="K26" s="296"/>
      <c r="L26" s="297"/>
      <c r="M26" s="297"/>
      <c r="N26" s="296"/>
      <c r="O26" s="161">
        <v>2</v>
      </c>
      <c r="P26" s="185" t="s">
        <v>104</v>
      </c>
      <c r="Q26" s="161" t="str">
        <f t="shared" si="0"/>
        <v>Probabilidad</v>
      </c>
      <c r="R26" s="161" t="s">
        <v>68</v>
      </c>
      <c r="S26" s="161" t="s">
        <v>69</v>
      </c>
      <c r="T26" s="162">
        <f>VLOOKUP(R26&amp;S26,Hoja1!$Q$4:$R$9,2,0)</f>
        <v>0.45</v>
      </c>
      <c r="U26" s="161" t="s">
        <v>70</v>
      </c>
      <c r="V26" s="161" t="s">
        <v>71</v>
      </c>
      <c r="W26" s="161" t="s">
        <v>72</v>
      </c>
      <c r="X26" s="162">
        <f t="shared" ref="X26:X29" si="10">IF(Q26="Probabilidad",($J$25*T26),IF(Q26="Impacto"," "))</f>
        <v>0.45</v>
      </c>
      <c r="Y26" s="162" t="str">
        <f>IF(Z26&lt;=20%,'Tabla probabilidad'!$B$5,IF(Z26&lt;=40%,'Tabla probabilidad'!$B$6,IF(Z26&lt;=60%,'Tabla probabilidad'!$B$7,IF(Z26&lt;=80%,'Tabla probabilidad'!$B$8,IF(Z26&lt;=100%,'Tabla probabilidad'!$B$9)))))</f>
        <v>Media</v>
      </c>
      <c r="Z26" s="162">
        <f t="shared" ref="Z26:Z29" si="11">IF(R26="Preventivo",($J$25-($J$25*T26)),IF(R26="Detectivo",($J$25-($J$25*T26)),IF(R26="Correctivo",($J$25))))</f>
        <v>0.55000000000000004</v>
      </c>
      <c r="AA26" s="299"/>
      <c r="AB26" s="299"/>
      <c r="AC26" s="162" t="str">
        <f t="shared" si="1"/>
        <v>Moderado</v>
      </c>
      <c r="AD26" s="162">
        <f t="shared" ref="AD26:AD29" si="12">IF(Q26="Probabilidad",(($M$25-0)),IF(Q26="Impacto",($M$25-($M$25*T26))))</f>
        <v>0.6</v>
      </c>
      <c r="AE26" s="299"/>
      <c r="AF26" s="299"/>
      <c r="AG26" s="291"/>
      <c r="AH26" s="296"/>
      <c r="AI26" s="296"/>
      <c r="AJ26" s="296"/>
      <c r="AK26" s="296"/>
      <c r="AL26" s="296"/>
      <c r="AM26" s="296"/>
      <c r="AN26" s="296"/>
    </row>
    <row r="27" spans="1:40" ht="61.5" customHeight="1" x14ac:dyDescent="0.25">
      <c r="A27" s="291"/>
      <c r="B27" s="291"/>
      <c r="C27" s="296"/>
      <c r="D27" s="301"/>
      <c r="E27" s="291"/>
      <c r="F27" s="291"/>
      <c r="G27" s="296"/>
      <c r="H27" s="296"/>
      <c r="I27" s="302"/>
      <c r="J27" s="303"/>
      <c r="K27" s="296"/>
      <c r="L27" s="297"/>
      <c r="M27" s="297"/>
      <c r="N27" s="296"/>
      <c r="O27" s="161">
        <v>3</v>
      </c>
      <c r="P27" s="185" t="s">
        <v>105</v>
      </c>
      <c r="Q27" s="161" t="str">
        <f t="shared" si="0"/>
        <v>Probabilidad</v>
      </c>
      <c r="R27" s="161" t="s">
        <v>68</v>
      </c>
      <c r="S27" s="161" t="s">
        <v>69</v>
      </c>
      <c r="T27" s="162">
        <f>VLOOKUP(R27&amp;S27,Hoja1!$Q$4:$R$9,2,0)</f>
        <v>0.45</v>
      </c>
      <c r="U27" s="161" t="s">
        <v>106</v>
      </c>
      <c r="V27" s="161" t="s">
        <v>71</v>
      </c>
      <c r="W27" s="161" t="s">
        <v>107</v>
      </c>
      <c r="X27" s="162">
        <f t="shared" si="10"/>
        <v>0.45</v>
      </c>
      <c r="Y27" s="162" t="str">
        <f>IF(Z27&lt;=20%,'Tabla probabilidad'!$B$5,IF(Z27&lt;=40%,'Tabla probabilidad'!$B$6,IF(Z27&lt;=60%,'Tabla probabilidad'!$B$7,IF(Z27&lt;=80%,'Tabla probabilidad'!$B$8,IF(Z27&lt;=100%,'Tabla probabilidad'!$B$9)))))</f>
        <v>Media</v>
      </c>
      <c r="Z27" s="162">
        <f t="shared" si="11"/>
        <v>0.55000000000000004</v>
      </c>
      <c r="AA27" s="299"/>
      <c r="AB27" s="299"/>
      <c r="AC27" s="162" t="str">
        <f t="shared" si="1"/>
        <v>Moderado</v>
      </c>
      <c r="AD27" s="162">
        <f t="shared" si="12"/>
        <v>0.6</v>
      </c>
      <c r="AE27" s="299"/>
      <c r="AF27" s="299"/>
      <c r="AG27" s="291"/>
      <c r="AH27" s="296"/>
      <c r="AI27" s="296"/>
      <c r="AJ27" s="296"/>
      <c r="AK27" s="296"/>
      <c r="AL27" s="296"/>
      <c r="AM27" s="296"/>
      <c r="AN27" s="296"/>
    </row>
    <row r="28" spans="1:40" ht="73.5" customHeight="1" x14ac:dyDescent="0.25">
      <c r="A28" s="291"/>
      <c r="B28" s="291"/>
      <c r="C28" s="296"/>
      <c r="D28" s="301"/>
      <c r="E28" s="291"/>
      <c r="F28" s="291"/>
      <c r="G28" s="296"/>
      <c r="H28" s="296"/>
      <c r="I28" s="302"/>
      <c r="J28" s="303"/>
      <c r="K28" s="296"/>
      <c r="L28" s="297"/>
      <c r="M28" s="297"/>
      <c r="N28" s="296"/>
      <c r="O28" s="161">
        <v>4</v>
      </c>
      <c r="P28" s="185" t="s">
        <v>108</v>
      </c>
      <c r="Q28" s="161" t="str">
        <f t="shared" si="0"/>
        <v>Probabilidad</v>
      </c>
      <c r="R28" s="161" t="s">
        <v>109</v>
      </c>
      <c r="S28" s="161" t="s">
        <v>69</v>
      </c>
      <c r="T28" s="162">
        <f>VLOOKUP(R28&amp;S28,Hoja1!$Q$4:$R$9,2,0)</f>
        <v>0.35</v>
      </c>
      <c r="U28" s="161" t="s">
        <v>70</v>
      </c>
      <c r="V28" s="161" t="s">
        <v>71</v>
      </c>
      <c r="W28" s="161" t="s">
        <v>72</v>
      </c>
      <c r="X28" s="162">
        <f t="shared" si="10"/>
        <v>0.35</v>
      </c>
      <c r="Y28" s="162" t="str">
        <f>IF(Z28&lt;=20%,'Tabla probabilidad'!$B$5,IF(Z28&lt;=40%,'Tabla probabilidad'!$B$6,IF(Z28&lt;=60%,'Tabla probabilidad'!$B$7,IF(Z28&lt;=80%,'Tabla probabilidad'!$B$8,IF(Z28&lt;=100%,'Tabla probabilidad'!$B$9)))))</f>
        <v>Alta</v>
      </c>
      <c r="Z28" s="162">
        <f t="shared" si="11"/>
        <v>0.65</v>
      </c>
      <c r="AA28" s="299"/>
      <c r="AB28" s="299"/>
      <c r="AC28" s="162" t="str">
        <f t="shared" si="1"/>
        <v>Moderado</v>
      </c>
      <c r="AD28" s="162">
        <f t="shared" si="12"/>
        <v>0.6</v>
      </c>
      <c r="AE28" s="299"/>
      <c r="AF28" s="299"/>
      <c r="AG28" s="291"/>
      <c r="AH28" s="296"/>
      <c r="AI28" s="296"/>
      <c r="AJ28" s="296"/>
      <c r="AK28" s="296"/>
      <c r="AL28" s="296"/>
      <c r="AM28" s="296"/>
      <c r="AN28" s="296"/>
    </row>
    <row r="29" spans="1:40" ht="186" customHeight="1" x14ac:dyDescent="0.25">
      <c r="A29" s="292"/>
      <c r="B29" s="292"/>
      <c r="C29" s="296"/>
      <c r="D29" s="301"/>
      <c r="E29" s="292"/>
      <c r="F29" s="292"/>
      <c r="G29" s="296"/>
      <c r="H29" s="296"/>
      <c r="I29" s="302"/>
      <c r="J29" s="303"/>
      <c r="K29" s="296"/>
      <c r="L29" s="297"/>
      <c r="M29" s="297"/>
      <c r="N29" s="296"/>
      <c r="O29" s="161">
        <v>5</v>
      </c>
      <c r="P29" s="185" t="s">
        <v>110</v>
      </c>
      <c r="Q29" s="161" t="str">
        <f t="shared" si="0"/>
        <v>Probabilidad</v>
      </c>
      <c r="R29" s="161" t="s">
        <v>109</v>
      </c>
      <c r="S29" s="161" t="s">
        <v>69</v>
      </c>
      <c r="T29" s="162">
        <f>VLOOKUP(R29&amp;S29,Hoja1!$Q$4:$R$9,2,0)</f>
        <v>0.35</v>
      </c>
      <c r="U29" s="161" t="s">
        <v>70</v>
      </c>
      <c r="V29" s="161" t="s">
        <v>71</v>
      </c>
      <c r="W29" s="161" t="s">
        <v>72</v>
      </c>
      <c r="X29" s="162">
        <f t="shared" si="10"/>
        <v>0.35</v>
      </c>
      <c r="Y29" s="162" t="str">
        <f>IF(Z29&lt;=20%,'Tabla probabilidad'!$B$5,IF(Z29&lt;=40%,'Tabla probabilidad'!$B$6,IF(Z29&lt;=60%,'Tabla probabilidad'!$B$7,IF(Z29&lt;=80%,'Tabla probabilidad'!$B$8,IF(Z29&lt;=100%,'Tabla probabilidad'!$B$9)))))</f>
        <v>Alta</v>
      </c>
      <c r="Z29" s="162">
        <f t="shared" si="11"/>
        <v>0.65</v>
      </c>
      <c r="AA29" s="300"/>
      <c r="AB29" s="300"/>
      <c r="AC29" s="162" t="str">
        <f t="shared" si="1"/>
        <v>Moderado</v>
      </c>
      <c r="AD29" s="162">
        <f t="shared" si="12"/>
        <v>0.6</v>
      </c>
      <c r="AE29" s="300"/>
      <c r="AF29" s="300"/>
      <c r="AG29" s="292"/>
      <c r="AH29" s="296"/>
      <c r="AI29" s="296"/>
      <c r="AJ29" s="296"/>
      <c r="AK29" s="296"/>
      <c r="AL29" s="296"/>
      <c r="AM29" s="296"/>
      <c r="AN29" s="296"/>
    </row>
    <row r="30" spans="1:40" ht="98.25" customHeight="1" x14ac:dyDescent="0.25">
      <c r="A30" s="290">
        <v>5</v>
      </c>
      <c r="B30" s="290" t="s">
        <v>111</v>
      </c>
      <c r="C30" s="296" t="s">
        <v>112</v>
      </c>
      <c r="D30" s="301" t="s">
        <v>113</v>
      </c>
      <c r="E30" s="290" t="s">
        <v>114</v>
      </c>
      <c r="F30" s="290" t="s">
        <v>115</v>
      </c>
      <c r="G30" s="296" t="s">
        <v>116</v>
      </c>
      <c r="H30" s="296">
        <v>20000</v>
      </c>
      <c r="I30" s="302" t="str">
        <f>IF(H30&lt;=2,'Tabla probabilidad'!$B$5,IF(H30&lt;=24,'Tabla probabilidad'!$B$6,IF(H30&lt;=500,'Tabla probabilidad'!$B$7,IF(H30&lt;=5000,'Tabla probabilidad'!$B$8,IF(H30&gt;5000,'Tabla probabilidad'!$B$9)))))</f>
        <v>Muy Alta</v>
      </c>
      <c r="J30" s="303">
        <f>IF(H30&lt;=2,'Tabla probabilidad'!$D$5,IF(H30&lt;=24,'Tabla probabilidad'!$D$6,IF(H30&lt;=500,'Tabla probabilidad'!$D$7,IF(H30&lt;=5000,'Tabla probabilidad'!$D$8,IF(H30&gt;5000,'Tabla probabilidad'!$D$9)))))</f>
        <v>1</v>
      </c>
      <c r="K30" s="296" t="s">
        <v>117</v>
      </c>
      <c r="L30" s="2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6" t="str">
        <f>VLOOKUP((I30&amp;L30),Hoja1!$B$4:$C$28,2,0)</f>
        <v xml:space="preserve">Alto </v>
      </c>
      <c r="O30" s="161">
        <v>1</v>
      </c>
      <c r="P30" s="185" t="s">
        <v>118</v>
      </c>
      <c r="Q30" s="161" t="str">
        <f t="shared" si="0"/>
        <v>Probabilidad</v>
      </c>
      <c r="R30" s="161" t="s">
        <v>68</v>
      </c>
      <c r="S30" s="161" t="s">
        <v>69</v>
      </c>
      <c r="T30" s="162">
        <f>VLOOKUP(R30&amp;S30,Hoja1!$Q$4:$R$9,2,0)</f>
        <v>0.45</v>
      </c>
      <c r="U30" s="161" t="s">
        <v>70</v>
      </c>
      <c r="V30" s="161" t="s">
        <v>71</v>
      </c>
      <c r="W30" s="161" t="s">
        <v>72</v>
      </c>
      <c r="X30" s="162">
        <f>IF(Q30="Probabilidad",($J$30*T30),IF(Q30="Impacto"," "))</f>
        <v>0.45</v>
      </c>
      <c r="Y30" s="162" t="str">
        <f>IF(Z30&lt;=20%,'Tabla probabilidad'!$B$5,IF(Z30&lt;=40%,'Tabla probabilidad'!$B$6,IF(Z30&lt;=60%,'Tabla probabilidad'!$B$7,IF(Z30&lt;=80%,'Tabla probabilidad'!$B$8,IF(Z30&lt;=100%,'Tabla probabilidad'!$B$9)))))</f>
        <v>Media</v>
      </c>
      <c r="Z30" s="162">
        <f>IF(R30="Preventivo",($J$30-($J$30*T30)),IF(R30="Detectivo",($J$30-($J$30*T30)),IF(R30="Correctivo",($J$30))))</f>
        <v>0.55000000000000004</v>
      </c>
      <c r="AA30" s="298" t="str">
        <f>IF(AB30&lt;=20%,'Tabla probabilidad'!$B$5,IF(AB30&lt;=40%,'Tabla probabilidad'!$B$6,IF(AB30&lt;=60%,'Tabla probabilidad'!$B$7,IF(AB30&lt;=80%,'Tabla probabilidad'!$B$8,IF(AB30&lt;=100%,'Tabla probabilidad'!$B$9)))))</f>
        <v>Media</v>
      </c>
      <c r="AB30" s="298">
        <f>AVERAGE(Z30:Z34)</f>
        <v>0.57000000000000006</v>
      </c>
      <c r="AC30" s="162" t="str">
        <f t="shared" si="1"/>
        <v>Moderado</v>
      </c>
      <c r="AD30" s="162">
        <f>IF(Q30="Probabilidad",(($M$30-0)),IF(Q30="Impacto",($M$30-($M$30*T30))))</f>
        <v>0.6</v>
      </c>
      <c r="AE30" s="298" t="str">
        <f>IF(AF30&lt;=20%,"Leve",IF(AF30&lt;=40%,"Menor",IF(AF30&lt;=60%,"Moderado",IF(AF30&lt;=80%,"Mayor",IF(AF30&lt;=100%,"Catastrófico")))))</f>
        <v>Moderado</v>
      </c>
      <c r="AF30" s="298">
        <f>AVERAGE(AD30:AD34)</f>
        <v>0.6</v>
      </c>
      <c r="AG30" s="290" t="str">
        <f>VLOOKUP(AA30&amp;AE30,Hoja1!$B$4:$C$28,2,0)</f>
        <v>Moderado</v>
      </c>
      <c r="AH30" s="296" t="s">
        <v>73</v>
      </c>
      <c r="AI30" s="296" t="s">
        <v>659</v>
      </c>
      <c r="AJ30" s="296" t="s">
        <v>657</v>
      </c>
      <c r="AK30" s="296" t="s">
        <v>654</v>
      </c>
      <c r="AL30" s="296" t="s">
        <v>655</v>
      </c>
      <c r="AM30" s="296" t="s">
        <v>655</v>
      </c>
      <c r="AN30" s="296"/>
    </row>
    <row r="31" spans="1:40" ht="91.5" customHeight="1" x14ac:dyDescent="0.25">
      <c r="A31" s="291"/>
      <c r="B31" s="291"/>
      <c r="C31" s="296"/>
      <c r="D31" s="301"/>
      <c r="E31" s="291"/>
      <c r="F31" s="291"/>
      <c r="G31" s="296"/>
      <c r="H31" s="296"/>
      <c r="I31" s="302"/>
      <c r="J31" s="303"/>
      <c r="K31" s="296"/>
      <c r="L31" s="297"/>
      <c r="M31" s="297"/>
      <c r="N31" s="296"/>
      <c r="O31" s="161">
        <v>2</v>
      </c>
      <c r="P31" s="195" t="s">
        <v>119</v>
      </c>
      <c r="Q31" s="161" t="str">
        <f t="shared" si="0"/>
        <v>Probabilidad</v>
      </c>
      <c r="R31" s="161" t="s">
        <v>109</v>
      </c>
      <c r="S31" s="161" t="s">
        <v>69</v>
      </c>
      <c r="T31" s="162">
        <f>VLOOKUP(R31&amp;S31,Hoja1!$Q$4:$R$9,2,0)</f>
        <v>0.35</v>
      </c>
      <c r="U31" s="161" t="s">
        <v>70</v>
      </c>
      <c r="V31" s="161" t="s">
        <v>120</v>
      </c>
      <c r="W31" s="161" t="s">
        <v>72</v>
      </c>
      <c r="X31" s="162">
        <f t="shared" ref="X31:X34" si="13">IF(Q31="Probabilidad",($J$30*T31),IF(Q31="Impacto"," "))</f>
        <v>0.35</v>
      </c>
      <c r="Y31" s="162" t="str">
        <f>IF(Z31&lt;=20%,'Tabla probabilidad'!$B$5,IF(Z31&lt;=40%,'Tabla probabilidad'!$B$6,IF(Z31&lt;=60%,'Tabla probabilidad'!$B$7,IF(Z31&lt;=80%,'Tabla probabilidad'!$B$8,IF(Z31&lt;=100%,'Tabla probabilidad'!$B$9)))))</f>
        <v>Alta</v>
      </c>
      <c r="Z31" s="162">
        <f t="shared" ref="Z31:Z34" si="14">IF(R31="Preventivo",($J$30-($J$30*T31)),IF(R31="Detectivo",($J$30-($J$30*T31)),IF(R31="Correctivo",($J$30))))</f>
        <v>0.65</v>
      </c>
      <c r="AA31" s="299"/>
      <c r="AB31" s="299"/>
      <c r="AC31" s="162" t="str">
        <f t="shared" si="1"/>
        <v>Moderado</v>
      </c>
      <c r="AD31" s="162">
        <f t="shared" ref="AD31:AD34" si="15">IF(Q31="Probabilidad",(($M$30-0)),IF(Q31="Impacto",($M$30-($M$30*T31))))</f>
        <v>0.6</v>
      </c>
      <c r="AE31" s="299"/>
      <c r="AF31" s="299"/>
      <c r="AG31" s="291"/>
      <c r="AH31" s="296"/>
      <c r="AI31" s="296"/>
      <c r="AJ31" s="296"/>
      <c r="AK31" s="296"/>
      <c r="AL31" s="296"/>
      <c r="AM31" s="296"/>
      <c r="AN31" s="296"/>
    </row>
    <row r="32" spans="1:40" ht="78" customHeight="1" x14ac:dyDescent="0.25">
      <c r="A32" s="291"/>
      <c r="B32" s="291"/>
      <c r="C32" s="296"/>
      <c r="D32" s="301"/>
      <c r="E32" s="291"/>
      <c r="F32" s="291"/>
      <c r="G32" s="296"/>
      <c r="H32" s="296"/>
      <c r="I32" s="302"/>
      <c r="J32" s="303"/>
      <c r="K32" s="296"/>
      <c r="L32" s="297"/>
      <c r="M32" s="297"/>
      <c r="N32" s="296"/>
      <c r="O32" s="161">
        <v>3</v>
      </c>
      <c r="P32" s="185" t="s">
        <v>121</v>
      </c>
      <c r="Q32" s="161" t="str">
        <f t="shared" si="0"/>
        <v>Probabilidad</v>
      </c>
      <c r="R32" s="161" t="s">
        <v>109</v>
      </c>
      <c r="S32" s="161" t="s">
        <v>122</v>
      </c>
      <c r="T32" s="162">
        <f>VLOOKUP(R32&amp;S32,Hoja1!$Q$4:$R$9,2,0)</f>
        <v>0.4</v>
      </c>
      <c r="U32" s="161" t="s">
        <v>106</v>
      </c>
      <c r="V32" s="161" t="s">
        <v>120</v>
      </c>
      <c r="W32" s="161" t="s">
        <v>72</v>
      </c>
      <c r="X32" s="162">
        <f t="shared" si="13"/>
        <v>0.4</v>
      </c>
      <c r="Y32" s="162" t="str">
        <f>IF(Z32&lt;=20%,'Tabla probabilidad'!$B$5,IF(Z32&lt;=40%,'Tabla probabilidad'!$B$6,IF(Z32&lt;=60%,'Tabla probabilidad'!$B$7,IF(Z32&lt;=80%,'Tabla probabilidad'!$B$8,IF(Z32&lt;=100%,'Tabla probabilidad'!$B$9)))))</f>
        <v>Media</v>
      </c>
      <c r="Z32" s="162">
        <f t="shared" si="14"/>
        <v>0.6</v>
      </c>
      <c r="AA32" s="299"/>
      <c r="AB32" s="299"/>
      <c r="AC32" s="162" t="str">
        <f t="shared" si="1"/>
        <v>Moderado</v>
      </c>
      <c r="AD32" s="162">
        <f t="shared" si="15"/>
        <v>0.6</v>
      </c>
      <c r="AE32" s="299"/>
      <c r="AF32" s="299"/>
      <c r="AG32" s="291"/>
      <c r="AH32" s="296"/>
      <c r="AI32" s="296"/>
      <c r="AJ32" s="296"/>
      <c r="AK32" s="296"/>
      <c r="AL32" s="296"/>
      <c r="AM32" s="296"/>
      <c r="AN32" s="296"/>
    </row>
    <row r="33" spans="1:40" ht="113.25" customHeight="1" x14ac:dyDescent="0.25">
      <c r="A33" s="291"/>
      <c r="B33" s="291"/>
      <c r="C33" s="296"/>
      <c r="D33" s="301"/>
      <c r="E33" s="291"/>
      <c r="F33" s="291"/>
      <c r="G33" s="296"/>
      <c r="H33" s="296"/>
      <c r="I33" s="302"/>
      <c r="J33" s="303"/>
      <c r="K33" s="296"/>
      <c r="L33" s="297"/>
      <c r="M33" s="297"/>
      <c r="N33" s="296"/>
      <c r="O33" s="161">
        <v>4</v>
      </c>
      <c r="P33" s="185" t="s">
        <v>123</v>
      </c>
      <c r="Q33" s="161" t="str">
        <f t="shared" si="0"/>
        <v>Probabilidad</v>
      </c>
      <c r="R33" s="161" t="s">
        <v>68</v>
      </c>
      <c r="S33" s="161" t="s">
        <v>122</v>
      </c>
      <c r="T33" s="162">
        <f>VLOOKUP(R33&amp;S33,Hoja1!$Q$4:$R$9,2,0)</f>
        <v>0.5</v>
      </c>
      <c r="U33" s="161" t="s">
        <v>70</v>
      </c>
      <c r="V33" s="161" t="s">
        <v>71</v>
      </c>
      <c r="W33" s="161" t="s">
        <v>72</v>
      </c>
      <c r="X33" s="162">
        <f t="shared" si="13"/>
        <v>0.5</v>
      </c>
      <c r="Y33" s="162" t="str">
        <f>IF(Z33&lt;=20%,'Tabla probabilidad'!$B$5,IF(Z33&lt;=40%,'Tabla probabilidad'!$B$6,IF(Z33&lt;=60%,'Tabla probabilidad'!$B$7,IF(Z33&lt;=80%,'Tabla probabilidad'!$B$8,IF(Z33&lt;=100%,'Tabla probabilidad'!$B$9)))))</f>
        <v>Media</v>
      </c>
      <c r="Z33" s="162">
        <f t="shared" si="14"/>
        <v>0.5</v>
      </c>
      <c r="AA33" s="299"/>
      <c r="AB33" s="299"/>
      <c r="AC33" s="162" t="str">
        <f t="shared" si="1"/>
        <v>Moderado</v>
      </c>
      <c r="AD33" s="162">
        <f t="shared" si="15"/>
        <v>0.6</v>
      </c>
      <c r="AE33" s="299"/>
      <c r="AF33" s="299"/>
      <c r="AG33" s="291"/>
      <c r="AH33" s="296"/>
      <c r="AI33" s="296"/>
      <c r="AJ33" s="296"/>
      <c r="AK33" s="296"/>
      <c r="AL33" s="296"/>
      <c r="AM33" s="296"/>
      <c r="AN33" s="296"/>
    </row>
    <row r="34" spans="1:40" ht="121.5" customHeight="1" x14ac:dyDescent="0.25">
      <c r="A34" s="292"/>
      <c r="B34" s="292"/>
      <c r="C34" s="296"/>
      <c r="D34" s="301"/>
      <c r="E34" s="292"/>
      <c r="F34" s="292"/>
      <c r="G34" s="296"/>
      <c r="H34" s="296"/>
      <c r="I34" s="302"/>
      <c r="J34" s="303"/>
      <c r="K34" s="296"/>
      <c r="L34" s="297"/>
      <c r="M34" s="297"/>
      <c r="N34" s="296"/>
      <c r="O34" s="161">
        <v>5</v>
      </c>
      <c r="P34" s="185" t="s">
        <v>124</v>
      </c>
      <c r="Q34" s="161" t="str">
        <f t="shared" si="0"/>
        <v>Probabilidad</v>
      </c>
      <c r="R34" s="161" t="s">
        <v>68</v>
      </c>
      <c r="S34" s="161" t="s">
        <v>69</v>
      </c>
      <c r="T34" s="162">
        <f>VLOOKUP(R34&amp;S34,Hoja1!$Q$4:$R$9,2,0)</f>
        <v>0.45</v>
      </c>
      <c r="U34" s="161" t="s">
        <v>70</v>
      </c>
      <c r="V34" s="161" t="s">
        <v>71</v>
      </c>
      <c r="W34" s="161" t="s">
        <v>72</v>
      </c>
      <c r="X34" s="162">
        <f t="shared" si="13"/>
        <v>0.45</v>
      </c>
      <c r="Y34" s="162" t="str">
        <f>IF(Z34&lt;=20%,'Tabla probabilidad'!$B$5,IF(Z34&lt;=40%,'Tabla probabilidad'!$B$6,IF(Z34&lt;=60%,'Tabla probabilidad'!$B$7,IF(Z34&lt;=80%,'Tabla probabilidad'!$B$8,IF(Z34&lt;=100%,'Tabla probabilidad'!$B$9)))))</f>
        <v>Media</v>
      </c>
      <c r="Z34" s="162">
        <f t="shared" si="14"/>
        <v>0.55000000000000004</v>
      </c>
      <c r="AA34" s="300"/>
      <c r="AB34" s="300"/>
      <c r="AC34" s="162" t="str">
        <f t="shared" si="1"/>
        <v>Moderado</v>
      </c>
      <c r="AD34" s="162">
        <f t="shared" si="15"/>
        <v>0.6</v>
      </c>
      <c r="AE34" s="300"/>
      <c r="AF34" s="300"/>
      <c r="AG34" s="292"/>
      <c r="AH34" s="296"/>
      <c r="AI34" s="296"/>
      <c r="AJ34" s="296"/>
      <c r="AK34" s="296"/>
      <c r="AL34" s="296"/>
      <c r="AM34" s="296"/>
      <c r="AN34" s="296"/>
    </row>
    <row r="35" spans="1:40" ht="50.1" customHeight="1" x14ac:dyDescent="0.25">
      <c r="A35" s="290">
        <v>6</v>
      </c>
      <c r="B35" s="290" t="s">
        <v>125</v>
      </c>
      <c r="C35" s="296" t="s">
        <v>88</v>
      </c>
      <c r="D35" s="301" t="s">
        <v>126</v>
      </c>
      <c r="E35" s="290" t="s">
        <v>127</v>
      </c>
      <c r="F35" s="290" t="s">
        <v>128</v>
      </c>
      <c r="G35" s="296" t="s">
        <v>65</v>
      </c>
      <c r="H35" s="296">
        <v>20000</v>
      </c>
      <c r="I35" s="302" t="str">
        <f>IF(H35&lt;=2,'Tabla probabilidad'!$B$5,IF(H35&lt;=24,'Tabla probabilidad'!$B$6,IF(H35&lt;=500,'Tabla probabilidad'!$B$7,IF(H35&lt;=5000,'Tabla probabilidad'!$B$8,IF(H35&gt;5000,'Tabla probabilidad'!$B$9)))))</f>
        <v>Muy Alta</v>
      </c>
      <c r="J35" s="303">
        <f>IF(H35&lt;=2,'Tabla probabilidad'!$D$5,IF(H35&lt;=24,'Tabla probabilidad'!$D$6,IF(H35&lt;=500,'Tabla probabilidad'!$D$7,IF(H35&lt;=5000,'Tabla probabilidad'!$D$8,IF(H35&gt;5000,'Tabla probabilidad'!$D$9)))))</f>
        <v>1</v>
      </c>
      <c r="K35" s="296" t="s">
        <v>117</v>
      </c>
      <c r="L35" s="2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6" t="str">
        <f>VLOOKUP((I35&amp;L35),Hoja1!$B$4:$C$28,2,0)</f>
        <v xml:space="preserve">Alto </v>
      </c>
      <c r="O35" s="161">
        <v>1</v>
      </c>
      <c r="P35" s="185" t="s">
        <v>129</v>
      </c>
      <c r="Q35" s="161" t="str">
        <f t="shared" si="0"/>
        <v>Probabilidad</v>
      </c>
      <c r="R35" s="161" t="s">
        <v>68</v>
      </c>
      <c r="S35" s="161" t="s">
        <v>69</v>
      </c>
      <c r="T35" s="162">
        <f>VLOOKUP(R35&amp;S35,Hoja1!$Q$4:$R$9,2,0)</f>
        <v>0.45</v>
      </c>
      <c r="U35" s="161" t="s">
        <v>70</v>
      </c>
      <c r="V35" s="161" t="s">
        <v>71</v>
      </c>
      <c r="W35" s="161" t="s">
        <v>72</v>
      </c>
      <c r="X35" s="162">
        <f>IF(Q35="Probabilidad",($J$30*T35),IF(Q35="Impacto"," "))</f>
        <v>0.45</v>
      </c>
      <c r="Y35" s="162" t="str">
        <f>IF(Z35&lt;=20%,'Tabla probabilidad'!$B$5,IF(Z35&lt;=40%,'Tabla probabilidad'!$B$6,IF(Z35&lt;=60%,'Tabla probabilidad'!$B$7,IF(Z35&lt;=80%,'Tabla probabilidad'!$B$8,IF(Z35&lt;=100%,'Tabla probabilidad'!$B$9)))))</f>
        <v>Media</v>
      </c>
      <c r="Z35" s="162">
        <f>IF(R35="Preventivo",($J$30-($J$30*T35)),IF(R35="Detectivo",($J$30-($J$30*T35)),IF(R35="Correctivo",($J$30))))</f>
        <v>0.55000000000000004</v>
      </c>
      <c r="AA35" s="298" t="str">
        <f>IF(AB35&lt;=20%,'Tabla probabilidad'!$B$5,IF(AB35&lt;=40%,'Tabla probabilidad'!$B$6,IF(AB35&lt;=60%,'Tabla probabilidad'!$B$7,IF(AB35&lt;=80%,'Tabla probabilidad'!$B$8,IF(AB35&lt;=100%,'Tabla probabilidad'!$B$9)))))</f>
        <v>Media</v>
      </c>
      <c r="AB35" s="298">
        <f>AVERAGE(Z35:Z39)</f>
        <v>0.53750000000000009</v>
      </c>
      <c r="AC35" s="162" t="str">
        <f t="shared" si="1"/>
        <v>Moderado</v>
      </c>
      <c r="AD35" s="162">
        <f>IF(Q35="Probabilidad",(($M$30-0)),IF(Q35="Impacto",($M$30-($M$30*T35))))</f>
        <v>0.6</v>
      </c>
      <c r="AE35" s="298" t="str">
        <f>IF(AF35&lt;=20%,"Leve",IF(AF35&lt;=40%,"Menor",IF(AF35&lt;=60%,"Moderado",IF(AF35&lt;=80%,"Mayor",IF(AF35&lt;=100%,"Catastrófico")))))</f>
        <v>Moderado</v>
      </c>
      <c r="AF35" s="298">
        <f>AVERAGE(AD35:AD39)</f>
        <v>0.6</v>
      </c>
      <c r="AG35" s="290" t="str">
        <f>VLOOKUP(AA35&amp;AE35,Hoja1!$B$4:$C$28,2,0)</f>
        <v>Moderado</v>
      </c>
      <c r="AH35" s="296" t="s">
        <v>73</v>
      </c>
      <c r="AI35" s="296" t="s">
        <v>660</v>
      </c>
      <c r="AJ35" s="296" t="s">
        <v>657</v>
      </c>
      <c r="AK35" s="296" t="s">
        <v>654</v>
      </c>
      <c r="AL35" s="296" t="s">
        <v>655</v>
      </c>
      <c r="AM35" s="296" t="s">
        <v>655</v>
      </c>
      <c r="AN35" s="296"/>
    </row>
    <row r="36" spans="1:40" ht="98.25" customHeight="1" x14ac:dyDescent="0.25">
      <c r="A36" s="291"/>
      <c r="B36" s="291"/>
      <c r="C36" s="296"/>
      <c r="D36" s="301"/>
      <c r="E36" s="291"/>
      <c r="F36" s="291"/>
      <c r="G36" s="296"/>
      <c r="H36" s="296"/>
      <c r="I36" s="302"/>
      <c r="J36" s="303"/>
      <c r="K36" s="296"/>
      <c r="L36" s="297"/>
      <c r="M36" s="297"/>
      <c r="N36" s="296"/>
      <c r="O36" s="161">
        <v>2</v>
      </c>
      <c r="P36" s="185" t="s">
        <v>130</v>
      </c>
      <c r="Q36" s="161" t="str">
        <f t="shared" si="0"/>
        <v>Probabilidad</v>
      </c>
      <c r="R36" s="161" t="s">
        <v>68</v>
      </c>
      <c r="S36" s="161" t="s">
        <v>69</v>
      </c>
      <c r="T36" s="162">
        <f>VLOOKUP(R36&amp;S36,Hoja1!$Q$4:$R$9,2,0)</f>
        <v>0.45</v>
      </c>
      <c r="U36" s="161" t="s">
        <v>70</v>
      </c>
      <c r="V36" s="161" t="s">
        <v>71</v>
      </c>
      <c r="W36" s="161" t="s">
        <v>72</v>
      </c>
      <c r="X36" s="162">
        <f t="shared" ref="X36:X39" si="16">IF(Q36="Probabilidad",($J$30*T36),IF(Q36="Impacto"," "))</f>
        <v>0.45</v>
      </c>
      <c r="Y36" s="162" t="str">
        <f>IF(Z36&lt;=20%,'Tabla probabilidad'!$B$5,IF(Z36&lt;=40%,'Tabla probabilidad'!$B$6,IF(Z36&lt;=60%,'Tabla probabilidad'!$B$7,IF(Z36&lt;=80%,'Tabla probabilidad'!$B$8,IF(Z36&lt;=100%,'Tabla probabilidad'!$B$9)))))</f>
        <v>Media</v>
      </c>
      <c r="Z36" s="162">
        <f t="shared" ref="Z36:Z39" si="17">IF(R36="Preventivo",($J$30-($J$30*T36)),IF(R36="Detectivo",($J$30-($J$30*T36)),IF(R36="Correctivo",($J$30))))</f>
        <v>0.55000000000000004</v>
      </c>
      <c r="AA36" s="299"/>
      <c r="AB36" s="299"/>
      <c r="AC36" s="162" t="str">
        <f t="shared" si="1"/>
        <v>Moderado</v>
      </c>
      <c r="AD36" s="162">
        <f t="shared" ref="AD36:AD39" si="18">IF(Q36="Probabilidad",(($M$30-0)),IF(Q36="Impacto",($M$30-($M$30*T36))))</f>
        <v>0.6</v>
      </c>
      <c r="AE36" s="299"/>
      <c r="AF36" s="299"/>
      <c r="AG36" s="291"/>
      <c r="AH36" s="296"/>
      <c r="AI36" s="296"/>
      <c r="AJ36" s="296"/>
      <c r="AK36" s="296"/>
      <c r="AL36" s="296"/>
      <c r="AM36" s="296"/>
      <c r="AN36" s="296"/>
    </row>
    <row r="37" spans="1:40" ht="78" customHeight="1" x14ac:dyDescent="0.25">
      <c r="A37" s="291"/>
      <c r="B37" s="291"/>
      <c r="C37" s="296"/>
      <c r="D37" s="301"/>
      <c r="E37" s="291"/>
      <c r="F37" s="291"/>
      <c r="G37" s="296"/>
      <c r="H37" s="296"/>
      <c r="I37" s="302"/>
      <c r="J37" s="303"/>
      <c r="K37" s="296"/>
      <c r="L37" s="297"/>
      <c r="M37" s="297"/>
      <c r="N37" s="296"/>
      <c r="O37" s="161">
        <v>3</v>
      </c>
      <c r="P37" s="195" t="s">
        <v>131</v>
      </c>
      <c r="Q37" s="161" t="str">
        <f t="shared" si="0"/>
        <v>Probabilidad</v>
      </c>
      <c r="R37" s="161" t="s">
        <v>68</v>
      </c>
      <c r="S37" s="161" t="s">
        <v>69</v>
      </c>
      <c r="T37" s="162">
        <f>VLOOKUP(R37&amp;S37,Hoja1!$Q$4:$R$9,2,0)</f>
        <v>0.45</v>
      </c>
      <c r="U37" s="161" t="s">
        <v>106</v>
      </c>
      <c r="V37" s="161" t="s">
        <v>71</v>
      </c>
      <c r="W37" s="161" t="s">
        <v>107</v>
      </c>
      <c r="X37" s="162">
        <f t="shared" si="16"/>
        <v>0.45</v>
      </c>
      <c r="Y37" s="162" t="str">
        <f>IF(Z37&lt;=20%,'Tabla probabilidad'!$B$5,IF(Z37&lt;=40%,'Tabla probabilidad'!$B$6,IF(Z37&lt;=60%,'Tabla probabilidad'!$B$7,IF(Z37&lt;=80%,'Tabla probabilidad'!$B$8,IF(Z37&lt;=100%,'Tabla probabilidad'!$B$9)))))</f>
        <v>Media</v>
      </c>
      <c r="Z37" s="162">
        <f t="shared" si="17"/>
        <v>0.55000000000000004</v>
      </c>
      <c r="AA37" s="299"/>
      <c r="AB37" s="299"/>
      <c r="AC37" s="162" t="str">
        <f t="shared" si="1"/>
        <v>Moderado</v>
      </c>
      <c r="AD37" s="162">
        <f t="shared" si="18"/>
        <v>0.6</v>
      </c>
      <c r="AE37" s="299"/>
      <c r="AF37" s="299"/>
      <c r="AG37" s="291"/>
      <c r="AH37" s="296"/>
      <c r="AI37" s="296"/>
      <c r="AJ37" s="296"/>
      <c r="AK37" s="296"/>
      <c r="AL37" s="296"/>
      <c r="AM37" s="296"/>
      <c r="AN37" s="296"/>
    </row>
    <row r="38" spans="1:40" ht="77.25" customHeight="1" x14ac:dyDescent="0.25">
      <c r="A38" s="291"/>
      <c r="B38" s="291"/>
      <c r="C38" s="296"/>
      <c r="D38" s="301"/>
      <c r="E38" s="291"/>
      <c r="F38" s="291"/>
      <c r="G38" s="296"/>
      <c r="H38" s="296"/>
      <c r="I38" s="302"/>
      <c r="J38" s="303"/>
      <c r="K38" s="296"/>
      <c r="L38" s="297"/>
      <c r="M38" s="297"/>
      <c r="N38" s="296"/>
      <c r="O38" s="161">
        <v>4</v>
      </c>
      <c r="P38" s="185" t="s">
        <v>132</v>
      </c>
      <c r="Q38" s="161" t="str">
        <f t="shared" si="0"/>
        <v>Probabilidad</v>
      </c>
      <c r="R38" s="161" t="s">
        <v>68</v>
      </c>
      <c r="S38" s="161" t="s">
        <v>122</v>
      </c>
      <c r="T38" s="162">
        <f>VLOOKUP(R38&amp;S38,Hoja1!$Q$4:$R$9,2,0)</f>
        <v>0.5</v>
      </c>
      <c r="U38" s="161" t="s">
        <v>70</v>
      </c>
      <c r="V38" s="161" t="s">
        <v>71</v>
      </c>
      <c r="W38" s="161" t="s">
        <v>72</v>
      </c>
      <c r="X38" s="162">
        <f t="shared" si="16"/>
        <v>0.5</v>
      </c>
      <c r="Y38" s="162" t="str">
        <f>IF(Z38&lt;=20%,'Tabla probabilidad'!$B$5,IF(Z38&lt;=40%,'Tabla probabilidad'!$B$6,IF(Z38&lt;=60%,'Tabla probabilidad'!$B$7,IF(Z38&lt;=80%,'Tabla probabilidad'!$B$8,IF(Z38&lt;=100%,'Tabla probabilidad'!$B$9)))))</f>
        <v>Media</v>
      </c>
      <c r="Z38" s="162">
        <f t="shared" si="17"/>
        <v>0.5</v>
      </c>
      <c r="AA38" s="299"/>
      <c r="AB38" s="299"/>
      <c r="AC38" s="162" t="str">
        <f t="shared" si="1"/>
        <v>Moderado</v>
      </c>
      <c r="AD38" s="162">
        <f t="shared" si="18"/>
        <v>0.6</v>
      </c>
      <c r="AE38" s="299"/>
      <c r="AF38" s="299"/>
      <c r="AG38" s="291"/>
      <c r="AH38" s="296"/>
      <c r="AI38" s="296"/>
      <c r="AJ38" s="296"/>
      <c r="AK38" s="296"/>
      <c r="AL38" s="296"/>
      <c r="AM38" s="296"/>
      <c r="AN38" s="296"/>
    </row>
    <row r="39" spans="1:40" ht="51" customHeight="1" x14ac:dyDescent="0.25">
      <c r="A39" s="292"/>
      <c r="B39" s="292"/>
      <c r="C39" s="296"/>
      <c r="D39" s="301"/>
      <c r="E39" s="292"/>
      <c r="F39" s="292"/>
      <c r="G39" s="296"/>
      <c r="H39" s="296"/>
      <c r="I39" s="302"/>
      <c r="J39" s="303"/>
      <c r="K39" s="296"/>
      <c r="L39" s="297"/>
      <c r="M39" s="297"/>
      <c r="N39" s="296"/>
      <c r="O39" s="161"/>
      <c r="P39" s="185"/>
      <c r="Q39" s="161" t="b">
        <f t="shared" si="0"/>
        <v>0</v>
      </c>
      <c r="R39" s="161"/>
      <c r="S39" s="161"/>
      <c r="T39" s="162" t="e">
        <f>VLOOKUP(R39&amp;S39,Hoja1!$Q$4:$R$9,2,0)</f>
        <v>#N/A</v>
      </c>
      <c r="U39" s="161"/>
      <c r="V39" s="161"/>
      <c r="W39" s="161"/>
      <c r="X39" s="162" t="b">
        <f t="shared" si="16"/>
        <v>0</v>
      </c>
      <c r="Y39" s="162" t="b">
        <f>IF(Z39&lt;=20%,'Tabla probabilidad'!$B$5,IF(Z39&lt;=40%,'Tabla probabilidad'!$B$6,IF(Z39&lt;=60%,'Tabla probabilidad'!$B$7,IF(Z39&lt;=80%,'Tabla probabilidad'!$B$8,IF(Z39&lt;=100%,'Tabla probabilidad'!$B$9)))))</f>
        <v>0</v>
      </c>
      <c r="Z39" s="162" t="b">
        <f t="shared" si="17"/>
        <v>0</v>
      </c>
      <c r="AA39" s="300"/>
      <c r="AB39" s="300"/>
      <c r="AC39" s="162" t="b">
        <f t="shared" si="1"/>
        <v>0</v>
      </c>
      <c r="AD39" s="162" t="b">
        <f t="shared" si="18"/>
        <v>0</v>
      </c>
      <c r="AE39" s="300"/>
      <c r="AF39" s="300"/>
      <c r="AG39" s="292"/>
      <c r="AH39" s="296"/>
      <c r="AI39" s="296"/>
      <c r="AJ39" s="296"/>
      <c r="AK39" s="296"/>
      <c r="AL39" s="296"/>
      <c r="AM39" s="296"/>
      <c r="AN39" s="296"/>
    </row>
    <row r="40" spans="1:40" ht="66.75" customHeight="1" x14ac:dyDescent="0.25">
      <c r="A40" s="296">
        <v>7</v>
      </c>
      <c r="B40" s="290" t="s">
        <v>133</v>
      </c>
      <c r="C40" s="296" t="s">
        <v>88</v>
      </c>
      <c r="D40" s="305" t="s">
        <v>134</v>
      </c>
      <c r="E40" s="296" t="s">
        <v>135</v>
      </c>
      <c r="F40" s="296" t="s">
        <v>136</v>
      </c>
      <c r="G40" s="296" t="s">
        <v>65</v>
      </c>
      <c r="H40" s="296">
        <v>20000</v>
      </c>
      <c r="I40" s="302" t="str">
        <f>IF(H40&lt;=2,'Tabla probabilidad'!$B$5,IF(H40&lt;=24,'Tabla probabilidad'!$B$6,IF(H40&lt;=500,'Tabla probabilidad'!$B$7,IF(H40&lt;=5000,'Tabla probabilidad'!$B$8,IF(H40&gt;5000,'Tabla probabilidad'!$B$9)))))</f>
        <v>Muy Alta</v>
      </c>
      <c r="J40" s="303">
        <f>IF(H40&lt;=2,'Tabla probabilidad'!$D$5,IF(H40&lt;=24,'Tabla probabilidad'!$D$6,IF(H40&lt;=500,'Tabla probabilidad'!$D$7,IF(H40&lt;=5000,'Tabla probabilidad'!$D$8,IF(H40&gt;5000,'Tabla probabilidad'!$D$9)))))</f>
        <v>1</v>
      </c>
      <c r="K40" s="296" t="s">
        <v>137</v>
      </c>
      <c r="L40" s="2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96" t="str">
        <f>VLOOKUP((I40&amp;L40),Hoja1!$B$4:$C$28,2,0)</f>
        <v xml:space="preserve">Alto </v>
      </c>
      <c r="O40" s="161">
        <v>1</v>
      </c>
      <c r="P40" s="189" t="s">
        <v>138</v>
      </c>
      <c r="Q40" s="161" t="str">
        <f t="shared" si="0"/>
        <v>Probabilidad</v>
      </c>
      <c r="R40" s="161" t="s">
        <v>68</v>
      </c>
      <c r="S40" s="161" t="s">
        <v>69</v>
      </c>
      <c r="T40" s="162">
        <f>VLOOKUP(R40&amp;S40,Hoja1!$Q$4:$R$9,2,0)</f>
        <v>0.45</v>
      </c>
      <c r="U40" s="161" t="s">
        <v>70</v>
      </c>
      <c r="V40" s="161" t="s">
        <v>71</v>
      </c>
      <c r="W40" s="161" t="s">
        <v>72</v>
      </c>
      <c r="X40" s="162">
        <f>IF(Q40="Probabilidad",($J$40*T40),IF(Q40="Impacto"," "))</f>
        <v>0.45</v>
      </c>
      <c r="Y40" s="162" t="str">
        <f>IF(Z40&lt;=20%,'Tabla probabilidad'!$B$5,IF(Z40&lt;=40%,'Tabla probabilidad'!$B$6,IF(Z40&lt;=60%,'Tabla probabilidad'!$B$7,IF(Z40&lt;=80%,'Tabla probabilidad'!$B$8,IF(Z40&lt;=100%,'Tabla probabilidad'!$B$9)))))</f>
        <v>Media</v>
      </c>
      <c r="Z40" s="162">
        <f>IF(R40="Preventivo",(J40-(J40*T40)),IF(R40="Detectivo",(J40-(J40*T40)),IF(R40="Correctivo",(J40))))</f>
        <v>0.55000000000000004</v>
      </c>
      <c r="AA40" s="298" t="str">
        <f>IF(AB40&lt;=20%,'Tabla probabilidad'!$B$5,IF(AB40&lt;=40%,'Tabla probabilidad'!$B$6,IF(AB40&lt;=60%,'Tabla probabilidad'!$B$7,IF(AB40&lt;=80%,'Tabla probabilidad'!$B$8,IF(AB40&lt;=100%,'Tabla probabilidad'!$B$9)))))</f>
        <v>Media</v>
      </c>
      <c r="AB40" s="298">
        <f>AVERAGE(Z40:Z44)</f>
        <v>0.55000000000000004</v>
      </c>
      <c r="AC40" s="162" t="str">
        <f t="shared" si="1"/>
        <v>Mayor</v>
      </c>
      <c r="AD40" s="162">
        <f>IF(Q40="Probabilidad",(($M$40-0)),IF(Q40="Impacto",($M$40-($M$40*T40))))</f>
        <v>0.8</v>
      </c>
      <c r="AE40" s="298" t="str">
        <f>IF(AF40&lt;=20%,"Leve",IF(AF40&lt;=40%,"Menor",IF(AF40&lt;=60%,"Moderado",IF(AF40&lt;=80%,"Mayor",IF(AF40&lt;=100%,"Catastrófico")))))</f>
        <v>Mayor</v>
      </c>
      <c r="AF40" s="298">
        <f>AVERAGE(AD40:AD44)</f>
        <v>0.8</v>
      </c>
      <c r="AG40" s="290" t="str">
        <f>VLOOKUP(AA40&amp;AE40,Hoja1!$B$4:$C$28,2,0)</f>
        <v xml:space="preserve">Alto </v>
      </c>
      <c r="AH40" s="296" t="s">
        <v>73</v>
      </c>
      <c r="AI40" s="296" t="s">
        <v>661</v>
      </c>
      <c r="AJ40" s="296" t="s">
        <v>657</v>
      </c>
      <c r="AK40" s="296" t="s">
        <v>654</v>
      </c>
      <c r="AL40" s="296" t="s">
        <v>655</v>
      </c>
      <c r="AM40" s="296" t="s">
        <v>655</v>
      </c>
      <c r="AN40" s="296"/>
    </row>
    <row r="41" spans="1:40" ht="48.75" customHeight="1" x14ac:dyDescent="0.25">
      <c r="A41" s="296"/>
      <c r="B41" s="291"/>
      <c r="C41" s="296"/>
      <c r="D41" s="306"/>
      <c r="E41" s="296"/>
      <c r="F41" s="296"/>
      <c r="G41" s="296"/>
      <c r="H41" s="296"/>
      <c r="I41" s="302"/>
      <c r="J41" s="303"/>
      <c r="K41" s="296"/>
      <c r="L41" s="297"/>
      <c r="M41" s="297"/>
      <c r="N41" s="296"/>
      <c r="O41" s="161">
        <v>2</v>
      </c>
      <c r="P41" s="189" t="s">
        <v>139</v>
      </c>
      <c r="Q41" s="161" t="str">
        <f t="shared" si="0"/>
        <v>Probabilidad</v>
      </c>
      <c r="R41" s="161" t="s">
        <v>68</v>
      </c>
      <c r="S41" s="161" t="s">
        <v>69</v>
      </c>
      <c r="T41" s="162">
        <f>VLOOKUP(R41&amp;S41,Hoja1!$Q$4:$R$9,2,0)</f>
        <v>0.45</v>
      </c>
      <c r="U41" s="161" t="s">
        <v>70</v>
      </c>
      <c r="V41" s="161" t="s">
        <v>71</v>
      </c>
      <c r="W41" s="161" t="s">
        <v>72</v>
      </c>
      <c r="X41" s="162">
        <f t="shared" ref="X41:X44" si="19">IF(Q41="Probabilidad",($J$40*T41),IF(Q41="Impacto"," "))</f>
        <v>0.45</v>
      </c>
      <c r="Y41" s="162" t="str">
        <f>IF(Z41&lt;=20%,'Tabla probabilidad'!$B$5,IF(Z41&lt;=40%,'Tabla probabilidad'!$B$6,IF(Z41&lt;=60%,'Tabla probabilidad'!$B$7,IF(Z41&lt;=80%,'Tabla probabilidad'!$B$8,IF(Z41&lt;=100%,'Tabla probabilidad'!$B$9)))))</f>
        <v>Media</v>
      </c>
      <c r="Z41" s="162">
        <f>IF(R41="Preventivo",(J40-(J40*T41)),IF(R41="Detectivo",(J40-(J40*T41)),IF(R41="Correctivo",(J40))))</f>
        <v>0.55000000000000004</v>
      </c>
      <c r="AA41" s="299"/>
      <c r="AB41" s="299"/>
      <c r="AC41" s="162" t="str">
        <f t="shared" si="1"/>
        <v>Mayor</v>
      </c>
      <c r="AD41" s="162">
        <f t="shared" ref="AD41:AD44" si="20">IF(Q41="Probabilidad",(($M$40-0)),IF(Q41="Impacto",($M$40-($M$40*T41))))</f>
        <v>0.8</v>
      </c>
      <c r="AE41" s="299"/>
      <c r="AF41" s="299"/>
      <c r="AG41" s="291"/>
      <c r="AH41" s="296"/>
      <c r="AI41" s="296"/>
      <c r="AJ41" s="296"/>
      <c r="AK41" s="296"/>
      <c r="AL41" s="296"/>
      <c r="AM41" s="296"/>
      <c r="AN41" s="296"/>
    </row>
    <row r="42" spans="1:40" ht="76.5" customHeight="1" x14ac:dyDescent="0.25">
      <c r="A42" s="296"/>
      <c r="B42" s="291"/>
      <c r="C42" s="296"/>
      <c r="D42" s="306"/>
      <c r="E42" s="296"/>
      <c r="F42" s="296"/>
      <c r="G42" s="296"/>
      <c r="H42" s="296"/>
      <c r="I42" s="302"/>
      <c r="J42" s="303"/>
      <c r="K42" s="296"/>
      <c r="L42" s="297"/>
      <c r="M42" s="297"/>
      <c r="N42" s="296"/>
      <c r="O42" s="161">
        <v>3</v>
      </c>
      <c r="P42" s="190" t="s">
        <v>140</v>
      </c>
      <c r="Q42" s="161" t="str">
        <f t="shared" si="0"/>
        <v>Probabilidad</v>
      </c>
      <c r="R42" s="161" t="s">
        <v>68</v>
      </c>
      <c r="S42" s="161" t="s">
        <v>69</v>
      </c>
      <c r="T42" s="162">
        <f>VLOOKUP(R42&amp;S42,Hoja1!$Q$4:$R$9,2,0)</f>
        <v>0.45</v>
      </c>
      <c r="U42" s="161" t="s">
        <v>70</v>
      </c>
      <c r="V42" s="161" t="s">
        <v>71</v>
      </c>
      <c r="W42" s="161" t="s">
        <v>72</v>
      </c>
      <c r="X42" s="162">
        <f t="shared" si="19"/>
        <v>0.45</v>
      </c>
      <c r="Y42" s="162" t="str">
        <f>IF(Z42&lt;=20%,'Tabla probabilidad'!$B$5,IF(Z42&lt;=40%,'Tabla probabilidad'!$B$6,IF(Z42&lt;=60%,'Tabla probabilidad'!$B$7,IF(Z42&lt;=80%,'Tabla probabilidad'!$B$8,IF(Z42&lt;=100%,'Tabla probabilidad'!$B$9)))))</f>
        <v>Media</v>
      </c>
      <c r="Z42" s="162">
        <f>IF(R42="Preventivo",(J40-(J40*T42)),IF(R42="Detectivo",(J40-(J40*T42)),IF(R42="Correctivo",(J40))))</f>
        <v>0.55000000000000004</v>
      </c>
      <c r="AA42" s="299"/>
      <c r="AB42" s="299"/>
      <c r="AC42" s="162" t="str">
        <f t="shared" si="1"/>
        <v>Mayor</v>
      </c>
      <c r="AD42" s="162">
        <f t="shared" si="20"/>
        <v>0.8</v>
      </c>
      <c r="AE42" s="299"/>
      <c r="AF42" s="299"/>
      <c r="AG42" s="291"/>
      <c r="AH42" s="296"/>
      <c r="AI42" s="296"/>
      <c r="AJ42" s="296"/>
      <c r="AK42" s="296"/>
      <c r="AL42" s="296"/>
      <c r="AM42" s="296"/>
      <c r="AN42" s="296"/>
    </row>
    <row r="43" spans="1:40" ht="54" customHeight="1" x14ac:dyDescent="0.25">
      <c r="A43" s="296"/>
      <c r="B43" s="291"/>
      <c r="C43" s="296"/>
      <c r="D43" s="306"/>
      <c r="E43" s="296"/>
      <c r="F43" s="296"/>
      <c r="G43" s="296"/>
      <c r="H43" s="296"/>
      <c r="I43" s="302"/>
      <c r="J43" s="303"/>
      <c r="K43" s="296"/>
      <c r="L43" s="297"/>
      <c r="M43" s="297"/>
      <c r="N43" s="296"/>
      <c r="O43" s="161">
        <v>4</v>
      </c>
      <c r="P43" s="190" t="s">
        <v>141</v>
      </c>
      <c r="Q43" s="161" t="str">
        <f t="shared" si="0"/>
        <v>Probabilidad</v>
      </c>
      <c r="R43" s="161" t="s">
        <v>68</v>
      </c>
      <c r="S43" s="161" t="s">
        <v>69</v>
      </c>
      <c r="T43" s="162">
        <f>VLOOKUP(R43&amp;S43,Hoja1!$Q$4:$R$9,2,0)</f>
        <v>0.45</v>
      </c>
      <c r="U43" s="161" t="s">
        <v>70</v>
      </c>
      <c r="V43" s="161" t="s">
        <v>71</v>
      </c>
      <c r="W43" s="161" t="s">
        <v>72</v>
      </c>
      <c r="X43" s="162">
        <f t="shared" si="19"/>
        <v>0.45</v>
      </c>
      <c r="Y43" s="162" t="str">
        <f>IF(Z43&lt;=20%,'Tabla probabilidad'!$B$5,IF(Z43&lt;=40%,'Tabla probabilidad'!$B$6,IF(Z43&lt;=60%,'Tabla probabilidad'!$B$7,IF(Z43&lt;=80%,'Tabla probabilidad'!$B$8,IF(Z43&lt;=100%,'Tabla probabilidad'!$B$9)))))</f>
        <v>Media</v>
      </c>
      <c r="Z43" s="162">
        <f>IF(R43="Preventivo",(J40-(J40*T43)),IF(R43="Detectivo",(J40-(J40*T43)),IF(R43="Correctivo",(J40))))</f>
        <v>0.55000000000000004</v>
      </c>
      <c r="AA43" s="299"/>
      <c r="AB43" s="299"/>
      <c r="AC43" s="162" t="str">
        <f t="shared" si="1"/>
        <v>Mayor</v>
      </c>
      <c r="AD43" s="162">
        <f t="shared" si="20"/>
        <v>0.8</v>
      </c>
      <c r="AE43" s="299"/>
      <c r="AF43" s="299"/>
      <c r="AG43" s="291"/>
      <c r="AH43" s="296"/>
      <c r="AI43" s="296"/>
      <c r="AJ43" s="296"/>
      <c r="AK43" s="296"/>
      <c r="AL43" s="296"/>
      <c r="AM43" s="296"/>
      <c r="AN43" s="296"/>
    </row>
    <row r="44" spans="1:40" ht="61.5" customHeight="1" x14ac:dyDescent="0.25">
      <c r="A44" s="296"/>
      <c r="B44" s="292"/>
      <c r="C44" s="296"/>
      <c r="D44" s="308"/>
      <c r="E44" s="296"/>
      <c r="F44" s="296"/>
      <c r="G44" s="296"/>
      <c r="H44" s="296"/>
      <c r="I44" s="302"/>
      <c r="J44" s="303"/>
      <c r="K44" s="296"/>
      <c r="L44" s="297"/>
      <c r="M44" s="297"/>
      <c r="N44" s="296"/>
      <c r="O44" s="161">
        <v>5</v>
      </c>
      <c r="P44" s="193" t="s">
        <v>142</v>
      </c>
      <c r="Q44" s="161" t="str">
        <f t="shared" si="0"/>
        <v>Probabilidad</v>
      </c>
      <c r="R44" s="161" t="s">
        <v>68</v>
      </c>
      <c r="S44" s="161" t="s">
        <v>69</v>
      </c>
      <c r="T44" s="162">
        <f>VLOOKUP(R44&amp;S44,Hoja1!$Q$4:$R$9,2,0)</f>
        <v>0.45</v>
      </c>
      <c r="U44" s="161" t="s">
        <v>70</v>
      </c>
      <c r="V44" s="161" t="s">
        <v>71</v>
      </c>
      <c r="W44" s="161" t="s">
        <v>72</v>
      </c>
      <c r="X44" s="162">
        <f t="shared" si="19"/>
        <v>0.45</v>
      </c>
      <c r="Y44" s="162" t="str">
        <f>IF(Z44&lt;=20%,'Tabla probabilidad'!$B$5,IF(Z44&lt;=40%,'Tabla probabilidad'!$B$6,IF(Z44&lt;=60%,'Tabla probabilidad'!$B$7,IF(Z44&lt;=80%,'Tabla probabilidad'!$B$8,IF(Z44&lt;=100%,'Tabla probabilidad'!$B$9)))))</f>
        <v>Media</v>
      </c>
      <c r="Z44" s="162">
        <f>IF(R44="Preventivo",(J40-(J40*T44)),IF(R44="Detectivo",(J40-(J40*T44)),IF(R44="Correctivo",(J40))))</f>
        <v>0.55000000000000004</v>
      </c>
      <c r="AA44" s="300"/>
      <c r="AB44" s="300"/>
      <c r="AC44" s="162" t="str">
        <f t="shared" si="1"/>
        <v>Mayor</v>
      </c>
      <c r="AD44" s="162">
        <f t="shared" si="20"/>
        <v>0.8</v>
      </c>
      <c r="AE44" s="300"/>
      <c r="AF44" s="300"/>
      <c r="AG44" s="292"/>
      <c r="AH44" s="296"/>
      <c r="AI44" s="296"/>
      <c r="AJ44" s="296"/>
      <c r="AK44" s="296"/>
      <c r="AL44" s="296"/>
      <c r="AM44" s="296"/>
      <c r="AN44" s="296"/>
    </row>
    <row r="45" spans="1:40" ht="61.5" customHeight="1" x14ac:dyDescent="0.25">
      <c r="A45" s="296">
        <v>8</v>
      </c>
      <c r="B45" s="290" t="s">
        <v>143</v>
      </c>
      <c r="C45" s="296" t="s">
        <v>112</v>
      </c>
      <c r="D45" s="305" t="s">
        <v>144</v>
      </c>
      <c r="E45" s="296" t="s">
        <v>145</v>
      </c>
      <c r="F45" s="296" t="s">
        <v>146</v>
      </c>
      <c r="G45" s="296" t="s">
        <v>147</v>
      </c>
      <c r="H45" s="296">
        <v>20000</v>
      </c>
      <c r="I45" s="302" t="str">
        <f>IF(H45&lt;=2,'Tabla probabilidad'!$B$5,IF(H45&lt;=24,'Tabla probabilidad'!$B$6,IF(H45&lt;=500,'Tabla probabilidad'!$B$7,IF(H45&lt;=5000,'Tabla probabilidad'!$B$8,IF(H45&gt;5000,'Tabla probabilidad'!$B$9)))))</f>
        <v>Muy Alta</v>
      </c>
      <c r="J45" s="303">
        <f>IF(H45&lt;=2,'Tabla probabilidad'!$D$5,IF(H45&lt;=24,'Tabla probabilidad'!$D$6,IF(H45&lt;=500,'Tabla probabilidad'!$D$7,IF(H45&lt;=5000,'Tabla probabilidad'!$D$8,IF(H45&gt;5000,'Tabla probabilidad'!$D$9)))))</f>
        <v>1</v>
      </c>
      <c r="K45" s="296" t="s">
        <v>148</v>
      </c>
      <c r="L45" s="29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9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96" t="str">
        <f>VLOOKUP((I45&amp;L45),Hoja1!$B$4:$C$28,2,0)</f>
        <v xml:space="preserve">Alto </v>
      </c>
      <c r="O45" s="161">
        <v>1</v>
      </c>
      <c r="P45" s="191" t="s">
        <v>149</v>
      </c>
      <c r="Q45" s="161" t="str">
        <f t="shared" si="0"/>
        <v>Probabilidad</v>
      </c>
      <c r="R45" s="161" t="s">
        <v>68</v>
      </c>
      <c r="S45" s="161" t="s">
        <v>69</v>
      </c>
      <c r="T45" s="162">
        <f>VLOOKUP(R45&amp;S45,Hoja1!$Q$4:$R$9,2,0)</f>
        <v>0.45</v>
      </c>
      <c r="U45" s="161" t="s">
        <v>70</v>
      </c>
      <c r="V45" s="161" t="s">
        <v>71</v>
      </c>
      <c r="W45" s="161" t="s">
        <v>72</v>
      </c>
      <c r="X45" s="162">
        <f>IF(Q45="Probabilidad",($J$45*T45),IF(Q45="Impacto"," "))</f>
        <v>0.45</v>
      </c>
      <c r="Y45" s="162" t="str">
        <f>IF(Z45&lt;=20%,'Tabla probabilidad'!$B$5,IF(Z45&lt;=40%,'Tabla probabilidad'!$B$6,IF(Z45&lt;=60%,'Tabla probabilidad'!$B$7,IF(Z45&lt;=80%,'Tabla probabilidad'!$B$8,IF(Z45&lt;=100%,'Tabla probabilidad'!$B$9)))))</f>
        <v>Media</v>
      </c>
      <c r="Z45" s="162">
        <f>IF(R45="Preventivo",(J45-(J45*T45)),IF(R45="Detectivo",(J45-(J45*T45)),IF(R45="Correctivo",(J45))))</f>
        <v>0.55000000000000004</v>
      </c>
      <c r="AA45" s="298" t="str">
        <f>IF(AB45&lt;=20%,'Tabla probabilidad'!$B$5,IF(AB45&lt;=40%,'Tabla probabilidad'!$B$6,IF(AB45&lt;=60%,'Tabla probabilidad'!$B$7,IF(AB45&lt;=80%,'Tabla probabilidad'!$B$8,IF(AB45&lt;=100%,'Tabla probabilidad'!$B$9)))))</f>
        <v>Media</v>
      </c>
      <c r="AB45" s="298">
        <f>AVERAGE(Z45:Z49)</f>
        <v>0.59000000000000008</v>
      </c>
      <c r="AC45" s="162" t="str">
        <f t="shared" si="1"/>
        <v>Mayor</v>
      </c>
      <c r="AD45" s="162">
        <f>IF(Q45="Probabilidad",(($M$45-0)),IF(Q45="Impacto",($M$45-($M$45*T45))))</f>
        <v>0.8</v>
      </c>
      <c r="AE45" s="298" t="str">
        <f>IF(AF45&lt;=20%,"Leve",IF(AF45&lt;=40%,"Menor",IF(AF45&lt;=60%,"Moderado",IF(AF45&lt;=80%,"Mayor",IF(AF45&lt;=100%,"Catastrófico")))))</f>
        <v>Mayor</v>
      </c>
      <c r="AF45" s="298">
        <f>AVERAGE(AD45:AD49)</f>
        <v>0.8</v>
      </c>
      <c r="AG45" s="290" t="str">
        <f>VLOOKUP(AA45&amp;AE45,Hoja1!$B$4:$C$28,2,0)</f>
        <v xml:space="preserve">Alto </v>
      </c>
      <c r="AH45" s="296" t="s">
        <v>73</v>
      </c>
      <c r="AI45" s="296" t="s">
        <v>662</v>
      </c>
      <c r="AJ45" s="296" t="s">
        <v>657</v>
      </c>
      <c r="AK45" s="296" t="s">
        <v>654</v>
      </c>
      <c r="AL45" s="296" t="s">
        <v>655</v>
      </c>
      <c r="AM45" s="296" t="s">
        <v>655</v>
      </c>
      <c r="AN45" s="296"/>
    </row>
    <row r="46" spans="1:40" ht="65.25" customHeight="1" x14ac:dyDescent="0.25">
      <c r="A46" s="296"/>
      <c r="B46" s="291"/>
      <c r="C46" s="296"/>
      <c r="D46" s="306"/>
      <c r="E46" s="296"/>
      <c r="F46" s="296"/>
      <c r="G46" s="296"/>
      <c r="H46" s="296"/>
      <c r="I46" s="302"/>
      <c r="J46" s="303"/>
      <c r="K46" s="296"/>
      <c r="L46" s="297"/>
      <c r="M46" s="297"/>
      <c r="N46" s="296"/>
      <c r="O46" s="161">
        <v>2</v>
      </c>
      <c r="P46" s="191" t="s">
        <v>150</v>
      </c>
      <c r="Q46" s="161" t="str">
        <f t="shared" si="0"/>
        <v>Probabilidad</v>
      </c>
      <c r="R46" s="161" t="s">
        <v>68</v>
      </c>
      <c r="S46" s="161" t="s">
        <v>69</v>
      </c>
      <c r="T46" s="162">
        <f>VLOOKUP(R46&amp;S46,Hoja1!$Q$4:$R$9,2,0)</f>
        <v>0.45</v>
      </c>
      <c r="U46" s="161" t="s">
        <v>70</v>
      </c>
      <c r="V46" s="161" t="s">
        <v>71</v>
      </c>
      <c r="W46" s="161" t="s">
        <v>72</v>
      </c>
      <c r="X46" s="162">
        <f t="shared" ref="X46:X49" si="21">IF(Q46="Probabilidad",($J$45*T46),IF(Q46="Impacto"," "))</f>
        <v>0.45</v>
      </c>
      <c r="Y46" s="162" t="str">
        <f>IF(Z46&lt;=20%,'Tabla probabilidad'!$B$5,IF(Z46&lt;=40%,'Tabla probabilidad'!$B$6,IF(Z46&lt;=60%,'Tabla probabilidad'!$B$7,IF(Z46&lt;=80%,'Tabla probabilidad'!$B$8,IF(Z46&lt;=100%,'Tabla probabilidad'!$B$9)))))</f>
        <v>Media</v>
      </c>
      <c r="Z46" s="162">
        <f>IF(R46="Preventivo",(J45-(J45*T46)),IF(R46="Detectivo",(J45-(J45*T46)),IF(R46="Correctivo",(J45))))</f>
        <v>0.55000000000000004</v>
      </c>
      <c r="AA46" s="299"/>
      <c r="AB46" s="299"/>
      <c r="AC46" s="162" t="str">
        <f t="shared" si="1"/>
        <v>Mayor</v>
      </c>
      <c r="AD46" s="162">
        <f t="shared" ref="AD46:AD49" si="22">IF(Q46="Probabilidad",(($M$45-0)),IF(Q46="Impacto",($M$45-($M$45*T46))))</f>
        <v>0.8</v>
      </c>
      <c r="AE46" s="299"/>
      <c r="AF46" s="299"/>
      <c r="AG46" s="291"/>
      <c r="AH46" s="296"/>
      <c r="AI46" s="296"/>
      <c r="AJ46" s="296"/>
      <c r="AK46" s="296"/>
      <c r="AL46" s="296"/>
      <c r="AM46" s="296"/>
      <c r="AN46" s="296"/>
    </row>
    <row r="47" spans="1:40" ht="96.75" customHeight="1" x14ac:dyDescent="0.25">
      <c r="A47" s="296"/>
      <c r="B47" s="291"/>
      <c r="C47" s="296"/>
      <c r="D47" s="306"/>
      <c r="E47" s="296"/>
      <c r="F47" s="296"/>
      <c r="G47" s="296"/>
      <c r="H47" s="296"/>
      <c r="I47" s="302"/>
      <c r="J47" s="303"/>
      <c r="K47" s="296"/>
      <c r="L47" s="297"/>
      <c r="M47" s="297"/>
      <c r="N47" s="296"/>
      <c r="O47" s="161">
        <v>3</v>
      </c>
      <c r="P47" s="191" t="s">
        <v>151</v>
      </c>
      <c r="Q47" s="161" t="str">
        <f t="shared" si="0"/>
        <v>Probabilidad</v>
      </c>
      <c r="R47" s="161" t="s">
        <v>68</v>
      </c>
      <c r="S47" s="161" t="s">
        <v>69</v>
      </c>
      <c r="T47" s="162">
        <f>VLOOKUP(R47&amp;S47,Hoja1!$Q$4:$R$9,2,0)</f>
        <v>0.45</v>
      </c>
      <c r="U47" s="161" t="s">
        <v>70</v>
      </c>
      <c r="V47" s="161" t="s">
        <v>71</v>
      </c>
      <c r="W47" s="161" t="s">
        <v>72</v>
      </c>
      <c r="X47" s="162">
        <f t="shared" si="21"/>
        <v>0.45</v>
      </c>
      <c r="Y47" s="162" t="str">
        <f>IF(Z47&lt;=20%,'Tabla probabilidad'!$B$5,IF(Z47&lt;=40%,'Tabla probabilidad'!$B$6,IF(Z47&lt;=60%,'Tabla probabilidad'!$B$7,IF(Z47&lt;=80%,'Tabla probabilidad'!$B$8,IF(Z47&lt;=100%,'Tabla probabilidad'!$B$9)))))</f>
        <v>Media</v>
      </c>
      <c r="Z47" s="162">
        <f>IF(R47="Preventivo",(J45-(J45*T47)),IF(R47="Detectivo",(J45-(J45*T47)),IF(R47="Correctivo",(J45))))</f>
        <v>0.55000000000000004</v>
      </c>
      <c r="AA47" s="299"/>
      <c r="AB47" s="299"/>
      <c r="AC47" s="162" t="str">
        <f t="shared" si="1"/>
        <v>Mayor</v>
      </c>
      <c r="AD47" s="162">
        <f t="shared" si="22"/>
        <v>0.8</v>
      </c>
      <c r="AE47" s="299"/>
      <c r="AF47" s="299"/>
      <c r="AG47" s="291"/>
      <c r="AH47" s="296"/>
      <c r="AI47" s="296"/>
      <c r="AJ47" s="296"/>
      <c r="AK47" s="296"/>
      <c r="AL47" s="296"/>
      <c r="AM47" s="296"/>
      <c r="AN47" s="296"/>
    </row>
    <row r="48" spans="1:40" ht="81.75" customHeight="1" x14ac:dyDescent="0.25">
      <c r="A48" s="296"/>
      <c r="B48" s="291"/>
      <c r="C48" s="296"/>
      <c r="D48" s="306"/>
      <c r="E48" s="296"/>
      <c r="F48" s="296"/>
      <c r="G48" s="296"/>
      <c r="H48" s="296"/>
      <c r="I48" s="302"/>
      <c r="J48" s="303"/>
      <c r="K48" s="296"/>
      <c r="L48" s="297"/>
      <c r="M48" s="297"/>
      <c r="N48" s="296"/>
      <c r="O48" s="161">
        <v>4</v>
      </c>
      <c r="P48" s="192" t="s">
        <v>152</v>
      </c>
      <c r="Q48" s="161" t="str">
        <f t="shared" si="0"/>
        <v>Probabilidad</v>
      </c>
      <c r="R48" s="161" t="s">
        <v>109</v>
      </c>
      <c r="S48" s="161" t="s">
        <v>69</v>
      </c>
      <c r="T48" s="162">
        <f>VLOOKUP(R48&amp;S48,Hoja1!$Q$4:$R$9,2,0)</f>
        <v>0.35</v>
      </c>
      <c r="U48" s="161" t="s">
        <v>70</v>
      </c>
      <c r="V48" s="161" t="s">
        <v>71</v>
      </c>
      <c r="W48" s="161" t="s">
        <v>72</v>
      </c>
      <c r="X48" s="162">
        <f t="shared" si="21"/>
        <v>0.35</v>
      </c>
      <c r="Y48" s="162" t="str">
        <f>IF(Z48&lt;=20%,'Tabla probabilidad'!$B$5,IF(Z48&lt;=40%,'Tabla probabilidad'!$B$6,IF(Z48&lt;=60%,'Tabla probabilidad'!$B$7,IF(Z48&lt;=80%,'Tabla probabilidad'!$B$8,IF(Z48&lt;=100%,'Tabla probabilidad'!$B$9)))))</f>
        <v>Alta</v>
      </c>
      <c r="Z48" s="162">
        <f>IF(R48="Preventivo",(J45-(J45*T48)),IF(R48="Detectivo",(J45-(J45*T48)),IF(R48="Correctivo",(J45))))</f>
        <v>0.65</v>
      </c>
      <c r="AA48" s="299"/>
      <c r="AB48" s="299"/>
      <c r="AC48" s="162" t="str">
        <f t="shared" si="1"/>
        <v>Mayor</v>
      </c>
      <c r="AD48" s="162">
        <f t="shared" si="22"/>
        <v>0.8</v>
      </c>
      <c r="AE48" s="299"/>
      <c r="AF48" s="299"/>
      <c r="AG48" s="291"/>
      <c r="AH48" s="296"/>
      <c r="AI48" s="296"/>
      <c r="AJ48" s="296"/>
      <c r="AK48" s="296"/>
      <c r="AL48" s="296"/>
      <c r="AM48" s="296"/>
      <c r="AN48" s="296"/>
    </row>
    <row r="49" spans="1:40" ht="74.25" customHeight="1" x14ac:dyDescent="0.25">
      <c r="A49" s="296"/>
      <c r="B49" s="292"/>
      <c r="C49" s="296"/>
      <c r="D49" s="308"/>
      <c r="E49" s="296"/>
      <c r="F49" s="296"/>
      <c r="G49" s="296"/>
      <c r="H49" s="296"/>
      <c r="I49" s="302"/>
      <c r="J49" s="303"/>
      <c r="K49" s="296"/>
      <c r="L49" s="297"/>
      <c r="M49" s="297"/>
      <c r="N49" s="296"/>
      <c r="O49" s="161">
        <v>5</v>
      </c>
      <c r="P49" s="186" t="s">
        <v>153</v>
      </c>
      <c r="Q49" s="161" t="str">
        <f t="shared" si="0"/>
        <v>Probabilidad</v>
      </c>
      <c r="R49" s="161" t="s">
        <v>109</v>
      </c>
      <c r="S49" s="161" t="s">
        <v>69</v>
      </c>
      <c r="T49" s="162">
        <f>VLOOKUP(R49&amp;S49,Hoja1!$Q$4:$R$9,2,0)</f>
        <v>0.35</v>
      </c>
      <c r="U49" s="161" t="s">
        <v>70</v>
      </c>
      <c r="V49" s="161" t="s">
        <v>71</v>
      </c>
      <c r="W49" s="161" t="s">
        <v>72</v>
      </c>
      <c r="X49" s="162">
        <f t="shared" si="21"/>
        <v>0.35</v>
      </c>
      <c r="Y49" s="162" t="str">
        <f>IF(Z49&lt;=20%,'Tabla probabilidad'!$B$5,IF(Z49&lt;=40%,'Tabla probabilidad'!$B$6,IF(Z49&lt;=60%,'Tabla probabilidad'!$B$7,IF(Z49&lt;=80%,'Tabla probabilidad'!$B$8,IF(Z49&lt;=100%,'Tabla probabilidad'!$B$9)))))</f>
        <v>Alta</v>
      </c>
      <c r="Z49" s="162">
        <f>IF(R49="Preventivo",(J45-(J45*T49)),IF(R49="Detectivo",(J45-(J45*T49)),IF(R49="Correctivo",(J45))))</f>
        <v>0.65</v>
      </c>
      <c r="AA49" s="300"/>
      <c r="AB49" s="300"/>
      <c r="AC49" s="162" t="str">
        <f t="shared" si="1"/>
        <v>Mayor</v>
      </c>
      <c r="AD49" s="162">
        <f t="shared" si="22"/>
        <v>0.8</v>
      </c>
      <c r="AE49" s="300"/>
      <c r="AF49" s="300"/>
      <c r="AG49" s="292"/>
      <c r="AH49" s="296"/>
      <c r="AI49" s="296"/>
      <c r="AJ49" s="296"/>
      <c r="AK49" s="296"/>
      <c r="AL49" s="296"/>
      <c r="AM49" s="296"/>
      <c r="AN49" s="296"/>
    </row>
    <row r="50" spans="1:40" ht="48" customHeight="1" x14ac:dyDescent="0.25">
      <c r="A50" s="296">
        <v>9</v>
      </c>
      <c r="B50" s="290" t="s">
        <v>154</v>
      </c>
      <c r="C50" s="296" t="s">
        <v>88</v>
      </c>
      <c r="D50" s="305" t="s">
        <v>155</v>
      </c>
      <c r="E50" s="296" t="s">
        <v>156</v>
      </c>
      <c r="F50" s="296" t="s">
        <v>157</v>
      </c>
      <c r="G50" s="296" t="s">
        <v>65</v>
      </c>
      <c r="H50" s="296">
        <v>10000</v>
      </c>
      <c r="I50" s="302" t="str">
        <f>IF(H50&lt;=2,'Tabla probabilidad'!$B$5,IF(H50&lt;=24,'Tabla probabilidad'!$B$6,IF(H50&lt;=500,'Tabla probabilidad'!$B$7,IF(H50&lt;=5000,'Tabla probabilidad'!$B$8,IF(H50&gt;5000,'Tabla probabilidad'!$B$9)))))</f>
        <v>Muy Alta</v>
      </c>
      <c r="J50" s="303">
        <f>IF(H50&lt;=2,'Tabla probabilidad'!$D$5,IF(H50&lt;=24,'Tabla probabilidad'!$D$6,IF(H50&lt;=500,'Tabla probabilidad'!$D$7,IF(H50&lt;=5000,'Tabla probabilidad'!$D$8,IF(H50&gt;5000,'Tabla probabilidad'!$D$9)))))</f>
        <v>1</v>
      </c>
      <c r="K50" s="296" t="s">
        <v>102</v>
      </c>
      <c r="L50" s="29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9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96" t="str">
        <f>VLOOKUP((I50&amp;L50),Hoja1!$B$4:$C$28,2,0)</f>
        <v xml:space="preserve">Alto </v>
      </c>
      <c r="O50" s="161">
        <v>1</v>
      </c>
      <c r="P50" s="191" t="s">
        <v>158</v>
      </c>
      <c r="Q50" s="161" t="str">
        <f t="shared" si="0"/>
        <v>Probabilidad</v>
      </c>
      <c r="R50" s="161" t="s">
        <v>68</v>
      </c>
      <c r="S50" s="161" t="s">
        <v>69</v>
      </c>
      <c r="T50" s="162">
        <f>VLOOKUP(R50&amp;S50,Hoja1!$Q$4:$R$9,2,0)</f>
        <v>0.45</v>
      </c>
      <c r="U50" s="161" t="s">
        <v>70</v>
      </c>
      <c r="V50" s="161" t="s">
        <v>71</v>
      </c>
      <c r="W50" s="161" t="s">
        <v>72</v>
      </c>
      <c r="X50" s="162">
        <f>IF(Q50="Probabilidad",($J$50*T50),IF(Q50="Impacto"," "))</f>
        <v>0.45</v>
      </c>
      <c r="Y50" s="162" t="str">
        <f>IF(Z50&lt;=20%,'Tabla probabilidad'!$B$5,IF(Z50&lt;=40%,'Tabla probabilidad'!$B$6,IF(Z50&lt;=60%,'Tabla probabilidad'!$B$7,IF(Z50&lt;=80%,'Tabla probabilidad'!$B$8,IF(Z50&lt;=100%,'Tabla probabilidad'!$B$9)))))</f>
        <v>Media</v>
      </c>
      <c r="Z50" s="162">
        <f>IF(R50="Preventivo",(J50-(J50*T50)),IF(R50="Detectivo",(J50-(J50*T50)),IF(R50="Correctivo",(J50))))</f>
        <v>0.55000000000000004</v>
      </c>
      <c r="AA50" s="298" t="str">
        <f>IF(AB50&lt;=20%,'Tabla probabilidad'!$B$5,IF(AB50&lt;=40%,'Tabla probabilidad'!$B$6,IF(AB50&lt;=60%,'Tabla probabilidad'!$B$7,IF(AB50&lt;=80%,'Tabla probabilidad'!$B$8,IF(AB50&lt;=100%,'Tabla probabilidad'!$B$9)))))</f>
        <v>Media</v>
      </c>
      <c r="AB50" s="298">
        <f>AVERAGE(Z50:Z54)</f>
        <v>0.55000000000000004</v>
      </c>
      <c r="AC50" s="162" t="str">
        <f t="shared" si="1"/>
        <v>Moderado</v>
      </c>
      <c r="AD50" s="162">
        <f>IF(Q50="Probabilidad",(($M$50-0)),IF(Q50="Impacto",($M$50-($M$50*T50))))</f>
        <v>0.6</v>
      </c>
      <c r="AE50" s="298" t="str">
        <f>IF(AF50&lt;=20%,"Leve",IF(AF50&lt;=40%,"Menor",IF(AF50&lt;=60%,"Moderado",IF(AF50&lt;=80%,"Mayor",IF(AF50&lt;=100%,"Catastrófico")))))</f>
        <v>Moderado</v>
      </c>
      <c r="AF50" s="298">
        <f>AVERAGE(AD50:AD54)</f>
        <v>0.6</v>
      </c>
      <c r="AG50" s="290" t="str">
        <f>VLOOKUP(AA50&amp;AE50,Hoja1!$B$4:$C$28,2,0)</f>
        <v>Moderado</v>
      </c>
      <c r="AH50" s="296" t="s">
        <v>94</v>
      </c>
      <c r="AI50" s="296" t="s">
        <v>663</v>
      </c>
      <c r="AJ50" s="296" t="s">
        <v>653</v>
      </c>
      <c r="AK50" s="296" t="s">
        <v>654</v>
      </c>
      <c r="AL50" s="296" t="s">
        <v>655</v>
      </c>
      <c r="AM50" s="296" t="s">
        <v>655</v>
      </c>
      <c r="AN50" s="296"/>
    </row>
    <row r="51" spans="1:40" ht="55.5" customHeight="1" x14ac:dyDescent="0.25">
      <c r="A51" s="296"/>
      <c r="B51" s="291"/>
      <c r="C51" s="296"/>
      <c r="D51" s="306"/>
      <c r="E51" s="296"/>
      <c r="F51" s="296"/>
      <c r="G51" s="296"/>
      <c r="H51" s="296"/>
      <c r="I51" s="302"/>
      <c r="J51" s="303"/>
      <c r="K51" s="296"/>
      <c r="L51" s="297"/>
      <c r="M51" s="297"/>
      <c r="N51" s="296"/>
      <c r="O51" s="161">
        <v>2</v>
      </c>
      <c r="P51" s="191" t="s">
        <v>159</v>
      </c>
      <c r="Q51" s="161" t="str">
        <f t="shared" si="0"/>
        <v>Probabilidad</v>
      </c>
      <c r="R51" s="161" t="s">
        <v>68</v>
      </c>
      <c r="S51" s="161" t="s">
        <v>69</v>
      </c>
      <c r="T51" s="162">
        <f>VLOOKUP(R51&amp;S51,Hoja1!$Q$4:$R$9,2,0)</f>
        <v>0.45</v>
      </c>
      <c r="U51" s="161" t="s">
        <v>70</v>
      </c>
      <c r="V51" s="161" t="s">
        <v>71</v>
      </c>
      <c r="W51" s="161" t="s">
        <v>72</v>
      </c>
      <c r="X51" s="162">
        <f t="shared" ref="X51:X54" si="23">IF(Q51="Probabilidad",($J$50*T51),IF(Q51="Impacto"," "))</f>
        <v>0.45</v>
      </c>
      <c r="Y51" s="162" t="str">
        <f>IF(Z51&lt;=20%,'Tabla probabilidad'!$B$5,IF(Z51&lt;=40%,'Tabla probabilidad'!$B$6,IF(Z51&lt;=60%,'Tabla probabilidad'!$B$7,IF(Z51&lt;=80%,'Tabla probabilidad'!$B$8,IF(Z51&lt;=100%,'Tabla probabilidad'!$B$9)))))</f>
        <v>Media</v>
      </c>
      <c r="Z51" s="162">
        <f>IF(R51="Preventivo",(J50-(J50*T51)),IF(R51="Detectivo",(J50-(J50*T51)),IF(R51="Correctivo",(J50))))</f>
        <v>0.55000000000000004</v>
      </c>
      <c r="AA51" s="299"/>
      <c r="AB51" s="299"/>
      <c r="AC51" s="162" t="str">
        <f t="shared" si="1"/>
        <v>Moderado</v>
      </c>
      <c r="AD51" s="162">
        <f t="shared" ref="AD51:AD54" si="24">IF(Q51="Probabilidad",(($M$50-0)),IF(Q51="Impacto",($M$50-($M$50*T51))))</f>
        <v>0.6</v>
      </c>
      <c r="AE51" s="299"/>
      <c r="AF51" s="299"/>
      <c r="AG51" s="291"/>
      <c r="AH51" s="296"/>
      <c r="AI51" s="296"/>
      <c r="AJ51" s="296"/>
      <c r="AK51" s="296"/>
      <c r="AL51" s="296"/>
      <c r="AM51" s="296"/>
      <c r="AN51" s="296"/>
    </row>
    <row r="52" spans="1:40" ht="42" customHeight="1" x14ac:dyDescent="0.25">
      <c r="A52" s="296"/>
      <c r="B52" s="291"/>
      <c r="C52" s="296"/>
      <c r="D52" s="306"/>
      <c r="E52" s="296"/>
      <c r="F52" s="296"/>
      <c r="G52" s="296"/>
      <c r="H52" s="296"/>
      <c r="I52" s="302"/>
      <c r="J52" s="303"/>
      <c r="K52" s="296"/>
      <c r="L52" s="297"/>
      <c r="M52" s="297"/>
      <c r="N52" s="296"/>
      <c r="O52" s="161">
        <v>3</v>
      </c>
      <c r="P52" s="191" t="s">
        <v>160</v>
      </c>
      <c r="Q52" s="161" t="str">
        <f t="shared" si="0"/>
        <v>Probabilidad</v>
      </c>
      <c r="R52" s="161" t="s">
        <v>68</v>
      </c>
      <c r="S52" s="161" t="s">
        <v>69</v>
      </c>
      <c r="T52" s="162">
        <f>VLOOKUP(R52&amp;S52,Hoja1!$Q$4:$R$9,2,0)</f>
        <v>0.45</v>
      </c>
      <c r="U52" s="161" t="s">
        <v>70</v>
      </c>
      <c r="V52" s="161" t="s">
        <v>71</v>
      </c>
      <c r="W52" s="161" t="s">
        <v>72</v>
      </c>
      <c r="X52" s="162">
        <f t="shared" si="23"/>
        <v>0.45</v>
      </c>
      <c r="Y52" s="162" t="str">
        <f>IF(Z52&lt;=20%,'Tabla probabilidad'!$B$5,IF(Z52&lt;=40%,'Tabla probabilidad'!$B$6,IF(Z52&lt;=60%,'Tabla probabilidad'!$B$7,IF(Z52&lt;=80%,'Tabla probabilidad'!$B$8,IF(Z52&lt;=100%,'Tabla probabilidad'!$B$9)))))</f>
        <v>Media</v>
      </c>
      <c r="Z52" s="162">
        <f>IF(R52="Preventivo",(J50-(J50*T52)),IF(R52="Detectivo",(J50-(J50*T52)),IF(R52="Correctivo",(J50))))</f>
        <v>0.55000000000000004</v>
      </c>
      <c r="AA52" s="299"/>
      <c r="AB52" s="299"/>
      <c r="AC52" s="162" t="str">
        <f t="shared" si="1"/>
        <v>Moderado</v>
      </c>
      <c r="AD52" s="162">
        <f t="shared" si="24"/>
        <v>0.6</v>
      </c>
      <c r="AE52" s="299"/>
      <c r="AF52" s="299"/>
      <c r="AG52" s="291"/>
      <c r="AH52" s="296"/>
      <c r="AI52" s="296"/>
      <c r="AJ52" s="296"/>
      <c r="AK52" s="296"/>
      <c r="AL52" s="296"/>
      <c r="AM52" s="296"/>
      <c r="AN52" s="296"/>
    </row>
    <row r="53" spans="1:40" ht="96.75" customHeight="1" x14ac:dyDescent="0.25">
      <c r="A53" s="296"/>
      <c r="B53" s="291"/>
      <c r="C53" s="296"/>
      <c r="D53" s="306"/>
      <c r="E53" s="296"/>
      <c r="F53" s="296"/>
      <c r="G53" s="296"/>
      <c r="H53" s="296"/>
      <c r="I53" s="302"/>
      <c r="J53" s="303"/>
      <c r="K53" s="296"/>
      <c r="L53" s="297"/>
      <c r="M53" s="297"/>
      <c r="N53" s="296"/>
      <c r="O53" s="161">
        <v>4</v>
      </c>
      <c r="P53" s="192" t="s">
        <v>161</v>
      </c>
      <c r="Q53" s="161" t="str">
        <f t="shared" si="0"/>
        <v>Probabilidad</v>
      </c>
      <c r="R53" s="161" t="s">
        <v>68</v>
      </c>
      <c r="S53" s="161" t="s">
        <v>69</v>
      </c>
      <c r="T53" s="162">
        <f>VLOOKUP(R53&amp;S53,Hoja1!$Q$4:$R$9,2,0)</f>
        <v>0.45</v>
      </c>
      <c r="U53" s="161" t="s">
        <v>70</v>
      </c>
      <c r="V53" s="161" t="s">
        <v>71</v>
      </c>
      <c r="W53" s="161" t="s">
        <v>72</v>
      </c>
      <c r="X53" s="162">
        <f t="shared" si="23"/>
        <v>0.45</v>
      </c>
      <c r="Y53" s="162" t="str">
        <f>IF(Z53&lt;=20%,'Tabla probabilidad'!$B$5,IF(Z53&lt;=40%,'Tabla probabilidad'!$B$6,IF(Z53&lt;=60%,'Tabla probabilidad'!$B$7,IF(Z53&lt;=80%,'Tabla probabilidad'!$B$8,IF(Z53&lt;=100%,'Tabla probabilidad'!$B$9)))))</f>
        <v>Media</v>
      </c>
      <c r="Z53" s="162">
        <f>IF(R53="Preventivo",(J50-(J50*T53)),IF(R53="Detectivo",(J50-(J50*T53)),IF(R53="Correctivo",(J50))))</f>
        <v>0.55000000000000004</v>
      </c>
      <c r="AA53" s="299"/>
      <c r="AB53" s="299"/>
      <c r="AC53" s="162" t="str">
        <f t="shared" si="1"/>
        <v>Moderado</v>
      </c>
      <c r="AD53" s="162">
        <f t="shared" si="24"/>
        <v>0.6</v>
      </c>
      <c r="AE53" s="299"/>
      <c r="AF53" s="299"/>
      <c r="AG53" s="291"/>
      <c r="AH53" s="296"/>
      <c r="AI53" s="296"/>
      <c r="AJ53" s="296"/>
      <c r="AK53" s="296"/>
      <c r="AL53" s="296"/>
      <c r="AM53" s="296"/>
      <c r="AN53" s="296"/>
    </row>
    <row r="54" spans="1:40" ht="104.25" customHeight="1" x14ac:dyDescent="0.25">
      <c r="A54" s="290"/>
      <c r="B54" s="292"/>
      <c r="C54" s="296"/>
      <c r="D54" s="306"/>
      <c r="E54" s="290"/>
      <c r="F54" s="290"/>
      <c r="G54" s="290"/>
      <c r="H54" s="290"/>
      <c r="I54" s="307"/>
      <c r="J54" s="298"/>
      <c r="K54" s="296"/>
      <c r="L54" s="297"/>
      <c r="M54" s="297"/>
      <c r="N54" s="290"/>
      <c r="O54" s="187">
        <v>5</v>
      </c>
      <c r="P54" s="191" t="s">
        <v>162</v>
      </c>
      <c r="Q54" s="187" t="str">
        <f t="shared" si="0"/>
        <v>Probabilidad</v>
      </c>
      <c r="R54" s="187" t="s">
        <v>68</v>
      </c>
      <c r="S54" s="187" t="s">
        <v>69</v>
      </c>
      <c r="T54" s="188">
        <f>VLOOKUP(R54&amp;S54,Hoja1!$Q$4:$R$9,2,0)</f>
        <v>0.45</v>
      </c>
      <c r="U54" s="187" t="s">
        <v>70</v>
      </c>
      <c r="V54" s="187" t="s">
        <v>71</v>
      </c>
      <c r="W54" s="187" t="s">
        <v>72</v>
      </c>
      <c r="X54" s="188">
        <f t="shared" si="23"/>
        <v>0.45</v>
      </c>
      <c r="Y54" s="188" t="str">
        <f>IF(Z54&lt;=20%,'Tabla probabilidad'!$B$5,IF(Z54&lt;=40%,'Tabla probabilidad'!$B$6,IF(Z54&lt;=60%,'Tabla probabilidad'!$B$7,IF(Z54&lt;=80%,'Tabla probabilidad'!$B$8,IF(Z54&lt;=100%,'Tabla probabilidad'!$B$9)))))</f>
        <v>Media</v>
      </c>
      <c r="Z54" s="188">
        <f>IF(R54="Preventivo",(J50-(J50*T54)),IF(R54="Detectivo",(J50-(J50*T54)),IF(R54="Correctivo",(J50))))</f>
        <v>0.55000000000000004</v>
      </c>
      <c r="AA54" s="299"/>
      <c r="AB54" s="299"/>
      <c r="AC54" s="188" t="str">
        <f t="shared" si="1"/>
        <v>Moderado</v>
      </c>
      <c r="AD54" s="188">
        <f t="shared" si="24"/>
        <v>0.6</v>
      </c>
      <c r="AE54" s="299"/>
      <c r="AF54" s="299"/>
      <c r="AG54" s="291"/>
      <c r="AH54" s="296"/>
      <c r="AI54" s="296"/>
      <c r="AJ54" s="296"/>
      <c r="AK54" s="296"/>
      <c r="AL54" s="296"/>
      <c r="AM54" s="296"/>
      <c r="AN54" s="296"/>
    </row>
    <row r="55" spans="1:40" ht="123.75" customHeight="1" x14ac:dyDescent="0.25">
      <c r="A55" s="296">
        <v>10</v>
      </c>
      <c r="B55" s="290" t="s">
        <v>163</v>
      </c>
      <c r="C55" s="296" t="s">
        <v>164</v>
      </c>
      <c r="D55" s="301" t="s">
        <v>165</v>
      </c>
      <c r="E55" s="296" t="s">
        <v>166</v>
      </c>
      <c r="F55" s="296" t="s">
        <v>167</v>
      </c>
      <c r="G55" s="296" t="s">
        <v>168</v>
      </c>
      <c r="H55" s="296">
        <v>3000</v>
      </c>
      <c r="I55" s="302" t="str">
        <f>IF(H55&lt;=2,'Tabla probabilidad'!$B$5,IF(H55&lt;=24,'Tabla probabilidad'!$B$6,IF(H55&lt;=500,'Tabla probabilidad'!$B$7,IF(H55&lt;=5000,'Tabla probabilidad'!$B$8,IF(H55&gt;5000,'Tabla probabilidad'!$B$9)))))</f>
        <v>Alta</v>
      </c>
      <c r="J55" s="303">
        <f>IF(H55&lt;=2,'Tabla probabilidad'!$D$5,IF(H55&lt;=24,'Tabla probabilidad'!$D$6,IF(H55&lt;=500,'Tabla probabilidad'!$D$7,IF(H55&lt;=5000,'Tabla probabilidad'!$D$8,IF(H55&gt;5000,'Tabla probabilidad'!$D$9)))))</f>
        <v>0.8</v>
      </c>
      <c r="K55" s="296" t="s">
        <v>117</v>
      </c>
      <c r="L55" s="29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9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96" t="str">
        <f>VLOOKUP((I55&amp;L55),Hoja1!$B$4:$C$28,2,0)</f>
        <v xml:space="preserve">Alto </v>
      </c>
      <c r="O55" s="161">
        <v>1</v>
      </c>
      <c r="P55" s="178" t="s">
        <v>169</v>
      </c>
      <c r="Q55" s="161" t="str">
        <f t="shared" si="0"/>
        <v>Probabilidad</v>
      </c>
      <c r="R55" s="161" t="s">
        <v>68</v>
      </c>
      <c r="S55" s="161" t="s">
        <v>69</v>
      </c>
      <c r="T55" s="162">
        <f>VLOOKUP(R55&amp;S55,Hoja1!$Q$4:$R$9,2,0)</f>
        <v>0.45</v>
      </c>
      <c r="U55" s="161" t="s">
        <v>70</v>
      </c>
      <c r="V55" s="161" t="s">
        <v>71</v>
      </c>
      <c r="W55" s="161" t="s">
        <v>72</v>
      </c>
      <c r="X55" s="162">
        <f>IF(Q55="Probabilidad",($J$55*T55),IF(Q55="Impacto"," "))</f>
        <v>0.36000000000000004</v>
      </c>
      <c r="Y55" s="162" t="str">
        <f>IF(Z55&lt;=20%,'Tabla probabilidad'!$B$5,IF(Z55&lt;=40%,'Tabla probabilidad'!$B$6,IF(Z55&lt;=60%,'Tabla probabilidad'!$B$7,IF(Z55&lt;=80%,'Tabla probabilidad'!$B$8,IF(Z55&lt;=100%,'Tabla probabilidad'!$B$9)))))</f>
        <v>Media</v>
      </c>
      <c r="Z55" s="162">
        <f>IF(R55="Preventivo",(J55-(J55*T55)),IF(R55="Detectivo",(J55-(J55*T55)),IF(R55="Correctivo",(J55))))</f>
        <v>0.44</v>
      </c>
      <c r="AA55" s="298" t="str">
        <f>IF(AB55&lt;=20%,'Tabla probabilidad'!$B$5,IF(AB55&lt;=40%,'Tabla probabilidad'!$B$6,IF(AB55&lt;=60%,'Tabla probabilidad'!$B$7,IF(AB55&lt;=80%,'Tabla probabilidad'!$B$8,IF(AB55&lt;=100%,'Tabla probabilidad'!$B$9)))))</f>
        <v>Media</v>
      </c>
      <c r="AB55" s="298">
        <f>AVERAGE(Z55:Z59)</f>
        <v>0.45599999999999996</v>
      </c>
      <c r="AC55" s="162" t="str">
        <f t="shared" si="1"/>
        <v>Moderado</v>
      </c>
      <c r="AD55" s="162">
        <f>IF(Q55="Probabilidad",(($M$55-0)),IF(Q55="Impacto",($M$55-($M$55*T55))))</f>
        <v>0.6</v>
      </c>
      <c r="AE55" s="298" t="str">
        <f>IF(AF55&lt;=20%,"Leve",IF(AF55&lt;=40%,"Menor",IF(AF55&lt;=60%,"Moderado",IF(AF55&lt;=80%,"Mayor",IF(AF55&lt;=100%,"Catastrófico")))))</f>
        <v>Moderado</v>
      </c>
      <c r="AF55" s="298">
        <f>AVERAGE(AD55:AD59)</f>
        <v>0.6</v>
      </c>
      <c r="AG55" s="290" t="str">
        <f>VLOOKUP(AA55&amp;AE55,Hoja1!$B$4:$C$28,2,0)</f>
        <v>Moderado</v>
      </c>
      <c r="AH55" s="296" t="s">
        <v>73</v>
      </c>
      <c r="AI55" s="296" t="s">
        <v>664</v>
      </c>
      <c r="AJ55" s="296" t="s">
        <v>657</v>
      </c>
      <c r="AK55" s="296" t="s">
        <v>665</v>
      </c>
      <c r="AL55" s="296" t="s">
        <v>655</v>
      </c>
      <c r="AM55" s="296" t="s">
        <v>655</v>
      </c>
      <c r="AN55" s="296"/>
    </row>
    <row r="56" spans="1:40" ht="82.5" customHeight="1" x14ac:dyDescent="0.25">
      <c r="A56" s="296"/>
      <c r="B56" s="291"/>
      <c r="C56" s="296"/>
      <c r="D56" s="301"/>
      <c r="E56" s="296"/>
      <c r="F56" s="296"/>
      <c r="G56" s="296"/>
      <c r="H56" s="296"/>
      <c r="I56" s="302"/>
      <c r="J56" s="303"/>
      <c r="K56" s="296"/>
      <c r="L56" s="297"/>
      <c r="M56" s="297"/>
      <c r="N56" s="296"/>
      <c r="O56" s="161">
        <v>2</v>
      </c>
      <c r="P56" s="178" t="s">
        <v>170</v>
      </c>
      <c r="Q56" s="161" t="str">
        <f t="shared" si="0"/>
        <v>Probabilidad</v>
      </c>
      <c r="R56" s="161" t="s">
        <v>68</v>
      </c>
      <c r="S56" s="161" t="s">
        <v>69</v>
      </c>
      <c r="T56" s="162">
        <f>VLOOKUP(R56&amp;S56,Hoja1!$Q$4:$R$9,2,0)</f>
        <v>0.45</v>
      </c>
      <c r="U56" s="161" t="s">
        <v>70</v>
      </c>
      <c r="V56" s="161" t="s">
        <v>71</v>
      </c>
      <c r="W56" s="161" t="s">
        <v>72</v>
      </c>
      <c r="X56" s="162">
        <f t="shared" ref="X56:X59" si="25">IF(Q56="Probabilidad",($J$55*T56),IF(Q56="Impacto"," "))</f>
        <v>0.36000000000000004</v>
      </c>
      <c r="Y56" s="162" t="str">
        <f>IF(Z56&lt;=20%,'Tabla probabilidad'!$B$5,IF(Z56&lt;=40%,'Tabla probabilidad'!$B$6,IF(Z56&lt;=60%,'Tabla probabilidad'!$B$7,IF(Z56&lt;=80%,'Tabla probabilidad'!$B$8,IF(Z56&lt;=100%,'Tabla probabilidad'!$B$9)))))</f>
        <v>Media</v>
      </c>
      <c r="Z56" s="162">
        <f>IF(R56="Preventivo",(J55-(J55*T56)),IF(R56="Detectivo",(J55-(J55*T56)),IF(R56="Correctivo",(J55))))</f>
        <v>0.44</v>
      </c>
      <c r="AA56" s="299"/>
      <c r="AB56" s="299"/>
      <c r="AC56" s="162" t="str">
        <f t="shared" si="1"/>
        <v>Moderado</v>
      </c>
      <c r="AD56" s="162">
        <f t="shared" ref="AD56:AD59" si="26">IF(Q56="Probabilidad",(($M$55-0)),IF(Q56="Impacto",($M$55-($M$55*T56))))</f>
        <v>0.6</v>
      </c>
      <c r="AE56" s="299"/>
      <c r="AF56" s="299"/>
      <c r="AG56" s="291"/>
      <c r="AH56" s="296"/>
      <c r="AI56" s="296"/>
      <c r="AJ56" s="296"/>
      <c r="AK56" s="296"/>
      <c r="AL56" s="296"/>
      <c r="AM56" s="296"/>
      <c r="AN56" s="296"/>
    </row>
    <row r="57" spans="1:40" ht="51" customHeight="1" x14ac:dyDescent="0.25">
      <c r="A57" s="296"/>
      <c r="B57" s="291"/>
      <c r="C57" s="296"/>
      <c r="D57" s="301"/>
      <c r="E57" s="296"/>
      <c r="F57" s="296"/>
      <c r="G57" s="296"/>
      <c r="H57" s="296"/>
      <c r="I57" s="302"/>
      <c r="J57" s="303"/>
      <c r="K57" s="296"/>
      <c r="L57" s="297"/>
      <c r="M57" s="297"/>
      <c r="N57" s="296"/>
      <c r="O57" s="161">
        <v>3</v>
      </c>
      <c r="P57" s="178" t="s">
        <v>171</v>
      </c>
      <c r="Q57" s="161" t="str">
        <f t="shared" si="0"/>
        <v>Probabilidad</v>
      </c>
      <c r="R57" s="161" t="s">
        <v>109</v>
      </c>
      <c r="S57" s="161" t="s">
        <v>69</v>
      </c>
      <c r="T57" s="162">
        <f>VLOOKUP(R57&amp;S57,Hoja1!$Q$4:$R$9,2,0)</f>
        <v>0.35</v>
      </c>
      <c r="U57" s="161" t="s">
        <v>70</v>
      </c>
      <c r="V57" s="161" t="s">
        <v>71</v>
      </c>
      <c r="W57" s="161" t="s">
        <v>72</v>
      </c>
      <c r="X57" s="162">
        <f t="shared" si="25"/>
        <v>0.27999999999999997</v>
      </c>
      <c r="Y57" s="162" t="str">
        <f>IF(Z57&lt;=20%,'Tabla probabilidad'!$B$5,IF(Z57&lt;=40%,'Tabla probabilidad'!$B$6,IF(Z57&lt;=60%,'Tabla probabilidad'!$B$7,IF(Z57&lt;=80%,'Tabla probabilidad'!$B$8,IF(Z57&lt;=100%,'Tabla probabilidad'!$B$9)))))</f>
        <v>Media</v>
      </c>
      <c r="Z57" s="162">
        <f>IF(R57="Preventivo",(J55-(J55*T57)),IF(R57="Detectivo",(J55-(J55*T57)),IF(R57="Correctivo",(J55))))</f>
        <v>0.52</v>
      </c>
      <c r="AA57" s="299"/>
      <c r="AB57" s="299"/>
      <c r="AC57" s="162" t="str">
        <f t="shared" si="1"/>
        <v>Moderado</v>
      </c>
      <c r="AD57" s="162">
        <f t="shared" si="26"/>
        <v>0.6</v>
      </c>
      <c r="AE57" s="299"/>
      <c r="AF57" s="299"/>
      <c r="AG57" s="291"/>
      <c r="AH57" s="296"/>
      <c r="AI57" s="296"/>
      <c r="AJ57" s="296"/>
      <c r="AK57" s="296"/>
      <c r="AL57" s="296"/>
      <c r="AM57" s="296"/>
      <c r="AN57" s="296"/>
    </row>
    <row r="58" spans="1:40" ht="123" customHeight="1" x14ac:dyDescent="0.25">
      <c r="A58" s="296"/>
      <c r="B58" s="291"/>
      <c r="C58" s="296"/>
      <c r="D58" s="301"/>
      <c r="E58" s="296"/>
      <c r="F58" s="296"/>
      <c r="G58" s="296"/>
      <c r="H58" s="296"/>
      <c r="I58" s="302"/>
      <c r="J58" s="303"/>
      <c r="K58" s="296"/>
      <c r="L58" s="297"/>
      <c r="M58" s="297"/>
      <c r="N58" s="296"/>
      <c r="O58" s="161">
        <v>4</v>
      </c>
      <c r="P58" s="178" t="s">
        <v>172</v>
      </c>
      <c r="Q58" s="161" t="str">
        <f t="shared" si="0"/>
        <v>Probabilidad</v>
      </c>
      <c r="R58" s="161" t="s">
        <v>68</v>
      </c>
      <c r="S58" s="161" t="s">
        <v>69</v>
      </c>
      <c r="T58" s="162">
        <f>VLOOKUP(R58&amp;S58,Hoja1!$Q$4:$R$9,2,0)</f>
        <v>0.45</v>
      </c>
      <c r="U58" s="161" t="s">
        <v>70</v>
      </c>
      <c r="V58" s="161" t="s">
        <v>71</v>
      </c>
      <c r="W58" s="161" t="s">
        <v>72</v>
      </c>
      <c r="X58" s="162">
        <f t="shared" si="25"/>
        <v>0.36000000000000004</v>
      </c>
      <c r="Y58" s="162" t="str">
        <f>IF(Z58&lt;=20%,'Tabla probabilidad'!$B$5,IF(Z58&lt;=40%,'Tabla probabilidad'!$B$6,IF(Z58&lt;=60%,'Tabla probabilidad'!$B$7,IF(Z58&lt;=80%,'Tabla probabilidad'!$B$8,IF(Z58&lt;=100%,'Tabla probabilidad'!$B$9)))))</f>
        <v>Media</v>
      </c>
      <c r="Z58" s="162">
        <f>IF(R58="Preventivo",(J55-(J55*T58)),IF(R58="Detectivo",(J55-(J55*T58)),IF(R58="Correctivo",(J55))))</f>
        <v>0.44</v>
      </c>
      <c r="AA58" s="299"/>
      <c r="AB58" s="299"/>
      <c r="AC58" s="162" t="str">
        <f t="shared" si="1"/>
        <v>Moderado</v>
      </c>
      <c r="AD58" s="162">
        <f t="shared" si="26"/>
        <v>0.6</v>
      </c>
      <c r="AE58" s="299"/>
      <c r="AF58" s="299"/>
      <c r="AG58" s="291"/>
      <c r="AH58" s="296"/>
      <c r="AI58" s="296"/>
      <c r="AJ58" s="296"/>
      <c r="AK58" s="296"/>
      <c r="AL58" s="296"/>
      <c r="AM58" s="296"/>
      <c r="AN58" s="296"/>
    </row>
    <row r="59" spans="1:40" ht="174" customHeight="1" x14ac:dyDescent="0.25">
      <c r="A59" s="296"/>
      <c r="B59" s="292"/>
      <c r="C59" s="296"/>
      <c r="D59" s="301"/>
      <c r="E59" s="296"/>
      <c r="F59" s="296"/>
      <c r="G59" s="296"/>
      <c r="H59" s="296"/>
      <c r="I59" s="302"/>
      <c r="J59" s="303"/>
      <c r="K59" s="296"/>
      <c r="L59" s="297"/>
      <c r="M59" s="297"/>
      <c r="N59" s="296"/>
      <c r="O59" s="161">
        <v>5</v>
      </c>
      <c r="P59" s="179" t="s">
        <v>173</v>
      </c>
      <c r="Q59" s="161" t="str">
        <f t="shared" si="0"/>
        <v>Probabilidad</v>
      </c>
      <c r="R59" s="161" t="s">
        <v>68</v>
      </c>
      <c r="S59" s="161" t="s">
        <v>69</v>
      </c>
      <c r="T59" s="162">
        <f>VLOOKUP(R59&amp;S59,Hoja1!$Q$4:$R$9,2,0)</f>
        <v>0.45</v>
      </c>
      <c r="U59" s="161" t="s">
        <v>70</v>
      </c>
      <c r="V59" s="161" t="s">
        <v>71</v>
      </c>
      <c r="W59" s="161" t="s">
        <v>72</v>
      </c>
      <c r="X59" s="162">
        <f t="shared" si="25"/>
        <v>0.36000000000000004</v>
      </c>
      <c r="Y59" s="162" t="str">
        <f>IF(Z59&lt;=20%,'Tabla probabilidad'!$B$5,IF(Z59&lt;=40%,'Tabla probabilidad'!$B$6,IF(Z59&lt;=60%,'Tabla probabilidad'!$B$7,IF(Z59&lt;=80%,'Tabla probabilidad'!$B$8,IF(Z59&lt;=100%,'Tabla probabilidad'!$B$9)))))</f>
        <v>Media</v>
      </c>
      <c r="Z59" s="162">
        <f>IF(R59="Preventivo",(J55-(J55*T59)),IF(R59="Detectivo",(J55-(J55*T59)),IF(R59="Correctivo",(J55))))</f>
        <v>0.44</v>
      </c>
      <c r="AA59" s="300"/>
      <c r="AB59" s="300"/>
      <c r="AC59" s="162" t="str">
        <f t="shared" si="1"/>
        <v>Moderado</v>
      </c>
      <c r="AD59" s="162">
        <f t="shared" si="26"/>
        <v>0.6</v>
      </c>
      <c r="AE59" s="300"/>
      <c r="AF59" s="300"/>
      <c r="AG59" s="292"/>
      <c r="AH59" s="296"/>
      <c r="AI59" s="296"/>
      <c r="AJ59" s="296"/>
      <c r="AK59" s="296"/>
      <c r="AL59" s="296"/>
      <c r="AM59" s="296"/>
      <c r="AN59" s="296"/>
    </row>
    <row r="60" spans="1:40" ht="42.75" customHeight="1" x14ac:dyDescent="0.25"/>
  </sheetData>
  <mergeCells count="306">
    <mergeCell ref="A55:A59"/>
    <mergeCell ref="B55:B59"/>
    <mergeCell ref="C55:C59"/>
    <mergeCell ref="D55:D59"/>
    <mergeCell ref="E55:E59"/>
    <mergeCell ref="F55:F59"/>
    <mergeCell ref="G55:G59"/>
    <mergeCell ref="H55:H59"/>
    <mergeCell ref="AG50:AG54"/>
    <mergeCell ref="M50:M54"/>
    <mergeCell ref="N50:N54"/>
    <mergeCell ref="AA55:AA59"/>
    <mergeCell ref="AB55:AB59"/>
    <mergeCell ref="AE55:AE59"/>
    <mergeCell ref="AF55:AF59"/>
    <mergeCell ref="AG55:AG59"/>
    <mergeCell ref="L50:L54"/>
    <mergeCell ref="I55:I59"/>
    <mergeCell ref="J55:J59"/>
    <mergeCell ref="K55:K59"/>
    <mergeCell ref="L55:L59"/>
    <mergeCell ref="M55:M59"/>
    <mergeCell ref="N55:N59"/>
    <mergeCell ref="A50:A54"/>
    <mergeCell ref="AM50:AM54"/>
    <mergeCell ref="AN50:AN54"/>
    <mergeCell ref="AH50:AH54"/>
    <mergeCell ref="AI50:AI54"/>
    <mergeCell ref="AJ50:AJ54"/>
    <mergeCell ref="AK50:AK54"/>
    <mergeCell ref="AL50:AL54"/>
    <mergeCell ref="AI55:AI59"/>
    <mergeCell ref="AJ55:AJ59"/>
    <mergeCell ref="AK55:AK59"/>
    <mergeCell ref="AL55:AL59"/>
    <mergeCell ref="AM55:AM59"/>
    <mergeCell ref="AN55:AN59"/>
    <mergeCell ref="AH55:AH59"/>
    <mergeCell ref="B50:B54"/>
    <mergeCell ref="C50:C54"/>
    <mergeCell ref="D50:D54"/>
    <mergeCell ref="E50:E54"/>
    <mergeCell ref="F50:F54"/>
    <mergeCell ref="AI45:AI49"/>
    <mergeCell ref="AJ45:AJ49"/>
    <mergeCell ref="AK45:AK49"/>
    <mergeCell ref="I45:I49"/>
    <mergeCell ref="J45:J49"/>
    <mergeCell ref="K45:K49"/>
    <mergeCell ref="L45:L49"/>
    <mergeCell ref="M45:M49"/>
    <mergeCell ref="N45:N49"/>
    <mergeCell ref="AA50:AA54"/>
    <mergeCell ref="AB50:AB54"/>
    <mergeCell ref="AE50:AE54"/>
    <mergeCell ref="AF50:AF54"/>
    <mergeCell ref="G50:G54"/>
    <mergeCell ref="H50:H54"/>
    <mergeCell ref="I50:I54"/>
    <mergeCell ref="J50:J54"/>
    <mergeCell ref="K50:K54"/>
    <mergeCell ref="AL45:AL49"/>
    <mergeCell ref="AM45:AM49"/>
    <mergeCell ref="AN45:AN49"/>
    <mergeCell ref="AA45:AA49"/>
    <mergeCell ref="AB45:AB49"/>
    <mergeCell ref="AE45:AE49"/>
    <mergeCell ref="AF45:AF49"/>
    <mergeCell ref="AG45:AG49"/>
    <mergeCell ref="AH45:AH49"/>
    <mergeCell ref="AM40:AM44"/>
    <mergeCell ref="AN40:AN44"/>
    <mergeCell ref="A45:A49"/>
    <mergeCell ref="B45:B49"/>
    <mergeCell ref="C45:C49"/>
    <mergeCell ref="D45:D49"/>
    <mergeCell ref="E45:E49"/>
    <mergeCell ref="F45:F49"/>
    <mergeCell ref="G45:G49"/>
    <mergeCell ref="H45:H49"/>
    <mergeCell ref="AG40:AG44"/>
    <mergeCell ref="AH40:AH44"/>
    <mergeCell ref="AI40:AI44"/>
    <mergeCell ref="AJ40:AJ44"/>
    <mergeCell ref="AK40:AK44"/>
    <mergeCell ref="AL40:AL44"/>
    <mergeCell ref="M40:M44"/>
    <mergeCell ref="N40:N44"/>
    <mergeCell ref="AA40:AA44"/>
    <mergeCell ref="AB40:AB44"/>
    <mergeCell ref="AE40:AE44"/>
    <mergeCell ref="AF40:AF44"/>
    <mergeCell ref="G40:G44"/>
    <mergeCell ref="H40:H44"/>
    <mergeCell ref="I40:I44"/>
    <mergeCell ref="J40:J44"/>
    <mergeCell ref="K40:K44"/>
    <mergeCell ref="L40:L44"/>
    <mergeCell ref="A40:A44"/>
    <mergeCell ref="B40:B44"/>
    <mergeCell ref="C40:C44"/>
    <mergeCell ref="D40:D44"/>
    <mergeCell ref="E40:E44"/>
    <mergeCell ref="F40:F44"/>
    <mergeCell ref="A35:A39"/>
    <mergeCell ref="B35:B39"/>
    <mergeCell ref="C35:C39"/>
    <mergeCell ref="D35:D39"/>
    <mergeCell ref="E35:E39"/>
    <mergeCell ref="F35:F39"/>
    <mergeCell ref="G35:G39"/>
    <mergeCell ref="H35:H39"/>
    <mergeCell ref="AG30:AG34"/>
    <mergeCell ref="M30:M34"/>
    <mergeCell ref="N30:N34"/>
    <mergeCell ref="AA35:AA39"/>
    <mergeCell ref="AB35:AB39"/>
    <mergeCell ref="AE35:AE39"/>
    <mergeCell ref="AF35:AF39"/>
    <mergeCell ref="AG35:AG39"/>
    <mergeCell ref="L30:L34"/>
    <mergeCell ref="I35:I39"/>
    <mergeCell ref="J35:J39"/>
    <mergeCell ref="K35:K39"/>
    <mergeCell ref="L35:L39"/>
    <mergeCell ref="M35:M39"/>
    <mergeCell ref="N35:N39"/>
    <mergeCell ref="A30:A34"/>
    <mergeCell ref="AM30:AM34"/>
    <mergeCell ref="AN30:AN34"/>
    <mergeCell ref="AH30:AH34"/>
    <mergeCell ref="AI30:AI34"/>
    <mergeCell ref="AJ30:AJ34"/>
    <mergeCell ref="AK30:AK34"/>
    <mergeCell ref="AL30:AL34"/>
    <mergeCell ref="AI35:AI39"/>
    <mergeCell ref="AJ35:AJ39"/>
    <mergeCell ref="AK35:AK39"/>
    <mergeCell ref="AL35:AL39"/>
    <mergeCell ref="AM35:AM39"/>
    <mergeCell ref="AN35:AN39"/>
    <mergeCell ref="AH35:AH39"/>
    <mergeCell ref="B30:B34"/>
    <mergeCell ref="C30:C34"/>
    <mergeCell ref="D30:D34"/>
    <mergeCell ref="E30:E34"/>
    <mergeCell ref="F30:F34"/>
    <mergeCell ref="AI25:AI29"/>
    <mergeCell ref="AJ25:AJ29"/>
    <mergeCell ref="AK25:AK29"/>
    <mergeCell ref="I25:I29"/>
    <mergeCell ref="J25:J29"/>
    <mergeCell ref="K25:K29"/>
    <mergeCell ref="L25:L29"/>
    <mergeCell ref="M25:M29"/>
    <mergeCell ref="N25:N29"/>
    <mergeCell ref="AA30:AA34"/>
    <mergeCell ref="AB30:AB34"/>
    <mergeCell ref="AE30:AE34"/>
    <mergeCell ref="AF30:AF34"/>
    <mergeCell ref="G30:G34"/>
    <mergeCell ref="H30:H34"/>
    <mergeCell ref="I30:I34"/>
    <mergeCell ref="J30:J34"/>
    <mergeCell ref="K30:K34"/>
    <mergeCell ref="AL25:AL29"/>
    <mergeCell ref="AM25:AM29"/>
    <mergeCell ref="AN25:AN29"/>
    <mergeCell ref="AA25:AA29"/>
    <mergeCell ref="AB25:AB29"/>
    <mergeCell ref="AE25:AE29"/>
    <mergeCell ref="AF25:AF29"/>
    <mergeCell ref="AG25:AG29"/>
    <mergeCell ref="AH25:AH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A20:AA24"/>
    <mergeCell ref="AB20:AB24"/>
    <mergeCell ref="AE20:AE24"/>
    <mergeCell ref="AF20:AF24"/>
    <mergeCell ref="G20:G24"/>
    <mergeCell ref="H20:H24"/>
    <mergeCell ref="I20:I24"/>
    <mergeCell ref="J20:J24"/>
    <mergeCell ref="K20:K24"/>
    <mergeCell ref="L20:L24"/>
    <mergeCell ref="A20:A24"/>
    <mergeCell ref="B20:B24"/>
    <mergeCell ref="C20:C24"/>
    <mergeCell ref="D20:D24"/>
    <mergeCell ref="E20:E24"/>
    <mergeCell ref="F20:F24"/>
    <mergeCell ref="AI15:AI19"/>
    <mergeCell ref="AJ15:AJ19"/>
    <mergeCell ref="AK15:AK19"/>
    <mergeCell ref="AL15:AL19"/>
    <mergeCell ref="AM15:AM19"/>
    <mergeCell ref="AN15:AN19"/>
    <mergeCell ref="AA15:AA19"/>
    <mergeCell ref="AB15:AB19"/>
    <mergeCell ref="AE15:AE19"/>
    <mergeCell ref="AF15:AF19"/>
    <mergeCell ref="AG15:AG19"/>
    <mergeCell ref="AH15:AH19"/>
    <mergeCell ref="I15:I19"/>
    <mergeCell ref="J15:J19"/>
    <mergeCell ref="K15:K19"/>
    <mergeCell ref="L15:L19"/>
    <mergeCell ref="M15:M19"/>
    <mergeCell ref="N15:N19"/>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I10:I14"/>
    <mergeCell ref="J10:J14"/>
    <mergeCell ref="K10:K14"/>
    <mergeCell ref="L10:L14"/>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A8:A9"/>
    <mergeCell ref="B8:B9"/>
    <mergeCell ref="C8:C9"/>
    <mergeCell ref="D8:D9"/>
    <mergeCell ref="E8:E9"/>
    <mergeCell ref="F8:F9"/>
    <mergeCell ref="G8:G9"/>
    <mergeCell ref="AL8:AL9"/>
    <mergeCell ref="AM8:AM9"/>
    <mergeCell ref="J8:J9"/>
    <mergeCell ref="K8:K9"/>
    <mergeCell ref="L8:L9"/>
    <mergeCell ref="M8:M9"/>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s>
  <conditionalFormatting sqref="I10">
    <cfRule type="containsText" dxfId="2099" priority="503" operator="containsText" text="Muy Baja">
      <formula>NOT(ISERROR(SEARCH("Muy Baja",I10)))</formula>
    </cfRule>
    <cfRule type="containsText" dxfId="2098" priority="504" operator="containsText" text="Baja">
      <formula>NOT(ISERROR(SEARCH("Baja",I10)))</formula>
    </cfRule>
    <cfRule type="containsText" dxfId="2097" priority="506" operator="containsText" text="Muy Alta">
      <formula>NOT(ISERROR(SEARCH("Muy Alta",I10)))</formula>
    </cfRule>
    <cfRule type="containsText" dxfId="2096" priority="507" operator="containsText" text="Alta">
      <formula>NOT(ISERROR(SEARCH("Alta",I10)))</formula>
    </cfRule>
    <cfRule type="containsText" dxfId="2095" priority="508" operator="containsText" text="Media">
      <formula>NOT(ISERROR(SEARCH("Media",I10)))</formula>
    </cfRule>
    <cfRule type="containsText" dxfId="2094" priority="509" operator="containsText" text="Media">
      <formula>NOT(ISERROR(SEARCH("Media",I10)))</formula>
    </cfRule>
    <cfRule type="containsText" dxfId="2093" priority="510" operator="containsText" text="Media">
      <formula>NOT(ISERROR(SEARCH("Media",I10)))</formula>
    </cfRule>
    <cfRule type="containsText" dxfId="2092" priority="511" operator="containsText" text="Muy Baja">
      <formula>NOT(ISERROR(SEARCH("Muy Baja",I10)))</formula>
    </cfRule>
    <cfRule type="containsText" dxfId="2091" priority="512" operator="containsText" text="Baja">
      <formula>NOT(ISERROR(SEARCH("Baja",I10)))</formula>
    </cfRule>
    <cfRule type="containsText" dxfId="2090" priority="513" operator="containsText" text="Muy Baja">
      <formula>NOT(ISERROR(SEARCH("Muy Baja",I10)))</formula>
    </cfRule>
    <cfRule type="containsText" dxfId="2089" priority="514" operator="containsText" text="Muy Baja">
      <formula>NOT(ISERROR(SEARCH("Muy Baja",I10)))</formula>
    </cfRule>
    <cfRule type="containsText" dxfId="2088" priority="515" operator="containsText" text="Muy Baja">
      <formula>NOT(ISERROR(SEARCH("Muy Baja",I10)))</formula>
    </cfRule>
    <cfRule type="containsText" dxfId="2087" priority="516" operator="containsText" text="Muy Baja'Tabla probabilidad'!">
      <formula>NOT(ISERROR(SEARCH("Muy Baja'Tabla probabilidad'!",I10)))</formula>
    </cfRule>
    <cfRule type="containsText" dxfId="2086" priority="517" operator="containsText" text="Muy bajo">
      <formula>NOT(ISERROR(SEARCH("Muy bajo",I10)))</formula>
    </cfRule>
    <cfRule type="containsText" dxfId="2085" priority="518" operator="containsText" text="Alta">
      <formula>NOT(ISERROR(SEARCH("Alta",I10)))</formula>
    </cfRule>
    <cfRule type="containsText" dxfId="2084" priority="519" operator="containsText" text="Media">
      <formula>NOT(ISERROR(SEARCH("Media",I10)))</formula>
    </cfRule>
    <cfRule type="containsText" dxfId="2083" priority="520" operator="containsText" text="Baja">
      <formula>NOT(ISERROR(SEARCH("Baja",I10)))</formula>
    </cfRule>
    <cfRule type="containsText" dxfId="2082" priority="521" operator="containsText" text="Muy baja">
      <formula>NOT(ISERROR(SEARCH("Muy baja",I10)))</formula>
    </cfRule>
    <cfRule type="cellIs" dxfId="2081" priority="524" operator="between">
      <formula>1</formula>
      <formula>2</formula>
    </cfRule>
    <cfRule type="cellIs" dxfId="2080" priority="525" operator="between">
      <formula>0</formula>
      <formula>2</formula>
    </cfRule>
  </conditionalFormatting>
  <conditionalFormatting sqref="I10">
    <cfRule type="containsText" dxfId="2079" priority="505" operator="containsText" text="Muy Alta">
      <formula>NOT(ISERROR(SEARCH("Muy Alta",I10)))</formula>
    </cfRule>
  </conditionalFormatting>
  <conditionalFormatting sqref="L10">
    <cfRule type="containsText" dxfId="2078" priority="497" operator="containsText" text="Catastrófico">
      <formula>NOT(ISERROR(SEARCH("Catastrófico",L10)))</formula>
    </cfRule>
    <cfRule type="containsText" dxfId="2077" priority="498" operator="containsText" text="Mayor">
      <formula>NOT(ISERROR(SEARCH("Mayor",L10)))</formula>
    </cfRule>
    <cfRule type="containsText" dxfId="2076" priority="499" operator="containsText" text="Alta">
      <formula>NOT(ISERROR(SEARCH("Alta",L10)))</formula>
    </cfRule>
    <cfRule type="containsText" dxfId="2075" priority="500" operator="containsText" text="Moderado">
      <formula>NOT(ISERROR(SEARCH("Moderado",L10)))</formula>
    </cfRule>
    <cfRule type="containsText" dxfId="2074" priority="501" operator="containsText" text="Menor">
      <formula>NOT(ISERROR(SEARCH("Menor",L10)))</formula>
    </cfRule>
    <cfRule type="containsText" dxfId="2073" priority="502" operator="containsText" text="Leve">
      <formula>NOT(ISERROR(SEARCH("Leve",L10)))</formula>
    </cfRule>
  </conditionalFormatting>
  <conditionalFormatting sqref="N10 N15 N20 N40 N45 N25">
    <cfRule type="containsText" dxfId="2072" priority="492" operator="containsText" text="Extremo">
      <formula>NOT(ISERROR(SEARCH("Extremo",N10)))</formula>
    </cfRule>
    <cfRule type="containsText" dxfId="2071" priority="493" operator="containsText" text="Alto">
      <formula>NOT(ISERROR(SEARCH("Alto",N10)))</formula>
    </cfRule>
    <cfRule type="containsText" dxfId="2070" priority="494" operator="containsText" text="Bajo">
      <formula>NOT(ISERROR(SEARCH("Bajo",N10)))</formula>
    </cfRule>
    <cfRule type="containsText" dxfId="2069" priority="495" operator="containsText" text="Moderado">
      <formula>NOT(ISERROR(SEARCH("Moderado",N10)))</formula>
    </cfRule>
    <cfRule type="containsText" dxfId="2068" priority="496" operator="containsText" text="Extremo">
      <formula>NOT(ISERROR(SEARCH("Extremo",N10)))</formula>
    </cfRule>
  </conditionalFormatting>
  <conditionalFormatting sqref="M10">
    <cfRule type="containsText" dxfId="2067" priority="486" operator="containsText" text="Catastrófico">
      <formula>NOT(ISERROR(SEARCH("Catastrófico",M10)))</formula>
    </cfRule>
    <cfRule type="containsText" dxfId="2066" priority="487" operator="containsText" text="Mayor">
      <formula>NOT(ISERROR(SEARCH("Mayor",M10)))</formula>
    </cfRule>
    <cfRule type="containsText" dxfId="2065" priority="488" operator="containsText" text="Alta">
      <formula>NOT(ISERROR(SEARCH("Alta",M10)))</formula>
    </cfRule>
    <cfRule type="containsText" dxfId="2064" priority="489" operator="containsText" text="Moderado">
      <formula>NOT(ISERROR(SEARCH("Moderado",M10)))</formula>
    </cfRule>
    <cfRule type="containsText" dxfId="2063" priority="490" operator="containsText" text="Menor">
      <formula>NOT(ISERROR(SEARCH("Menor",M10)))</formula>
    </cfRule>
    <cfRule type="containsText" dxfId="2062" priority="491" operator="containsText" text="Leve">
      <formula>NOT(ISERROR(SEARCH("Leve",M10)))</formula>
    </cfRule>
  </conditionalFormatting>
  <conditionalFormatting sqref="Y10:Y14">
    <cfRule type="containsText" dxfId="2061" priority="480" operator="containsText" text="Muy Alta">
      <formula>NOT(ISERROR(SEARCH("Muy Alta",Y10)))</formula>
    </cfRule>
    <cfRule type="containsText" dxfId="2060" priority="481" operator="containsText" text="Alta">
      <formula>NOT(ISERROR(SEARCH("Alta",Y10)))</formula>
    </cfRule>
    <cfRule type="containsText" dxfId="2059" priority="482" operator="containsText" text="Media">
      <formula>NOT(ISERROR(SEARCH("Media",Y10)))</formula>
    </cfRule>
    <cfRule type="containsText" dxfId="2058" priority="483" operator="containsText" text="Muy Baja">
      <formula>NOT(ISERROR(SEARCH("Muy Baja",Y10)))</formula>
    </cfRule>
    <cfRule type="containsText" dxfId="2057" priority="484" operator="containsText" text="Baja">
      <formula>NOT(ISERROR(SEARCH("Baja",Y10)))</formula>
    </cfRule>
    <cfRule type="containsText" dxfId="2056" priority="485" operator="containsText" text="Muy Baja">
      <formula>NOT(ISERROR(SEARCH("Muy Baja",Y10)))</formula>
    </cfRule>
  </conditionalFormatting>
  <conditionalFormatting sqref="AC10:AC14">
    <cfRule type="containsText" dxfId="2055" priority="475" operator="containsText" text="Catastrófico">
      <formula>NOT(ISERROR(SEARCH("Catastrófico",AC10)))</formula>
    </cfRule>
    <cfRule type="containsText" dxfId="2054" priority="476" operator="containsText" text="Mayor">
      <formula>NOT(ISERROR(SEARCH("Mayor",AC10)))</formula>
    </cfRule>
    <cfRule type="containsText" dxfId="2053" priority="477" operator="containsText" text="Moderado">
      <formula>NOT(ISERROR(SEARCH("Moderado",AC10)))</formula>
    </cfRule>
    <cfRule type="containsText" dxfId="2052" priority="478" operator="containsText" text="Menor">
      <formula>NOT(ISERROR(SEARCH("Menor",AC10)))</formula>
    </cfRule>
    <cfRule type="containsText" dxfId="2051" priority="479" operator="containsText" text="Leve">
      <formula>NOT(ISERROR(SEARCH("Leve",AC10)))</formula>
    </cfRule>
  </conditionalFormatting>
  <conditionalFormatting sqref="AG10">
    <cfRule type="containsText" dxfId="2050" priority="466" operator="containsText" text="Extremo">
      <formula>NOT(ISERROR(SEARCH("Extremo",AG10)))</formula>
    </cfRule>
    <cfRule type="containsText" dxfId="2049" priority="467" operator="containsText" text="Alto">
      <formula>NOT(ISERROR(SEARCH("Alto",AG10)))</formula>
    </cfRule>
    <cfRule type="containsText" dxfId="2048" priority="468" operator="containsText" text="Moderado">
      <formula>NOT(ISERROR(SEARCH("Moderado",AG10)))</formula>
    </cfRule>
    <cfRule type="containsText" dxfId="2047" priority="469" operator="containsText" text="Menor">
      <formula>NOT(ISERROR(SEARCH("Menor",AG10)))</formula>
    </cfRule>
    <cfRule type="containsText" dxfId="2046" priority="470" operator="containsText" text="Bajo">
      <formula>NOT(ISERROR(SEARCH("Bajo",AG10)))</formula>
    </cfRule>
    <cfRule type="containsText" dxfId="2045" priority="471" operator="containsText" text="Moderado">
      <formula>NOT(ISERROR(SEARCH("Moderado",AG10)))</formula>
    </cfRule>
    <cfRule type="containsText" dxfId="2044" priority="472" operator="containsText" text="Extremo">
      <formula>NOT(ISERROR(SEARCH("Extremo",AG10)))</formula>
    </cfRule>
    <cfRule type="containsText" dxfId="2043" priority="473" operator="containsText" text="Baja">
      <formula>NOT(ISERROR(SEARCH("Baja",AG10)))</formula>
    </cfRule>
    <cfRule type="containsText" dxfId="2042" priority="474" operator="containsText" text="Alto">
      <formula>NOT(ISERROR(SEARCH("Alto",AG10)))</formula>
    </cfRule>
  </conditionalFormatting>
  <conditionalFormatting sqref="AA10:AA14">
    <cfRule type="containsText" dxfId="2041" priority="461" operator="containsText" text="Muy Alta">
      <formula>NOT(ISERROR(SEARCH("Muy Alta",AA10)))</formula>
    </cfRule>
    <cfRule type="containsText" dxfId="2040" priority="462" operator="containsText" text="Alta">
      <formula>NOT(ISERROR(SEARCH("Alta",AA10)))</formula>
    </cfRule>
    <cfRule type="containsText" dxfId="2039" priority="463" operator="containsText" text="Media">
      <formula>NOT(ISERROR(SEARCH("Media",AA10)))</formula>
    </cfRule>
    <cfRule type="containsText" dxfId="2038" priority="464" operator="containsText" text="Baja">
      <formula>NOT(ISERROR(SEARCH("Baja",AA10)))</formula>
    </cfRule>
    <cfRule type="containsText" dxfId="2037" priority="465" operator="containsText" text="Muy Baja">
      <formula>NOT(ISERROR(SEARCH("Muy Baja",AA10)))</formula>
    </cfRule>
  </conditionalFormatting>
  <conditionalFormatting sqref="AE10:AE14">
    <cfRule type="containsText" dxfId="2036" priority="456" operator="containsText" text="Catastrófico">
      <formula>NOT(ISERROR(SEARCH("Catastrófico",AE10)))</formula>
    </cfRule>
    <cfRule type="containsText" dxfId="2035" priority="457" operator="containsText" text="Moderado">
      <formula>NOT(ISERROR(SEARCH("Moderado",AE10)))</formula>
    </cfRule>
    <cfRule type="containsText" dxfId="2034" priority="458" operator="containsText" text="Menor">
      <formula>NOT(ISERROR(SEARCH("Menor",AE10)))</formula>
    </cfRule>
    <cfRule type="containsText" dxfId="2033" priority="459" operator="containsText" text="Leve">
      <formula>NOT(ISERROR(SEARCH("Leve",AE10)))</formula>
    </cfRule>
    <cfRule type="containsText" dxfId="2032" priority="460" operator="containsText" text="Mayor">
      <formula>NOT(ISERROR(SEARCH("Mayor",AE10)))</formula>
    </cfRule>
  </conditionalFormatting>
  <conditionalFormatting sqref="I15 I20 I40 I45 I25">
    <cfRule type="containsText" dxfId="2031" priority="433" operator="containsText" text="Muy Baja">
      <formula>NOT(ISERROR(SEARCH("Muy Baja",I15)))</formula>
    </cfRule>
    <cfRule type="containsText" dxfId="2030" priority="434" operator="containsText" text="Baja">
      <formula>NOT(ISERROR(SEARCH("Baja",I15)))</formula>
    </cfRule>
    <cfRule type="containsText" dxfId="2029" priority="436" operator="containsText" text="Muy Alta">
      <formula>NOT(ISERROR(SEARCH("Muy Alta",I15)))</formula>
    </cfRule>
    <cfRule type="containsText" dxfId="2028" priority="437" operator="containsText" text="Alta">
      <formula>NOT(ISERROR(SEARCH("Alta",I15)))</formula>
    </cfRule>
    <cfRule type="containsText" dxfId="2027" priority="438" operator="containsText" text="Media">
      <formula>NOT(ISERROR(SEARCH("Media",I15)))</formula>
    </cfRule>
    <cfRule type="containsText" dxfId="2026" priority="439" operator="containsText" text="Media">
      <formula>NOT(ISERROR(SEARCH("Media",I15)))</formula>
    </cfRule>
    <cfRule type="containsText" dxfId="2025" priority="440" operator="containsText" text="Media">
      <formula>NOT(ISERROR(SEARCH("Media",I15)))</formula>
    </cfRule>
    <cfRule type="containsText" dxfId="2024" priority="441" operator="containsText" text="Muy Baja">
      <formula>NOT(ISERROR(SEARCH("Muy Baja",I15)))</formula>
    </cfRule>
    <cfRule type="containsText" dxfId="2023" priority="442" operator="containsText" text="Baja">
      <formula>NOT(ISERROR(SEARCH("Baja",I15)))</formula>
    </cfRule>
    <cfRule type="containsText" dxfId="2022" priority="443" operator="containsText" text="Muy Baja">
      <formula>NOT(ISERROR(SEARCH("Muy Baja",I15)))</formula>
    </cfRule>
    <cfRule type="containsText" dxfId="2021" priority="444" operator="containsText" text="Muy Baja">
      <formula>NOT(ISERROR(SEARCH("Muy Baja",I15)))</formula>
    </cfRule>
    <cfRule type="containsText" dxfId="2020" priority="445" operator="containsText" text="Muy Baja">
      <formula>NOT(ISERROR(SEARCH("Muy Baja",I15)))</formula>
    </cfRule>
    <cfRule type="containsText" dxfId="2019" priority="446" operator="containsText" text="Muy Baja'Tabla probabilidad'!">
      <formula>NOT(ISERROR(SEARCH("Muy Baja'Tabla probabilidad'!",I15)))</formula>
    </cfRule>
    <cfRule type="containsText" dxfId="2018" priority="447" operator="containsText" text="Muy bajo">
      <formula>NOT(ISERROR(SEARCH("Muy bajo",I15)))</formula>
    </cfRule>
    <cfRule type="containsText" dxfId="2017" priority="448" operator="containsText" text="Alta">
      <formula>NOT(ISERROR(SEARCH("Alta",I15)))</formula>
    </cfRule>
    <cfRule type="containsText" dxfId="2016" priority="449" operator="containsText" text="Media">
      <formula>NOT(ISERROR(SEARCH("Media",I15)))</formula>
    </cfRule>
    <cfRule type="containsText" dxfId="2015" priority="450" operator="containsText" text="Baja">
      <formula>NOT(ISERROR(SEARCH("Baja",I15)))</formula>
    </cfRule>
    <cfRule type="containsText" dxfId="2014" priority="451" operator="containsText" text="Muy baja">
      <formula>NOT(ISERROR(SEARCH("Muy baja",I15)))</formula>
    </cfRule>
    <cfRule type="cellIs" dxfId="2013" priority="454" operator="between">
      <formula>1</formula>
      <formula>2</formula>
    </cfRule>
    <cfRule type="cellIs" dxfId="2012" priority="455" operator="between">
      <formula>0</formula>
      <formula>2</formula>
    </cfRule>
  </conditionalFormatting>
  <conditionalFormatting sqref="I15 I20 I40 I45 I25">
    <cfRule type="containsText" dxfId="2011" priority="435" operator="containsText" text="Muy Alta">
      <formula>NOT(ISERROR(SEARCH("Muy Alta",I15)))</formula>
    </cfRule>
  </conditionalFormatting>
  <conditionalFormatting sqref="Y15:Y19">
    <cfRule type="containsText" dxfId="2010" priority="427" operator="containsText" text="Muy Alta">
      <formula>NOT(ISERROR(SEARCH("Muy Alta",Y15)))</formula>
    </cfRule>
    <cfRule type="containsText" dxfId="2009" priority="428" operator="containsText" text="Alta">
      <formula>NOT(ISERROR(SEARCH("Alta",Y15)))</formula>
    </cfRule>
    <cfRule type="containsText" dxfId="2008" priority="429" operator="containsText" text="Media">
      <formula>NOT(ISERROR(SEARCH("Media",Y15)))</formula>
    </cfRule>
    <cfRule type="containsText" dxfId="2007" priority="430" operator="containsText" text="Muy Baja">
      <formula>NOT(ISERROR(SEARCH("Muy Baja",Y15)))</formula>
    </cfRule>
    <cfRule type="containsText" dxfId="2006" priority="431" operator="containsText" text="Baja">
      <formula>NOT(ISERROR(SEARCH("Baja",Y15)))</formula>
    </cfRule>
    <cfRule type="containsText" dxfId="2005" priority="432" operator="containsText" text="Muy Baja">
      <formula>NOT(ISERROR(SEARCH("Muy Baja",Y15)))</formula>
    </cfRule>
  </conditionalFormatting>
  <conditionalFormatting sqref="AC15:AC19">
    <cfRule type="containsText" dxfId="2004" priority="422" operator="containsText" text="Catastrófico">
      <formula>NOT(ISERROR(SEARCH("Catastrófico",AC15)))</formula>
    </cfRule>
    <cfRule type="containsText" dxfId="2003" priority="423" operator="containsText" text="Mayor">
      <formula>NOT(ISERROR(SEARCH("Mayor",AC15)))</formula>
    </cfRule>
    <cfRule type="containsText" dxfId="2002" priority="424" operator="containsText" text="Moderado">
      <formula>NOT(ISERROR(SEARCH("Moderado",AC15)))</formula>
    </cfRule>
    <cfRule type="containsText" dxfId="2001" priority="425" operator="containsText" text="Menor">
      <formula>NOT(ISERROR(SEARCH("Menor",AC15)))</formula>
    </cfRule>
    <cfRule type="containsText" dxfId="2000" priority="426" operator="containsText" text="Leve">
      <formula>NOT(ISERROR(SEARCH("Leve",AC15)))</formula>
    </cfRule>
  </conditionalFormatting>
  <conditionalFormatting sqref="AG15">
    <cfRule type="containsText" dxfId="1999" priority="413" operator="containsText" text="Extremo">
      <formula>NOT(ISERROR(SEARCH("Extremo",AG15)))</formula>
    </cfRule>
    <cfRule type="containsText" dxfId="1998" priority="414" operator="containsText" text="Alto">
      <formula>NOT(ISERROR(SEARCH("Alto",AG15)))</formula>
    </cfRule>
    <cfRule type="containsText" dxfId="1997" priority="415" operator="containsText" text="Moderado">
      <formula>NOT(ISERROR(SEARCH("Moderado",AG15)))</formula>
    </cfRule>
    <cfRule type="containsText" dxfId="1996" priority="416" operator="containsText" text="Menor">
      <formula>NOT(ISERROR(SEARCH("Menor",AG15)))</formula>
    </cfRule>
    <cfRule type="containsText" dxfId="1995" priority="417" operator="containsText" text="Bajo">
      <formula>NOT(ISERROR(SEARCH("Bajo",AG15)))</formula>
    </cfRule>
    <cfRule type="containsText" dxfId="1994" priority="418" operator="containsText" text="Moderado">
      <formula>NOT(ISERROR(SEARCH("Moderado",AG15)))</formula>
    </cfRule>
    <cfRule type="containsText" dxfId="1993" priority="419" operator="containsText" text="Extremo">
      <formula>NOT(ISERROR(SEARCH("Extremo",AG15)))</formula>
    </cfRule>
    <cfRule type="containsText" dxfId="1992" priority="420" operator="containsText" text="Baja">
      <formula>NOT(ISERROR(SEARCH("Baja",AG15)))</formula>
    </cfRule>
    <cfRule type="containsText" dxfId="1991" priority="421" operator="containsText" text="Alto">
      <formula>NOT(ISERROR(SEARCH("Alto",AG15)))</formula>
    </cfRule>
  </conditionalFormatting>
  <conditionalFormatting sqref="AA15:AA19">
    <cfRule type="containsText" dxfId="1990" priority="408" operator="containsText" text="Muy Alta">
      <formula>NOT(ISERROR(SEARCH("Muy Alta",AA15)))</formula>
    </cfRule>
    <cfRule type="containsText" dxfId="1989" priority="409" operator="containsText" text="Alta">
      <formula>NOT(ISERROR(SEARCH("Alta",AA15)))</formula>
    </cfRule>
    <cfRule type="containsText" dxfId="1988" priority="410" operator="containsText" text="Media">
      <formula>NOT(ISERROR(SEARCH("Media",AA15)))</formula>
    </cfRule>
    <cfRule type="containsText" dxfId="1987" priority="411" operator="containsText" text="Baja">
      <formula>NOT(ISERROR(SEARCH("Baja",AA15)))</formula>
    </cfRule>
    <cfRule type="containsText" dxfId="1986" priority="412" operator="containsText" text="Muy Baja">
      <formula>NOT(ISERROR(SEARCH("Muy Baja",AA15)))</formula>
    </cfRule>
  </conditionalFormatting>
  <conditionalFormatting sqref="AE15:AE19">
    <cfRule type="containsText" dxfId="1985" priority="403" operator="containsText" text="Catastrófico">
      <formula>NOT(ISERROR(SEARCH("Catastrófico",AE15)))</formula>
    </cfRule>
    <cfRule type="containsText" dxfId="1984" priority="404" operator="containsText" text="Moderado">
      <formula>NOT(ISERROR(SEARCH("Moderado",AE15)))</formula>
    </cfRule>
    <cfRule type="containsText" dxfId="1983" priority="405" operator="containsText" text="Menor">
      <formula>NOT(ISERROR(SEARCH("Menor",AE15)))</formula>
    </cfRule>
    <cfRule type="containsText" dxfId="1982" priority="406" operator="containsText" text="Leve">
      <formula>NOT(ISERROR(SEARCH("Leve",AE15)))</formula>
    </cfRule>
    <cfRule type="containsText" dxfId="1981" priority="407" operator="containsText" text="Mayor">
      <formula>NOT(ISERROR(SEARCH("Mayor",AE15)))</formula>
    </cfRule>
  </conditionalFormatting>
  <conditionalFormatting sqref="Y20:Y29">
    <cfRule type="containsText" dxfId="1980" priority="397" operator="containsText" text="Muy Alta">
      <formula>NOT(ISERROR(SEARCH("Muy Alta",Y20)))</formula>
    </cfRule>
    <cfRule type="containsText" dxfId="1979" priority="398" operator="containsText" text="Alta">
      <formula>NOT(ISERROR(SEARCH("Alta",Y20)))</formula>
    </cfRule>
    <cfRule type="containsText" dxfId="1978" priority="399" operator="containsText" text="Media">
      <formula>NOT(ISERROR(SEARCH("Media",Y20)))</formula>
    </cfRule>
    <cfRule type="containsText" dxfId="1977" priority="400" operator="containsText" text="Muy Baja">
      <formula>NOT(ISERROR(SEARCH("Muy Baja",Y20)))</formula>
    </cfRule>
    <cfRule type="containsText" dxfId="1976" priority="401" operator="containsText" text="Baja">
      <formula>NOT(ISERROR(SEARCH("Baja",Y20)))</formula>
    </cfRule>
    <cfRule type="containsText" dxfId="1975" priority="402" operator="containsText" text="Muy Baja">
      <formula>NOT(ISERROR(SEARCH("Muy Baja",Y20)))</formula>
    </cfRule>
  </conditionalFormatting>
  <conditionalFormatting sqref="AC20:AC29">
    <cfRule type="containsText" dxfId="1974" priority="392" operator="containsText" text="Catastrófico">
      <formula>NOT(ISERROR(SEARCH("Catastrófico",AC20)))</formula>
    </cfRule>
    <cfRule type="containsText" dxfId="1973" priority="393" operator="containsText" text="Mayor">
      <formula>NOT(ISERROR(SEARCH("Mayor",AC20)))</formula>
    </cfRule>
    <cfRule type="containsText" dxfId="1972" priority="394" operator="containsText" text="Moderado">
      <formula>NOT(ISERROR(SEARCH("Moderado",AC20)))</formula>
    </cfRule>
    <cfRule type="containsText" dxfId="1971" priority="395" operator="containsText" text="Menor">
      <formula>NOT(ISERROR(SEARCH("Menor",AC20)))</formula>
    </cfRule>
    <cfRule type="containsText" dxfId="1970" priority="396" operator="containsText" text="Leve">
      <formula>NOT(ISERROR(SEARCH("Leve",AC20)))</formula>
    </cfRule>
  </conditionalFormatting>
  <conditionalFormatting sqref="AG20 AG25">
    <cfRule type="containsText" dxfId="1969" priority="383" operator="containsText" text="Extremo">
      <formula>NOT(ISERROR(SEARCH("Extremo",AG20)))</formula>
    </cfRule>
    <cfRule type="containsText" dxfId="1968" priority="384" operator="containsText" text="Alto">
      <formula>NOT(ISERROR(SEARCH("Alto",AG20)))</formula>
    </cfRule>
    <cfRule type="containsText" dxfId="1967" priority="385" operator="containsText" text="Moderado">
      <formula>NOT(ISERROR(SEARCH("Moderado",AG20)))</formula>
    </cfRule>
    <cfRule type="containsText" dxfId="1966" priority="386" operator="containsText" text="Menor">
      <formula>NOT(ISERROR(SEARCH("Menor",AG20)))</formula>
    </cfRule>
    <cfRule type="containsText" dxfId="1965" priority="387" operator="containsText" text="Bajo">
      <formula>NOT(ISERROR(SEARCH("Bajo",AG20)))</formula>
    </cfRule>
    <cfRule type="containsText" dxfId="1964" priority="388" operator="containsText" text="Moderado">
      <formula>NOT(ISERROR(SEARCH("Moderado",AG20)))</formula>
    </cfRule>
    <cfRule type="containsText" dxfId="1963" priority="389" operator="containsText" text="Extremo">
      <formula>NOT(ISERROR(SEARCH("Extremo",AG20)))</formula>
    </cfRule>
    <cfRule type="containsText" dxfId="1962" priority="390" operator="containsText" text="Baja">
      <formula>NOT(ISERROR(SEARCH("Baja",AG20)))</formula>
    </cfRule>
    <cfRule type="containsText" dxfId="1961" priority="391" operator="containsText" text="Alto">
      <formula>NOT(ISERROR(SEARCH("Alto",AG20)))</formula>
    </cfRule>
  </conditionalFormatting>
  <conditionalFormatting sqref="AA20:AA29">
    <cfRule type="containsText" dxfId="1960" priority="378" operator="containsText" text="Muy Alta">
      <formula>NOT(ISERROR(SEARCH("Muy Alta",AA20)))</formula>
    </cfRule>
    <cfRule type="containsText" dxfId="1959" priority="379" operator="containsText" text="Alta">
      <formula>NOT(ISERROR(SEARCH("Alta",AA20)))</formula>
    </cfRule>
    <cfRule type="containsText" dxfId="1958" priority="380" operator="containsText" text="Media">
      <formula>NOT(ISERROR(SEARCH("Media",AA20)))</formula>
    </cfRule>
    <cfRule type="containsText" dxfId="1957" priority="381" operator="containsText" text="Baja">
      <formula>NOT(ISERROR(SEARCH("Baja",AA20)))</formula>
    </cfRule>
    <cfRule type="containsText" dxfId="1956" priority="382" operator="containsText" text="Muy Baja">
      <formula>NOT(ISERROR(SEARCH("Muy Baja",AA20)))</formula>
    </cfRule>
  </conditionalFormatting>
  <conditionalFormatting sqref="AE20:AE29">
    <cfRule type="containsText" dxfId="1955" priority="373" operator="containsText" text="Catastrófico">
      <formula>NOT(ISERROR(SEARCH("Catastrófico",AE20)))</formula>
    </cfRule>
    <cfRule type="containsText" dxfId="1954" priority="374" operator="containsText" text="Moderado">
      <formula>NOT(ISERROR(SEARCH("Moderado",AE20)))</formula>
    </cfRule>
    <cfRule type="containsText" dxfId="1953" priority="375" operator="containsText" text="Menor">
      <formula>NOT(ISERROR(SEARCH("Menor",AE20)))</formula>
    </cfRule>
    <cfRule type="containsText" dxfId="1952" priority="376" operator="containsText" text="Leve">
      <formula>NOT(ISERROR(SEARCH("Leve",AE20)))</formula>
    </cfRule>
    <cfRule type="containsText" dxfId="1951" priority="377" operator="containsText" text="Mayor">
      <formula>NOT(ISERROR(SEARCH("Mayor",AE20)))</formula>
    </cfRule>
  </conditionalFormatting>
  <conditionalFormatting sqref="Y40:Y44">
    <cfRule type="containsText" dxfId="1950" priority="367" operator="containsText" text="Muy Alta">
      <formula>NOT(ISERROR(SEARCH("Muy Alta",Y40)))</formula>
    </cfRule>
    <cfRule type="containsText" dxfId="1949" priority="368" operator="containsText" text="Alta">
      <formula>NOT(ISERROR(SEARCH("Alta",Y40)))</formula>
    </cfRule>
    <cfRule type="containsText" dxfId="1948" priority="369" operator="containsText" text="Media">
      <formula>NOT(ISERROR(SEARCH("Media",Y40)))</formula>
    </cfRule>
    <cfRule type="containsText" dxfId="1947" priority="370" operator="containsText" text="Muy Baja">
      <formula>NOT(ISERROR(SEARCH("Muy Baja",Y40)))</formula>
    </cfRule>
    <cfRule type="containsText" dxfId="1946" priority="371" operator="containsText" text="Baja">
      <formula>NOT(ISERROR(SEARCH("Baja",Y40)))</formula>
    </cfRule>
    <cfRule type="containsText" dxfId="1945" priority="372" operator="containsText" text="Muy Baja">
      <formula>NOT(ISERROR(SEARCH("Muy Baja",Y40)))</formula>
    </cfRule>
  </conditionalFormatting>
  <conditionalFormatting sqref="AC40:AC44">
    <cfRule type="containsText" dxfId="1944" priority="362" operator="containsText" text="Catastrófico">
      <formula>NOT(ISERROR(SEARCH("Catastrófico",AC40)))</formula>
    </cfRule>
    <cfRule type="containsText" dxfId="1943" priority="363" operator="containsText" text="Mayor">
      <formula>NOT(ISERROR(SEARCH("Mayor",AC40)))</formula>
    </cfRule>
    <cfRule type="containsText" dxfId="1942" priority="364" operator="containsText" text="Moderado">
      <formula>NOT(ISERROR(SEARCH("Moderado",AC40)))</formula>
    </cfRule>
    <cfRule type="containsText" dxfId="1941" priority="365" operator="containsText" text="Menor">
      <formula>NOT(ISERROR(SEARCH("Menor",AC40)))</formula>
    </cfRule>
    <cfRule type="containsText" dxfId="1940" priority="366" operator="containsText" text="Leve">
      <formula>NOT(ISERROR(SEARCH("Leve",AC40)))</formula>
    </cfRule>
  </conditionalFormatting>
  <conditionalFormatting sqref="AG40">
    <cfRule type="containsText" dxfId="1939" priority="353" operator="containsText" text="Extremo">
      <formula>NOT(ISERROR(SEARCH("Extremo",AG40)))</formula>
    </cfRule>
    <cfRule type="containsText" dxfId="1938" priority="354" operator="containsText" text="Alto">
      <formula>NOT(ISERROR(SEARCH("Alto",AG40)))</formula>
    </cfRule>
    <cfRule type="containsText" dxfId="1937" priority="355" operator="containsText" text="Moderado">
      <formula>NOT(ISERROR(SEARCH("Moderado",AG40)))</formula>
    </cfRule>
    <cfRule type="containsText" dxfId="1936" priority="356" operator="containsText" text="Menor">
      <formula>NOT(ISERROR(SEARCH("Menor",AG40)))</formula>
    </cfRule>
    <cfRule type="containsText" dxfId="1935" priority="357" operator="containsText" text="Bajo">
      <formula>NOT(ISERROR(SEARCH("Bajo",AG40)))</formula>
    </cfRule>
    <cfRule type="containsText" dxfId="1934" priority="358" operator="containsText" text="Moderado">
      <formula>NOT(ISERROR(SEARCH("Moderado",AG40)))</formula>
    </cfRule>
    <cfRule type="containsText" dxfId="1933" priority="359" operator="containsText" text="Extremo">
      <formula>NOT(ISERROR(SEARCH("Extremo",AG40)))</formula>
    </cfRule>
    <cfRule type="containsText" dxfId="1932" priority="360" operator="containsText" text="Baja">
      <formula>NOT(ISERROR(SEARCH("Baja",AG40)))</formula>
    </cfRule>
    <cfRule type="containsText" dxfId="1931" priority="361" operator="containsText" text="Alto">
      <formula>NOT(ISERROR(SEARCH("Alto",AG40)))</formula>
    </cfRule>
  </conditionalFormatting>
  <conditionalFormatting sqref="AA40:AA44">
    <cfRule type="containsText" dxfId="1930" priority="348" operator="containsText" text="Muy Alta">
      <formula>NOT(ISERROR(SEARCH("Muy Alta",AA40)))</formula>
    </cfRule>
    <cfRule type="containsText" dxfId="1929" priority="349" operator="containsText" text="Alta">
      <formula>NOT(ISERROR(SEARCH("Alta",AA40)))</formula>
    </cfRule>
    <cfRule type="containsText" dxfId="1928" priority="350" operator="containsText" text="Media">
      <formula>NOT(ISERROR(SEARCH("Media",AA40)))</formula>
    </cfRule>
    <cfRule type="containsText" dxfId="1927" priority="351" operator="containsText" text="Baja">
      <formula>NOT(ISERROR(SEARCH("Baja",AA40)))</formula>
    </cfRule>
    <cfRule type="containsText" dxfId="1926" priority="352" operator="containsText" text="Muy Baja">
      <formula>NOT(ISERROR(SEARCH("Muy Baja",AA40)))</formula>
    </cfRule>
  </conditionalFormatting>
  <conditionalFormatting sqref="AE40:AE44">
    <cfRule type="containsText" dxfId="1925" priority="343" operator="containsText" text="Catastrófico">
      <formula>NOT(ISERROR(SEARCH("Catastrófico",AE40)))</formula>
    </cfRule>
    <cfRule type="containsText" dxfId="1924" priority="344" operator="containsText" text="Moderado">
      <formula>NOT(ISERROR(SEARCH("Moderado",AE40)))</formula>
    </cfRule>
    <cfRule type="containsText" dxfId="1923" priority="345" operator="containsText" text="Menor">
      <formula>NOT(ISERROR(SEARCH("Menor",AE40)))</formula>
    </cfRule>
    <cfRule type="containsText" dxfId="1922" priority="346" operator="containsText" text="Leve">
      <formula>NOT(ISERROR(SEARCH("Leve",AE40)))</formula>
    </cfRule>
    <cfRule type="containsText" dxfId="1921" priority="347" operator="containsText" text="Mayor">
      <formula>NOT(ISERROR(SEARCH("Mayor",AE40)))</formula>
    </cfRule>
  </conditionalFormatting>
  <conditionalFormatting sqref="Y45:Y49">
    <cfRule type="containsText" dxfId="1920" priority="337" operator="containsText" text="Muy Alta">
      <formula>NOT(ISERROR(SEARCH("Muy Alta",Y45)))</formula>
    </cfRule>
    <cfRule type="containsText" dxfId="1919" priority="338" operator="containsText" text="Alta">
      <formula>NOT(ISERROR(SEARCH("Alta",Y45)))</formula>
    </cfRule>
    <cfRule type="containsText" dxfId="1918" priority="339" operator="containsText" text="Media">
      <formula>NOT(ISERROR(SEARCH("Media",Y45)))</formula>
    </cfRule>
    <cfRule type="containsText" dxfId="1917" priority="340" operator="containsText" text="Muy Baja">
      <formula>NOT(ISERROR(SEARCH("Muy Baja",Y45)))</formula>
    </cfRule>
    <cfRule type="containsText" dxfId="1916" priority="341" operator="containsText" text="Baja">
      <formula>NOT(ISERROR(SEARCH("Baja",Y45)))</formula>
    </cfRule>
    <cfRule type="containsText" dxfId="1915" priority="342" operator="containsText" text="Muy Baja">
      <formula>NOT(ISERROR(SEARCH("Muy Baja",Y45)))</formula>
    </cfRule>
  </conditionalFormatting>
  <conditionalFormatting sqref="AC45:AC49">
    <cfRule type="containsText" dxfId="1914" priority="332" operator="containsText" text="Catastrófico">
      <formula>NOT(ISERROR(SEARCH("Catastrófico",AC45)))</formula>
    </cfRule>
    <cfRule type="containsText" dxfId="1913" priority="333" operator="containsText" text="Mayor">
      <formula>NOT(ISERROR(SEARCH("Mayor",AC45)))</formula>
    </cfRule>
    <cfRule type="containsText" dxfId="1912" priority="334" operator="containsText" text="Moderado">
      <formula>NOT(ISERROR(SEARCH("Moderado",AC45)))</formula>
    </cfRule>
    <cfRule type="containsText" dxfId="1911" priority="335" operator="containsText" text="Menor">
      <formula>NOT(ISERROR(SEARCH("Menor",AC45)))</formula>
    </cfRule>
    <cfRule type="containsText" dxfId="1910" priority="336" operator="containsText" text="Leve">
      <formula>NOT(ISERROR(SEARCH("Leve",AC45)))</formula>
    </cfRule>
  </conditionalFormatting>
  <conditionalFormatting sqref="AG45">
    <cfRule type="containsText" dxfId="1909" priority="323" operator="containsText" text="Extremo">
      <formula>NOT(ISERROR(SEARCH("Extremo",AG45)))</formula>
    </cfRule>
    <cfRule type="containsText" dxfId="1908" priority="324" operator="containsText" text="Alto">
      <formula>NOT(ISERROR(SEARCH("Alto",AG45)))</formula>
    </cfRule>
    <cfRule type="containsText" dxfId="1907" priority="325" operator="containsText" text="Moderado">
      <formula>NOT(ISERROR(SEARCH("Moderado",AG45)))</formula>
    </cfRule>
    <cfRule type="containsText" dxfId="1906" priority="326" operator="containsText" text="Menor">
      <formula>NOT(ISERROR(SEARCH("Menor",AG45)))</formula>
    </cfRule>
    <cfRule type="containsText" dxfId="1905" priority="327" operator="containsText" text="Bajo">
      <formula>NOT(ISERROR(SEARCH("Bajo",AG45)))</formula>
    </cfRule>
    <cfRule type="containsText" dxfId="1904" priority="328" operator="containsText" text="Moderado">
      <formula>NOT(ISERROR(SEARCH("Moderado",AG45)))</formula>
    </cfRule>
    <cfRule type="containsText" dxfId="1903" priority="329" operator="containsText" text="Extremo">
      <formula>NOT(ISERROR(SEARCH("Extremo",AG45)))</formula>
    </cfRule>
    <cfRule type="containsText" dxfId="1902" priority="330" operator="containsText" text="Baja">
      <formula>NOT(ISERROR(SEARCH("Baja",AG45)))</formula>
    </cfRule>
    <cfRule type="containsText" dxfId="1901" priority="331" operator="containsText" text="Alto">
      <formula>NOT(ISERROR(SEARCH("Alto",AG45)))</formula>
    </cfRule>
  </conditionalFormatting>
  <conditionalFormatting sqref="AA45:AA49">
    <cfRule type="containsText" dxfId="1900" priority="318" operator="containsText" text="Muy Alta">
      <formula>NOT(ISERROR(SEARCH("Muy Alta",AA45)))</formula>
    </cfRule>
    <cfRule type="containsText" dxfId="1899" priority="319" operator="containsText" text="Alta">
      <formula>NOT(ISERROR(SEARCH("Alta",AA45)))</formula>
    </cfRule>
    <cfRule type="containsText" dxfId="1898" priority="320" operator="containsText" text="Media">
      <formula>NOT(ISERROR(SEARCH("Media",AA45)))</formula>
    </cfRule>
    <cfRule type="containsText" dxfId="1897" priority="321" operator="containsText" text="Baja">
      <formula>NOT(ISERROR(SEARCH("Baja",AA45)))</formula>
    </cfRule>
    <cfRule type="containsText" dxfId="1896" priority="322" operator="containsText" text="Muy Baja">
      <formula>NOT(ISERROR(SEARCH("Muy Baja",AA45)))</formula>
    </cfRule>
  </conditionalFormatting>
  <conditionalFormatting sqref="AE45:AE49">
    <cfRule type="containsText" dxfId="1895" priority="313" operator="containsText" text="Catastrófico">
      <formula>NOT(ISERROR(SEARCH("Catastrófico",AE45)))</formula>
    </cfRule>
    <cfRule type="containsText" dxfId="1894" priority="314" operator="containsText" text="Moderado">
      <formula>NOT(ISERROR(SEARCH("Moderado",AE45)))</formula>
    </cfRule>
    <cfRule type="containsText" dxfId="1893" priority="315" operator="containsText" text="Menor">
      <formula>NOT(ISERROR(SEARCH("Menor",AE45)))</formula>
    </cfRule>
    <cfRule type="containsText" dxfId="1892" priority="316" operator="containsText" text="Leve">
      <formula>NOT(ISERROR(SEARCH("Leve",AE45)))</formula>
    </cfRule>
    <cfRule type="containsText" dxfId="1891" priority="317" operator="containsText" text="Mayor">
      <formula>NOT(ISERROR(SEARCH("Mayor",AE45)))</formula>
    </cfRule>
  </conditionalFormatting>
  <conditionalFormatting sqref="N50 N55">
    <cfRule type="containsText" dxfId="1890" priority="308" operator="containsText" text="Extremo">
      <formula>NOT(ISERROR(SEARCH("Extremo",N50)))</formula>
    </cfRule>
    <cfRule type="containsText" dxfId="1889" priority="309" operator="containsText" text="Alto">
      <formula>NOT(ISERROR(SEARCH("Alto",N50)))</formula>
    </cfRule>
    <cfRule type="containsText" dxfId="1888" priority="310" operator="containsText" text="Bajo">
      <formula>NOT(ISERROR(SEARCH("Bajo",N50)))</formula>
    </cfRule>
    <cfRule type="containsText" dxfId="1887" priority="311" operator="containsText" text="Moderado">
      <formula>NOT(ISERROR(SEARCH("Moderado",N50)))</formula>
    </cfRule>
    <cfRule type="containsText" dxfId="1886" priority="312" operator="containsText" text="Extremo">
      <formula>NOT(ISERROR(SEARCH("Extremo",N50)))</formula>
    </cfRule>
  </conditionalFormatting>
  <conditionalFormatting sqref="I50 I55">
    <cfRule type="containsText" dxfId="1885" priority="285" operator="containsText" text="Muy Baja">
      <formula>NOT(ISERROR(SEARCH("Muy Baja",I50)))</formula>
    </cfRule>
    <cfRule type="containsText" dxfId="1884" priority="286" operator="containsText" text="Baja">
      <formula>NOT(ISERROR(SEARCH("Baja",I50)))</formula>
    </cfRule>
    <cfRule type="containsText" dxfId="1883" priority="288" operator="containsText" text="Muy Alta">
      <formula>NOT(ISERROR(SEARCH("Muy Alta",I50)))</formula>
    </cfRule>
    <cfRule type="containsText" dxfId="1882" priority="289" operator="containsText" text="Alta">
      <formula>NOT(ISERROR(SEARCH("Alta",I50)))</formula>
    </cfRule>
    <cfRule type="containsText" dxfId="1881" priority="290" operator="containsText" text="Media">
      <formula>NOT(ISERROR(SEARCH("Media",I50)))</formula>
    </cfRule>
    <cfRule type="containsText" dxfId="1880" priority="291" operator="containsText" text="Media">
      <formula>NOT(ISERROR(SEARCH("Media",I50)))</formula>
    </cfRule>
    <cfRule type="containsText" dxfId="1879" priority="292" operator="containsText" text="Media">
      <formula>NOT(ISERROR(SEARCH("Media",I50)))</formula>
    </cfRule>
    <cfRule type="containsText" dxfId="1878" priority="293" operator="containsText" text="Muy Baja">
      <formula>NOT(ISERROR(SEARCH("Muy Baja",I50)))</formula>
    </cfRule>
    <cfRule type="containsText" dxfId="1877" priority="294" operator="containsText" text="Baja">
      <formula>NOT(ISERROR(SEARCH("Baja",I50)))</formula>
    </cfRule>
    <cfRule type="containsText" dxfId="1876" priority="295" operator="containsText" text="Muy Baja">
      <formula>NOT(ISERROR(SEARCH("Muy Baja",I50)))</formula>
    </cfRule>
    <cfRule type="containsText" dxfId="1875" priority="296" operator="containsText" text="Muy Baja">
      <formula>NOT(ISERROR(SEARCH("Muy Baja",I50)))</formula>
    </cfRule>
    <cfRule type="containsText" dxfId="1874" priority="297" operator="containsText" text="Muy Baja">
      <formula>NOT(ISERROR(SEARCH("Muy Baja",I50)))</formula>
    </cfRule>
    <cfRule type="containsText" dxfId="1873" priority="298" operator="containsText" text="Muy Baja'Tabla probabilidad'!">
      <formula>NOT(ISERROR(SEARCH("Muy Baja'Tabla probabilidad'!",I50)))</formula>
    </cfRule>
    <cfRule type="containsText" dxfId="1872" priority="299" operator="containsText" text="Muy bajo">
      <formula>NOT(ISERROR(SEARCH("Muy bajo",I50)))</formula>
    </cfRule>
    <cfRule type="containsText" dxfId="1871" priority="300" operator="containsText" text="Alta">
      <formula>NOT(ISERROR(SEARCH("Alta",I50)))</formula>
    </cfRule>
    <cfRule type="containsText" dxfId="1870" priority="301" operator="containsText" text="Media">
      <formula>NOT(ISERROR(SEARCH("Media",I50)))</formula>
    </cfRule>
    <cfRule type="containsText" dxfId="1869" priority="302" operator="containsText" text="Baja">
      <formula>NOT(ISERROR(SEARCH("Baja",I50)))</formula>
    </cfRule>
    <cfRule type="containsText" dxfId="1868" priority="303" operator="containsText" text="Muy baja">
      <formula>NOT(ISERROR(SEARCH("Muy baja",I50)))</formula>
    </cfRule>
    <cfRule type="cellIs" dxfId="1867" priority="306" operator="between">
      <formula>1</formula>
      <formula>2</formula>
    </cfRule>
    <cfRule type="cellIs" dxfId="1866" priority="307" operator="between">
      <formula>0</formula>
      <formula>2</formula>
    </cfRule>
  </conditionalFormatting>
  <conditionalFormatting sqref="I50 I55">
    <cfRule type="containsText" dxfId="1865" priority="287" operator="containsText" text="Muy Alta">
      <formula>NOT(ISERROR(SEARCH("Muy Alta",I50)))</formula>
    </cfRule>
  </conditionalFormatting>
  <conditionalFormatting sqref="Y50:Y54">
    <cfRule type="containsText" dxfId="1864" priority="279" operator="containsText" text="Muy Alta">
      <formula>NOT(ISERROR(SEARCH("Muy Alta",Y50)))</formula>
    </cfRule>
    <cfRule type="containsText" dxfId="1863" priority="280" operator="containsText" text="Alta">
      <formula>NOT(ISERROR(SEARCH("Alta",Y50)))</formula>
    </cfRule>
    <cfRule type="containsText" dxfId="1862" priority="281" operator="containsText" text="Media">
      <formula>NOT(ISERROR(SEARCH("Media",Y50)))</formula>
    </cfRule>
    <cfRule type="containsText" dxfId="1861" priority="282" operator="containsText" text="Muy Baja">
      <formula>NOT(ISERROR(SEARCH("Muy Baja",Y50)))</formula>
    </cfRule>
    <cfRule type="containsText" dxfId="1860" priority="283" operator="containsText" text="Baja">
      <formula>NOT(ISERROR(SEARCH("Baja",Y50)))</formula>
    </cfRule>
    <cfRule type="containsText" dxfId="1859" priority="284" operator="containsText" text="Muy Baja">
      <formula>NOT(ISERROR(SEARCH("Muy Baja",Y50)))</formula>
    </cfRule>
  </conditionalFormatting>
  <conditionalFormatting sqref="AC50:AC54">
    <cfRule type="containsText" dxfId="1858" priority="274" operator="containsText" text="Catastrófico">
      <formula>NOT(ISERROR(SEARCH("Catastrófico",AC50)))</formula>
    </cfRule>
    <cfRule type="containsText" dxfId="1857" priority="275" operator="containsText" text="Mayor">
      <formula>NOT(ISERROR(SEARCH("Mayor",AC50)))</formula>
    </cfRule>
    <cfRule type="containsText" dxfId="1856" priority="276" operator="containsText" text="Moderado">
      <formula>NOT(ISERROR(SEARCH("Moderado",AC50)))</formula>
    </cfRule>
    <cfRule type="containsText" dxfId="1855" priority="277" operator="containsText" text="Menor">
      <formula>NOT(ISERROR(SEARCH("Menor",AC50)))</formula>
    </cfRule>
    <cfRule type="containsText" dxfId="1854" priority="278" operator="containsText" text="Leve">
      <formula>NOT(ISERROR(SEARCH("Leve",AC50)))</formula>
    </cfRule>
  </conditionalFormatting>
  <conditionalFormatting sqref="AG50">
    <cfRule type="containsText" dxfId="1853" priority="265" operator="containsText" text="Extremo">
      <formula>NOT(ISERROR(SEARCH("Extremo",AG50)))</formula>
    </cfRule>
    <cfRule type="containsText" dxfId="1852" priority="266" operator="containsText" text="Alto">
      <formula>NOT(ISERROR(SEARCH("Alto",AG50)))</formula>
    </cfRule>
    <cfRule type="containsText" dxfId="1851" priority="267" operator="containsText" text="Moderado">
      <formula>NOT(ISERROR(SEARCH("Moderado",AG50)))</formula>
    </cfRule>
    <cfRule type="containsText" dxfId="1850" priority="268" operator="containsText" text="Menor">
      <formula>NOT(ISERROR(SEARCH("Menor",AG50)))</formula>
    </cfRule>
    <cfRule type="containsText" dxfId="1849" priority="269" operator="containsText" text="Bajo">
      <formula>NOT(ISERROR(SEARCH("Bajo",AG50)))</formula>
    </cfRule>
    <cfRule type="containsText" dxfId="1848" priority="270" operator="containsText" text="Moderado">
      <formula>NOT(ISERROR(SEARCH("Moderado",AG50)))</formula>
    </cfRule>
    <cfRule type="containsText" dxfId="1847" priority="271" operator="containsText" text="Extremo">
      <formula>NOT(ISERROR(SEARCH("Extremo",AG50)))</formula>
    </cfRule>
    <cfRule type="containsText" dxfId="1846" priority="272" operator="containsText" text="Baja">
      <formula>NOT(ISERROR(SEARCH("Baja",AG50)))</formula>
    </cfRule>
    <cfRule type="containsText" dxfId="1845" priority="273" operator="containsText" text="Alto">
      <formula>NOT(ISERROR(SEARCH("Alto",AG50)))</formula>
    </cfRule>
  </conditionalFormatting>
  <conditionalFormatting sqref="AA50:AA54">
    <cfRule type="containsText" dxfId="1844" priority="260" operator="containsText" text="Muy Alta">
      <formula>NOT(ISERROR(SEARCH("Muy Alta",AA50)))</formula>
    </cfRule>
    <cfRule type="containsText" dxfId="1843" priority="261" operator="containsText" text="Alta">
      <formula>NOT(ISERROR(SEARCH("Alta",AA50)))</formula>
    </cfRule>
    <cfRule type="containsText" dxfId="1842" priority="262" operator="containsText" text="Media">
      <formula>NOT(ISERROR(SEARCH("Media",AA50)))</formula>
    </cfRule>
    <cfRule type="containsText" dxfId="1841" priority="263" operator="containsText" text="Baja">
      <formula>NOT(ISERROR(SEARCH("Baja",AA50)))</formula>
    </cfRule>
    <cfRule type="containsText" dxfId="1840" priority="264" operator="containsText" text="Muy Baja">
      <formula>NOT(ISERROR(SEARCH("Muy Baja",AA50)))</formula>
    </cfRule>
  </conditionalFormatting>
  <conditionalFormatting sqref="AE50:AE54">
    <cfRule type="containsText" dxfId="1839" priority="255" operator="containsText" text="Catastrófico">
      <formula>NOT(ISERROR(SEARCH("Catastrófico",AE50)))</formula>
    </cfRule>
    <cfRule type="containsText" dxfId="1838" priority="256" operator="containsText" text="Moderado">
      <formula>NOT(ISERROR(SEARCH("Moderado",AE50)))</formula>
    </cfRule>
    <cfRule type="containsText" dxfId="1837" priority="257" operator="containsText" text="Menor">
      <formula>NOT(ISERROR(SEARCH("Menor",AE50)))</formula>
    </cfRule>
    <cfRule type="containsText" dxfId="1836" priority="258" operator="containsText" text="Leve">
      <formula>NOT(ISERROR(SEARCH("Leve",AE50)))</formula>
    </cfRule>
    <cfRule type="containsText" dxfId="1835" priority="259" operator="containsText" text="Mayor">
      <formula>NOT(ISERROR(SEARCH("Mayor",AE50)))</formula>
    </cfRule>
  </conditionalFormatting>
  <conditionalFormatting sqref="Y55:Y59">
    <cfRule type="containsText" dxfId="1834" priority="249" operator="containsText" text="Muy Alta">
      <formula>NOT(ISERROR(SEARCH("Muy Alta",Y55)))</formula>
    </cfRule>
    <cfRule type="containsText" dxfId="1833" priority="250" operator="containsText" text="Alta">
      <formula>NOT(ISERROR(SEARCH("Alta",Y55)))</formula>
    </cfRule>
    <cfRule type="containsText" dxfId="1832" priority="251" operator="containsText" text="Media">
      <formula>NOT(ISERROR(SEARCH("Media",Y55)))</formula>
    </cfRule>
    <cfRule type="containsText" dxfId="1831" priority="252" operator="containsText" text="Muy Baja">
      <formula>NOT(ISERROR(SEARCH("Muy Baja",Y55)))</formula>
    </cfRule>
    <cfRule type="containsText" dxfId="1830" priority="253" operator="containsText" text="Baja">
      <formula>NOT(ISERROR(SEARCH("Baja",Y55)))</formula>
    </cfRule>
    <cfRule type="containsText" dxfId="1829" priority="254" operator="containsText" text="Muy Baja">
      <formula>NOT(ISERROR(SEARCH("Muy Baja",Y55)))</formula>
    </cfRule>
  </conditionalFormatting>
  <conditionalFormatting sqref="AC55:AC59">
    <cfRule type="containsText" dxfId="1828" priority="244" operator="containsText" text="Catastrófico">
      <formula>NOT(ISERROR(SEARCH("Catastrófico",AC55)))</formula>
    </cfRule>
    <cfRule type="containsText" dxfId="1827" priority="245" operator="containsText" text="Mayor">
      <formula>NOT(ISERROR(SEARCH("Mayor",AC55)))</formula>
    </cfRule>
    <cfRule type="containsText" dxfId="1826" priority="246" operator="containsText" text="Moderado">
      <formula>NOT(ISERROR(SEARCH("Moderado",AC55)))</formula>
    </cfRule>
    <cfRule type="containsText" dxfId="1825" priority="247" operator="containsText" text="Menor">
      <formula>NOT(ISERROR(SEARCH("Menor",AC55)))</formula>
    </cfRule>
    <cfRule type="containsText" dxfId="1824" priority="248" operator="containsText" text="Leve">
      <formula>NOT(ISERROR(SEARCH("Leve",AC55)))</formula>
    </cfRule>
  </conditionalFormatting>
  <conditionalFormatting sqref="AG55">
    <cfRule type="containsText" dxfId="1823" priority="235" operator="containsText" text="Extremo">
      <formula>NOT(ISERROR(SEARCH("Extremo",AG55)))</formula>
    </cfRule>
    <cfRule type="containsText" dxfId="1822" priority="236" operator="containsText" text="Alto">
      <formula>NOT(ISERROR(SEARCH("Alto",AG55)))</formula>
    </cfRule>
    <cfRule type="containsText" dxfId="1821" priority="237" operator="containsText" text="Moderado">
      <formula>NOT(ISERROR(SEARCH("Moderado",AG55)))</formula>
    </cfRule>
    <cfRule type="containsText" dxfId="1820" priority="238" operator="containsText" text="Menor">
      <formula>NOT(ISERROR(SEARCH("Menor",AG55)))</formula>
    </cfRule>
    <cfRule type="containsText" dxfId="1819" priority="239" operator="containsText" text="Bajo">
      <formula>NOT(ISERROR(SEARCH("Bajo",AG55)))</formula>
    </cfRule>
    <cfRule type="containsText" dxfId="1818" priority="240" operator="containsText" text="Moderado">
      <formula>NOT(ISERROR(SEARCH("Moderado",AG55)))</formula>
    </cfRule>
    <cfRule type="containsText" dxfId="1817" priority="241" operator="containsText" text="Extremo">
      <formula>NOT(ISERROR(SEARCH("Extremo",AG55)))</formula>
    </cfRule>
    <cfRule type="containsText" dxfId="1816" priority="242" operator="containsText" text="Baja">
      <formula>NOT(ISERROR(SEARCH("Baja",AG55)))</formula>
    </cfRule>
    <cfRule type="containsText" dxfId="1815" priority="243" operator="containsText" text="Alto">
      <formula>NOT(ISERROR(SEARCH("Alto",AG55)))</formula>
    </cfRule>
  </conditionalFormatting>
  <conditionalFormatting sqref="AA55:AA59">
    <cfRule type="containsText" dxfId="1814" priority="230" operator="containsText" text="Muy Alta">
      <formula>NOT(ISERROR(SEARCH("Muy Alta",AA55)))</formula>
    </cfRule>
    <cfRule type="containsText" dxfId="1813" priority="231" operator="containsText" text="Alta">
      <formula>NOT(ISERROR(SEARCH("Alta",AA55)))</formula>
    </cfRule>
    <cfRule type="containsText" dxfId="1812" priority="232" operator="containsText" text="Media">
      <formula>NOT(ISERROR(SEARCH("Media",AA55)))</formula>
    </cfRule>
    <cfRule type="containsText" dxfId="1811" priority="233" operator="containsText" text="Baja">
      <formula>NOT(ISERROR(SEARCH("Baja",AA55)))</formula>
    </cfRule>
    <cfRule type="containsText" dxfId="1810" priority="234" operator="containsText" text="Muy Baja">
      <formula>NOT(ISERROR(SEARCH("Muy Baja",AA55)))</formula>
    </cfRule>
  </conditionalFormatting>
  <conditionalFormatting sqref="AE55:AE59">
    <cfRule type="containsText" dxfId="1809" priority="225" operator="containsText" text="Catastrófico">
      <formula>NOT(ISERROR(SEARCH("Catastrófico",AE55)))</formula>
    </cfRule>
    <cfRule type="containsText" dxfId="1808" priority="226" operator="containsText" text="Moderado">
      <formula>NOT(ISERROR(SEARCH("Moderado",AE55)))</formula>
    </cfRule>
    <cfRule type="containsText" dxfId="1807" priority="227" operator="containsText" text="Menor">
      <formula>NOT(ISERROR(SEARCH("Menor",AE55)))</formula>
    </cfRule>
    <cfRule type="containsText" dxfId="1806" priority="228" operator="containsText" text="Leve">
      <formula>NOT(ISERROR(SEARCH("Leve",AE55)))</formula>
    </cfRule>
    <cfRule type="containsText" dxfId="1805" priority="229" operator="containsText" text="Mayor">
      <formula>NOT(ISERROR(SEARCH("Mayor",AE55)))</formula>
    </cfRule>
  </conditionalFormatting>
  <conditionalFormatting sqref="N30">
    <cfRule type="containsText" dxfId="1804" priority="220" operator="containsText" text="Extremo">
      <formula>NOT(ISERROR(SEARCH("Extremo",N30)))</formula>
    </cfRule>
    <cfRule type="containsText" dxfId="1803" priority="221" operator="containsText" text="Alto">
      <formula>NOT(ISERROR(SEARCH("Alto",N30)))</formula>
    </cfRule>
    <cfRule type="containsText" dxfId="1802" priority="222" operator="containsText" text="Bajo">
      <formula>NOT(ISERROR(SEARCH("Bajo",N30)))</formula>
    </cfRule>
    <cfRule type="containsText" dxfId="1801" priority="223" operator="containsText" text="Moderado">
      <formula>NOT(ISERROR(SEARCH("Moderado",N30)))</formula>
    </cfRule>
    <cfRule type="containsText" dxfId="1800" priority="224" operator="containsText" text="Extremo">
      <formula>NOT(ISERROR(SEARCH("Extremo",N30)))</formula>
    </cfRule>
  </conditionalFormatting>
  <conditionalFormatting sqref="I30">
    <cfRule type="containsText" dxfId="1799" priority="197" operator="containsText" text="Muy Baja">
      <formula>NOT(ISERROR(SEARCH("Muy Baja",I30)))</formula>
    </cfRule>
    <cfRule type="containsText" dxfId="1798" priority="198" operator="containsText" text="Baja">
      <formula>NOT(ISERROR(SEARCH("Baja",I30)))</formula>
    </cfRule>
    <cfRule type="containsText" dxfId="1797" priority="200" operator="containsText" text="Muy Alta">
      <formula>NOT(ISERROR(SEARCH("Muy Alta",I30)))</formula>
    </cfRule>
    <cfRule type="containsText" dxfId="1796" priority="201" operator="containsText" text="Alta">
      <formula>NOT(ISERROR(SEARCH("Alta",I30)))</formula>
    </cfRule>
    <cfRule type="containsText" dxfId="1795" priority="202" operator="containsText" text="Media">
      <formula>NOT(ISERROR(SEARCH("Media",I30)))</formula>
    </cfRule>
    <cfRule type="containsText" dxfId="1794" priority="203" operator="containsText" text="Media">
      <formula>NOT(ISERROR(SEARCH("Media",I30)))</formula>
    </cfRule>
    <cfRule type="containsText" dxfId="1793" priority="204" operator="containsText" text="Media">
      <formula>NOT(ISERROR(SEARCH("Media",I30)))</formula>
    </cfRule>
    <cfRule type="containsText" dxfId="1792" priority="205" operator="containsText" text="Muy Baja">
      <formula>NOT(ISERROR(SEARCH("Muy Baja",I30)))</formula>
    </cfRule>
    <cfRule type="containsText" dxfId="1791" priority="206" operator="containsText" text="Baja">
      <formula>NOT(ISERROR(SEARCH("Baja",I30)))</formula>
    </cfRule>
    <cfRule type="containsText" dxfId="1790" priority="207" operator="containsText" text="Muy Baja">
      <formula>NOT(ISERROR(SEARCH("Muy Baja",I30)))</formula>
    </cfRule>
    <cfRule type="containsText" dxfId="1789" priority="208" operator="containsText" text="Muy Baja">
      <formula>NOT(ISERROR(SEARCH("Muy Baja",I30)))</formula>
    </cfRule>
    <cfRule type="containsText" dxfId="1788" priority="209" operator="containsText" text="Muy Baja">
      <formula>NOT(ISERROR(SEARCH("Muy Baja",I30)))</formula>
    </cfRule>
    <cfRule type="containsText" dxfId="1787" priority="210" operator="containsText" text="Muy Baja'Tabla probabilidad'!">
      <formula>NOT(ISERROR(SEARCH("Muy Baja'Tabla probabilidad'!",I30)))</formula>
    </cfRule>
    <cfRule type="containsText" dxfId="1786" priority="211" operator="containsText" text="Muy bajo">
      <formula>NOT(ISERROR(SEARCH("Muy bajo",I30)))</formula>
    </cfRule>
    <cfRule type="containsText" dxfId="1785" priority="212" operator="containsText" text="Alta">
      <formula>NOT(ISERROR(SEARCH("Alta",I30)))</formula>
    </cfRule>
    <cfRule type="containsText" dxfId="1784" priority="213" operator="containsText" text="Media">
      <formula>NOT(ISERROR(SEARCH("Media",I30)))</formula>
    </cfRule>
    <cfRule type="containsText" dxfId="1783" priority="214" operator="containsText" text="Baja">
      <formula>NOT(ISERROR(SEARCH("Baja",I30)))</formula>
    </cfRule>
    <cfRule type="containsText" dxfId="1782" priority="215" operator="containsText" text="Muy baja">
      <formula>NOT(ISERROR(SEARCH("Muy baja",I30)))</formula>
    </cfRule>
    <cfRule type="cellIs" dxfId="1781" priority="218" operator="between">
      <formula>1</formula>
      <formula>2</formula>
    </cfRule>
    <cfRule type="cellIs" dxfId="1780" priority="219" operator="between">
      <formula>0</formula>
      <formula>2</formula>
    </cfRule>
  </conditionalFormatting>
  <conditionalFormatting sqref="I30">
    <cfRule type="containsText" dxfId="1779" priority="199" operator="containsText" text="Muy Alta">
      <formula>NOT(ISERROR(SEARCH("Muy Alta",I30)))</formula>
    </cfRule>
  </conditionalFormatting>
  <conditionalFormatting sqref="Y30:Y34">
    <cfRule type="containsText" dxfId="1778" priority="191" operator="containsText" text="Muy Alta">
      <formula>NOT(ISERROR(SEARCH("Muy Alta",Y30)))</formula>
    </cfRule>
    <cfRule type="containsText" dxfId="1777" priority="192" operator="containsText" text="Alta">
      <formula>NOT(ISERROR(SEARCH("Alta",Y30)))</formula>
    </cfRule>
    <cfRule type="containsText" dxfId="1776" priority="193" operator="containsText" text="Media">
      <formula>NOT(ISERROR(SEARCH("Media",Y30)))</formula>
    </cfRule>
    <cfRule type="containsText" dxfId="1775" priority="194" operator="containsText" text="Muy Baja">
      <formula>NOT(ISERROR(SEARCH("Muy Baja",Y30)))</formula>
    </cfRule>
    <cfRule type="containsText" dxfId="1774" priority="195" operator="containsText" text="Baja">
      <formula>NOT(ISERROR(SEARCH("Baja",Y30)))</formula>
    </cfRule>
    <cfRule type="containsText" dxfId="1773" priority="196" operator="containsText" text="Muy Baja">
      <formula>NOT(ISERROR(SEARCH("Muy Baja",Y30)))</formula>
    </cfRule>
  </conditionalFormatting>
  <conditionalFormatting sqref="AC30:AC34">
    <cfRule type="containsText" dxfId="1772" priority="186" operator="containsText" text="Catastrófico">
      <formula>NOT(ISERROR(SEARCH("Catastrófico",AC30)))</formula>
    </cfRule>
    <cfRule type="containsText" dxfId="1771" priority="187" operator="containsText" text="Mayor">
      <formula>NOT(ISERROR(SEARCH("Mayor",AC30)))</formula>
    </cfRule>
    <cfRule type="containsText" dxfId="1770" priority="188" operator="containsText" text="Moderado">
      <formula>NOT(ISERROR(SEARCH("Moderado",AC30)))</formula>
    </cfRule>
    <cfRule type="containsText" dxfId="1769" priority="189" operator="containsText" text="Menor">
      <formula>NOT(ISERROR(SEARCH("Menor",AC30)))</formula>
    </cfRule>
    <cfRule type="containsText" dxfId="1768" priority="190" operator="containsText" text="Leve">
      <formula>NOT(ISERROR(SEARCH("Leve",AC30)))</formula>
    </cfRule>
  </conditionalFormatting>
  <conditionalFormatting sqref="AG30">
    <cfRule type="containsText" dxfId="1767" priority="177" operator="containsText" text="Extremo">
      <formula>NOT(ISERROR(SEARCH("Extremo",AG30)))</formula>
    </cfRule>
    <cfRule type="containsText" dxfId="1766" priority="178" operator="containsText" text="Alto">
      <formula>NOT(ISERROR(SEARCH("Alto",AG30)))</formula>
    </cfRule>
    <cfRule type="containsText" dxfId="1765" priority="179" operator="containsText" text="Moderado">
      <formula>NOT(ISERROR(SEARCH("Moderado",AG30)))</formula>
    </cfRule>
    <cfRule type="containsText" dxfId="1764" priority="180" operator="containsText" text="Menor">
      <formula>NOT(ISERROR(SEARCH("Menor",AG30)))</formula>
    </cfRule>
    <cfRule type="containsText" dxfId="1763" priority="181" operator="containsText" text="Bajo">
      <formula>NOT(ISERROR(SEARCH("Bajo",AG30)))</formula>
    </cfRule>
    <cfRule type="containsText" dxfId="1762" priority="182" operator="containsText" text="Moderado">
      <formula>NOT(ISERROR(SEARCH("Moderado",AG30)))</formula>
    </cfRule>
    <cfRule type="containsText" dxfId="1761" priority="183" operator="containsText" text="Extremo">
      <formula>NOT(ISERROR(SEARCH("Extremo",AG30)))</formula>
    </cfRule>
    <cfRule type="containsText" dxfId="1760" priority="184" operator="containsText" text="Baja">
      <formula>NOT(ISERROR(SEARCH("Baja",AG30)))</formula>
    </cfRule>
    <cfRule type="containsText" dxfId="1759" priority="185" operator="containsText" text="Alto">
      <formula>NOT(ISERROR(SEARCH("Alto",AG30)))</formula>
    </cfRule>
  </conditionalFormatting>
  <conditionalFormatting sqref="AA30:AA34">
    <cfRule type="containsText" dxfId="1758" priority="172" operator="containsText" text="Muy Alta">
      <formula>NOT(ISERROR(SEARCH("Muy Alta",AA30)))</formula>
    </cfRule>
    <cfRule type="containsText" dxfId="1757" priority="173" operator="containsText" text="Alta">
      <formula>NOT(ISERROR(SEARCH("Alta",AA30)))</formula>
    </cfRule>
    <cfRule type="containsText" dxfId="1756" priority="174" operator="containsText" text="Media">
      <formula>NOT(ISERROR(SEARCH("Media",AA30)))</formula>
    </cfRule>
    <cfRule type="containsText" dxfId="1755" priority="175" operator="containsText" text="Baja">
      <formula>NOT(ISERROR(SEARCH("Baja",AA30)))</formula>
    </cfRule>
    <cfRule type="containsText" dxfId="1754" priority="176" operator="containsText" text="Muy Baja">
      <formula>NOT(ISERROR(SEARCH("Muy Baja",AA30)))</formula>
    </cfRule>
  </conditionalFormatting>
  <conditionalFormatting sqref="AE30:AE34">
    <cfRule type="containsText" dxfId="1753" priority="167" operator="containsText" text="Catastrófico">
      <formula>NOT(ISERROR(SEARCH("Catastrófico",AE30)))</formula>
    </cfRule>
    <cfRule type="containsText" dxfId="1752" priority="168" operator="containsText" text="Moderado">
      <formula>NOT(ISERROR(SEARCH("Moderado",AE30)))</formula>
    </cfRule>
    <cfRule type="containsText" dxfId="1751" priority="169" operator="containsText" text="Menor">
      <formula>NOT(ISERROR(SEARCH("Menor",AE30)))</formula>
    </cfRule>
    <cfRule type="containsText" dxfId="1750" priority="170" operator="containsText" text="Leve">
      <formula>NOT(ISERROR(SEARCH("Leve",AE30)))</formula>
    </cfRule>
    <cfRule type="containsText" dxfId="1749" priority="171" operator="containsText" text="Mayor">
      <formula>NOT(ISERROR(SEARCH("Mayor",AE30)))</formula>
    </cfRule>
  </conditionalFormatting>
  <conditionalFormatting sqref="N35">
    <cfRule type="containsText" dxfId="1748" priority="162" operator="containsText" text="Extremo">
      <formula>NOT(ISERROR(SEARCH("Extremo",N35)))</formula>
    </cfRule>
    <cfRule type="containsText" dxfId="1747" priority="163" operator="containsText" text="Alto">
      <formula>NOT(ISERROR(SEARCH("Alto",N35)))</formula>
    </cfRule>
    <cfRule type="containsText" dxfId="1746" priority="164" operator="containsText" text="Bajo">
      <formula>NOT(ISERROR(SEARCH("Bajo",N35)))</formula>
    </cfRule>
    <cfRule type="containsText" dxfId="1745" priority="165" operator="containsText" text="Moderado">
      <formula>NOT(ISERROR(SEARCH("Moderado",N35)))</formula>
    </cfRule>
    <cfRule type="containsText" dxfId="1744" priority="166" operator="containsText" text="Extremo">
      <formula>NOT(ISERROR(SEARCH("Extremo",N35)))</formula>
    </cfRule>
  </conditionalFormatting>
  <conditionalFormatting sqref="I35">
    <cfRule type="containsText" dxfId="1743" priority="139" operator="containsText" text="Muy Baja">
      <formula>NOT(ISERROR(SEARCH("Muy Baja",I35)))</formula>
    </cfRule>
    <cfRule type="containsText" dxfId="1742" priority="140" operator="containsText" text="Baja">
      <formula>NOT(ISERROR(SEARCH("Baja",I35)))</formula>
    </cfRule>
    <cfRule type="containsText" dxfId="1741" priority="142" operator="containsText" text="Muy Alta">
      <formula>NOT(ISERROR(SEARCH("Muy Alta",I35)))</formula>
    </cfRule>
    <cfRule type="containsText" dxfId="1740" priority="143" operator="containsText" text="Alta">
      <formula>NOT(ISERROR(SEARCH("Alta",I35)))</formula>
    </cfRule>
    <cfRule type="containsText" dxfId="1739" priority="144" operator="containsText" text="Media">
      <formula>NOT(ISERROR(SEARCH("Media",I35)))</formula>
    </cfRule>
    <cfRule type="containsText" dxfId="1738" priority="145" operator="containsText" text="Media">
      <formula>NOT(ISERROR(SEARCH("Media",I35)))</formula>
    </cfRule>
    <cfRule type="containsText" dxfId="1737" priority="146" operator="containsText" text="Media">
      <formula>NOT(ISERROR(SEARCH("Media",I35)))</formula>
    </cfRule>
    <cfRule type="containsText" dxfId="1736" priority="147" operator="containsText" text="Muy Baja">
      <formula>NOT(ISERROR(SEARCH("Muy Baja",I35)))</formula>
    </cfRule>
    <cfRule type="containsText" dxfId="1735" priority="148" operator="containsText" text="Baja">
      <formula>NOT(ISERROR(SEARCH("Baja",I35)))</formula>
    </cfRule>
    <cfRule type="containsText" dxfId="1734" priority="149" operator="containsText" text="Muy Baja">
      <formula>NOT(ISERROR(SEARCH("Muy Baja",I35)))</formula>
    </cfRule>
    <cfRule type="containsText" dxfId="1733" priority="150" operator="containsText" text="Muy Baja">
      <formula>NOT(ISERROR(SEARCH("Muy Baja",I35)))</formula>
    </cfRule>
    <cfRule type="containsText" dxfId="1732" priority="151" operator="containsText" text="Muy Baja">
      <formula>NOT(ISERROR(SEARCH("Muy Baja",I35)))</formula>
    </cfRule>
    <cfRule type="containsText" dxfId="1731" priority="152" operator="containsText" text="Muy Baja'Tabla probabilidad'!">
      <formula>NOT(ISERROR(SEARCH("Muy Baja'Tabla probabilidad'!",I35)))</formula>
    </cfRule>
    <cfRule type="containsText" dxfId="1730" priority="153" operator="containsText" text="Muy bajo">
      <formula>NOT(ISERROR(SEARCH("Muy bajo",I35)))</formula>
    </cfRule>
    <cfRule type="containsText" dxfId="1729" priority="154" operator="containsText" text="Alta">
      <formula>NOT(ISERROR(SEARCH("Alta",I35)))</formula>
    </cfRule>
    <cfRule type="containsText" dxfId="1728" priority="155" operator="containsText" text="Media">
      <formula>NOT(ISERROR(SEARCH("Media",I35)))</formula>
    </cfRule>
    <cfRule type="containsText" dxfId="1727" priority="156" operator="containsText" text="Baja">
      <formula>NOT(ISERROR(SEARCH("Baja",I35)))</formula>
    </cfRule>
    <cfRule type="containsText" dxfId="1726" priority="157" operator="containsText" text="Muy baja">
      <formula>NOT(ISERROR(SEARCH("Muy baja",I35)))</formula>
    </cfRule>
    <cfRule type="cellIs" dxfId="1725" priority="160" operator="between">
      <formula>1</formula>
      <formula>2</formula>
    </cfRule>
    <cfRule type="cellIs" dxfId="1724" priority="161" operator="between">
      <formula>0</formula>
      <formula>2</formula>
    </cfRule>
  </conditionalFormatting>
  <conditionalFormatting sqref="I35">
    <cfRule type="containsText" dxfId="1723" priority="141" operator="containsText" text="Muy Alta">
      <formula>NOT(ISERROR(SEARCH("Muy Alta",I35)))</formula>
    </cfRule>
  </conditionalFormatting>
  <conditionalFormatting sqref="Y35:Y39">
    <cfRule type="containsText" dxfId="1722" priority="133" operator="containsText" text="Muy Alta">
      <formula>NOT(ISERROR(SEARCH("Muy Alta",Y35)))</formula>
    </cfRule>
    <cfRule type="containsText" dxfId="1721" priority="134" operator="containsText" text="Alta">
      <formula>NOT(ISERROR(SEARCH("Alta",Y35)))</formula>
    </cfRule>
    <cfRule type="containsText" dxfId="1720" priority="135" operator="containsText" text="Media">
      <formula>NOT(ISERROR(SEARCH("Media",Y35)))</formula>
    </cfRule>
    <cfRule type="containsText" dxfId="1719" priority="136" operator="containsText" text="Muy Baja">
      <formula>NOT(ISERROR(SEARCH("Muy Baja",Y35)))</formula>
    </cfRule>
    <cfRule type="containsText" dxfId="1718" priority="137" operator="containsText" text="Baja">
      <formula>NOT(ISERROR(SEARCH("Baja",Y35)))</formula>
    </cfRule>
    <cfRule type="containsText" dxfId="1717" priority="138" operator="containsText" text="Muy Baja">
      <formula>NOT(ISERROR(SEARCH("Muy Baja",Y35)))</formula>
    </cfRule>
  </conditionalFormatting>
  <conditionalFormatting sqref="AC35:AC39">
    <cfRule type="containsText" dxfId="1716" priority="128" operator="containsText" text="Catastrófico">
      <formula>NOT(ISERROR(SEARCH("Catastrófico",AC35)))</formula>
    </cfRule>
    <cfRule type="containsText" dxfId="1715" priority="129" operator="containsText" text="Mayor">
      <formula>NOT(ISERROR(SEARCH("Mayor",AC35)))</formula>
    </cfRule>
    <cfRule type="containsText" dxfId="1714" priority="130" operator="containsText" text="Moderado">
      <formula>NOT(ISERROR(SEARCH("Moderado",AC35)))</formula>
    </cfRule>
    <cfRule type="containsText" dxfId="1713" priority="131" operator="containsText" text="Menor">
      <formula>NOT(ISERROR(SEARCH("Menor",AC35)))</formula>
    </cfRule>
    <cfRule type="containsText" dxfId="1712" priority="132" operator="containsText" text="Leve">
      <formula>NOT(ISERROR(SEARCH("Leve",AC35)))</formula>
    </cfRule>
  </conditionalFormatting>
  <conditionalFormatting sqref="AG35">
    <cfRule type="containsText" dxfId="1711" priority="119" operator="containsText" text="Extremo">
      <formula>NOT(ISERROR(SEARCH("Extremo",AG35)))</formula>
    </cfRule>
    <cfRule type="containsText" dxfId="1710" priority="120" operator="containsText" text="Alto">
      <formula>NOT(ISERROR(SEARCH("Alto",AG35)))</formula>
    </cfRule>
    <cfRule type="containsText" dxfId="1709" priority="121" operator="containsText" text="Moderado">
      <formula>NOT(ISERROR(SEARCH("Moderado",AG35)))</formula>
    </cfRule>
    <cfRule type="containsText" dxfId="1708" priority="122" operator="containsText" text="Menor">
      <formula>NOT(ISERROR(SEARCH("Menor",AG35)))</formula>
    </cfRule>
    <cfRule type="containsText" dxfId="1707" priority="123" operator="containsText" text="Bajo">
      <formula>NOT(ISERROR(SEARCH("Bajo",AG35)))</formula>
    </cfRule>
    <cfRule type="containsText" dxfId="1706" priority="124" operator="containsText" text="Moderado">
      <formula>NOT(ISERROR(SEARCH("Moderado",AG35)))</formula>
    </cfRule>
    <cfRule type="containsText" dxfId="1705" priority="125" operator="containsText" text="Extremo">
      <formula>NOT(ISERROR(SEARCH("Extremo",AG35)))</formula>
    </cfRule>
    <cfRule type="containsText" dxfId="1704" priority="126" operator="containsText" text="Baja">
      <formula>NOT(ISERROR(SEARCH("Baja",AG35)))</formula>
    </cfRule>
    <cfRule type="containsText" dxfId="1703" priority="127" operator="containsText" text="Alto">
      <formula>NOT(ISERROR(SEARCH("Alto",AG35)))</formula>
    </cfRule>
  </conditionalFormatting>
  <conditionalFormatting sqref="AA35:AA39">
    <cfRule type="containsText" dxfId="1702" priority="114" operator="containsText" text="Muy Alta">
      <formula>NOT(ISERROR(SEARCH("Muy Alta",AA35)))</formula>
    </cfRule>
    <cfRule type="containsText" dxfId="1701" priority="115" operator="containsText" text="Alta">
      <formula>NOT(ISERROR(SEARCH("Alta",AA35)))</formula>
    </cfRule>
    <cfRule type="containsText" dxfId="1700" priority="116" operator="containsText" text="Media">
      <formula>NOT(ISERROR(SEARCH("Media",AA35)))</formula>
    </cfRule>
    <cfRule type="containsText" dxfId="1699" priority="117" operator="containsText" text="Baja">
      <formula>NOT(ISERROR(SEARCH("Baja",AA35)))</formula>
    </cfRule>
    <cfRule type="containsText" dxfId="1698" priority="118" operator="containsText" text="Muy Baja">
      <formula>NOT(ISERROR(SEARCH("Muy Baja",AA35)))</formula>
    </cfRule>
  </conditionalFormatting>
  <conditionalFormatting sqref="AE35:AE39">
    <cfRule type="containsText" dxfId="1697" priority="109" operator="containsText" text="Catastrófico">
      <formula>NOT(ISERROR(SEARCH("Catastrófico",AE35)))</formula>
    </cfRule>
    <cfRule type="containsText" dxfId="1696" priority="110" operator="containsText" text="Moderado">
      <formula>NOT(ISERROR(SEARCH("Moderado",AE35)))</formula>
    </cfRule>
    <cfRule type="containsText" dxfId="1695" priority="111" operator="containsText" text="Menor">
      <formula>NOT(ISERROR(SEARCH("Menor",AE35)))</formula>
    </cfRule>
    <cfRule type="containsText" dxfId="1694" priority="112" operator="containsText" text="Leve">
      <formula>NOT(ISERROR(SEARCH("Leve",AE35)))</formula>
    </cfRule>
    <cfRule type="containsText" dxfId="1693" priority="113" operator="containsText" text="Mayor">
      <formula>NOT(ISERROR(SEARCH("Mayor",AE35)))</formula>
    </cfRule>
  </conditionalFormatting>
  <conditionalFormatting sqref="L15">
    <cfRule type="containsText" dxfId="1692" priority="103" operator="containsText" text="Catastrófico">
      <formula>NOT(ISERROR(SEARCH("Catastrófico",L15)))</formula>
    </cfRule>
    <cfRule type="containsText" dxfId="1691" priority="104" operator="containsText" text="Mayor">
      <formula>NOT(ISERROR(SEARCH("Mayor",L15)))</formula>
    </cfRule>
    <cfRule type="containsText" dxfId="1690" priority="105" operator="containsText" text="Alta">
      <formula>NOT(ISERROR(SEARCH("Alta",L15)))</formula>
    </cfRule>
    <cfRule type="containsText" dxfId="1689" priority="106" operator="containsText" text="Moderado">
      <formula>NOT(ISERROR(SEARCH("Moderado",L15)))</formula>
    </cfRule>
    <cfRule type="containsText" dxfId="1688" priority="107" operator="containsText" text="Menor">
      <formula>NOT(ISERROR(SEARCH("Menor",L15)))</formula>
    </cfRule>
    <cfRule type="containsText" dxfId="1687" priority="108" operator="containsText" text="Leve">
      <formula>NOT(ISERROR(SEARCH("Leve",L15)))</formula>
    </cfRule>
  </conditionalFormatting>
  <conditionalFormatting sqref="M15">
    <cfRule type="containsText" dxfId="1686" priority="97" operator="containsText" text="Catastrófico">
      <formula>NOT(ISERROR(SEARCH("Catastrófico",M15)))</formula>
    </cfRule>
    <cfRule type="containsText" dxfId="1685" priority="98" operator="containsText" text="Mayor">
      <formula>NOT(ISERROR(SEARCH("Mayor",M15)))</formula>
    </cfRule>
    <cfRule type="containsText" dxfId="1684" priority="99" operator="containsText" text="Alta">
      <formula>NOT(ISERROR(SEARCH("Alta",M15)))</formula>
    </cfRule>
    <cfRule type="containsText" dxfId="1683" priority="100" operator="containsText" text="Moderado">
      <formula>NOT(ISERROR(SEARCH("Moderado",M15)))</formula>
    </cfRule>
    <cfRule type="containsText" dxfId="1682" priority="101" operator="containsText" text="Menor">
      <formula>NOT(ISERROR(SEARCH("Menor",M15)))</formula>
    </cfRule>
    <cfRule type="containsText" dxfId="1681" priority="102" operator="containsText" text="Leve">
      <formula>NOT(ISERROR(SEARCH("Leve",M15)))</formula>
    </cfRule>
  </conditionalFormatting>
  <conditionalFormatting sqref="L20">
    <cfRule type="containsText" dxfId="1680" priority="91" operator="containsText" text="Catastrófico">
      <formula>NOT(ISERROR(SEARCH("Catastrófico",L20)))</formula>
    </cfRule>
    <cfRule type="containsText" dxfId="1679" priority="92" operator="containsText" text="Mayor">
      <formula>NOT(ISERROR(SEARCH("Mayor",L20)))</formula>
    </cfRule>
    <cfRule type="containsText" dxfId="1678" priority="93" operator="containsText" text="Alta">
      <formula>NOT(ISERROR(SEARCH("Alta",L20)))</formula>
    </cfRule>
    <cfRule type="containsText" dxfId="1677" priority="94" operator="containsText" text="Moderado">
      <formula>NOT(ISERROR(SEARCH("Moderado",L20)))</formula>
    </cfRule>
    <cfRule type="containsText" dxfId="1676" priority="95" operator="containsText" text="Menor">
      <formula>NOT(ISERROR(SEARCH("Menor",L20)))</formula>
    </cfRule>
    <cfRule type="containsText" dxfId="1675" priority="96" operator="containsText" text="Leve">
      <formula>NOT(ISERROR(SEARCH("Leve",L20)))</formula>
    </cfRule>
  </conditionalFormatting>
  <conditionalFormatting sqref="M20">
    <cfRule type="containsText" dxfId="1674" priority="85" operator="containsText" text="Catastrófico">
      <formula>NOT(ISERROR(SEARCH("Catastrófico",M20)))</formula>
    </cfRule>
    <cfRule type="containsText" dxfId="1673" priority="86" operator="containsText" text="Mayor">
      <formula>NOT(ISERROR(SEARCH("Mayor",M20)))</formula>
    </cfRule>
    <cfRule type="containsText" dxfId="1672" priority="87" operator="containsText" text="Alta">
      <formula>NOT(ISERROR(SEARCH("Alta",M20)))</formula>
    </cfRule>
    <cfRule type="containsText" dxfId="1671" priority="88" operator="containsText" text="Moderado">
      <formula>NOT(ISERROR(SEARCH("Moderado",M20)))</formula>
    </cfRule>
    <cfRule type="containsText" dxfId="1670" priority="89" operator="containsText" text="Menor">
      <formula>NOT(ISERROR(SEARCH("Menor",M20)))</formula>
    </cfRule>
    <cfRule type="containsText" dxfId="1669" priority="90" operator="containsText" text="Leve">
      <formula>NOT(ISERROR(SEARCH("Leve",M20)))</formula>
    </cfRule>
  </conditionalFormatting>
  <conditionalFormatting sqref="L25">
    <cfRule type="containsText" dxfId="1668" priority="79" operator="containsText" text="Catastrófico">
      <formula>NOT(ISERROR(SEARCH("Catastrófico",L25)))</formula>
    </cfRule>
    <cfRule type="containsText" dxfId="1667" priority="80" operator="containsText" text="Mayor">
      <formula>NOT(ISERROR(SEARCH("Mayor",L25)))</formula>
    </cfRule>
    <cfRule type="containsText" dxfId="1666" priority="81" operator="containsText" text="Alta">
      <formula>NOT(ISERROR(SEARCH("Alta",L25)))</formula>
    </cfRule>
    <cfRule type="containsText" dxfId="1665" priority="82" operator="containsText" text="Moderado">
      <formula>NOT(ISERROR(SEARCH("Moderado",L25)))</formula>
    </cfRule>
    <cfRule type="containsText" dxfId="1664" priority="83" operator="containsText" text="Menor">
      <formula>NOT(ISERROR(SEARCH("Menor",L25)))</formula>
    </cfRule>
    <cfRule type="containsText" dxfId="1663" priority="84" operator="containsText" text="Leve">
      <formula>NOT(ISERROR(SEARCH("Leve",L25)))</formula>
    </cfRule>
  </conditionalFormatting>
  <conditionalFormatting sqref="M25">
    <cfRule type="containsText" dxfId="1662" priority="73" operator="containsText" text="Catastrófico">
      <formula>NOT(ISERROR(SEARCH("Catastrófico",M25)))</formula>
    </cfRule>
    <cfRule type="containsText" dxfId="1661" priority="74" operator="containsText" text="Mayor">
      <formula>NOT(ISERROR(SEARCH("Mayor",M25)))</formula>
    </cfRule>
    <cfRule type="containsText" dxfId="1660" priority="75" operator="containsText" text="Alta">
      <formula>NOT(ISERROR(SEARCH("Alta",M25)))</formula>
    </cfRule>
    <cfRule type="containsText" dxfId="1659" priority="76" operator="containsText" text="Moderado">
      <formula>NOT(ISERROR(SEARCH("Moderado",M25)))</formula>
    </cfRule>
    <cfRule type="containsText" dxfId="1658" priority="77" operator="containsText" text="Menor">
      <formula>NOT(ISERROR(SEARCH("Menor",M25)))</formula>
    </cfRule>
    <cfRule type="containsText" dxfId="1657" priority="78" operator="containsText" text="Leve">
      <formula>NOT(ISERROR(SEARCH("Leve",M25)))</formula>
    </cfRule>
  </conditionalFormatting>
  <conditionalFormatting sqref="L30">
    <cfRule type="containsText" dxfId="1656" priority="67" operator="containsText" text="Catastrófico">
      <formula>NOT(ISERROR(SEARCH("Catastrófico",L30)))</formula>
    </cfRule>
    <cfRule type="containsText" dxfId="1655" priority="68" operator="containsText" text="Mayor">
      <formula>NOT(ISERROR(SEARCH("Mayor",L30)))</formula>
    </cfRule>
    <cfRule type="containsText" dxfId="1654" priority="69" operator="containsText" text="Alta">
      <formula>NOT(ISERROR(SEARCH("Alta",L30)))</formula>
    </cfRule>
    <cfRule type="containsText" dxfId="1653" priority="70" operator="containsText" text="Moderado">
      <formula>NOT(ISERROR(SEARCH("Moderado",L30)))</formula>
    </cfRule>
    <cfRule type="containsText" dxfId="1652" priority="71" operator="containsText" text="Menor">
      <formula>NOT(ISERROR(SEARCH("Menor",L30)))</formula>
    </cfRule>
    <cfRule type="containsText" dxfId="1651" priority="72" operator="containsText" text="Leve">
      <formula>NOT(ISERROR(SEARCH("Leve",L30)))</formula>
    </cfRule>
  </conditionalFormatting>
  <conditionalFormatting sqref="M30">
    <cfRule type="containsText" dxfId="1650" priority="61" operator="containsText" text="Catastrófico">
      <formula>NOT(ISERROR(SEARCH("Catastrófico",M30)))</formula>
    </cfRule>
    <cfRule type="containsText" dxfId="1649" priority="62" operator="containsText" text="Mayor">
      <formula>NOT(ISERROR(SEARCH("Mayor",M30)))</formula>
    </cfRule>
    <cfRule type="containsText" dxfId="1648" priority="63" operator="containsText" text="Alta">
      <formula>NOT(ISERROR(SEARCH("Alta",M30)))</formula>
    </cfRule>
    <cfRule type="containsText" dxfId="1647" priority="64" operator="containsText" text="Moderado">
      <formula>NOT(ISERROR(SEARCH("Moderado",M30)))</formula>
    </cfRule>
    <cfRule type="containsText" dxfId="1646" priority="65" operator="containsText" text="Menor">
      <formula>NOT(ISERROR(SEARCH("Menor",M30)))</formula>
    </cfRule>
    <cfRule type="containsText" dxfId="1645" priority="66" operator="containsText" text="Leve">
      <formula>NOT(ISERROR(SEARCH("Leve",M30)))</formula>
    </cfRule>
  </conditionalFormatting>
  <conditionalFormatting sqref="L35">
    <cfRule type="containsText" dxfId="1644" priority="55" operator="containsText" text="Catastrófico">
      <formula>NOT(ISERROR(SEARCH("Catastrófico",L35)))</formula>
    </cfRule>
    <cfRule type="containsText" dxfId="1643" priority="56" operator="containsText" text="Mayor">
      <formula>NOT(ISERROR(SEARCH("Mayor",L35)))</formula>
    </cfRule>
    <cfRule type="containsText" dxfId="1642" priority="57" operator="containsText" text="Alta">
      <formula>NOT(ISERROR(SEARCH("Alta",L35)))</formula>
    </cfRule>
    <cfRule type="containsText" dxfId="1641" priority="58" operator="containsText" text="Moderado">
      <formula>NOT(ISERROR(SEARCH("Moderado",L35)))</formula>
    </cfRule>
    <cfRule type="containsText" dxfId="1640" priority="59" operator="containsText" text="Menor">
      <formula>NOT(ISERROR(SEARCH("Menor",L35)))</formula>
    </cfRule>
    <cfRule type="containsText" dxfId="1639" priority="60" operator="containsText" text="Leve">
      <formula>NOT(ISERROR(SEARCH("Leve",L35)))</formula>
    </cfRule>
  </conditionalFormatting>
  <conditionalFormatting sqref="M35">
    <cfRule type="containsText" dxfId="1638" priority="49" operator="containsText" text="Catastrófico">
      <formula>NOT(ISERROR(SEARCH("Catastrófico",M35)))</formula>
    </cfRule>
    <cfRule type="containsText" dxfId="1637" priority="50" operator="containsText" text="Mayor">
      <formula>NOT(ISERROR(SEARCH("Mayor",M35)))</formula>
    </cfRule>
    <cfRule type="containsText" dxfId="1636" priority="51" operator="containsText" text="Alta">
      <formula>NOT(ISERROR(SEARCH("Alta",M35)))</formula>
    </cfRule>
    <cfRule type="containsText" dxfId="1635" priority="52" operator="containsText" text="Moderado">
      <formula>NOT(ISERROR(SEARCH("Moderado",M35)))</formula>
    </cfRule>
    <cfRule type="containsText" dxfId="1634" priority="53" operator="containsText" text="Menor">
      <formula>NOT(ISERROR(SEARCH("Menor",M35)))</formula>
    </cfRule>
    <cfRule type="containsText" dxfId="1633" priority="54" operator="containsText" text="Leve">
      <formula>NOT(ISERROR(SEARCH("Leve",M35)))</formula>
    </cfRule>
  </conditionalFormatting>
  <conditionalFormatting sqref="L40">
    <cfRule type="containsText" dxfId="1632" priority="43" operator="containsText" text="Catastrófico">
      <formula>NOT(ISERROR(SEARCH("Catastrófico",L40)))</formula>
    </cfRule>
    <cfRule type="containsText" dxfId="1631" priority="44" operator="containsText" text="Mayor">
      <formula>NOT(ISERROR(SEARCH("Mayor",L40)))</formula>
    </cfRule>
    <cfRule type="containsText" dxfId="1630" priority="45" operator="containsText" text="Alta">
      <formula>NOT(ISERROR(SEARCH("Alta",L40)))</formula>
    </cfRule>
    <cfRule type="containsText" dxfId="1629" priority="46" operator="containsText" text="Moderado">
      <formula>NOT(ISERROR(SEARCH("Moderado",L40)))</formula>
    </cfRule>
    <cfRule type="containsText" dxfId="1628" priority="47" operator="containsText" text="Menor">
      <formula>NOT(ISERROR(SEARCH("Menor",L40)))</formula>
    </cfRule>
    <cfRule type="containsText" dxfId="1627" priority="48" operator="containsText" text="Leve">
      <formula>NOT(ISERROR(SEARCH("Leve",L40)))</formula>
    </cfRule>
  </conditionalFormatting>
  <conditionalFormatting sqref="M40">
    <cfRule type="containsText" dxfId="1626" priority="37" operator="containsText" text="Catastrófico">
      <formula>NOT(ISERROR(SEARCH("Catastrófico",M40)))</formula>
    </cfRule>
    <cfRule type="containsText" dxfId="1625" priority="38" operator="containsText" text="Mayor">
      <formula>NOT(ISERROR(SEARCH("Mayor",M40)))</formula>
    </cfRule>
    <cfRule type="containsText" dxfId="1624" priority="39" operator="containsText" text="Alta">
      <formula>NOT(ISERROR(SEARCH("Alta",M40)))</formula>
    </cfRule>
    <cfRule type="containsText" dxfId="1623" priority="40" operator="containsText" text="Moderado">
      <formula>NOT(ISERROR(SEARCH("Moderado",M40)))</formula>
    </cfRule>
    <cfRule type="containsText" dxfId="1622" priority="41" operator="containsText" text="Menor">
      <formula>NOT(ISERROR(SEARCH("Menor",M40)))</formula>
    </cfRule>
    <cfRule type="containsText" dxfId="1621" priority="42" operator="containsText" text="Leve">
      <formula>NOT(ISERROR(SEARCH("Leve",M40)))</formula>
    </cfRule>
  </conditionalFormatting>
  <conditionalFormatting sqref="L45">
    <cfRule type="containsText" dxfId="1620" priority="31" operator="containsText" text="Catastrófico">
      <formula>NOT(ISERROR(SEARCH("Catastrófico",L45)))</formula>
    </cfRule>
    <cfRule type="containsText" dxfId="1619" priority="32" operator="containsText" text="Mayor">
      <formula>NOT(ISERROR(SEARCH("Mayor",L45)))</formula>
    </cfRule>
    <cfRule type="containsText" dxfId="1618" priority="33" operator="containsText" text="Alta">
      <formula>NOT(ISERROR(SEARCH("Alta",L45)))</formula>
    </cfRule>
    <cfRule type="containsText" dxfId="1617" priority="34" operator="containsText" text="Moderado">
      <formula>NOT(ISERROR(SEARCH("Moderado",L45)))</formula>
    </cfRule>
    <cfRule type="containsText" dxfId="1616" priority="35" operator="containsText" text="Menor">
      <formula>NOT(ISERROR(SEARCH("Menor",L45)))</formula>
    </cfRule>
    <cfRule type="containsText" dxfId="1615" priority="36" operator="containsText" text="Leve">
      <formula>NOT(ISERROR(SEARCH("Leve",L45)))</formula>
    </cfRule>
  </conditionalFormatting>
  <conditionalFormatting sqref="M45">
    <cfRule type="containsText" dxfId="1614" priority="25" operator="containsText" text="Catastrófico">
      <formula>NOT(ISERROR(SEARCH("Catastrófico",M45)))</formula>
    </cfRule>
    <cfRule type="containsText" dxfId="1613" priority="26" operator="containsText" text="Mayor">
      <formula>NOT(ISERROR(SEARCH("Mayor",M45)))</formula>
    </cfRule>
    <cfRule type="containsText" dxfId="1612" priority="27" operator="containsText" text="Alta">
      <formula>NOT(ISERROR(SEARCH("Alta",M45)))</formula>
    </cfRule>
    <cfRule type="containsText" dxfId="1611" priority="28" operator="containsText" text="Moderado">
      <formula>NOT(ISERROR(SEARCH("Moderado",M45)))</formula>
    </cfRule>
    <cfRule type="containsText" dxfId="1610" priority="29" operator="containsText" text="Menor">
      <formula>NOT(ISERROR(SEARCH("Menor",M45)))</formula>
    </cfRule>
    <cfRule type="containsText" dxfId="1609" priority="30" operator="containsText" text="Leve">
      <formula>NOT(ISERROR(SEARCH("Leve",M45)))</formula>
    </cfRule>
  </conditionalFormatting>
  <conditionalFormatting sqref="L50">
    <cfRule type="containsText" dxfId="1608" priority="19" operator="containsText" text="Catastrófico">
      <formula>NOT(ISERROR(SEARCH("Catastrófico",L50)))</formula>
    </cfRule>
    <cfRule type="containsText" dxfId="1607" priority="20" operator="containsText" text="Mayor">
      <formula>NOT(ISERROR(SEARCH("Mayor",L50)))</formula>
    </cfRule>
    <cfRule type="containsText" dxfId="1606" priority="21" operator="containsText" text="Alta">
      <formula>NOT(ISERROR(SEARCH("Alta",L50)))</formula>
    </cfRule>
    <cfRule type="containsText" dxfId="1605" priority="22" operator="containsText" text="Moderado">
      <formula>NOT(ISERROR(SEARCH("Moderado",L50)))</formula>
    </cfRule>
    <cfRule type="containsText" dxfId="1604" priority="23" operator="containsText" text="Menor">
      <formula>NOT(ISERROR(SEARCH("Menor",L50)))</formula>
    </cfRule>
    <cfRule type="containsText" dxfId="1603" priority="24" operator="containsText" text="Leve">
      <formula>NOT(ISERROR(SEARCH("Leve",L50)))</formula>
    </cfRule>
  </conditionalFormatting>
  <conditionalFormatting sqref="M50">
    <cfRule type="containsText" dxfId="1602" priority="13" operator="containsText" text="Catastrófico">
      <formula>NOT(ISERROR(SEARCH("Catastrófico",M50)))</formula>
    </cfRule>
    <cfRule type="containsText" dxfId="1601" priority="14" operator="containsText" text="Mayor">
      <formula>NOT(ISERROR(SEARCH("Mayor",M50)))</formula>
    </cfRule>
    <cfRule type="containsText" dxfId="1600" priority="15" operator="containsText" text="Alta">
      <formula>NOT(ISERROR(SEARCH("Alta",M50)))</formula>
    </cfRule>
    <cfRule type="containsText" dxfId="1599" priority="16" operator="containsText" text="Moderado">
      <formula>NOT(ISERROR(SEARCH("Moderado",M50)))</formula>
    </cfRule>
    <cfRule type="containsText" dxfId="1598" priority="17" operator="containsText" text="Menor">
      <formula>NOT(ISERROR(SEARCH("Menor",M50)))</formula>
    </cfRule>
    <cfRule type="containsText" dxfId="1597" priority="18" operator="containsText" text="Leve">
      <formula>NOT(ISERROR(SEARCH("Leve",M50)))</formula>
    </cfRule>
  </conditionalFormatting>
  <conditionalFormatting sqref="L55">
    <cfRule type="containsText" dxfId="1596" priority="7" operator="containsText" text="Catastrófico">
      <formula>NOT(ISERROR(SEARCH("Catastrófico",L55)))</formula>
    </cfRule>
    <cfRule type="containsText" dxfId="1595" priority="8" operator="containsText" text="Mayor">
      <formula>NOT(ISERROR(SEARCH("Mayor",L55)))</formula>
    </cfRule>
    <cfRule type="containsText" dxfId="1594" priority="9" operator="containsText" text="Alta">
      <formula>NOT(ISERROR(SEARCH("Alta",L55)))</formula>
    </cfRule>
    <cfRule type="containsText" dxfId="1593" priority="10" operator="containsText" text="Moderado">
      <formula>NOT(ISERROR(SEARCH("Moderado",L55)))</formula>
    </cfRule>
    <cfRule type="containsText" dxfId="1592" priority="11" operator="containsText" text="Menor">
      <formula>NOT(ISERROR(SEARCH("Menor",L55)))</formula>
    </cfRule>
    <cfRule type="containsText" dxfId="1591" priority="12" operator="containsText" text="Leve">
      <formula>NOT(ISERROR(SEARCH("Leve",L55)))</formula>
    </cfRule>
  </conditionalFormatting>
  <conditionalFormatting sqref="M55">
    <cfRule type="containsText" dxfId="1590" priority="1" operator="containsText" text="Catastrófico">
      <formula>NOT(ISERROR(SEARCH("Catastrófico",M55)))</formula>
    </cfRule>
    <cfRule type="containsText" dxfId="1589" priority="2" operator="containsText" text="Mayor">
      <formula>NOT(ISERROR(SEARCH("Mayor",M55)))</formula>
    </cfRule>
    <cfRule type="containsText" dxfId="1588" priority="3" operator="containsText" text="Alta">
      <formula>NOT(ISERROR(SEARCH("Alta",M55)))</formula>
    </cfRule>
    <cfRule type="containsText" dxfId="1587" priority="4" operator="containsText" text="Moderado">
      <formula>NOT(ISERROR(SEARCH("Moderado",M55)))</formula>
    </cfRule>
    <cfRule type="containsText" dxfId="1586" priority="5" operator="containsText" text="Menor">
      <formula>NOT(ISERROR(SEARCH("Menor",M55)))</formula>
    </cfRule>
    <cfRule type="containsText" dxfId="1585" priority="6" operator="containsText" text="Leve">
      <formula>NOT(ISERROR(SEARCH("Leve",M55)))</formula>
    </cfRule>
  </conditionalFormatting>
  <dataValidations count="1">
    <dataValidation allowBlank="1" showInputMessage="1" showErrorMessage="1" prompt="Enunciar cuál es el control" sqref="P41" xr:uid="{6797329F-CDB5-4E49-9D1B-7586DABFD9C4}"/>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522" operator="containsText" id="{3166563B-5B37-416E-A8ED-E4BDE66CF660}">
            <xm:f>NOT(ISERROR(SEARCH('Tabla probabilidad'!$B$5,I10)))</xm:f>
            <xm:f>'Tabla probabilidad'!$B$5</xm:f>
            <x14:dxf>
              <font>
                <color rgb="FF006100"/>
              </font>
              <fill>
                <patternFill>
                  <bgColor rgb="FFC6EFCE"/>
                </patternFill>
              </fill>
            </x14:dxf>
          </x14:cfRule>
          <x14:cfRule type="containsText" priority="523" operator="containsText" id="{E8C1BD2B-F467-4213-ABC0-23A1AC1AA2A8}">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452" operator="containsText" id="{8A1C6274-6B36-4094-983F-E04889F061DF}">
            <xm:f>NOT(ISERROR(SEARCH('Tabla probabilidad'!$B$5,I15)))</xm:f>
            <xm:f>'Tabla probabilidad'!$B$5</xm:f>
            <x14:dxf>
              <font>
                <color rgb="FF006100"/>
              </font>
              <fill>
                <patternFill>
                  <bgColor rgb="FFC6EFCE"/>
                </patternFill>
              </fill>
            </x14:dxf>
          </x14:cfRule>
          <x14:cfRule type="containsText" priority="453" operator="containsText" id="{A29E88CE-7F39-49DF-B81A-7478455A0C77}">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04" operator="containsText" id="{BFFA2514-C547-425E-B4CB-023FE2FEC07D}">
            <xm:f>NOT(ISERROR(SEARCH('Tabla probabilidad'!$B$5,I50)))</xm:f>
            <xm:f>'Tabla probabilidad'!$B$5</xm:f>
            <x14:dxf>
              <font>
                <color rgb="FF006100"/>
              </font>
              <fill>
                <patternFill>
                  <bgColor rgb="FFC6EFCE"/>
                </patternFill>
              </fill>
            </x14:dxf>
          </x14:cfRule>
          <x14:cfRule type="containsText" priority="305" operator="containsText" id="{2ED022D9-458C-47D6-AACB-287277560828}">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16" operator="containsText" id="{F4832E35-79E5-446F-AEFC-4F00E9C510CA}">
            <xm:f>NOT(ISERROR(SEARCH('Tabla probabilidad'!$B$5,I30)))</xm:f>
            <xm:f>'Tabla probabilidad'!$B$5</xm:f>
            <x14:dxf>
              <font>
                <color rgb="FF006100"/>
              </font>
              <fill>
                <patternFill>
                  <bgColor rgb="FFC6EFCE"/>
                </patternFill>
              </fill>
            </x14:dxf>
          </x14:cfRule>
          <x14:cfRule type="containsText" priority="217" operator="containsText" id="{704D404B-3004-4B31-A497-2C8B6A0A75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58" operator="containsText" id="{21330EA7-4F3B-4541-8C47-47405AB7255E}">
            <xm:f>NOT(ISERROR(SEARCH('Tabla probabilidad'!$B$5,I35)))</xm:f>
            <xm:f>'Tabla probabilidad'!$B$5</xm:f>
            <x14:dxf>
              <font>
                <color rgb="FF006100"/>
              </font>
              <fill>
                <patternFill>
                  <bgColor rgb="FFC6EFCE"/>
                </patternFill>
              </fill>
            </x14:dxf>
          </x14:cfRule>
          <x14:cfRule type="containsText" priority="159" operator="containsText" id="{8A345C89-745D-4150-8DCB-3AF8049D5A1A}">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61ADB2AC-6D30-404D-AD61-02C21A9F49F1}">
          <x14:formula1>
            <xm:f>LISTA!$C$3:$C$9</xm:f>
          </x14:formula1>
          <xm:sqref>G10 G15 G20 G40 G45 G50 G35 G25 G30</xm:sqref>
        </x14:dataValidation>
        <x14:dataValidation type="list" allowBlank="1" showInputMessage="1" showErrorMessage="1" xr:uid="{50173940-9C30-4C9B-B7C4-F4F29ED45EF4}">
          <x14:formula1>
            <xm:f>LISTA!$J$3:$J$4</xm:f>
          </x14:formula1>
          <xm:sqref>AN10 AN45 AN15 AN35 AN40 AN20 AN25 AN30 AN50 AN55</xm:sqref>
        </x14:dataValidation>
        <x14:dataValidation type="list" allowBlank="1" showInputMessage="1" showErrorMessage="1" xr:uid="{562571D2-6FC0-4746-9242-3628211FAB65}">
          <x14:formula1>
            <xm:f>LISTA!$K$3:$K$6</xm:f>
          </x14:formula1>
          <xm:sqref>AH10 AH45 AH15 AH35 AH40 AH20 AH25 AH30 AH50 AH55</xm:sqref>
        </x14:dataValidation>
        <x14:dataValidation type="list" allowBlank="1" showInputMessage="1" showErrorMessage="1" xr:uid="{DAC6D9BD-FB1C-4F2E-902C-8A91D83762A2}">
          <x14:formula1>
            <xm:f>LISTA!$C$3:$C$10</xm:f>
          </x14:formula1>
          <xm:sqref>G55:G59</xm:sqref>
        </x14:dataValidation>
        <x14:dataValidation type="list" allowBlank="1" showInputMessage="1" showErrorMessage="1" xr:uid="{E776FE86-3FFD-42B7-B399-C25979250260}">
          <x14:formula1>
            <xm:f>LISTA!$E$3:$E$5</xm:f>
          </x14:formula1>
          <xm:sqref>R10:R59</xm:sqref>
        </x14:dataValidation>
        <x14:dataValidation type="list" allowBlank="1" showInputMessage="1" showErrorMessage="1" xr:uid="{57FC9D07-A5CA-48D0-98D8-7DB0DA0A9B50}">
          <x14:formula1>
            <xm:f>LISTA!$F$3:$F$4</xm:f>
          </x14:formula1>
          <xm:sqref>S10:S59</xm:sqref>
        </x14:dataValidation>
        <x14:dataValidation type="list" allowBlank="1" showInputMessage="1" showErrorMessage="1" xr:uid="{2655BBDC-B103-42E5-939E-FAE412ED059D}">
          <x14:formula1>
            <xm:f>LISTA!$G$3:$G$4</xm:f>
          </x14:formula1>
          <xm:sqref>U10:U59</xm:sqref>
        </x14:dataValidation>
        <x14:dataValidation type="list" allowBlank="1" showInputMessage="1" showErrorMessage="1" xr:uid="{91A49F5B-2911-42E9-A464-D95E7757B603}">
          <x14:formula1>
            <xm:f>LISTA!$H$3:$H$4</xm:f>
          </x14:formula1>
          <xm:sqref>V10:V59</xm:sqref>
        </x14:dataValidation>
        <x14:dataValidation type="list" allowBlank="1" showInputMessage="1" showErrorMessage="1" xr:uid="{3660C50B-7BC0-4646-A3F8-A43DDDE13072}">
          <x14:formula1>
            <xm:f>LISTA!$I$3:$I$4</xm:f>
          </x14:formula1>
          <xm:sqref>W10:W59</xm:sqref>
        </x14:dataValidation>
        <x14:dataValidation type="list" allowBlank="1" showInputMessage="1" showErrorMessage="1" xr:uid="{CFFCA8F6-A488-42F4-B8AA-7A66E88C5F2C}">
          <x14:formula1>
            <xm:f>LISTA!$B$3:$B$9</xm:f>
          </x14:formula1>
          <xm:sqref>C10:C59</xm:sqref>
        </x14:dataValidation>
        <x14:dataValidation type="list" allowBlank="1" showInputMessage="1" showErrorMessage="1" xr:uid="{E5D224A2-E53D-487F-B8BC-7AB6C70B678B}">
          <x14:formula1>
            <xm:f>LISTA!$D$3:$D$31</xm:f>
          </x14:formula1>
          <xm:sqref>K10:K59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41DC-8996-4D82-A51F-E5958F3A361F}">
  <sheetPr>
    <tabColor theme="4" tint="-0.249977111117893"/>
  </sheetPr>
  <dimension ref="A1:KL60"/>
  <sheetViews>
    <sheetView topLeftCell="U4" zoomScale="60" zoomScaleNormal="60" workbookViewId="0">
      <selection sqref="A1:C2"/>
    </sheetView>
  </sheetViews>
  <sheetFormatPr baseColWidth="10" defaultColWidth="11.42578125"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9.140625"/>
    <col min="11" max="11" width="28.5703125" customWidth="1"/>
    <col min="12" max="12" width="22.85546875" customWidth="1"/>
    <col min="13" max="15" width="9.140625"/>
    <col min="16" max="16" width="33.42578125" customWidth="1"/>
    <col min="17" max="17" width="18.28515625" customWidth="1"/>
    <col min="18" max="20" width="9.1406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9.140625"/>
    <col min="33" max="33" width="13.42578125" customWidth="1"/>
    <col min="34" max="34" width="21.140625" customWidth="1"/>
    <col min="35" max="35" width="10"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75" customFormat="1" ht="16.5" customHeight="1" x14ac:dyDescent="0.3">
      <c r="A1" s="339"/>
      <c r="B1" s="340"/>
      <c r="C1" s="340"/>
      <c r="D1" s="329" t="s">
        <v>13</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14</v>
      </c>
      <c r="AM1" s="331"/>
      <c r="AN1" s="33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x14ac:dyDescent="0.3">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x14ac:dyDescent="0.3">
      <c r="A3" s="2"/>
      <c r="B3" s="2"/>
      <c r="C3" s="3"/>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x14ac:dyDescent="0.3">
      <c r="A4" s="332" t="s">
        <v>15</v>
      </c>
      <c r="B4" s="333"/>
      <c r="C4" s="334"/>
      <c r="D4" s="335" t="s">
        <v>16</v>
      </c>
      <c r="E4" s="336"/>
      <c r="F4" s="336"/>
      <c r="G4" s="336"/>
      <c r="H4" s="336"/>
      <c r="I4" s="336"/>
      <c r="J4" s="336"/>
      <c r="K4" s="336"/>
      <c r="L4" s="336"/>
      <c r="M4" s="336"/>
      <c r="N4" s="337"/>
      <c r="O4" s="338"/>
      <c r="P4" s="338"/>
      <c r="Q4" s="338"/>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x14ac:dyDescent="0.3">
      <c r="A5" s="332" t="s">
        <v>17</v>
      </c>
      <c r="B5" s="333"/>
      <c r="C5" s="334"/>
      <c r="D5" s="335" t="s">
        <v>18</v>
      </c>
      <c r="E5" s="336"/>
      <c r="F5" s="336"/>
      <c r="G5" s="336"/>
      <c r="H5" s="336"/>
      <c r="I5" s="336"/>
      <c r="J5" s="336"/>
      <c r="K5" s="336"/>
      <c r="L5" s="336"/>
      <c r="M5" s="336"/>
      <c r="N5" s="337"/>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x14ac:dyDescent="0.3">
      <c r="A6" s="332" t="s">
        <v>19</v>
      </c>
      <c r="B6" s="333"/>
      <c r="C6" s="334"/>
      <c r="D6" s="343" t="s">
        <v>20</v>
      </c>
      <c r="E6" s="344"/>
      <c r="F6" s="344"/>
      <c r="G6" s="344"/>
      <c r="H6" s="344"/>
      <c r="I6" s="344"/>
      <c r="J6" s="344"/>
      <c r="K6" s="344"/>
      <c r="L6" s="344"/>
      <c r="M6" s="344"/>
      <c r="N6" s="345"/>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x14ac:dyDescent="0.3">
      <c r="A7" s="326" t="s">
        <v>21</v>
      </c>
      <c r="B7" s="327"/>
      <c r="C7" s="327"/>
      <c r="D7" s="327"/>
      <c r="E7" s="327"/>
      <c r="F7" s="327"/>
      <c r="G7" s="327"/>
      <c r="H7" s="328"/>
      <c r="I7" s="326" t="s">
        <v>22</v>
      </c>
      <c r="J7" s="327"/>
      <c r="K7" s="327"/>
      <c r="L7" s="327"/>
      <c r="M7" s="327"/>
      <c r="N7" s="328"/>
      <c r="O7" s="326" t="s">
        <v>23</v>
      </c>
      <c r="P7" s="327"/>
      <c r="Q7" s="327"/>
      <c r="R7" s="327"/>
      <c r="S7" s="327"/>
      <c r="T7" s="327"/>
      <c r="U7" s="327"/>
      <c r="V7" s="327"/>
      <c r="W7" s="328"/>
      <c r="X7" s="326" t="s">
        <v>24</v>
      </c>
      <c r="Y7" s="327"/>
      <c r="Z7" s="327"/>
      <c r="AA7" s="327"/>
      <c r="AB7" s="327"/>
      <c r="AC7" s="327"/>
      <c r="AD7" s="327"/>
      <c r="AE7" s="327"/>
      <c r="AF7" s="327"/>
      <c r="AG7" s="327"/>
      <c r="AH7" s="328"/>
      <c r="AI7" s="326" t="s">
        <v>25</v>
      </c>
      <c r="AJ7" s="327"/>
      <c r="AK7" s="327"/>
      <c r="AL7" s="327"/>
      <c r="AM7" s="327"/>
      <c r="AN7" s="346"/>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x14ac:dyDescent="0.3">
      <c r="A8" s="320" t="s">
        <v>26</v>
      </c>
      <c r="B8" s="320" t="s">
        <v>27</v>
      </c>
      <c r="C8" s="322" t="s">
        <v>28</v>
      </c>
      <c r="D8" s="317" t="s">
        <v>29</v>
      </c>
      <c r="E8" s="317" t="s">
        <v>30</v>
      </c>
      <c r="F8" s="324" t="s">
        <v>31</v>
      </c>
      <c r="G8" s="310" t="s">
        <v>32</v>
      </c>
      <c r="H8" s="317" t="s">
        <v>33</v>
      </c>
      <c r="I8" s="318" t="s">
        <v>34</v>
      </c>
      <c r="J8" s="319" t="s">
        <v>35</v>
      </c>
      <c r="K8" s="310" t="s">
        <v>36</v>
      </c>
      <c r="L8" s="310" t="s">
        <v>37</v>
      </c>
      <c r="M8" s="319" t="s">
        <v>35</v>
      </c>
      <c r="N8" s="317" t="s">
        <v>38</v>
      </c>
      <c r="O8" s="314" t="s">
        <v>39</v>
      </c>
      <c r="P8" s="309" t="s">
        <v>40</v>
      </c>
      <c r="Q8" s="310" t="s">
        <v>41</v>
      </c>
      <c r="R8" s="309" t="s">
        <v>42</v>
      </c>
      <c r="S8" s="309"/>
      <c r="T8" s="309"/>
      <c r="U8" s="309"/>
      <c r="V8" s="309"/>
      <c r="W8" s="309"/>
      <c r="X8" s="313" t="s">
        <v>43</v>
      </c>
      <c r="Y8" s="314" t="s">
        <v>44</v>
      </c>
      <c r="Z8" s="314" t="s">
        <v>35</v>
      </c>
      <c r="AA8" s="167"/>
      <c r="AB8" s="167"/>
      <c r="AC8" s="314" t="s">
        <v>45</v>
      </c>
      <c r="AD8" s="314" t="s">
        <v>35</v>
      </c>
      <c r="AE8" s="167"/>
      <c r="AF8" s="167"/>
      <c r="AG8" s="313" t="s">
        <v>46</v>
      </c>
      <c r="AH8" s="314" t="s">
        <v>47</v>
      </c>
      <c r="AI8" s="309" t="s">
        <v>25</v>
      </c>
      <c r="AJ8" s="309" t="s">
        <v>48</v>
      </c>
      <c r="AK8" s="309" t="s">
        <v>49</v>
      </c>
      <c r="AL8" s="309" t="s">
        <v>50</v>
      </c>
      <c r="AM8" s="311" t="s">
        <v>51</v>
      </c>
      <c r="AN8" s="311" t="s">
        <v>52</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x14ac:dyDescent="0.25">
      <c r="A9" s="321"/>
      <c r="B9" s="325"/>
      <c r="C9" s="323"/>
      <c r="D9" s="310"/>
      <c r="E9" s="310"/>
      <c r="F9" s="323"/>
      <c r="G9" s="318"/>
      <c r="H9" s="310"/>
      <c r="I9" s="318"/>
      <c r="J9" s="319"/>
      <c r="K9" s="318"/>
      <c r="L9" s="318"/>
      <c r="M9" s="319"/>
      <c r="N9" s="310"/>
      <c r="O9" s="315"/>
      <c r="P9" s="310"/>
      <c r="Q9" s="318"/>
      <c r="R9" s="160" t="s">
        <v>53</v>
      </c>
      <c r="S9" s="160" t="s">
        <v>54</v>
      </c>
      <c r="T9" s="160" t="s">
        <v>55</v>
      </c>
      <c r="U9" s="160" t="s">
        <v>56</v>
      </c>
      <c r="V9" s="160" t="s">
        <v>57</v>
      </c>
      <c r="W9" s="160" t="s">
        <v>58</v>
      </c>
      <c r="X9" s="314"/>
      <c r="Y9" s="316"/>
      <c r="Z9" s="316"/>
      <c r="AA9" s="170" t="s">
        <v>59</v>
      </c>
      <c r="AB9" s="170" t="s">
        <v>35</v>
      </c>
      <c r="AC9" s="316"/>
      <c r="AD9" s="316"/>
      <c r="AE9" s="168" t="s">
        <v>45</v>
      </c>
      <c r="AF9" s="168" t="s">
        <v>35</v>
      </c>
      <c r="AG9" s="314"/>
      <c r="AH9" s="315"/>
      <c r="AI9" s="310"/>
      <c r="AJ9" s="310"/>
      <c r="AK9" s="310"/>
      <c r="AL9" s="310"/>
      <c r="AM9" s="312"/>
      <c r="AN9" s="312"/>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117.75" customHeight="1" x14ac:dyDescent="0.25">
      <c r="A10" s="296">
        <v>1</v>
      </c>
      <c r="B10" s="290" t="s">
        <v>60</v>
      </c>
      <c r="C10" s="296" t="s">
        <v>61</v>
      </c>
      <c r="D10" s="301" t="s">
        <v>62</v>
      </c>
      <c r="E10" s="296" t="s">
        <v>63</v>
      </c>
      <c r="F10" s="301" t="s">
        <v>64</v>
      </c>
      <c r="G10" s="296" t="s">
        <v>65</v>
      </c>
      <c r="H10" s="296">
        <v>2000</v>
      </c>
      <c r="I10" s="302" t="str">
        <f>IF(H10&lt;=2,'Tabla probabilidad'!$B$5,IF(H10&lt;=24,'Tabla probabilidad'!$B$6,IF(H10&lt;=500,'Tabla probabilidad'!$B$7,IF(H10&lt;=5000,'Tabla probabilidad'!$B$8,IF(H10&gt;5000,'Tabla probabilidad'!$B$9)))))</f>
        <v>Alta</v>
      </c>
      <c r="J10" s="303">
        <f>IF(H10&lt;=2,'Tabla probabilidad'!$D$5,IF(H10&lt;=24,'Tabla probabilidad'!$D$6,IF(H10&lt;=500,'Tabla probabilidad'!$D$7,IF(H10&lt;=5000,'Tabla probabilidad'!$D$8,IF(H10&gt;5000,'Tabla probabilidad'!$D$9)))))</f>
        <v>0.8</v>
      </c>
      <c r="K10" s="296" t="s">
        <v>66</v>
      </c>
      <c r="L10" s="2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2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296" t="str">
        <f>VLOOKUP((I10&amp;L10),Hoja1!$B$4:$C$28,2,0)</f>
        <v xml:space="preserve">Alto </v>
      </c>
      <c r="O10" s="161">
        <v>1</v>
      </c>
      <c r="P10" s="98" t="s">
        <v>67</v>
      </c>
      <c r="Q10" s="161" t="str">
        <f t="shared" ref="Q10:Q59" si="0">IF(R10="Preventivo","Probabilidad",IF(R10="Detectivo","Probabilidad", IF(R10="Correctivo","Impacto")))</f>
        <v>Probabilidad</v>
      </c>
      <c r="R10" s="161" t="s">
        <v>68</v>
      </c>
      <c r="S10" s="161" t="s">
        <v>69</v>
      </c>
      <c r="T10" s="162">
        <f>VLOOKUP(R10&amp;S10,Hoja1!$Q$4:$R$9,2,0)</f>
        <v>0.45</v>
      </c>
      <c r="U10" s="161" t="s">
        <v>70</v>
      </c>
      <c r="V10" s="161" t="s">
        <v>71</v>
      </c>
      <c r="W10" s="161" t="s">
        <v>72</v>
      </c>
      <c r="X10" s="162">
        <f>IF(Q10="Probabilidad",($J$10*T10),IF(Q10="Impacto"," "))</f>
        <v>0.36000000000000004</v>
      </c>
      <c r="Y10" s="162" t="str">
        <f>IF(Z10&lt;=20%,'Tabla probabilidad'!$B$5,IF(Z10&lt;=40%,'Tabla probabilidad'!$B$6,IF(Z10&lt;=60%,'Tabla probabilidad'!$B$7,IF(Z10&lt;=80%,'Tabla probabilidad'!$B$8,IF(Z10&lt;=100%,'Tabla probabilidad'!$B$9)))))</f>
        <v>Media</v>
      </c>
      <c r="Z10" s="162">
        <f>IF(R10="Preventivo",($J$10-($J$10*T10)),IF(R10="Detectivo",($J$10-($J$10*T10)),IF(R10="Correctivo",($J$10))))</f>
        <v>0.44</v>
      </c>
      <c r="AA10" s="298" t="str">
        <f>IF(AB10&lt;=20%,'Tabla probabilidad'!$B$5,IF(AB10&lt;=40%,'Tabla probabilidad'!$B$6,IF(AB10&lt;=60%,'Tabla probabilidad'!$B$7,IF(AB10&lt;=80%,'Tabla probabilidad'!$B$8,IF(AB10&lt;=100%,'Tabla probabilidad'!$B$9)))))</f>
        <v>Media</v>
      </c>
      <c r="AB10" s="298">
        <f>AVERAGE(Z10:Z14)</f>
        <v>0.44000000000000006</v>
      </c>
      <c r="AC10" s="162" t="str">
        <f t="shared" ref="AC10:AC59" si="1">IF(AD10&lt;=20%,"Leve",IF(AD10&lt;=40%,"Menor",IF(AD10&lt;=60%,"Moderado",IF(AD10&lt;=80%,"Mayor",IF(AD10&lt;=100%,"Catastrófico")))))</f>
        <v>Mayor</v>
      </c>
      <c r="AD10" s="162">
        <f>IF(Q10="Probabilidad",(($M$10-0)),IF(Q10="Impacto",($M$10-($M$10*T10))))</f>
        <v>0.8</v>
      </c>
      <c r="AE10" s="298" t="str">
        <f>IF(AF10&lt;=20%,"Leve",IF(AF10&lt;=40%,"Menor",IF(AF10&lt;=60%,"Moderado",IF(AF10&lt;=80%,"Mayor",IF(AF10&lt;=100%,"Catastrófico")))))</f>
        <v>Mayor</v>
      </c>
      <c r="AF10" s="298">
        <f>AVERAGE(AD10:AD14)</f>
        <v>0.8</v>
      </c>
      <c r="AG10" s="290" t="str">
        <f>VLOOKUP(AA10&amp;AE10,Hoja1!$B$4:$C$28,2,0)</f>
        <v xml:space="preserve">Alto </v>
      </c>
      <c r="AH10" s="296" t="s">
        <v>73</v>
      </c>
      <c r="AI10" s="296" t="s">
        <v>652</v>
      </c>
      <c r="AJ10" s="296" t="s">
        <v>653</v>
      </c>
      <c r="AK10" s="296" t="s">
        <v>654</v>
      </c>
      <c r="AL10" s="296" t="s">
        <v>655</v>
      </c>
      <c r="AM10" s="296" t="s">
        <v>655</v>
      </c>
      <c r="AN10" s="296"/>
    </row>
    <row r="11" spans="1:298" ht="92.25" customHeight="1" x14ac:dyDescent="0.25">
      <c r="A11" s="296"/>
      <c r="B11" s="291"/>
      <c r="C11" s="296"/>
      <c r="D11" s="301"/>
      <c r="E11" s="296"/>
      <c r="F11" s="301"/>
      <c r="G11" s="296"/>
      <c r="H11" s="296"/>
      <c r="I11" s="302"/>
      <c r="J11" s="303"/>
      <c r="K11" s="296"/>
      <c r="L11" s="297"/>
      <c r="M11" s="297"/>
      <c r="N11" s="296"/>
      <c r="O11" s="161">
        <v>2</v>
      </c>
      <c r="P11" s="98" t="s">
        <v>74</v>
      </c>
      <c r="Q11" s="161" t="str">
        <f t="shared" si="0"/>
        <v>Probabilidad</v>
      </c>
      <c r="R11" s="161" t="s">
        <v>68</v>
      </c>
      <c r="S11" s="161" t="s">
        <v>69</v>
      </c>
      <c r="T11" s="162">
        <f>VLOOKUP(R11&amp;S11,Hoja1!$Q$4:$R$9,2,0)</f>
        <v>0.45</v>
      </c>
      <c r="U11" s="161" t="s">
        <v>70</v>
      </c>
      <c r="V11" s="161" t="s">
        <v>71</v>
      </c>
      <c r="W11" s="161" t="s">
        <v>72</v>
      </c>
      <c r="X11" s="162">
        <f>IF(Q11="Probabilidad",($J$10*T11),IF(Q11="Impacto"," "))</f>
        <v>0.36000000000000004</v>
      </c>
      <c r="Y11" s="162" t="str">
        <f>IF(Z11&lt;=20%,'Tabla probabilidad'!$B$5,IF(Z11&lt;=40%,'Tabla probabilidad'!$B$6,IF(Z11&lt;=60%,'Tabla probabilidad'!$B$7,IF(Z11&lt;=80%,'Tabla probabilidad'!$B$8,IF(Z11&lt;=100%,'Tabla probabilidad'!$B$9)))))</f>
        <v>Media</v>
      </c>
      <c r="Z11" s="162">
        <f t="shared" ref="Z11:Z14" si="2">IF(R11="Preventivo",($J$10-($J$10*T11)),IF(R11="Detectivo",($J$10-($J$10*T11)),IF(R11="Correctivo",($J$10))))</f>
        <v>0.44</v>
      </c>
      <c r="AA11" s="299"/>
      <c r="AB11" s="299"/>
      <c r="AC11" s="162" t="str">
        <f t="shared" si="1"/>
        <v>Mayor</v>
      </c>
      <c r="AD11" s="162">
        <f>IF(Q11="Probabilidad",(($M$10-0)),IF(Q11="Impacto",($M$10-($M$10*T11))))</f>
        <v>0.8</v>
      </c>
      <c r="AE11" s="299"/>
      <c r="AF11" s="299"/>
      <c r="AG11" s="291"/>
      <c r="AH11" s="296"/>
      <c r="AI11" s="296"/>
      <c r="AJ11" s="296"/>
      <c r="AK11" s="296"/>
      <c r="AL11" s="296"/>
      <c r="AM11" s="296"/>
      <c r="AN11" s="296"/>
    </row>
    <row r="12" spans="1:298" ht="86.25" customHeight="1" x14ac:dyDescent="0.25">
      <c r="A12" s="296"/>
      <c r="B12" s="291"/>
      <c r="C12" s="296"/>
      <c r="D12" s="301"/>
      <c r="E12" s="296"/>
      <c r="F12" s="301"/>
      <c r="G12" s="296"/>
      <c r="H12" s="296"/>
      <c r="I12" s="302"/>
      <c r="J12" s="303"/>
      <c r="K12" s="296"/>
      <c r="L12" s="297"/>
      <c r="M12" s="297"/>
      <c r="N12" s="296"/>
      <c r="O12" s="161">
        <v>3</v>
      </c>
      <c r="P12" s="98" t="s">
        <v>75</v>
      </c>
      <c r="Q12" s="161" t="str">
        <f t="shared" si="0"/>
        <v>Probabilidad</v>
      </c>
      <c r="R12" s="161" t="s">
        <v>68</v>
      </c>
      <c r="S12" s="161" t="s">
        <v>69</v>
      </c>
      <c r="T12" s="162">
        <f>VLOOKUP(R12&amp;S12,Hoja1!$Q$4:$R$9,2,0)</f>
        <v>0.45</v>
      </c>
      <c r="U12" s="161" t="s">
        <v>70</v>
      </c>
      <c r="V12" s="161" t="s">
        <v>71</v>
      </c>
      <c r="W12" s="161" t="s">
        <v>72</v>
      </c>
      <c r="X12" s="162">
        <f t="shared" ref="X12:X14" si="3">IF(Q12="Probabilidad",($J$10*T12),IF(Q12="Impacto"," "))</f>
        <v>0.36000000000000004</v>
      </c>
      <c r="Y12" s="162" t="str">
        <f>IF(Z12&lt;=20%,'Tabla probabilidad'!$B$5,IF(Z12&lt;=40%,'Tabla probabilidad'!$B$6,IF(Z12&lt;=60%,'Tabla probabilidad'!$B$7,IF(Z12&lt;=80%,'Tabla probabilidad'!$B$8,IF(Z12&lt;=100%,'Tabla probabilidad'!$B$9)))))</f>
        <v>Media</v>
      </c>
      <c r="Z12" s="162">
        <f t="shared" si="2"/>
        <v>0.44</v>
      </c>
      <c r="AA12" s="299"/>
      <c r="AB12" s="299"/>
      <c r="AC12" s="162" t="str">
        <f t="shared" si="1"/>
        <v>Mayor</v>
      </c>
      <c r="AD12" s="162">
        <f>IF(Q12="Probabilidad",(($M$10-0)),IF(Q12="Impacto",($M$10-($M$10*T12))))</f>
        <v>0.8</v>
      </c>
      <c r="AE12" s="299"/>
      <c r="AF12" s="299"/>
      <c r="AG12" s="291"/>
      <c r="AH12" s="296"/>
      <c r="AI12" s="296"/>
      <c r="AJ12" s="296"/>
      <c r="AK12" s="296"/>
      <c r="AL12" s="296"/>
      <c r="AM12" s="296"/>
      <c r="AN12" s="296"/>
    </row>
    <row r="13" spans="1:298" ht="112.5" customHeight="1" x14ac:dyDescent="0.25">
      <c r="A13" s="296"/>
      <c r="B13" s="291"/>
      <c r="C13" s="296"/>
      <c r="D13" s="301"/>
      <c r="E13" s="296"/>
      <c r="F13" s="301"/>
      <c r="G13" s="296"/>
      <c r="H13" s="296"/>
      <c r="I13" s="302"/>
      <c r="J13" s="303"/>
      <c r="K13" s="296"/>
      <c r="L13" s="297"/>
      <c r="M13" s="297"/>
      <c r="N13" s="296"/>
      <c r="O13" s="161">
        <v>4</v>
      </c>
      <c r="P13" s="98" t="s">
        <v>76</v>
      </c>
      <c r="Q13" s="161" t="str">
        <f t="shared" si="0"/>
        <v>Probabilidad</v>
      </c>
      <c r="R13" s="161" t="s">
        <v>68</v>
      </c>
      <c r="S13" s="161" t="s">
        <v>69</v>
      </c>
      <c r="T13" s="162">
        <f>VLOOKUP(R13&amp;S13,Hoja1!$Q$4:$R$9,2,0)</f>
        <v>0.45</v>
      </c>
      <c r="U13" s="161" t="s">
        <v>70</v>
      </c>
      <c r="V13" s="161" t="s">
        <v>71</v>
      </c>
      <c r="W13" s="161" t="s">
        <v>72</v>
      </c>
      <c r="X13" s="162">
        <f t="shared" si="3"/>
        <v>0.36000000000000004</v>
      </c>
      <c r="Y13" s="162" t="str">
        <f>IF(Z13&lt;=20%,'Tabla probabilidad'!$B$5,IF(Z13&lt;=40%,'Tabla probabilidad'!$B$6,IF(Z13&lt;=60%,'Tabla probabilidad'!$B$7,IF(Z13&lt;=80%,'Tabla probabilidad'!$B$8,IF(Z13&lt;=100%,'Tabla probabilidad'!$B$9)))))</f>
        <v>Media</v>
      </c>
      <c r="Z13" s="162">
        <f t="shared" si="2"/>
        <v>0.44</v>
      </c>
      <c r="AA13" s="299"/>
      <c r="AB13" s="299"/>
      <c r="AC13" s="162" t="str">
        <f t="shared" si="1"/>
        <v>Mayor</v>
      </c>
      <c r="AD13" s="162">
        <f>IF(Q13="Probabilidad",(($M$10-0)),IF(Q13="Impacto",($M$10-($M$10*T13))))</f>
        <v>0.8</v>
      </c>
      <c r="AE13" s="299"/>
      <c r="AF13" s="299"/>
      <c r="AG13" s="291"/>
      <c r="AH13" s="296"/>
      <c r="AI13" s="296"/>
      <c r="AJ13" s="296"/>
      <c r="AK13" s="296"/>
      <c r="AL13" s="296"/>
      <c r="AM13" s="296"/>
      <c r="AN13" s="296"/>
    </row>
    <row r="14" spans="1:298" ht="123.75" customHeight="1" x14ac:dyDescent="0.25">
      <c r="A14" s="296"/>
      <c r="B14" s="292"/>
      <c r="C14" s="296"/>
      <c r="D14" s="301"/>
      <c r="E14" s="296"/>
      <c r="F14" s="301"/>
      <c r="G14" s="296"/>
      <c r="H14" s="296"/>
      <c r="I14" s="302"/>
      <c r="J14" s="303"/>
      <c r="K14" s="296"/>
      <c r="L14" s="297"/>
      <c r="M14" s="297"/>
      <c r="N14" s="296"/>
      <c r="O14" s="161">
        <v>5</v>
      </c>
      <c r="P14" s="178" t="s">
        <v>77</v>
      </c>
      <c r="Q14" s="161" t="str">
        <f t="shared" si="0"/>
        <v>Probabilidad</v>
      </c>
      <c r="R14" s="161" t="s">
        <v>68</v>
      </c>
      <c r="S14" s="161" t="s">
        <v>69</v>
      </c>
      <c r="T14" s="162">
        <f>VLOOKUP(R14&amp;S14,Hoja1!$Q$4:$R$9,2,0)</f>
        <v>0.45</v>
      </c>
      <c r="U14" s="161" t="s">
        <v>70</v>
      </c>
      <c r="V14" s="161" t="s">
        <v>71</v>
      </c>
      <c r="W14" s="161" t="s">
        <v>72</v>
      </c>
      <c r="X14" s="162">
        <f t="shared" si="3"/>
        <v>0.36000000000000004</v>
      </c>
      <c r="Y14" s="162" t="str">
        <f>IF(Z14&lt;=20%,'Tabla probabilidad'!$B$5,IF(Z14&lt;=40%,'Tabla probabilidad'!$B$6,IF(Z14&lt;=60%,'Tabla probabilidad'!$B$7,IF(Z14&lt;=80%,'Tabla probabilidad'!$B$8,IF(Z14&lt;=100%,'Tabla probabilidad'!$B$9)))))</f>
        <v>Media</v>
      </c>
      <c r="Z14" s="162">
        <f t="shared" si="2"/>
        <v>0.44</v>
      </c>
      <c r="AA14" s="300"/>
      <c r="AB14" s="300"/>
      <c r="AC14" s="162" t="str">
        <f t="shared" si="1"/>
        <v>Mayor</v>
      </c>
      <c r="AD14" s="162">
        <f>IF(Q14="Probabilidad",(($M$10-0)),IF(Q14="Impacto",($M$10-($M$10*T14))))</f>
        <v>0.8</v>
      </c>
      <c r="AE14" s="300"/>
      <c r="AF14" s="300"/>
      <c r="AG14" s="292"/>
      <c r="AH14" s="296"/>
      <c r="AI14" s="296"/>
      <c r="AJ14" s="296"/>
      <c r="AK14" s="296"/>
      <c r="AL14" s="296"/>
      <c r="AM14" s="296"/>
      <c r="AN14" s="296"/>
    </row>
    <row r="15" spans="1:298" ht="93" customHeight="1" x14ac:dyDescent="0.25">
      <c r="A15" s="296">
        <v>2</v>
      </c>
      <c r="B15" s="290" t="s">
        <v>78</v>
      </c>
      <c r="C15" s="296" t="s">
        <v>61</v>
      </c>
      <c r="D15" s="305" t="s">
        <v>79</v>
      </c>
      <c r="E15" s="290" t="s">
        <v>80</v>
      </c>
      <c r="F15" s="290" t="s">
        <v>81</v>
      </c>
      <c r="G15" s="296" t="s">
        <v>65</v>
      </c>
      <c r="H15" s="290">
        <v>8000</v>
      </c>
      <c r="I15" s="302" t="str">
        <f>IF(H15&lt;=2,'Tabla probabilidad'!$B$5,IF(H15&lt;=24,'Tabla probabilidad'!$B$6,IF(H15&lt;=500,'Tabla probabilidad'!$B$7,IF(H15&lt;=5000,'Tabla probabilidad'!$B$8,IF(H15&gt;5000,'Tabla probabilidad'!$B$9)))))</f>
        <v>Muy Alta</v>
      </c>
      <c r="J15" s="303">
        <f>IF(H15&lt;=2,'Tabla probabilidad'!$D$5,IF(H15&lt;=24,'Tabla probabilidad'!$D$6,IF(H15&lt;=500,'Tabla probabilidad'!$D$7,IF(H15&lt;=5000,'Tabla probabilidad'!$D$8,IF(H15&gt;5000,'Tabla probabilidad'!$D$9)))))</f>
        <v>1</v>
      </c>
      <c r="K15" s="296" t="s">
        <v>66</v>
      </c>
      <c r="L15" s="2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6" t="str">
        <f>VLOOKUP((I15&amp;L15),Hoja1!$B$4:$C$28,2,0)</f>
        <v xml:space="preserve">Alto </v>
      </c>
      <c r="O15" s="161">
        <v>1</v>
      </c>
      <c r="P15" s="98" t="s">
        <v>82</v>
      </c>
      <c r="Q15" s="161" t="str">
        <f t="shared" si="0"/>
        <v>Probabilidad</v>
      </c>
      <c r="R15" s="161" t="s">
        <v>68</v>
      </c>
      <c r="S15" s="161" t="s">
        <v>69</v>
      </c>
      <c r="T15" s="162">
        <f>VLOOKUP(R15&amp;S15,Hoja1!$Q$4:$R$9,2,0)</f>
        <v>0.45</v>
      </c>
      <c r="U15" s="161" t="s">
        <v>70</v>
      </c>
      <c r="V15" s="161" t="s">
        <v>71</v>
      </c>
      <c r="W15" s="161" t="s">
        <v>72</v>
      </c>
      <c r="X15" s="162">
        <f>IF(Q15="Probabilidad",($J$15*T15),IF(Q15="Impacto"," "))</f>
        <v>0.45</v>
      </c>
      <c r="Y15" s="162" t="str">
        <f>IF(Z15&lt;=20%,'Tabla probabilidad'!$B$5,IF(Z15&lt;=40%,'Tabla probabilidad'!$B$6,IF(Z15&lt;=60%,'Tabla probabilidad'!$B$7,IF(Z15&lt;=80%,'Tabla probabilidad'!$B$8,IF(Z15&lt;=100%,'Tabla probabilidad'!$B$9)))))</f>
        <v>Media</v>
      </c>
      <c r="Z15" s="162">
        <f>IF(R15="Preventivo",($J$15-($J$15*T15)),IF(R15="Detectivo",($J$15-($J$15*T15)),IF(R15="Correctivo",($J$15))))</f>
        <v>0.55000000000000004</v>
      </c>
      <c r="AA15" s="298" t="str">
        <f>IF(AB15&lt;=20%,'Tabla probabilidad'!$B$5,IF(AB15&lt;=40%,'Tabla probabilidad'!$B$6,IF(AB15&lt;=60%,'Tabla probabilidad'!$B$7,IF(AB15&lt;=80%,'Tabla probabilidad'!$B$8,IF(AB15&lt;=100%,'Tabla probabilidad'!$B$9)))))</f>
        <v>Media</v>
      </c>
      <c r="AB15" s="298">
        <f>AVERAGE(Z15:Z19)</f>
        <v>0.55000000000000004</v>
      </c>
      <c r="AC15" s="162" t="str">
        <f t="shared" si="1"/>
        <v>Mayor</v>
      </c>
      <c r="AD15" s="162">
        <f>IF(Q15="Probabilidad",(($M$15-0)),IF(Q15="Impacto",($M$15-($M$15*T15))))</f>
        <v>0.8</v>
      </c>
      <c r="AE15" s="298" t="str">
        <f>IF(AF15&lt;=20%,"Leve",IF(AF15&lt;=40%,"Menor",IF(AF15&lt;=60%,"Moderado",IF(AF15&lt;=80%,"Mayor",IF(AF15&lt;=100%,"Catastrófico")))))</f>
        <v>Mayor</v>
      </c>
      <c r="AF15" s="298">
        <f>AVERAGE(AD15:AD19)</f>
        <v>0.8</v>
      </c>
      <c r="AG15" s="290" t="str">
        <f>VLOOKUP(AA15&amp;AE15,Hoja1!$B$4:$C$28,2,0)</f>
        <v xml:space="preserve">Alto </v>
      </c>
      <c r="AH15" s="296" t="s">
        <v>73</v>
      </c>
      <c r="AI15" s="296" t="s">
        <v>656</v>
      </c>
      <c r="AJ15" s="296" t="s">
        <v>657</v>
      </c>
      <c r="AK15" s="296" t="s">
        <v>654</v>
      </c>
      <c r="AL15" s="296" t="s">
        <v>655</v>
      </c>
      <c r="AM15" s="296" t="s">
        <v>655</v>
      </c>
      <c r="AN15" s="296"/>
    </row>
    <row r="16" spans="1:298" ht="47.25" customHeight="1" x14ac:dyDescent="0.25">
      <c r="A16" s="296"/>
      <c r="B16" s="291"/>
      <c r="C16" s="296"/>
      <c r="D16" s="306"/>
      <c r="E16" s="291"/>
      <c r="F16" s="291"/>
      <c r="G16" s="296"/>
      <c r="H16" s="291"/>
      <c r="I16" s="302"/>
      <c r="J16" s="303"/>
      <c r="K16" s="296"/>
      <c r="L16" s="297"/>
      <c r="M16" s="297"/>
      <c r="N16" s="296"/>
      <c r="O16" s="161">
        <v>2</v>
      </c>
      <c r="P16" s="98" t="s">
        <v>83</v>
      </c>
      <c r="Q16" s="161" t="str">
        <f t="shared" si="0"/>
        <v>Probabilidad</v>
      </c>
      <c r="R16" s="161" t="s">
        <v>68</v>
      </c>
      <c r="S16" s="161" t="s">
        <v>69</v>
      </c>
      <c r="T16" s="162">
        <f>VLOOKUP(R16&amp;S16,Hoja1!$Q$4:$R$9,2,0)</f>
        <v>0.45</v>
      </c>
      <c r="U16" s="161" t="s">
        <v>70</v>
      </c>
      <c r="V16" s="161" t="s">
        <v>71</v>
      </c>
      <c r="W16" s="161" t="s">
        <v>72</v>
      </c>
      <c r="X16" s="162">
        <f>IF(Q16="Probabilidad",($J$15*T16),IF(Q16="Impacto"," "))</f>
        <v>0.45</v>
      </c>
      <c r="Y16" s="162" t="str">
        <f>IF(Z16&lt;=20%,'Tabla probabilidad'!$B$5,IF(Z16&lt;=40%,'Tabla probabilidad'!$B$6,IF(Z16&lt;=60%,'Tabla probabilidad'!$B$7,IF(Z16&lt;=80%,'Tabla probabilidad'!$B$8,IF(Z16&lt;=100%,'Tabla probabilidad'!$B$9)))))</f>
        <v>Media</v>
      </c>
      <c r="Z16" s="162">
        <f t="shared" ref="Z16:Z19" si="4">IF(R16="Preventivo",($J$15-($J$15*T16)),IF(R16="Detectivo",($J$15-($J$15*T16)),IF(R16="Correctivo",($J$15))))</f>
        <v>0.55000000000000004</v>
      </c>
      <c r="AA16" s="299"/>
      <c r="AB16" s="299"/>
      <c r="AC16" s="162" t="str">
        <f t="shared" si="1"/>
        <v>Mayor</v>
      </c>
      <c r="AD16" s="162">
        <f t="shared" ref="AD16:AD19" si="5">IF(Q16="Probabilidad",(($M$15-0)),IF(Q16="Impacto",($M$15-($M$15*T16))))</f>
        <v>0.8</v>
      </c>
      <c r="AE16" s="299"/>
      <c r="AF16" s="299"/>
      <c r="AG16" s="291"/>
      <c r="AH16" s="296"/>
      <c r="AI16" s="296"/>
      <c r="AJ16" s="296"/>
      <c r="AK16" s="296"/>
      <c r="AL16" s="296"/>
      <c r="AM16" s="296"/>
      <c r="AN16" s="296"/>
    </row>
    <row r="17" spans="1:40" ht="90.75" customHeight="1" x14ac:dyDescent="0.25">
      <c r="A17" s="296"/>
      <c r="B17" s="291"/>
      <c r="C17" s="296"/>
      <c r="D17" s="306"/>
      <c r="E17" s="291"/>
      <c r="F17" s="291"/>
      <c r="G17" s="296"/>
      <c r="H17" s="291"/>
      <c r="I17" s="302"/>
      <c r="J17" s="303"/>
      <c r="K17" s="296"/>
      <c r="L17" s="297"/>
      <c r="M17" s="297"/>
      <c r="N17" s="296"/>
      <c r="O17" s="161">
        <v>3</v>
      </c>
      <c r="P17" s="98" t="s">
        <v>84</v>
      </c>
      <c r="Q17" s="161" t="str">
        <f t="shared" si="0"/>
        <v>Probabilidad</v>
      </c>
      <c r="R17" s="161" t="s">
        <v>68</v>
      </c>
      <c r="S17" s="161" t="s">
        <v>69</v>
      </c>
      <c r="T17" s="162">
        <f>VLOOKUP(R17&amp;S17,Hoja1!$Q$4:$R$9,2,0)</f>
        <v>0.45</v>
      </c>
      <c r="U17" s="161" t="s">
        <v>70</v>
      </c>
      <c r="V17" s="161" t="s">
        <v>71</v>
      </c>
      <c r="W17" s="161" t="s">
        <v>72</v>
      </c>
      <c r="X17" s="162">
        <f t="shared" ref="X17:X19" si="6">IF(Q17="Probabilidad",($J$15*T17),IF(Q17="Impacto"," "))</f>
        <v>0.45</v>
      </c>
      <c r="Y17" s="162" t="str">
        <f>IF(Z17&lt;=20%,'Tabla probabilidad'!$B$5,IF(Z17&lt;=40%,'Tabla probabilidad'!$B$6,IF(Z17&lt;=60%,'Tabla probabilidad'!$B$7,IF(Z17&lt;=80%,'Tabla probabilidad'!$B$8,IF(Z17&lt;=100%,'Tabla probabilidad'!$B$9)))))</f>
        <v>Media</v>
      </c>
      <c r="Z17" s="162">
        <f t="shared" si="4"/>
        <v>0.55000000000000004</v>
      </c>
      <c r="AA17" s="299"/>
      <c r="AB17" s="299"/>
      <c r="AC17" s="162" t="str">
        <f t="shared" si="1"/>
        <v>Mayor</v>
      </c>
      <c r="AD17" s="162">
        <f t="shared" si="5"/>
        <v>0.8</v>
      </c>
      <c r="AE17" s="299"/>
      <c r="AF17" s="299"/>
      <c r="AG17" s="291"/>
      <c r="AH17" s="296"/>
      <c r="AI17" s="296"/>
      <c r="AJ17" s="296"/>
      <c r="AK17" s="296"/>
      <c r="AL17" s="296"/>
      <c r="AM17" s="296"/>
      <c r="AN17" s="296"/>
    </row>
    <row r="18" spans="1:40" ht="51" customHeight="1" x14ac:dyDescent="0.25">
      <c r="A18" s="296"/>
      <c r="B18" s="291"/>
      <c r="C18" s="296"/>
      <c r="D18" s="306"/>
      <c r="E18" s="291"/>
      <c r="F18" s="291"/>
      <c r="G18" s="296"/>
      <c r="H18" s="291"/>
      <c r="I18" s="302"/>
      <c r="J18" s="303"/>
      <c r="K18" s="296"/>
      <c r="L18" s="297"/>
      <c r="M18" s="297"/>
      <c r="N18" s="296"/>
      <c r="O18" s="161">
        <v>4</v>
      </c>
      <c r="P18" s="98" t="s">
        <v>85</v>
      </c>
      <c r="Q18" s="161" t="str">
        <f t="shared" si="0"/>
        <v>Probabilidad</v>
      </c>
      <c r="R18" s="161" t="s">
        <v>68</v>
      </c>
      <c r="S18" s="161" t="s">
        <v>69</v>
      </c>
      <c r="T18" s="162">
        <f>VLOOKUP(R18&amp;S18,Hoja1!$Q$4:$R$9,2,0)</f>
        <v>0.45</v>
      </c>
      <c r="U18" s="161" t="s">
        <v>70</v>
      </c>
      <c r="V18" s="161" t="s">
        <v>71</v>
      </c>
      <c r="W18" s="161" t="s">
        <v>72</v>
      </c>
      <c r="X18" s="162">
        <f t="shared" si="6"/>
        <v>0.45</v>
      </c>
      <c r="Y18" s="162" t="str">
        <f>IF(Z18&lt;=20%,'Tabla probabilidad'!$B$5,IF(Z18&lt;=40%,'Tabla probabilidad'!$B$6,IF(Z18&lt;=60%,'Tabla probabilidad'!$B$7,IF(Z18&lt;=80%,'Tabla probabilidad'!$B$8,IF(Z18&lt;=100%,'Tabla probabilidad'!$B$9)))))</f>
        <v>Media</v>
      </c>
      <c r="Z18" s="162">
        <f t="shared" si="4"/>
        <v>0.55000000000000004</v>
      </c>
      <c r="AA18" s="299"/>
      <c r="AB18" s="299"/>
      <c r="AC18" s="162" t="str">
        <f t="shared" si="1"/>
        <v>Mayor</v>
      </c>
      <c r="AD18" s="162">
        <f t="shared" si="5"/>
        <v>0.8</v>
      </c>
      <c r="AE18" s="299"/>
      <c r="AF18" s="299"/>
      <c r="AG18" s="291"/>
      <c r="AH18" s="296"/>
      <c r="AI18" s="296"/>
      <c r="AJ18" s="296"/>
      <c r="AK18" s="296"/>
      <c r="AL18" s="296"/>
      <c r="AM18" s="296"/>
      <c r="AN18" s="296"/>
    </row>
    <row r="19" spans="1:40" ht="243.75" customHeight="1" x14ac:dyDescent="0.25">
      <c r="A19" s="296"/>
      <c r="B19" s="292"/>
      <c r="C19" s="296"/>
      <c r="D19" s="308"/>
      <c r="E19" s="292"/>
      <c r="F19" s="292"/>
      <c r="G19" s="296"/>
      <c r="H19" s="292"/>
      <c r="I19" s="302"/>
      <c r="J19" s="303"/>
      <c r="K19" s="296"/>
      <c r="L19" s="297"/>
      <c r="M19" s="297"/>
      <c r="N19" s="296"/>
      <c r="O19" s="161">
        <v>5</v>
      </c>
      <c r="P19" s="179" t="s">
        <v>86</v>
      </c>
      <c r="Q19" s="161" t="str">
        <f t="shared" si="0"/>
        <v>Probabilidad</v>
      </c>
      <c r="R19" s="161" t="s">
        <v>68</v>
      </c>
      <c r="S19" s="161" t="s">
        <v>69</v>
      </c>
      <c r="T19" s="162">
        <f>VLOOKUP(R19&amp;S19,Hoja1!$Q$4:$R$9,2,0)</f>
        <v>0.45</v>
      </c>
      <c r="U19" s="161" t="s">
        <v>70</v>
      </c>
      <c r="V19" s="161" t="s">
        <v>71</v>
      </c>
      <c r="W19" s="161" t="s">
        <v>72</v>
      </c>
      <c r="X19" s="162">
        <f t="shared" si="6"/>
        <v>0.45</v>
      </c>
      <c r="Y19" s="162" t="str">
        <f>IF(Z19&lt;=20%,'Tabla probabilidad'!$B$5,IF(Z19&lt;=40%,'Tabla probabilidad'!$B$6,IF(Z19&lt;=60%,'Tabla probabilidad'!$B$7,IF(Z19&lt;=80%,'Tabla probabilidad'!$B$8,IF(Z19&lt;=100%,'Tabla probabilidad'!$B$9)))))</f>
        <v>Media</v>
      </c>
      <c r="Z19" s="162">
        <f t="shared" si="4"/>
        <v>0.55000000000000004</v>
      </c>
      <c r="AA19" s="300"/>
      <c r="AB19" s="300"/>
      <c r="AC19" s="162" t="str">
        <f t="shared" si="1"/>
        <v>Mayor</v>
      </c>
      <c r="AD19" s="162">
        <f t="shared" si="5"/>
        <v>0.8</v>
      </c>
      <c r="AE19" s="300"/>
      <c r="AF19" s="300"/>
      <c r="AG19" s="292"/>
      <c r="AH19" s="296"/>
      <c r="AI19" s="296"/>
      <c r="AJ19" s="296"/>
      <c r="AK19" s="296"/>
      <c r="AL19" s="296"/>
      <c r="AM19" s="296"/>
      <c r="AN19" s="296"/>
    </row>
    <row r="20" spans="1:40" ht="54.75" customHeight="1" x14ac:dyDescent="0.25">
      <c r="A20" s="296">
        <v>3</v>
      </c>
      <c r="B20" s="293" t="s">
        <v>87</v>
      </c>
      <c r="C20" s="296" t="s">
        <v>88</v>
      </c>
      <c r="D20" s="305" t="s">
        <v>89</v>
      </c>
      <c r="E20" s="296" t="s">
        <v>90</v>
      </c>
      <c r="F20" s="296" t="s">
        <v>91</v>
      </c>
      <c r="G20" s="296" t="s">
        <v>65</v>
      </c>
      <c r="H20" s="296">
        <v>8000</v>
      </c>
      <c r="I20" s="302" t="str">
        <f>IF(H20&lt;=2,'Tabla probabilidad'!$B$5,IF(H20&lt;=24,'Tabla probabilidad'!$B$6,IF(H20&lt;=500,'Tabla probabilidad'!$B$7,IF(H20&lt;=5000,'Tabla probabilidad'!$B$8,IF(H20&gt;5000,'Tabla probabilidad'!$B$9)))))</f>
        <v>Muy Alta</v>
      </c>
      <c r="J20" s="303">
        <f>IF(H20&lt;=2,'Tabla probabilidad'!$D$5,IF(H20&lt;=24,'Tabla probabilidad'!$D$6,IF(H20&lt;=500,'Tabla probabilidad'!$D$7,IF(H20&lt;=5000,'Tabla probabilidad'!$D$8,IF(H20&gt;5000,'Tabla probabilidad'!$D$9)))))</f>
        <v>1</v>
      </c>
      <c r="K20" s="296" t="s">
        <v>92</v>
      </c>
      <c r="L20" s="2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6" t="str">
        <f>VLOOKUP((I20&amp;L20),Hoja1!$B$4:$C$28,2,0)</f>
        <v xml:space="preserve">Alto </v>
      </c>
      <c r="O20" s="161">
        <v>1</v>
      </c>
      <c r="P20" s="98" t="s">
        <v>93</v>
      </c>
      <c r="Q20" s="161" t="str">
        <f t="shared" si="0"/>
        <v>Probabilidad</v>
      </c>
      <c r="R20" s="161" t="s">
        <v>68</v>
      </c>
      <c r="S20" s="161" t="s">
        <v>69</v>
      </c>
      <c r="T20" s="162">
        <f>VLOOKUP(R20&amp;S20,Hoja1!$Q$4:$R$9,2,0)</f>
        <v>0.45</v>
      </c>
      <c r="U20" s="161" t="s">
        <v>70</v>
      </c>
      <c r="V20" s="161" t="s">
        <v>71</v>
      </c>
      <c r="W20" s="161" t="s">
        <v>72</v>
      </c>
      <c r="X20" s="162">
        <f>IF(Q20="Probabilidad",($J$20*T20),IF(Q20="Impacto"," "))</f>
        <v>0.45</v>
      </c>
      <c r="Y20" s="162" t="str">
        <f>IF(Z20&lt;=20%,'Tabla probabilidad'!$B$5,IF(Z20&lt;=40%,'Tabla probabilidad'!$B$6,IF(Z20&lt;=60%,'Tabla probabilidad'!$B$7,IF(Z20&lt;=80%,'Tabla probabilidad'!$B$8,IF(Z20&lt;=100%,'Tabla probabilidad'!$B$9)))))</f>
        <v>Media</v>
      </c>
      <c r="Z20" s="162">
        <f>IF(R20="Preventivo",($J$20-($J$20*T20)),IF(R20="Detectivo",($J$20-($J$20*T20)),IF(R20="Correctivo",($J$20))))</f>
        <v>0.55000000000000004</v>
      </c>
      <c r="AA20" s="298" t="str">
        <f>IF(AB20&lt;=20%,'Tabla probabilidad'!$B$5,IF(AB20&lt;=40%,'Tabla probabilidad'!$B$6,IF(AB20&lt;=60%,'Tabla probabilidad'!$B$7,IF(AB20&lt;=80%,'Tabla probabilidad'!$B$8,IF(AB20&lt;=100%,'Tabla probabilidad'!$B$9)))))</f>
        <v>Media</v>
      </c>
      <c r="AB20" s="298">
        <f>AVERAGE(Z20:Z24)</f>
        <v>0.55000000000000004</v>
      </c>
      <c r="AC20" s="162" t="str">
        <f t="shared" si="1"/>
        <v>Moderado</v>
      </c>
      <c r="AD20" s="162">
        <f>IF(Q20="Probabilidad",(($M$20-0)),IF(Q20="Impacto",($M$20-($M$20*T20))))</f>
        <v>0.6</v>
      </c>
      <c r="AE20" s="298" t="str">
        <f>IF(AF20&lt;=20%,"Leve",IF(AF20&lt;=40%,"Menor",IF(AF20&lt;=60%,"Moderado",IF(AF20&lt;=80%,"Mayor",IF(AF20&lt;=100%,"Catastrófico")))))</f>
        <v>Moderado</v>
      </c>
      <c r="AF20" s="298">
        <f>AVERAGE(AD20:AD24)</f>
        <v>0.6</v>
      </c>
      <c r="AG20" s="290" t="str">
        <f>VLOOKUP(AA20&amp;AE20,Hoja1!$B$4:$C$28,2,0)</f>
        <v>Moderado</v>
      </c>
      <c r="AH20" s="296" t="s">
        <v>94</v>
      </c>
      <c r="AI20" s="296" t="s">
        <v>652</v>
      </c>
      <c r="AJ20" s="296"/>
      <c r="AK20" s="296"/>
      <c r="AL20" s="296"/>
      <c r="AM20" s="296"/>
      <c r="AN20" s="296"/>
    </row>
    <row r="21" spans="1:40" ht="60.75" customHeight="1" x14ac:dyDescent="0.25">
      <c r="A21" s="296"/>
      <c r="B21" s="294"/>
      <c r="C21" s="296"/>
      <c r="D21" s="306"/>
      <c r="E21" s="296"/>
      <c r="F21" s="296"/>
      <c r="G21" s="296"/>
      <c r="H21" s="296"/>
      <c r="I21" s="302"/>
      <c r="J21" s="303"/>
      <c r="K21" s="296"/>
      <c r="L21" s="297"/>
      <c r="M21" s="297"/>
      <c r="N21" s="296"/>
      <c r="O21" s="161">
        <v>2</v>
      </c>
      <c r="P21" s="185" t="s">
        <v>95</v>
      </c>
      <c r="Q21" s="161" t="str">
        <f t="shared" si="0"/>
        <v>Probabilidad</v>
      </c>
      <c r="R21" s="161" t="s">
        <v>68</v>
      </c>
      <c r="S21" s="161" t="s">
        <v>69</v>
      </c>
      <c r="T21" s="162">
        <f>VLOOKUP(R21&amp;S21,Hoja1!$Q$4:$R$9,2,0)</f>
        <v>0.45</v>
      </c>
      <c r="U21" s="161" t="s">
        <v>70</v>
      </c>
      <c r="V21" s="161" t="s">
        <v>71</v>
      </c>
      <c r="W21" s="161" t="s">
        <v>72</v>
      </c>
      <c r="X21" s="162">
        <f t="shared" ref="X21:X24" si="7">IF(Q21="Probabilidad",($J$20*T21),IF(Q21="Impacto"," "))</f>
        <v>0.45</v>
      </c>
      <c r="Y21" s="162" t="str">
        <f>IF(Z21&lt;=20%,'Tabla probabilidad'!$B$5,IF(Z21&lt;=40%,'Tabla probabilidad'!$B$6,IF(Z21&lt;=60%,'Tabla probabilidad'!$B$7,IF(Z21&lt;=80%,'Tabla probabilidad'!$B$8,IF(Z21&lt;=100%,'Tabla probabilidad'!$B$9)))))</f>
        <v>Media</v>
      </c>
      <c r="Z21" s="162">
        <f t="shared" ref="Z21:Z24" si="8">IF(R21="Preventivo",($J$20-($J$20*T21)),IF(R21="Detectivo",($J$20-($J$20*T21)),IF(R21="Correctivo",($J$20))))</f>
        <v>0.55000000000000004</v>
      </c>
      <c r="AA21" s="299"/>
      <c r="AB21" s="299"/>
      <c r="AC21" s="162" t="str">
        <f t="shared" si="1"/>
        <v>Moderado</v>
      </c>
      <c r="AD21" s="162">
        <f t="shared" ref="AD21:AD24" si="9">IF(Q21="Probabilidad",(($M$20-0)),IF(Q21="Impacto",($M$20-($M$20*T21))))</f>
        <v>0.6</v>
      </c>
      <c r="AE21" s="299"/>
      <c r="AF21" s="299"/>
      <c r="AG21" s="291"/>
      <c r="AH21" s="296"/>
      <c r="AI21" s="296"/>
      <c r="AJ21" s="296"/>
      <c r="AK21" s="296"/>
      <c r="AL21" s="296"/>
      <c r="AM21" s="296"/>
      <c r="AN21" s="296"/>
    </row>
    <row r="22" spans="1:40" ht="69" customHeight="1" x14ac:dyDescent="0.25">
      <c r="A22" s="296"/>
      <c r="B22" s="294"/>
      <c r="C22" s="296"/>
      <c r="D22" s="306"/>
      <c r="E22" s="296"/>
      <c r="F22" s="296"/>
      <c r="G22" s="296"/>
      <c r="H22" s="296"/>
      <c r="I22" s="302"/>
      <c r="J22" s="303"/>
      <c r="K22" s="296"/>
      <c r="L22" s="297"/>
      <c r="M22" s="297"/>
      <c r="N22" s="296"/>
      <c r="O22" s="161">
        <v>3</v>
      </c>
      <c r="P22" s="185" t="s">
        <v>96</v>
      </c>
      <c r="Q22" s="161" t="str">
        <f t="shared" si="0"/>
        <v>Probabilidad</v>
      </c>
      <c r="R22" s="161" t="s">
        <v>68</v>
      </c>
      <c r="S22" s="161" t="s">
        <v>69</v>
      </c>
      <c r="T22" s="162">
        <f>VLOOKUP(R22&amp;S22,Hoja1!$Q$4:$R$9,2,0)</f>
        <v>0.45</v>
      </c>
      <c r="U22" s="161" t="s">
        <v>70</v>
      </c>
      <c r="V22" s="161" t="s">
        <v>71</v>
      </c>
      <c r="W22" s="161" t="s">
        <v>72</v>
      </c>
      <c r="X22" s="162">
        <f t="shared" si="7"/>
        <v>0.45</v>
      </c>
      <c r="Y22" s="162" t="str">
        <f>IF(Z22&lt;=20%,'Tabla probabilidad'!$B$5,IF(Z22&lt;=40%,'Tabla probabilidad'!$B$6,IF(Z22&lt;=60%,'Tabla probabilidad'!$B$7,IF(Z22&lt;=80%,'Tabla probabilidad'!$B$8,IF(Z22&lt;=100%,'Tabla probabilidad'!$B$9)))))</f>
        <v>Media</v>
      </c>
      <c r="Z22" s="162">
        <f t="shared" si="8"/>
        <v>0.55000000000000004</v>
      </c>
      <c r="AA22" s="299"/>
      <c r="AB22" s="299"/>
      <c r="AC22" s="162" t="str">
        <f t="shared" si="1"/>
        <v>Moderado</v>
      </c>
      <c r="AD22" s="162">
        <f t="shared" si="9"/>
        <v>0.6</v>
      </c>
      <c r="AE22" s="299"/>
      <c r="AF22" s="299"/>
      <c r="AG22" s="291"/>
      <c r="AH22" s="296"/>
      <c r="AI22" s="296"/>
      <c r="AJ22" s="296"/>
      <c r="AK22" s="296"/>
      <c r="AL22" s="296"/>
      <c r="AM22" s="296"/>
      <c r="AN22" s="296"/>
    </row>
    <row r="23" spans="1:40" ht="75.75" customHeight="1" x14ac:dyDescent="0.25">
      <c r="A23" s="296"/>
      <c r="B23" s="294"/>
      <c r="C23" s="296"/>
      <c r="D23" s="306"/>
      <c r="E23" s="296"/>
      <c r="F23" s="296"/>
      <c r="G23" s="296"/>
      <c r="H23" s="296"/>
      <c r="I23" s="302"/>
      <c r="J23" s="303"/>
      <c r="K23" s="296"/>
      <c r="L23" s="297"/>
      <c r="M23" s="297"/>
      <c r="N23" s="296"/>
      <c r="O23" s="161">
        <v>4</v>
      </c>
      <c r="P23" s="185" t="s">
        <v>97</v>
      </c>
      <c r="Q23" s="161" t="str">
        <f t="shared" si="0"/>
        <v>Probabilidad</v>
      </c>
      <c r="R23" s="161" t="s">
        <v>68</v>
      </c>
      <c r="S23" s="161" t="s">
        <v>69</v>
      </c>
      <c r="T23" s="162">
        <f>VLOOKUP(R23&amp;S23,Hoja1!$Q$4:$R$9,2,0)</f>
        <v>0.45</v>
      </c>
      <c r="U23" s="161" t="s">
        <v>70</v>
      </c>
      <c r="V23" s="161" t="s">
        <v>71</v>
      </c>
      <c r="W23" s="161" t="s">
        <v>72</v>
      </c>
      <c r="X23" s="162">
        <f t="shared" si="7"/>
        <v>0.45</v>
      </c>
      <c r="Y23" s="162" t="str">
        <f>IF(Z23&lt;=20%,'Tabla probabilidad'!$B$5,IF(Z23&lt;=40%,'Tabla probabilidad'!$B$6,IF(Z23&lt;=60%,'Tabla probabilidad'!$B$7,IF(Z23&lt;=80%,'Tabla probabilidad'!$B$8,IF(Z23&lt;=100%,'Tabla probabilidad'!$B$9)))))</f>
        <v>Media</v>
      </c>
      <c r="Z23" s="162">
        <f t="shared" si="8"/>
        <v>0.55000000000000004</v>
      </c>
      <c r="AA23" s="299"/>
      <c r="AB23" s="299"/>
      <c r="AC23" s="162" t="str">
        <f t="shared" si="1"/>
        <v>Moderado</v>
      </c>
      <c r="AD23" s="162">
        <f t="shared" si="9"/>
        <v>0.6</v>
      </c>
      <c r="AE23" s="299"/>
      <c r="AF23" s="299"/>
      <c r="AG23" s="291"/>
      <c r="AH23" s="296"/>
      <c r="AI23" s="296"/>
      <c r="AJ23" s="296"/>
      <c r="AK23" s="296"/>
      <c r="AL23" s="296"/>
      <c r="AM23" s="296"/>
      <c r="AN23" s="296"/>
    </row>
    <row r="24" spans="1:40" ht="139.5" customHeight="1" x14ac:dyDescent="0.25">
      <c r="A24" s="296"/>
      <c r="B24" s="295"/>
      <c r="C24" s="296"/>
      <c r="D24" s="308"/>
      <c r="E24" s="296"/>
      <c r="F24" s="296"/>
      <c r="G24" s="296"/>
      <c r="H24" s="296"/>
      <c r="I24" s="302"/>
      <c r="J24" s="303"/>
      <c r="K24" s="296"/>
      <c r="L24" s="297"/>
      <c r="M24" s="297"/>
      <c r="N24" s="296"/>
      <c r="O24" s="161">
        <v>5</v>
      </c>
      <c r="P24" s="194" t="s">
        <v>74</v>
      </c>
      <c r="Q24" s="161" t="str">
        <f t="shared" si="0"/>
        <v>Probabilidad</v>
      </c>
      <c r="R24" s="161" t="s">
        <v>68</v>
      </c>
      <c r="S24" s="161" t="s">
        <v>69</v>
      </c>
      <c r="T24" s="162">
        <f>VLOOKUP(R24&amp;S24,Hoja1!$Q$4:$R$9,2,0)</f>
        <v>0.45</v>
      </c>
      <c r="U24" s="161" t="s">
        <v>70</v>
      </c>
      <c r="V24" s="161" t="s">
        <v>71</v>
      </c>
      <c r="W24" s="161" t="s">
        <v>72</v>
      </c>
      <c r="X24" s="162">
        <f t="shared" si="7"/>
        <v>0.45</v>
      </c>
      <c r="Y24" s="162" t="str">
        <f>IF(Z24&lt;=20%,'Tabla probabilidad'!$B$5,IF(Z24&lt;=40%,'Tabla probabilidad'!$B$6,IF(Z24&lt;=60%,'Tabla probabilidad'!$B$7,IF(Z24&lt;=80%,'Tabla probabilidad'!$B$8,IF(Z24&lt;=100%,'Tabla probabilidad'!$B$9)))))</f>
        <v>Media</v>
      </c>
      <c r="Z24" s="162">
        <f t="shared" si="8"/>
        <v>0.55000000000000004</v>
      </c>
      <c r="AA24" s="300"/>
      <c r="AB24" s="300"/>
      <c r="AC24" s="162" t="str">
        <f t="shared" si="1"/>
        <v>Moderado</v>
      </c>
      <c r="AD24" s="162">
        <f t="shared" si="9"/>
        <v>0.6</v>
      </c>
      <c r="AE24" s="300"/>
      <c r="AF24" s="300"/>
      <c r="AG24" s="292"/>
      <c r="AH24" s="296"/>
      <c r="AI24" s="296"/>
      <c r="AJ24" s="296"/>
      <c r="AK24" s="296"/>
      <c r="AL24" s="296"/>
      <c r="AM24" s="296"/>
      <c r="AN24" s="296"/>
    </row>
    <row r="25" spans="1:40" ht="50.1" customHeight="1" x14ac:dyDescent="0.25">
      <c r="A25" s="290">
        <v>4</v>
      </c>
      <c r="B25" s="290" t="s">
        <v>98</v>
      </c>
      <c r="C25" s="296" t="s">
        <v>88</v>
      </c>
      <c r="D25" s="301" t="s">
        <v>99</v>
      </c>
      <c r="E25" s="290" t="s">
        <v>100</v>
      </c>
      <c r="F25" s="290" t="s">
        <v>101</v>
      </c>
      <c r="G25" s="296" t="s">
        <v>65</v>
      </c>
      <c r="H25" s="304">
        <v>12000</v>
      </c>
      <c r="I25" s="302" t="str">
        <f>IF(H25&lt;=2,'Tabla probabilidad'!$B$5,IF(H25&lt;=24,'Tabla probabilidad'!$B$6,IF(H25&lt;=500,'Tabla probabilidad'!$B$7,IF(H25&lt;=5000,'Tabla probabilidad'!$B$8,IF(H25&gt;5000,'Tabla probabilidad'!$B$9)))))</f>
        <v>Muy Alta</v>
      </c>
      <c r="J25" s="303">
        <f>IF(H25&lt;=2,'Tabla probabilidad'!$D$5,IF(H25&lt;=24,'Tabla probabilidad'!$D$6,IF(H25&lt;=500,'Tabla probabilidad'!$D$7,IF(H25&lt;=5000,'Tabla probabilidad'!$D$8,IF(H25&gt;5000,'Tabla probabilidad'!$D$9)))))</f>
        <v>1</v>
      </c>
      <c r="K25" s="296" t="s">
        <v>102</v>
      </c>
      <c r="L25" s="2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6" t="str">
        <f>VLOOKUP((I25&amp;L25),Hoja1!$B$4:$C$28,2,0)</f>
        <v xml:space="preserve">Alto </v>
      </c>
      <c r="O25" s="161">
        <v>1</v>
      </c>
      <c r="P25" s="185" t="s">
        <v>103</v>
      </c>
      <c r="Q25" s="161" t="str">
        <f t="shared" si="0"/>
        <v>Probabilidad</v>
      </c>
      <c r="R25" s="161" t="s">
        <v>68</v>
      </c>
      <c r="S25" s="161" t="s">
        <v>69</v>
      </c>
      <c r="T25" s="162">
        <f>VLOOKUP(R25&amp;S25,Hoja1!$Q$4:$R$9,2,0)</f>
        <v>0.45</v>
      </c>
      <c r="U25" s="161" t="s">
        <v>70</v>
      </c>
      <c r="V25" s="161" t="s">
        <v>71</v>
      </c>
      <c r="W25" s="161" t="s">
        <v>72</v>
      </c>
      <c r="X25" s="162">
        <f>IF(Q25="Probabilidad",($J$25*T25),IF(Q25="Impacto"," "))</f>
        <v>0.45</v>
      </c>
      <c r="Y25" s="162" t="str">
        <f>IF(Z25&lt;=20%,'Tabla probabilidad'!$B$5,IF(Z25&lt;=40%,'Tabla probabilidad'!$B$6,IF(Z25&lt;=60%,'Tabla probabilidad'!$B$7,IF(Z25&lt;=80%,'Tabla probabilidad'!$B$8,IF(Z25&lt;=100%,'Tabla probabilidad'!$B$9)))))</f>
        <v>Media</v>
      </c>
      <c r="Z25" s="162">
        <f>IF(R25="Preventivo",($J$25-($J$25*T25)),IF(R25="Detectivo",($J$25-($J$25*T25)),IF(R25="Correctivo",($J$25))))</f>
        <v>0.55000000000000004</v>
      </c>
      <c r="AA25" s="298" t="str">
        <f>IF(AB25&lt;=20%,'Tabla probabilidad'!$B$5,IF(AB25&lt;=40%,'Tabla probabilidad'!$B$6,IF(AB25&lt;=60%,'Tabla probabilidad'!$B$7,IF(AB25&lt;=80%,'Tabla probabilidad'!$B$8,IF(AB25&lt;=100%,'Tabla probabilidad'!$B$9)))))</f>
        <v>Media</v>
      </c>
      <c r="AB25" s="298">
        <f>AVERAGE(Z25:Z29)</f>
        <v>0.59000000000000008</v>
      </c>
      <c r="AC25" s="162" t="str">
        <f t="shared" si="1"/>
        <v>Moderado</v>
      </c>
      <c r="AD25" s="162">
        <f>IF(Q25="Probabilidad",(($M$25-0)),IF(Q25="Impacto",($M$25-($M$25*T25))))</f>
        <v>0.6</v>
      </c>
      <c r="AE25" s="298" t="str">
        <f>IF(AF25&lt;=20%,"Leve",IF(AF25&lt;=40%,"Menor",IF(AF25&lt;=60%,"Moderado",IF(AF25&lt;=80%,"Mayor",IF(AF25&lt;=100%,"Catastrófico")))))</f>
        <v>Moderado</v>
      </c>
      <c r="AF25" s="298">
        <f>AVERAGE(AD25:AD29)</f>
        <v>0.6</v>
      </c>
      <c r="AG25" s="290" t="str">
        <f>VLOOKUP(AA25&amp;AE25,Hoja1!$B$4:$C$28,2,0)</f>
        <v>Moderado</v>
      </c>
      <c r="AH25" s="296" t="s">
        <v>73</v>
      </c>
      <c r="AI25" s="296" t="s">
        <v>658</v>
      </c>
      <c r="AJ25" s="296" t="s">
        <v>657</v>
      </c>
      <c r="AK25" s="296" t="s">
        <v>654</v>
      </c>
      <c r="AL25" s="296" t="s">
        <v>655</v>
      </c>
      <c r="AM25" s="296" t="s">
        <v>655</v>
      </c>
      <c r="AN25" s="296"/>
    </row>
    <row r="26" spans="1:40" ht="62.25" customHeight="1" x14ac:dyDescent="0.25">
      <c r="A26" s="291"/>
      <c r="B26" s="291"/>
      <c r="C26" s="296"/>
      <c r="D26" s="301"/>
      <c r="E26" s="291"/>
      <c r="F26" s="291"/>
      <c r="G26" s="296"/>
      <c r="H26" s="296"/>
      <c r="I26" s="302"/>
      <c r="J26" s="303"/>
      <c r="K26" s="296"/>
      <c r="L26" s="297"/>
      <c r="M26" s="297"/>
      <c r="N26" s="296"/>
      <c r="O26" s="161">
        <v>2</v>
      </c>
      <c r="P26" s="185" t="s">
        <v>104</v>
      </c>
      <c r="Q26" s="161" t="str">
        <f t="shared" si="0"/>
        <v>Probabilidad</v>
      </c>
      <c r="R26" s="161" t="s">
        <v>68</v>
      </c>
      <c r="S26" s="161" t="s">
        <v>69</v>
      </c>
      <c r="T26" s="162">
        <f>VLOOKUP(R26&amp;S26,Hoja1!$Q$4:$R$9,2,0)</f>
        <v>0.45</v>
      </c>
      <c r="U26" s="161" t="s">
        <v>70</v>
      </c>
      <c r="V26" s="161" t="s">
        <v>71</v>
      </c>
      <c r="W26" s="161" t="s">
        <v>72</v>
      </c>
      <c r="X26" s="162">
        <f t="shared" ref="X26:X29" si="10">IF(Q26="Probabilidad",($J$25*T26),IF(Q26="Impacto"," "))</f>
        <v>0.45</v>
      </c>
      <c r="Y26" s="162" t="str">
        <f>IF(Z26&lt;=20%,'Tabla probabilidad'!$B$5,IF(Z26&lt;=40%,'Tabla probabilidad'!$B$6,IF(Z26&lt;=60%,'Tabla probabilidad'!$B$7,IF(Z26&lt;=80%,'Tabla probabilidad'!$B$8,IF(Z26&lt;=100%,'Tabla probabilidad'!$B$9)))))</f>
        <v>Media</v>
      </c>
      <c r="Z26" s="162">
        <f t="shared" ref="Z26:Z29" si="11">IF(R26="Preventivo",($J$25-($J$25*T26)),IF(R26="Detectivo",($J$25-($J$25*T26)),IF(R26="Correctivo",($J$25))))</f>
        <v>0.55000000000000004</v>
      </c>
      <c r="AA26" s="299"/>
      <c r="AB26" s="299"/>
      <c r="AC26" s="162" t="str">
        <f t="shared" si="1"/>
        <v>Moderado</v>
      </c>
      <c r="AD26" s="162">
        <f t="shared" ref="AD26:AD29" si="12">IF(Q26="Probabilidad",(($M$25-0)),IF(Q26="Impacto",($M$25-($M$25*T26))))</f>
        <v>0.6</v>
      </c>
      <c r="AE26" s="299"/>
      <c r="AF26" s="299"/>
      <c r="AG26" s="291"/>
      <c r="AH26" s="296"/>
      <c r="AI26" s="296"/>
      <c r="AJ26" s="296"/>
      <c r="AK26" s="296"/>
      <c r="AL26" s="296"/>
      <c r="AM26" s="296"/>
      <c r="AN26" s="296"/>
    </row>
    <row r="27" spans="1:40" ht="61.5" customHeight="1" x14ac:dyDescent="0.25">
      <c r="A27" s="291"/>
      <c r="B27" s="291"/>
      <c r="C27" s="296"/>
      <c r="D27" s="301"/>
      <c r="E27" s="291"/>
      <c r="F27" s="291"/>
      <c r="G27" s="296"/>
      <c r="H27" s="296"/>
      <c r="I27" s="302"/>
      <c r="J27" s="303"/>
      <c r="K27" s="296"/>
      <c r="L27" s="297"/>
      <c r="M27" s="297"/>
      <c r="N27" s="296"/>
      <c r="O27" s="161">
        <v>3</v>
      </c>
      <c r="P27" s="185" t="s">
        <v>105</v>
      </c>
      <c r="Q27" s="161" t="str">
        <f t="shared" si="0"/>
        <v>Probabilidad</v>
      </c>
      <c r="R27" s="161" t="s">
        <v>68</v>
      </c>
      <c r="S27" s="161" t="s">
        <v>69</v>
      </c>
      <c r="T27" s="162">
        <f>VLOOKUP(R27&amp;S27,Hoja1!$Q$4:$R$9,2,0)</f>
        <v>0.45</v>
      </c>
      <c r="U27" s="161" t="s">
        <v>106</v>
      </c>
      <c r="V27" s="161" t="s">
        <v>71</v>
      </c>
      <c r="W27" s="161" t="s">
        <v>107</v>
      </c>
      <c r="X27" s="162">
        <f t="shared" si="10"/>
        <v>0.45</v>
      </c>
      <c r="Y27" s="162" t="str">
        <f>IF(Z27&lt;=20%,'Tabla probabilidad'!$B$5,IF(Z27&lt;=40%,'Tabla probabilidad'!$B$6,IF(Z27&lt;=60%,'Tabla probabilidad'!$B$7,IF(Z27&lt;=80%,'Tabla probabilidad'!$B$8,IF(Z27&lt;=100%,'Tabla probabilidad'!$B$9)))))</f>
        <v>Media</v>
      </c>
      <c r="Z27" s="162">
        <f t="shared" si="11"/>
        <v>0.55000000000000004</v>
      </c>
      <c r="AA27" s="299"/>
      <c r="AB27" s="299"/>
      <c r="AC27" s="162" t="str">
        <f t="shared" si="1"/>
        <v>Moderado</v>
      </c>
      <c r="AD27" s="162">
        <f t="shared" si="12"/>
        <v>0.6</v>
      </c>
      <c r="AE27" s="299"/>
      <c r="AF27" s="299"/>
      <c r="AG27" s="291"/>
      <c r="AH27" s="296"/>
      <c r="AI27" s="296"/>
      <c r="AJ27" s="296"/>
      <c r="AK27" s="296"/>
      <c r="AL27" s="296"/>
      <c r="AM27" s="296"/>
      <c r="AN27" s="296"/>
    </row>
    <row r="28" spans="1:40" ht="73.5" customHeight="1" x14ac:dyDescent="0.25">
      <c r="A28" s="291"/>
      <c r="B28" s="291"/>
      <c r="C28" s="296"/>
      <c r="D28" s="301"/>
      <c r="E28" s="291"/>
      <c r="F28" s="291"/>
      <c r="G28" s="296"/>
      <c r="H28" s="296"/>
      <c r="I28" s="302"/>
      <c r="J28" s="303"/>
      <c r="K28" s="296"/>
      <c r="L28" s="297"/>
      <c r="M28" s="297"/>
      <c r="N28" s="296"/>
      <c r="O28" s="161">
        <v>4</v>
      </c>
      <c r="P28" s="185" t="s">
        <v>108</v>
      </c>
      <c r="Q28" s="161" t="str">
        <f t="shared" si="0"/>
        <v>Probabilidad</v>
      </c>
      <c r="R28" s="161" t="s">
        <v>109</v>
      </c>
      <c r="S28" s="161" t="s">
        <v>69</v>
      </c>
      <c r="T28" s="162">
        <f>VLOOKUP(R28&amp;S28,Hoja1!$Q$4:$R$9,2,0)</f>
        <v>0.35</v>
      </c>
      <c r="U28" s="161" t="s">
        <v>70</v>
      </c>
      <c r="V28" s="161" t="s">
        <v>71</v>
      </c>
      <c r="W28" s="161" t="s">
        <v>72</v>
      </c>
      <c r="X28" s="162">
        <f t="shared" si="10"/>
        <v>0.35</v>
      </c>
      <c r="Y28" s="162" t="str">
        <f>IF(Z28&lt;=20%,'Tabla probabilidad'!$B$5,IF(Z28&lt;=40%,'Tabla probabilidad'!$B$6,IF(Z28&lt;=60%,'Tabla probabilidad'!$B$7,IF(Z28&lt;=80%,'Tabla probabilidad'!$B$8,IF(Z28&lt;=100%,'Tabla probabilidad'!$B$9)))))</f>
        <v>Alta</v>
      </c>
      <c r="Z28" s="162">
        <f t="shared" si="11"/>
        <v>0.65</v>
      </c>
      <c r="AA28" s="299"/>
      <c r="AB28" s="299"/>
      <c r="AC28" s="162" t="str">
        <f t="shared" si="1"/>
        <v>Moderado</v>
      </c>
      <c r="AD28" s="162">
        <f t="shared" si="12"/>
        <v>0.6</v>
      </c>
      <c r="AE28" s="299"/>
      <c r="AF28" s="299"/>
      <c r="AG28" s="291"/>
      <c r="AH28" s="296"/>
      <c r="AI28" s="296"/>
      <c r="AJ28" s="296"/>
      <c r="AK28" s="296"/>
      <c r="AL28" s="296"/>
      <c r="AM28" s="296"/>
      <c r="AN28" s="296"/>
    </row>
    <row r="29" spans="1:40" ht="186" customHeight="1" x14ac:dyDescent="0.25">
      <c r="A29" s="292"/>
      <c r="B29" s="292"/>
      <c r="C29" s="296"/>
      <c r="D29" s="301"/>
      <c r="E29" s="292"/>
      <c r="F29" s="292"/>
      <c r="G29" s="296"/>
      <c r="H29" s="296"/>
      <c r="I29" s="302"/>
      <c r="J29" s="303"/>
      <c r="K29" s="296"/>
      <c r="L29" s="297"/>
      <c r="M29" s="297"/>
      <c r="N29" s="296"/>
      <c r="O29" s="161">
        <v>5</v>
      </c>
      <c r="P29" s="185" t="s">
        <v>110</v>
      </c>
      <c r="Q29" s="161" t="str">
        <f t="shared" si="0"/>
        <v>Probabilidad</v>
      </c>
      <c r="R29" s="161" t="s">
        <v>109</v>
      </c>
      <c r="S29" s="161" t="s">
        <v>69</v>
      </c>
      <c r="T29" s="162">
        <f>VLOOKUP(R29&amp;S29,Hoja1!$Q$4:$R$9,2,0)</f>
        <v>0.35</v>
      </c>
      <c r="U29" s="161" t="s">
        <v>70</v>
      </c>
      <c r="V29" s="161" t="s">
        <v>71</v>
      </c>
      <c r="W29" s="161" t="s">
        <v>72</v>
      </c>
      <c r="X29" s="162">
        <f t="shared" si="10"/>
        <v>0.35</v>
      </c>
      <c r="Y29" s="162" t="str">
        <f>IF(Z29&lt;=20%,'Tabla probabilidad'!$B$5,IF(Z29&lt;=40%,'Tabla probabilidad'!$B$6,IF(Z29&lt;=60%,'Tabla probabilidad'!$B$7,IF(Z29&lt;=80%,'Tabla probabilidad'!$B$8,IF(Z29&lt;=100%,'Tabla probabilidad'!$B$9)))))</f>
        <v>Alta</v>
      </c>
      <c r="Z29" s="162">
        <f t="shared" si="11"/>
        <v>0.65</v>
      </c>
      <c r="AA29" s="300"/>
      <c r="AB29" s="300"/>
      <c r="AC29" s="162" t="str">
        <f t="shared" si="1"/>
        <v>Moderado</v>
      </c>
      <c r="AD29" s="162">
        <f t="shared" si="12"/>
        <v>0.6</v>
      </c>
      <c r="AE29" s="300"/>
      <c r="AF29" s="300"/>
      <c r="AG29" s="292"/>
      <c r="AH29" s="296"/>
      <c r="AI29" s="296"/>
      <c r="AJ29" s="296"/>
      <c r="AK29" s="296"/>
      <c r="AL29" s="296"/>
      <c r="AM29" s="296"/>
      <c r="AN29" s="296"/>
    </row>
    <row r="30" spans="1:40" ht="98.25" customHeight="1" x14ac:dyDescent="0.25">
      <c r="A30" s="290">
        <v>5</v>
      </c>
      <c r="B30" s="290" t="s">
        <v>111</v>
      </c>
      <c r="C30" s="296" t="s">
        <v>112</v>
      </c>
      <c r="D30" s="301" t="s">
        <v>113</v>
      </c>
      <c r="E30" s="290" t="s">
        <v>114</v>
      </c>
      <c r="F30" s="290" t="s">
        <v>115</v>
      </c>
      <c r="G30" s="296" t="s">
        <v>116</v>
      </c>
      <c r="H30" s="296">
        <v>20000</v>
      </c>
      <c r="I30" s="302" t="str">
        <f>IF(H30&lt;=2,'Tabla probabilidad'!$B$5,IF(H30&lt;=24,'Tabla probabilidad'!$B$6,IF(H30&lt;=500,'Tabla probabilidad'!$B$7,IF(H30&lt;=5000,'Tabla probabilidad'!$B$8,IF(H30&gt;5000,'Tabla probabilidad'!$B$9)))))</f>
        <v>Muy Alta</v>
      </c>
      <c r="J30" s="303">
        <f>IF(H30&lt;=2,'Tabla probabilidad'!$D$5,IF(H30&lt;=24,'Tabla probabilidad'!$D$6,IF(H30&lt;=500,'Tabla probabilidad'!$D$7,IF(H30&lt;=5000,'Tabla probabilidad'!$D$8,IF(H30&gt;5000,'Tabla probabilidad'!$D$9)))))</f>
        <v>1</v>
      </c>
      <c r="K30" s="296" t="s">
        <v>117</v>
      </c>
      <c r="L30" s="2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6" t="str">
        <f>VLOOKUP((I30&amp;L30),Hoja1!$B$4:$C$28,2,0)</f>
        <v xml:space="preserve">Alto </v>
      </c>
      <c r="O30" s="161">
        <v>1</v>
      </c>
      <c r="P30" s="185" t="s">
        <v>118</v>
      </c>
      <c r="Q30" s="161" t="str">
        <f t="shared" si="0"/>
        <v>Probabilidad</v>
      </c>
      <c r="R30" s="161" t="s">
        <v>68</v>
      </c>
      <c r="S30" s="161" t="s">
        <v>69</v>
      </c>
      <c r="T30" s="162">
        <f>VLOOKUP(R30&amp;S30,Hoja1!$Q$4:$R$9,2,0)</f>
        <v>0.45</v>
      </c>
      <c r="U30" s="161" t="s">
        <v>70</v>
      </c>
      <c r="V30" s="161" t="s">
        <v>71</v>
      </c>
      <c r="W30" s="161" t="s">
        <v>72</v>
      </c>
      <c r="X30" s="162">
        <f>IF(Q30="Probabilidad",($J$30*T30),IF(Q30="Impacto"," "))</f>
        <v>0.45</v>
      </c>
      <c r="Y30" s="162" t="str">
        <f>IF(Z30&lt;=20%,'Tabla probabilidad'!$B$5,IF(Z30&lt;=40%,'Tabla probabilidad'!$B$6,IF(Z30&lt;=60%,'Tabla probabilidad'!$B$7,IF(Z30&lt;=80%,'Tabla probabilidad'!$B$8,IF(Z30&lt;=100%,'Tabla probabilidad'!$B$9)))))</f>
        <v>Media</v>
      </c>
      <c r="Z30" s="162">
        <f>IF(R30="Preventivo",($J$30-($J$30*T30)),IF(R30="Detectivo",($J$30-($J$30*T30)),IF(R30="Correctivo",($J$30))))</f>
        <v>0.55000000000000004</v>
      </c>
      <c r="AA30" s="298" t="str">
        <f>IF(AB30&lt;=20%,'Tabla probabilidad'!$B$5,IF(AB30&lt;=40%,'Tabla probabilidad'!$B$6,IF(AB30&lt;=60%,'Tabla probabilidad'!$B$7,IF(AB30&lt;=80%,'Tabla probabilidad'!$B$8,IF(AB30&lt;=100%,'Tabla probabilidad'!$B$9)))))</f>
        <v>Media</v>
      </c>
      <c r="AB30" s="298">
        <f>AVERAGE(Z30:Z34)</f>
        <v>0.57000000000000006</v>
      </c>
      <c r="AC30" s="162" t="str">
        <f t="shared" si="1"/>
        <v>Moderado</v>
      </c>
      <c r="AD30" s="162">
        <f>IF(Q30="Probabilidad",(($M$30-0)),IF(Q30="Impacto",($M$30-($M$30*T30))))</f>
        <v>0.6</v>
      </c>
      <c r="AE30" s="298" t="str">
        <f>IF(AF30&lt;=20%,"Leve",IF(AF30&lt;=40%,"Menor",IF(AF30&lt;=60%,"Moderado",IF(AF30&lt;=80%,"Mayor",IF(AF30&lt;=100%,"Catastrófico")))))</f>
        <v>Moderado</v>
      </c>
      <c r="AF30" s="298">
        <f>AVERAGE(AD30:AD34)</f>
        <v>0.6</v>
      </c>
      <c r="AG30" s="290" t="str">
        <f>VLOOKUP(AA30&amp;AE30,Hoja1!$B$4:$C$28,2,0)</f>
        <v>Moderado</v>
      </c>
      <c r="AH30" s="296" t="s">
        <v>73</v>
      </c>
      <c r="AI30" s="296" t="s">
        <v>659</v>
      </c>
      <c r="AJ30" s="296" t="s">
        <v>657</v>
      </c>
      <c r="AK30" s="296" t="s">
        <v>654</v>
      </c>
      <c r="AL30" s="296" t="s">
        <v>655</v>
      </c>
      <c r="AM30" s="296" t="s">
        <v>655</v>
      </c>
      <c r="AN30" s="296"/>
    </row>
    <row r="31" spans="1:40" ht="91.5" customHeight="1" x14ac:dyDescent="0.25">
      <c r="A31" s="291"/>
      <c r="B31" s="291"/>
      <c r="C31" s="296"/>
      <c r="D31" s="301"/>
      <c r="E31" s="291"/>
      <c r="F31" s="291"/>
      <c r="G31" s="296"/>
      <c r="H31" s="296"/>
      <c r="I31" s="302"/>
      <c r="J31" s="303"/>
      <c r="K31" s="296"/>
      <c r="L31" s="297"/>
      <c r="M31" s="297"/>
      <c r="N31" s="296"/>
      <c r="O31" s="161">
        <v>2</v>
      </c>
      <c r="P31" s="195" t="s">
        <v>119</v>
      </c>
      <c r="Q31" s="161" t="str">
        <f t="shared" si="0"/>
        <v>Probabilidad</v>
      </c>
      <c r="R31" s="161" t="s">
        <v>109</v>
      </c>
      <c r="S31" s="161" t="s">
        <v>69</v>
      </c>
      <c r="T31" s="162">
        <f>VLOOKUP(R31&amp;S31,Hoja1!$Q$4:$R$9,2,0)</f>
        <v>0.35</v>
      </c>
      <c r="U31" s="161" t="s">
        <v>70</v>
      </c>
      <c r="V31" s="161" t="s">
        <v>120</v>
      </c>
      <c r="W31" s="161" t="s">
        <v>72</v>
      </c>
      <c r="X31" s="162">
        <f t="shared" ref="X31:X34" si="13">IF(Q31="Probabilidad",($J$30*T31),IF(Q31="Impacto"," "))</f>
        <v>0.35</v>
      </c>
      <c r="Y31" s="162" t="str">
        <f>IF(Z31&lt;=20%,'Tabla probabilidad'!$B$5,IF(Z31&lt;=40%,'Tabla probabilidad'!$B$6,IF(Z31&lt;=60%,'Tabla probabilidad'!$B$7,IF(Z31&lt;=80%,'Tabla probabilidad'!$B$8,IF(Z31&lt;=100%,'Tabla probabilidad'!$B$9)))))</f>
        <v>Alta</v>
      </c>
      <c r="Z31" s="162">
        <f t="shared" ref="Z31:Z34" si="14">IF(R31="Preventivo",($J$30-($J$30*T31)),IF(R31="Detectivo",($J$30-($J$30*T31)),IF(R31="Correctivo",($J$30))))</f>
        <v>0.65</v>
      </c>
      <c r="AA31" s="299"/>
      <c r="AB31" s="299"/>
      <c r="AC31" s="162" t="str">
        <f t="shared" si="1"/>
        <v>Moderado</v>
      </c>
      <c r="AD31" s="162">
        <f t="shared" ref="AD31:AD34" si="15">IF(Q31="Probabilidad",(($M$30-0)),IF(Q31="Impacto",($M$30-($M$30*T31))))</f>
        <v>0.6</v>
      </c>
      <c r="AE31" s="299"/>
      <c r="AF31" s="299"/>
      <c r="AG31" s="291"/>
      <c r="AH31" s="296"/>
      <c r="AI31" s="296"/>
      <c r="AJ31" s="296"/>
      <c r="AK31" s="296"/>
      <c r="AL31" s="296"/>
      <c r="AM31" s="296"/>
      <c r="AN31" s="296"/>
    </row>
    <row r="32" spans="1:40" ht="78" customHeight="1" x14ac:dyDescent="0.25">
      <c r="A32" s="291"/>
      <c r="B32" s="291"/>
      <c r="C32" s="296"/>
      <c r="D32" s="301"/>
      <c r="E32" s="291"/>
      <c r="F32" s="291"/>
      <c r="G32" s="296"/>
      <c r="H32" s="296"/>
      <c r="I32" s="302"/>
      <c r="J32" s="303"/>
      <c r="K32" s="296"/>
      <c r="L32" s="297"/>
      <c r="M32" s="297"/>
      <c r="N32" s="296"/>
      <c r="O32" s="161">
        <v>3</v>
      </c>
      <c r="P32" s="185" t="s">
        <v>121</v>
      </c>
      <c r="Q32" s="161" t="str">
        <f t="shared" si="0"/>
        <v>Probabilidad</v>
      </c>
      <c r="R32" s="161" t="s">
        <v>109</v>
      </c>
      <c r="S32" s="161" t="s">
        <v>122</v>
      </c>
      <c r="T32" s="162">
        <f>VLOOKUP(R32&amp;S32,Hoja1!$Q$4:$R$9,2,0)</f>
        <v>0.4</v>
      </c>
      <c r="U32" s="161" t="s">
        <v>106</v>
      </c>
      <c r="V32" s="161" t="s">
        <v>120</v>
      </c>
      <c r="W32" s="161" t="s">
        <v>72</v>
      </c>
      <c r="X32" s="162">
        <f t="shared" si="13"/>
        <v>0.4</v>
      </c>
      <c r="Y32" s="162" t="str">
        <f>IF(Z32&lt;=20%,'Tabla probabilidad'!$B$5,IF(Z32&lt;=40%,'Tabla probabilidad'!$B$6,IF(Z32&lt;=60%,'Tabla probabilidad'!$B$7,IF(Z32&lt;=80%,'Tabla probabilidad'!$B$8,IF(Z32&lt;=100%,'Tabla probabilidad'!$B$9)))))</f>
        <v>Media</v>
      </c>
      <c r="Z32" s="162">
        <f t="shared" si="14"/>
        <v>0.6</v>
      </c>
      <c r="AA32" s="299"/>
      <c r="AB32" s="299"/>
      <c r="AC32" s="162" t="str">
        <f t="shared" si="1"/>
        <v>Moderado</v>
      </c>
      <c r="AD32" s="162">
        <f t="shared" si="15"/>
        <v>0.6</v>
      </c>
      <c r="AE32" s="299"/>
      <c r="AF32" s="299"/>
      <c r="AG32" s="291"/>
      <c r="AH32" s="296"/>
      <c r="AI32" s="296"/>
      <c r="AJ32" s="296"/>
      <c r="AK32" s="296"/>
      <c r="AL32" s="296"/>
      <c r="AM32" s="296"/>
      <c r="AN32" s="296"/>
    </row>
    <row r="33" spans="1:40" ht="113.25" customHeight="1" x14ac:dyDescent="0.25">
      <c r="A33" s="291"/>
      <c r="B33" s="291"/>
      <c r="C33" s="296"/>
      <c r="D33" s="301"/>
      <c r="E33" s="291"/>
      <c r="F33" s="291"/>
      <c r="G33" s="296"/>
      <c r="H33" s="296"/>
      <c r="I33" s="302"/>
      <c r="J33" s="303"/>
      <c r="K33" s="296"/>
      <c r="L33" s="297"/>
      <c r="M33" s="297"/>
      <c r="N33" s="296"/>
      <c r="O33" s="161">
        <v>4</v>
      </c>
      <c r="P33" s="185" t="s">
        <v>123</v>
      </c>
      <c r="Q33" s="161" t="str">
        <f t="shared" si="0"/>
        <v>Probabilidad</v>
      </c>
      <c r="R33" s="161" t="s">
        <v>68</v>
      </c>
      <c r="S33" s="161" t="s">
        <v>122</v>
      </c>
      <c r="T33" s="162">
        <f>VLOOKUP(R33&amp;S33,Hoja1!$Q$4:$R$9,2,0)</f>
        <v>0.5</v>
      </c>
      <c r="U33" s="161" t="s">
        <v>70</v>
      </c>
      <c r="V33" s="161" t="s">
        <v>71</v>
      </c>
      <c r="W33" s="161" t="s">
        <v>72</v>
      </c>
      <c r="X33" s="162">
        <f t="shared" si="13"/>
        <v>0.5</v>
      </c>
      <c r="Y33" s="162" t="str">
        <f>IF(Z33&lt;=20%,'Tabla probabilidad'!$B$5,IF(Z33&lt;=40%,'Tabla probabilidad'!$B$6,IF(Z33&lt;=60%,'Tabla probabilidad'!$B$7,IF(Z33&lt;=80%,'Tabla probabilidad'!$B$8,IF(Z33&lt;=100%,'Tabla probabilidad'!$B$9)))))</f>
        <v>Media</v>
      </c>
      <c r="Z33" s="162">
        <f t="shared" si="14"/>
        <v>0.5</v>
      </c>
      <c r="AA33" s="299"/>
      <c r="AB33" s="299"/>
      <c r="AC33" s="162" t="str">
        <f t="shared" si="1"/>
        <v>Moderado</v>
      </c>
      <c r="AD33" s="162">
        <f t="shared" si="15"/>
        <v>0.6</v>
      </c>
      <c r="AE33" s="299"/>
      <c r="AF33" s="299"/>
      <c r="AG33" s="291"/>
      <c r="AH33" s="296"/>
      <c r="AI33" s="296"/>
      <c r="AJ33" s="296"/>
      <c r="AK33" s="296"/>
      <c r="AL33" s="296"/>
      <c r="AM33" s="296"/>
      <c r="AN33" s="296"/>
    </row>
    <row r="34" spans="1:40" ht="121.5" customHeight="1" x14ac:dyDescent="0.25">
      <c r="A34" s="292"/>
      <c r="B34" s="292"/>
      <c r="C34" s="296"/>
      <c r="D34" s="301"/>
      <c r="E34" s="292"/>
      <c r="F34" s="292"/>
      <c r="G34" s="296"/>
      <c r="H34" s="296"/>
      <c r="I34" s="302"/>
      <c r="J34" s="303"/>
      <c r="K34" s="296"/>
      <c r="L34" s="297"/>
      <c r="M34" s="297"/>
      <c r="N34" s="296"/>
      <c r="O34" s="161">
        <v>5</v>
      </c>
      <c r="P34" s="185" t="s">
        <v>124</v>
      </c>
      <c r="Q34" s="161" t="str">
        <f t="shared" si="0"/>
        <v>Probabilidad</v>
      </c>
      <c r="R34" s="161" t="s">
        <v>68</v>
      </c>
      <c r="S34" s="161" t="s">
        <v>69</v>
      </c>
      <c r="T34" s="162">
        <f>VLOOKUP(R34&amp;S34,Hoja1!$Q$4:$R$9,2,0)</f>
        <v>0.45</v>
      </c>
      <c r="U34" s="161" t="s">
        <v>70</v>
      </c>
      <c r="V34" s="161" t="s">
        <v>71</v>
      </c>
      <c r="W34" s="161" t="s">
        <v>72</v>
      </c>
      <c r="X34" s="162">
        <f t="shared" si="13"/>
        <v>0.45</v>
      </c>
      <c r="Y34" s="162" t="str">
        <f>IF(Z34&lt;=20%,'Tabla probabilidad'!$B$5,IF(Z34&lt;=40%,'Tabla probabilidad'!$B$6,IF(Z34&lt;=60%,'Tabla probabilidad'!$B$7,IF(Z34&lt;=80%,'Tabla probabilidad'!$B$8,IF(Z34&lt;=100%,'Tabla probabilidad'!$B$9)))))</f>
        <v>Media</v>
      </c>
      <c r="Z34" s="162">
        <f t="shared" si="14"/>
        <v>0.55000000000000004</v>
      </c>
      <c r="AA34" s="300"/>
      <c r="AB34" s="300"/>
      <c r="AC34" s="162" t="str">
        <f t="shared" si="1"/>
        <v>Moderado</v>
      </c>
      <c r="AD34" s="162">
        <f t="shared" si="15"/>
        <v>0.6</v>
      </c>
      <c r="AE34" s="300"/>
      <c r="AF34" s="300"/>
      <c r="AG34" s="292"/>
      <c r="AH34" s="296"/>
      <c r="AI34" s="296"/>
      <c r="AJ34" s="296"/>
      <c r="AK34" s="296"/>
      <c r="AL34" s="296"/>
      <c r="AM34" s="296"/>
      <c r="AN34" s="296"/>
    </row>
    <row r="35" spans="1:40" ht="50.1" customHeight="1" x14ac:dyDescent="0.25">
      <c r="A35" s="290">
        <v>6</v>
      </c>
      <c r="B35" s="290" t="s">
        <v>125</v>
      </c>
      <c r="C35" s="296" t="s">
        <v>88</v>
      </c>
      <c r="D35" s="301" t="s">
        <v>126</v>
      </c>
      <c r="E35" s="290" t="s">
        <v>127</v>
      </c>
      <c r="F35" s="290" t="s">
        <v>128</v>
      </c>
      <c r="G35" s="296" t="s">
        <v>65</v>
      </c>
      <c r="H35" s="296">
        <v>20000</v>
      </c>
      <c r="I35" s="302" t="str">
        <f>IF(H35&lt;=2,'Tabla probabilidad'!$B$5,IF(H35&lt;=24,'Tabla probabilidad'!$B$6,IF(H35&lt;=500,'Tabla probabilidad'!$B$7,IF(H35&lt;=5000,'Tabla probabilidad'!$B$8,IF(H35&gt;5000,'Tabla probabilidad'!$B$9)))))</f>
        <v>Muy Alta</v>
      </c>
      <c r="J35" s="303">
        <f>IF(H35&lt;=2,'Tabla probabilidad'!$D$5,IF(H35&lt;=24,'Tabla probabilidad'!$D$6,IF(H35&lt;=500,'Tabla probabilidad'!$D$7,IF(H35&lt;=5000,'Tabla probabilidad'!$D$8,IF(H35&gt;5000,'Tabla probabilidad'!$D$9)))))</f>
        <v>1</v>
      </c>
      <c r="K35" s="296" t="s">
        <v>117</v>
      </c>
      <c r="L35" s="2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6" t="str">
        <f>VLOOKUP((I35&amp;L35),Hoja1!$B$4:$C$28,2,0)</f>
        <v xml:space="preserve">Alto </v>
      </c>
      <c r="O35" s="161">
        <v>1</v>
      </c>
      <c r="P35" s="185" t="s">
        <v>129</v>
      </c>
      <c r="Q35" s="161" t="str">
        <f t="shared" si="0"/>
        <v>Probabilidad</v>
      </c>
      <c r="R35" s="161" t="s">
        <v>68</v>
      </c>
      <c r="S35" s="161" t="s">
        <v>69</v>
      </c>
      <c r="T35" s="162">
        <f>VLOOKUP(R35&amp;S35,Hoja1!$Q$4:$R$9,2,0)</f>
        <v>0.45</v>
      </c>
      <c r="U35" s="161" t="s">
        <v>70</v>
      </c>
      <c r="V35" s="161" t="s">
        <v>71</v>
      </c>
      <c r="W35" s="161" t="s">
        <v>72</v>
      </c>
      <c r="X35" s="162">
        <f>IF(Q35="Probabilidad",($J$30*T35),IF(Q35="Impacto"," "))</f>
        <v>0.45</v>
      </c>
      <c r="Y35" s="162" t="str">
        <f>IF(Z35&lt;=20%,'Tabla probabilidad'!$B$5,IF(Z35&lt;=40%,'Tabla probabilidad'!$B$6,IF(Z35&lt;=60%,'Tabla probabilidad'!$B$7,IF(Z35&lt;=80%,'Tabla probabilidad'!$B$8,IF(Z35&lt;=100%,'Tabla probabilidad'!$B$9)))))</f>
        <v>Media</v>
      </c>
      <c r="Z35" s="162">
        <f>IF(R35="Preventivo",($J$30-($J$30*T35)),IF(R35="Detectivo",($J$30-($J$30*T35)),IF(R35="Correctivo",($J$30))))</f>
        <v>0.55000000000000004</v>
      </c>
      <c r="AA35" s="298" t="str">
        <f>IF(AB35&lt;=20%,'Tabla probabilidad'!$B$5,IF(AB35&lt;=40%,'Tabla probabilidad'!$B$6,IF(AB35&lt;=60%,'Tabla probabilidad'!$B$7,IF(AB35&lt;=80%,'Tabla probabilidad'!$B$8,IF(AB35&lt;=100%,'Tabla probabilidad'!$B$9)))))</f>
        <v>Media</v>
      </c>
      <c r="AB35" s="298">
        <f>AVERAGE(Z35:Z39)</f>
        <v>0.53750000000000009</v>
      </c>
      <c r="AC35" s="162" t="str">
        <f t="shared" si="1"/>
        <v>Moderado</v>
      </c>
      <c r="AD35" s="162">
        <f>IF(Q35="Probabilidad",(($M$30-0)),IF(Q35="Impacto",($M$30-($M$30*T35))))</f>
        <v>0.6</v>
      </c>
      <c r="AE35" s="298" t="str">
        <f>IF(AF35&lt;=20%,"Leve",IF(AF35&lt;=40%,"Menor",IF(AF35&lt;=60%,"Moderado",IF(AF35&lt;=80%,"Mayor",IF(AF35&lt;=100%,"Catastrófico")))))</f>
        <v>Moderado</v>
      </c>
      <c r="AF35" s="298">
        <f>AVERAGE(AD35:AD39)</f>
        <v>0.6</v>
      </c>
      <c r="AG35" s="290" t="str">
        <f>VLOOKUP(AA35&amp;AE35,Hoja1!$B$4:$C$28,2,0)</f>
        <v>Moderado</v>
      </c>
      <c r="AH35" s="296" t="s">
        <v>73</v>
      </c>
      <c r="AI35" s="296" t="s">
        <v>660</v>
      </c>
      <c r="AJ35" s="296" t="s">
        <v>657</v>
      </c>
      <c r="AK35" s="296" t="s">
        <v>654</v>
      </c>
      <c r="AL35" s="296" t="s">
        <v>655</v>
      </c>
      <c r="AM35" s="296" t="s">
        <v>655</v>
      </c>
      <c r="AN35" s="296"/>
    </row>
    <row r="36" spans="1:40" ht="98.25" customHeight="1" x14ac:dyDescent="0.25">
      <c r="A36" s="291"/>
      <c r="B36" s="291"/>
      <c r="C36" s="296"/>
      <c r="D36" s="301"/>
      <c r="E36" s="291"/>
      <c r="F36" s="291"/>
      <c r="G36" s="296"/>
      <c r="H36" s="296"/>
      <c r="I36" s="302"/>
      <c r="J36" s="303"/>
      <c r="K36" s="296"/>
      <c r="L36" s="297"/>
      <c r="M36" s="297"/>
      <c r="N36" s="296"/>
      <c r="O36" s="161">
        <v>2</v>
      </c>
      <c r="P36" s="185" t="s">
        <v>130</v>
      </c>
      <c r="Q36" s="161" t="str">
        <f t="shared" si="0"/>
        <v>Probabilidad</v>
      </c>
      <c r="R36" s="161" t="s">
        <v>68</v>
      </c>
      <c r="S36" s="161" t="s">
        <v>69</v>
      </c>
      <c r="T36" s="162">
        <f>VLOOKUP(R36&amp;S36,Hoja1!$Q$4:$R$9,2,0)</f>
        <v>0.45</v>
      </c>
      <c r="U36" s="161" t="s">
        <v>70</v>
      </c>
      <c r="V36" s="161" t="s">
        <v>71</v>
      </c>
      <c r="W36" s="161" t="s">
        <v>72</v>
      </c>
      <c r="X36" s="162">
        <f t="shared" ref="X36:X39" si="16">IF(Q36="Probabilidad",($J$30*T36),IF(Q36="Impacto"," "))</f>
        <v>0.45</v>
      </c>
      <c r="Y36" s="162" t="str">
        <f>IF(Z36&lt;=20%,'Tabla probabilidad'!$B$5,IF(Z36&lt;=40%,'Tabla probabilidad'!$B$6,IF(Z36&lt;=60%,'Tabla probabilidad'!$B$7,IF(Z36&lt;=80%,'Tabla probabilidad'!$B$8,IF(Z36&lt;=100%,'Tabla probabilidad'!$B$9)))))</f>
        <v>Media</v>
      </c>
      <c r="Z36" s="162">
        <f t="shared" ref="Z36:Z39" si="17">IF(R36="Preventivo",($J$30-($J$30*T36)),IF(R36="Detectivo",($J$30-($J$30*T36)),IF(R36="Correctivo",($J$30))))</f>
        <v>0.55000000000000004</v>
      </c>
      <c r="AA36" s="299"/>
      <c r="AB36" s="299"/>
      <c r="AC36" s="162" t="str">
        <f t="shared" si="1"/>
        <v>Moderado</v>
      </c>
      <c r="AD36" s="162">
        <f t="shared" ref="AD36:AD39" si="18">IF(Q36="Probabilidad",(($M$30-0)),IF(Q36="Impacto",($M$30-($M$30*T36))))</f>
        <v>0.6</v>
      </c>
      <c r="AE36" s="299"/>
      <c r="AF36" s="299"/>
      <c r="AG36" s="291"/>
      <c r="AH36" s="296"/>
      <c r="AI36" s="296"/>
      <c r="AJ36" s="296"/>
      <c r="AK36" s="296"/>
      <c r="AL36" s="296"/>
      <c r="AM36" s="296"/>
      <c r="AN36" s="296"/>
    </row>
    <row r="37" spans="1:40" ht="78" customHeight="1" x14ac:dyDescent="0.25">
      <c r="A37" s="291"/>
      <c r="B37" s="291"/>
      <c r="C37" s="296"/>
      <c r="D37" s="301"/>
      <c r="E37" s="291"/>
      <c r="F37" s="291"/>
      <c r="G37" s="296"/>
      <c r="H37" s="296"/>
      <c r="I37" s="302"/>
      <c r="J37" s="303"/>
      <c r="K37" s="296"/>
      <c r="L37" s="297"/>
      <c r="M37" s="297"/>
      <c r="N37" s="296"/>
      <c r="O37" s="161">
        <v>3</v>
      </c>
      <c r="P37" s="195" t="s">
        <v>131</v>
      </c>
      <c r="Q37" s="161" t="str">
        <f t="shared" si="0"/>
        <v>Probabilidad</v>
      </c>
      <c r="R37" s="161" t="s">
        <v>68</v>
      </c>
      <c r="S37" s="161" t="s">
        <v>69</v>
      </c>
      <c r="T37" s="162">
        <f>VLOOKUP(R37&amp;S37,Hoja1!$Q$4:$R$9,2,0)</f>
        <v>0.45</v>
      </c>
      <c r="U37" s="161" t="s">
        <v>106</v>
      </c>
      <c r="V37" s="161" t="s">
        <v>71</v>
      </c>
      <c r="W37" s="161" t="s">
        <v>107</v>
      </c>
      <c r="X37" s="162">
        <f t="shared" si="16"/>
        <v>0.45</v>
      </c>
      <c r="Y37" s="162" t="str">
        <f>IF(Z37&lt;=20%,'Tabla probabilidad'!$B$5,IF(Z37&lt;=40%,'Tabla probabilidad'!$B$6,IF(Z37&lt;=60%,'Tabla probabilidad'!$B$7,IF(Z37&lt;=80%,'Tabla probabilidad'!$B$8,IF(Z37&lt;=100%,'Tabla probabilidad'!$B$9)))))</f>
        <v>Media</v>
      </c>
      <c r="Z37" s="162">
        <f t="shared" si="17"/>
        <v>0.55000000000000004</v>
      </c>
      <c r="AA37" s="299"/>
      <c r="AB37" s="299"/>
      <c r="AC37" s="162" t="str">
        <f t="shared" si="1"/>
        <v>Moderado</v>
      </c>
      <c r="AD37" s="162">
        <f t="shared" si="18"/>
        <v>0.6</v>
      </c>
      <c r="AE37" s="299"/>
      <c r="AF37" s="299"/>
      <c r="AG37" s="291"/>
      <c r="AH37" s="296"/>
      <c r="AI37" s="296"/>
      <c r="AJ37" s="296"/>
      <c r="AK37" s="296"/>
      <c r="AL37" s="296"/>
      <c r="AM37" s="296"/>
      <c r="AN37" s="296"/>
    </row>
    <row r="38" spans="1:40" ht="77.25" customHeight="1" x14ac:dyDescent="0.25">
      <c r="A38" s="291"/>
      <c r="B38" s="291"/>
      <c r="C38" s="296"/>
      <c r="D38" s="301"/>
      <c r="E38" s="291"/>
      <c r="F38" s="291"/>
      <c r="G38" s="296"/>
      <c r="H38" s="296"/>
      <c r="I38" s="302"/>
      <c r="J38" s="303"/>
      <c r="K38" s="296"/>
      <c r="L38" s="297"/>
      <c r="M38" s="297"/>
      <c r="N38" s="296"/>
      <c r="O38" s="161">
        <v>4</v>
      </c>
      <c r="P38" s="185" t="s">
        <v>132</v>
      </c>
      <c r="Q38" s="161" t="str">
        <f t="shared" si="0"/>
        <v>Probabilidad</v>
      </c>
      <c r="R38" s="161" t="s">
        <v>68</v>
      </c>
      <c r="S38" s="161" t="s">
        <v>122</v>
      </c>
      <c r="T38" s="162">
        <f>VLOOKUP(R38&amp;S38,Hoja1!$Q$4:$R$9,2,0)</f>
        <v>0.5</v>
      </c>
      <c r="U38" s="161" t="s">
        <v>70</v>
      </c>
      <c r="V38" s="161" t="s">
        <v>71</v>
      </c>
      <c r="W38" s="161" t="s">
        <v>72</v>
      </c>
      <c r="X38" s="162">
        <f t="shared" si="16"/>
        <v>0.5</v>
      </c>
      <c r="Y38" s="162" t="str">
        <f>IF(Z38&lt;=20%,'Tabla probabilidad'!$B$5,IF(Z38&lt;=40%,'Tabla probabilidad'!$B$6,IF(Z38&lt;=60%,'Tabla probabilidad'!$B$7,IF(Z38&lt;=80%,'Tabla probabilidad'!$B$8,IF(Z38&lt;=100%,'Tabla probabilidad'!$B$9)))))</f>
        <v>Media</v>
      </c>
      <c r="Z38" s="162">
        <f t="shared" si="17"/>
        <v>0.5</v>
      </c>
      <c r="AA38" s="299"/>
      <c r="AB38" s="299"/>
      <c r="AC38" s="162" t="str">
        <f t="shared" si="1"/>
        <v>Moderado</v>
      </c>
      <c r="AD38" s="162">
        <f t="shared" si="18"/>
        <v>0.6</v>
      </c>
      <c r="AE38" s="299"/>
      <c r="AF38" s="299"/>
      <c r="AG38" s="291"/>
      <c r="AH38" s="296"/>
      <c r="AI38" s="296"/>
      <c r="AJ38" s="296"/>
      <c r="AK38" s="296"/>
      <c r="AL38" s="296"/>
      <c r="AM38" s="296"/>
      <c r="AN38" s="296"/>
    </row>
    <row r="39" spans="1:40" ht="51" customHeight="1" x14ac:dyDescent="0.25">
      <c r="A39" s="292"/>
      <c r="B39" s="292"/>
      <c r="C39" s="296"/>
      <c r="D39" s="301"/>
      <c r="E39" s="292"/>
      <c r="F39" s="292"/>
      <c r="G39" s="296"/>
      <c r="H39" s="296"/>
      <c r="I39" s="302"/>
      <c r="J39" s="303"/>
      <c r="K39" s="296"/>
      <c r="L39" s="297"/>
      <c r="M39" s="297"/>
      <c r="N39" s="296"/>
      <c r="O39" s="161"/>
      <c r="P39" s="185"/>
      <c r="Q39" s="161" t="b">
        <f t="shared" si="0"/>
        <v>0</v>
      </c>
      <c r="R39" s="161"/>
      <c r="S39" s="161"/>
      <c r="T39" s="162" t="e">
        <f>VLOOKUP(R39&amp;S39,Hoja1!$Q$4:$R$9,2,0)</f>
        <v>#N/A</v>
      </c>
      <c r="U39" s="161"/>
      <c r="V39" s="161"/>
      <c r="W39" s="161"/>
      <c r="X39" s="162" t="b">
        <f t="shared" si="16"/>
        <v>0</v>
      </c>
      <c r="Y39" s="162" t="b">
        <f>IF(Z39&lt;=20%,'Tabla probabilidad'!$B$5,IF(Z39&lt;=40%,'Tabla probabilidad'!$B$6,IF(Z39&lt;=60%,'Tabla probabilidad'!$B$7,IF(Z39&lt;=80%,'Tabla probabilidad'!$B$8,IF(Z39&lt;=100%,'Tabla probabilidad'!$B$9)))))</f>
        <v>0</v>
      </c>
      <c r="Z39" s="162" t="b">
        <f t="shared" si="17"/>
        <v>0</v>
      </c>
      <c r="AA39" s="300"/>
      <c r="AB39" s="300"/>
      <c r="AC39" s="162" t="b">
        <f t="shared" si="1"/>
        <v>0</v>
      </c>
      <c r="AD39" s="162" t="b">
        <f t="shared" si="18"/>
        <v>0</v>
      </c>
      <c r="AE39" s="300"/>
      <c r="AF39" s="300"/>
      <c r="AG39" s="292"/>
      <c r="AH39" s="296"/>
      <c r="AI39" s="296"/>
      <c r="AJ39" s="296"/>
      <c r="AK39" s="296"/>
      <c r="AL39" s="296"/>
      <c r="AM39" s="296"/>
      <c r="AN39" s="296"/>
    </row>
    <row r="40" spans="1:40" ht="66.75" customHeight="1" x14ac:dyDescent="0.25">
      <c r="A40" s="296">
        <v>7</v>
      </c>
      <c r="B40" s="290" t="s">
        <v>133</v>
      </c>
      <c r="C40" s="296" t="s">
        <v>88</v>
      </c>
      <c r="D40" s="305" t="s">
        <v>134</v>
      </c>
      <c r="E40" s="296" t="s">
        <v>135</v>
      </c>
      <c r="F40" s="296" t="s">
        <v>136</v>
      </c>
      <c r="G40" s="296" t="s">
        <v>65</v>
      </c>
      <c r="H40" s="296">
        <v>20000</v>
      </c>
      <c r="I40" s="302" t="str">
        <f>IF(H40&lt;=2,'Tabla probabilidad'!$B$5,IF(H40&lt;=24,'Tabla probabilidad'!$B$6,IF(H40&lt;=500,'Tabla probabilidad'!$B$7,IF(H40&lt;=5000,'Tabla probabilidad'!$B$8,IF(H40&gt;5000,'Tabla probabilidad'!$B$9)))))</f>
        <v>Muy Alta</v>
      </c>
      <c r="J40" s="303">
        <f>IF(H40&lt;=2,'Tabla probabilidad'!$D$5,IF(H40&lt;=24,'Tabla probabilidad'!$D$6,IF(H40&lt;=500,'Tabla probabilidad'!$D$7,IF(H40&lt;=5000,'Tabla probabilidad'!$D$8,IF(H40&gt;5000,'Tabla probabilidad'!$D$9)))))</f>
        <v>1</v>
      </c>
      <c r="K40" s="296" t="s">
        <v>137</v>
      </c>
      <c r="L40" s="2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96" t="str">
        <f>VLOOKUP((I40&amp;L40),Hoja1!$B$4:$C$28,2,0)</f>
        <v xml:space="preserve">Alto </v>
      </c>
      <c r="O40" s="161">
        <v>1</v>
      </c>
      <c r="P40" s="189" t="s">
        <v>138</v>
      </c>
      <c r="Q40" s="161" t="str">
        <f t="shared" si="0"/>
        <v>Probabilidad</v>
      </c>
      <c r="R40" s="161" t="s">
        <v>68</v>
      </c>
      <c r="S40" s="161" t="s">
        <v>69</v>
      </c>
      <c r="T40" s="162">
        <f>VLOOKUP(R40&amp;S40,Hoja1!$Q$4:$R$9,2,0)</f>
        <v>0.45</v>
      </c>
      <c r="U40" s="161" t="s">
        <v>70</v>
      </c>
      <c r="V40" s="161" t="s">
        <v>71</v>
      </c>
      <c r="W40" s="161" t="s">
        <v>72</v>
      </c>
      <c r="X40" s="162">
        <f>IF(Q40="Probabilidad",($J$40*T40),IF(Q40="Impacto"," "))</f>
        <v>0.45</v>
      </c>
      <c r="Y40" s="162" t="str">
        <f>IF(Z40&lt;=20%,'Tabla probabilidad'!$B$5,IF(Z40&lt;=40%,'Tabla probabilidad'!$B$6,IF(Z40&lt;=60%,'Tabla probabilidad'!$B$7,IF(Z40&lt;=80%,'Tabla probabilidad'!$B$8,IF(Z40&lt;=100%,'Tabla probabilidad'!$B$9)))))</f>
        <v>Media</v>
      </c>
      <c r="Z40" s="162">
        <f>IF(R40="Preventivo",(J40-(J40*T40)),IF(R40="Detectivo",(J40-(J40*T40)),IF(R40="Correctivo",(J40))))</f>
        <v>0.55000000000000004</v>
      </c>
      <c r="AA40" s="298" t="str">
        <f>IF(AB40&lt;=20%,'Tabla probabilidad'!$B$5,IF(AB40&lt;=40%,'Tabla probabilidad'!$B$6,IF(AB40&lt;=60%,'Tabla probabilidad'!$B$7,IF(AB40&lt;=80%,'Tabla probabilidad'!$B$8,IF(AB40&lt;=100%,'Tabla probabilidad'!$B$9)))))</f>
        <v>Media</v>
      </c>
      <c r="AB40" s="298">
        <f>AVERAGE(Z40:Z44)</f>
        <v>0.55000000000000004</v>
      </c>
      <c r="AC40" s="162" t="str">
        <f t="shared" si="1"/>
        <v>Mayor</v>
      </c>
      <c r="AD40" s="162">
        <f>IF(Q40="Probabilidad",(($M$40-0)),IF(Q40="Impacto",($M$40-($M$40*T40))))</f>
        <v>0.8</v>
      </c>
      <c r="AE40" s="298" t="str">
        <f>IF(AF40&lt;=20%,"Leve",IF(AF40&lt;=40%,"Menor",IF(AF40&lt;=60%,"Moderado",IF(AF40&lt;=80%,"Mayor",IF(AF40&lt;=100%,"Catastrófico")))))</f>
        <v>Mayor</v>
      </c>
      <c r="AF40" s="298">
        <f>AVERAGE(AD40:AD44)</f>
        <v>0.8</v>
      </c>
      <c r="AG40" s="290" t="str">
        <f>VLOOKUP(AA40&amp;AE40,Hoja1!$B$4:$C$28,2,0)</f>
        <v xml:space="preserve">Alto </v>
      </c>
      <c r="AH40" s="296" t="s">
        <v>73</v>
      </c>
      <c r="AI40" s="296" t="s">
        <v>661</v>
      </c>
      <c r="AJ40" s="296" t="s">
        <v>657</v>
      </c>
      <c r="AK40" s="296" t="s">
        <v>654</v>
      </c>
      <c r="AL40" s="296" t="s">
        <v>655</v>
      </c>
      <c r="AM40" s="296" t="s">
        <v>655</v>
      </c>
      <c r="AN40" s="296"/>
    </row>
    <row r="41" spans="1:40" ht="48.75" customHeight="1" x14ac:dyDescent="0.25">
      <c r="A41" s="296"/>
      <c r="B41" s="291"/>
      <c r="C41" s="296"/>
      <c r="D41" s="306"/>
      <c r="E41" s="296"/>
      <c r="F41" s="296"/>
      <c r="G41" s="296"/>
      <c r="H41" s="296"/>
      <c r="I41" s="302"/>
      <c r="J41" s="303"/>
      <c r="K41" s="296"/>
      <c r="L41" s="297"/>
      <c r="M41" s="297"/>
      <c r="N41" s="296"/>
      <c r="O41" s="161">
        <v>2</v>
      </c>
      <c r="P41" s="189" t="s">
        <v>139</v>
      </c>
      <c r="Q41" s="161" t="str">
        <f t="shared" si="0"/>
        <v>Probabilidad</v>
      </c>
      <c r="R41" s="161" t="s">
        <v>68</v>
      </c>
      <c r="S41" s="161" t="s">
        <v>69</v>
      </c>
      <c r="T41" s="162">
        <f>VLOOKUP(R41&amp;S41,Hoja1!$Q$4:$R$9,2,0)</f>
        <v>0.45</v>
      </c>
      <c r="U41" s="161" t="s">
        <v>70</v>
      </c>
      <c r="V41" s="161" t="s">
        <v>71</v>
      </c>
      <c r="W41" s="161" t="s">
        <v>72</v>
      </c>
      <c r="X41" s="162">
        <f t="shared" ref="X41:X44" si="19">IF(Q41="Probabilidad",($J$40*T41),IF(Q41="Impacto"," "))</f>
        <v>0.45</v>
      </c>
      <c r="Y41" s="162" t="str">
        <f>IF(Z41&lt;=20%,'Tabla probabilidad'!$B$5,IF(Z41&lt;=40%,'Tabla probabilidad'!$B$6,IF(Z41&lt;=60%,'Tabla probabilidad'!$B$7,IF(Z41&lt;=80%,'Tabla probabilidad'!$B$8,IF(Z41&lt;=100%,'Tabla probabilidad'!$B$9)))))</f>
        <v>Media</v>
      </c>
      <c r="Z41" s="162">
        <f>IF(R41="Preventivo",(J40-(J40*T41)),IF(R41="Detectivo",(J40-(J40*T41)),IF(R41="Correctivo",(J40))))</f>
        <v>0.55000000000000004</v>
      </c>
      <c r="AA41" s="299"/>
      <c r="AB41" s="299"/>
      <c r="AC41" s="162" t="str">
        <f t="shared" si="1"/>
        <v>Mayor</v>
      </c>
      <c r="AD41" s="162">
        <f t="shared" ref="AD41:AD44" si="20">IF(Q41="Probabilidad",(($M$40-0)),IF(Q41="Impacto",($M$40-($M$40*T41))))</f>
        <v>0.8</v>
      </c>
      <c r="AE41" s="299"/>
      <c r="AF41" s="299"/>
      <c r="AG41" s="291"/>
      <c r="AH41" s="296"/>
      <c r="AI41" s="296"/>
      <c r="AJ41" s="296"/>
      <c r="AK41" s="296"/>
      <c r="AL41" s="296"/>
      <c r="AM41" s="296"/>
      <c r="AN41" s="296"/>
    </row>
    <row r="42" spans="1:40" ht="76.5" customHeight="1" x14ac:dyDescent="0.25">
      <c r="A42" s="296"/>
      <c r="B42" s="291"/>
      <c r="C42" s="296"/>
      <c r="D42" s="306"/>
      <c r="E42" s="296"/>
      <c r="F42" s="296"/>
      <c r="G42" s="296"/>
      <c r="H42" s="296"/>
      <c r="I42" s="302"/>
      <c r="J42" s="303"/>
      <c r="K42" s="296"/>
      <c r="L42" s="297"/>
      <c r="M42" s="297"/>
      <c r="N42" s="296"/>
      <c r="O42" s="161">
        <v>3</v>
      </c>
      <c r="P42" s="190" t="s">
        <v>140</v>
      </c>
      <c r="Q42" s="161" t="str">
        <f t="shared" si="0"/>
        <v>Probabilidad</v>
      </c>
      <c r="R42" s="161" t="s">
        <v>68</v>
      </c>
      <c r="S42" s="161" t="s">
        <v>69</v>
      </c>
      <c r="T42" s="162">
        <f>VLOOKUP(R42&amp;S42,Hoja1!$Q$4:$R$9,2,0)</f>
        <v>0.45</v>
      </c>
      <c r="U42" s="161" t="s">
        <v>70</v>
      </c>
      <c r="V42" s="161" t="s">
        <v>71</v>
      </c>
      <c r="W42" s="161" t="s">
        <v>72</v>
      </c>
      <c r="X42" s="162">
        <f t="shared" si="19"/>
        <v>0.45</v>
      </c>
      <c r="Y42" s="162" t="str">
        <f>IF(Z42&lt;=20%,'Tabla probabilidad'!$B$5,IF(Z42&lt;=40%,'Tabla probabilidad'!$B$6,IF(Z42&lt;=60%,'Tabla probabilidad'!$B$7,IF(Z42&lt;=80%,'Tabla probabilidad'!$B$8,IF(Z42&lt;=100%,'Tabla probabilidad'!$B$9)))))</f>
        <v>Media</v>
      </c>
      <c r="Z42" s="162">
        <f>IF(R42="Preventivo",(J40-(J40*T42)),IF(R42="Detectivo",(J40-(J40*T42)),IF(R42="Correctivo",(J40))))</f>
        <v>0.55000000000000004</v>
      </c>
      <c r="AA42" s="299"/>
      <c r="AB42" s="299"/>
      <c r="AC42" s="162" t="str">
        <f t="shared" si="1"/>
        <v>Mayor</v>
      </c>
      <c r="AD42" s="162">
        <f t="shared" si="20"/>
        <v>0.8</v>
      </c>
      <c r="AE42" s="299"/>
      <c r="AF42" s="299"/>
      <c r="AG42" s="291"/>
      <c r="AH42" s="296"/>
      <c r="AI42" s="296"/>
      <c r="AJ42" s="296"/>
      <c r="AK42" s="296"/>
      <c r="AL42" s="296"/>
      <c r="AM42" s="296"/>
      <c r="AN42" s="296"/>
    </row>
    <row r="43" spans="1:40" ht="54" customHeight="1" x14ac:dyDescent="0.25">
      <c r="A43" s="296"/>
      <c r="B43" s="291"/>
      <c r="C43" s="296"/>
      <c r="D43" s="306"/>
      <c r="E43" s="296"/>
      <c r="F43" s="296"/>
      <c r="G43" s="296"/>
      <c r="H43" s="296"/>
      <c r="I43" s="302"/>
      <c r="J43" s="303"/>
      <c r="K43" s="296"/>
      <c r="L43" s="297"/>
      <c r="M43" s="297"/>
      <c r="N43" s="296"/>
      <c r="O43" s="161">
        <v>4</v>
      </c>
      <c r="P43" s="190" t="s">
        <v>141</v>
      </c>
      <c r="Q43" s="161" t="str">
        <f t="shared" si="0"/>
        <v>Probabilidad</v>
      </c>
      <c r="R43" s="161" t="s">
        <v>68</v>
      </c>
      <c r="S43" s="161" t="s">
        <v>69</v>
      </c>
      <c r="T43" s="162">
        <f>VLOOKUP(R43&amp;S43,Hoja1!$Q$4:$R$9,2,0)</f>
        <v>0.45</v>
      </c>
      <c r="U43" s="161" t="s">
        <v>70</v>
      </c>
      <c r="V43" s="161" t="s">
        <v>71</v>
      </c>
      <c r="W43" s="161" t="s">
        <v>72</v>
      </c>
      <c r="X43" s="162">
        <f t="shared" si="19"/>
        <v>0.45</v>
      </c>
      <c r="Y43" s="162" t="str">
        <f>IF(Z43&lt;=20%,'Tabla probabilidad'!$B$5,IF(Z43&lt;=40%,'Tabla probabilidad'!$B$6,IF(Z43&lt;=60%,'Tabla probabilidad'!$B$7,IF(Z43&lt;=80%,'Tabla probabilidad'!$B$8,IF(Z43&lt;=100%,'Tabla probabilidad'!$B$9)))))</f>
        <v>Media</v>
      </c>
      <c r="Z43" s="162">
        <f>IF(R43="Preventivo",(J40-(J40*T43)),IF(R43="Detectivo",(J40-(J40*T43)),IF(R43="Correctivo",(J40))))</f>
        <v>0.55000000000000004</v>
      </c>
      <c r="AA43" s="299"/>
      <c r="AB43" s="299"/>
      <c r="AC43" s="162" t="str">
        <f t="shared" si="1"/>
        <v>Mayor</v>
      </c>
      <c r="AD43" s="162">
        <f t="shared" si="20"/>
        <v>0.8</v>
      </c>
      <c r="AE43" s="299"/>
      <c r="AF43" s="299"/>
      <c r="AG43" s="291"/>
      <c r="AH43" s="296"/>
      <c r="AI43" s="296"/>
      <c r="AJ43" s="296"/>
      <c r="AK43" s="296"/>
      <c r="AL43" s="296"/>
      <c r="AM43" s="296"/>
      <c r="AN43" s="296"/>
    </row>
    <row r="44" spans="1:40" ht="61.5" customHeight="1" x14ac:dyDescent="0.25">
      <c r="A44" s="296"/>
      <c r="B44" s="292"/>
      <c r="C44" s="296"/>
      <c r="D44" s="308"/>
      <c r="E44" s="296"/>
      <c r="F44" s="296"/>
      <c r="G44" s="296"/>
      <c r="H44" s="296"/>
      <c r="I44" s="302"/>
      <c r="J44" s="303"/>
      <c r="K44" s="296"/>
      <c r="L44" s="297"/>
      <c r="M44" s="297"/>
      <c r="N44" s="296"/>
      <c r="O44" s="161">
        <v>5</v>
      </c>
      <c r="P44" s="193" t="s">
        <v>142</v>
      </c>
      <c r="Q44" s="161" t="str">
        <f t="shared" si="0"/>
        <v>Probabilidad</v>
      </c>
      <c r="R44" s="161" t="s">
        <v>68</v>
      </c>
      <c r="S44" s="161" t="s">
        <v>69</v>
      </c>
      <c r="T44" s="162">
        <f>VLOOKUP(R44&amp;S44,Hoja1!$Q$4:$R$9,2,0)</f>
        <v>0.45</v>
      </c>
      <c r="U44" s="161" t="s">
        <v>70</v>
      </c>
      <c r="V44" s="161" t="s">
        <v>71</v>
      </c>
      <c r="W44" s="161" t="s">
        <v>72</v>
      </c>
      <c r="X44" s="162">
        <f t="shared" si="19"/>
        <v>0.45</v>
      </c>
      <c r="Y44" s="162" t="str">
        <f>IF(Z44&lt;=20%,'Tabla probabilidad'!$B$5,IF(Z44&lt;=40%,'Tabla probabilidad'!$B$6,IF(Z44&lt;=60%,'Tabla probabilidad'!$B$7,IF(Z44&lt;=80%,'Tabla probabilidad'!$B$8,IF(Z44&lt;=100%,'Tabla probabilidad'!$B$9)))))</f>
        <v>Media</v>
      </c>
      <c r="Z44" s="162">
        <f>IF(R44="Preventivo",(J40-(J40*T44)),IF(R44="Detectivo",(J40-(J40*T44)),IF(R44="Correctivo",(J40))))</f>
        <v>0.55000000000000004</v>
      </c>
      <c r="AA44" s="300"/>
      <c r="AB44" s="300"/>
      <c r="AC44" s="162" t="str">
        <f t="shared" si="1"/>
        <v>Mayor</v>
      </c>
      <c r="AD44" s="162">
        <f t="shared" si="20"/>
        <v>0.8</v>
      </c>
      <c r="AE44" s="300"/>
      <c r="AF44" s="300"/>
      <c r="AG44" s="292"/>
      <c r="AH44" s="296"/>
      <c r="AI44" s="296"/>
      <c r="AJ44" s="296"/>
      <c r="AK44" s="296"/>
      <c r="AL44" s="296"/>
      <c r="AM44" s="296"/>
      <c r="AN44" s="296"/>
    </row>
    <row r="45" spans="1:40" ht="61.5" customHeight="1" x14ac:dyDescent="0.25">
      <c r="A45" s="296">
        <v>8</v>
      </c>
      <c r="B45" s="290" t="s">
        <v>143</v>
      </c>
      <c r="C45" s="296" t="s">
        <v>112</v>
      </c>
      <c r="D45" s="305" t="s">
        <v>144</v>
      </c>
      <c r="E45" s="296" t="s">
        <v>145</v>
      </c>
      <c r="F45" s="296" t="s">
        <v>146</v>
      </c>
      <c r="G45" s="296" t="s">
        <v>147</v>
      </c>
      <c r="H45" s="296">
        <v>20000</v>
      </c>
      <c r="I45" s="302" t="str">
        <f>IF(H45&lt;=2,'Tabla probabilidad'!$B$5,IF(H45&lt;=24,'Tabla probabilidad'!$B$6,IF(H45&lt;=500,'Tabla probabilidad'!$B$7,IF(H45&lt;=5000,'Tabla probabilidad'!$B$8,IF(H45&gt;5000,'Tabla probabilidad'!$B$9)))))</f>
        <v>Muy Alta</v>
      </c>
      <c r="J45" s="303">
        <f>IF(H45&lt;=2,'Tabla probabilidad'!$D$5,IF(H45&lt;=24,'Tabla probabilidad'!$D$6,IF(H45&lt;=500,'Tabla probabilidad'!$D$7,IF(H45&lt;=5000,'Tabla probabilidad'!$D$8,IF(H45&gt;5000,'Tabla probabilidad'!$D$9)))))</f>
        <v>1</v>
      </c>
      <c r="K45" s="296" t="s">
        <v>148</v>
      </c>
      <c r="L45" s="29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9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96" t="str">
        <f>VLOOKUP((I45&amp;L45),Hoja1!$B$4:$C$28,2,0)</f>
        <v xml:space="preserve">Alto </v>
      </c>
      <c r="O45" s="161">
        <v>1</v>
      </c>
      <c r="P45" s="191" t="s">
        <v>149</v>
      </c>
      <c r="Q45" s="161" t="str">
        <f t="shared" si="0"/>
        <v>Probabilidad</v>
      </c>
      <c r="R45" s="161" t="s">
        <v>68</v>
      </c>
      <c r="S45" s="161" t="s">
        <v>69</v>
      </c>
      <c r="T45" s="162">
        <f>VLOOKUP(R45&amp;S45,Hoja1!$Q$4:$R$9,2,0)</f>
        <v>0.45</v>
      </c>
      <c r="U45" s="161" t="s">
        <v>70</v>
      </c>
      <c r="V45" s="161" t="s">
        <v>71</v>
      </c>
      <c r="W45" s="161" t="s">
        <v>72</v>
      </c>
      <c r="X45" s="162">
        <f>IF(Q45="Probabilidad",($J$45*T45),IF(Q45="Impacto"," "))</f>
        <v>0.45</v>
      </c>
      <c r="Y45" s="162" t="str">
        <f>IF(Z45&lt;=20%,'Tabla probabilidad'!$B$5,IF(Z45&lt;=40%,'Tabla probabilidad'!$B$6,IF(Z45&lt;=60%,'Tabla probabilidad'!$B$7,IF(Z45&lt;=80%,'Tabla probabilidad'!$B$8,IF(Z45&lt;=100%,'Tabla probabilidad'!$B$9)))))</f>
        <v>Media</v>
      </c>
      <c r="Z45" s="162">
        <f>IF(R45="Preventivo",(J45-(J45*T45)),IF(R45="Detectivo",(J45-(J45*T45)),IF(R45="Correctivo",(J45))))</f>
        <v>0.55000000000000004</v>
      </c>
      <c r="AA45" s="298" t="str">
        <f>IF(AB45&lt;=20%,'Tabla probabilidad'!$B$5,IF(AB45&lt;=40%,'Tabla probabilidad'!$B$6,IF(AB45&lt;=60%,'Tabla probabilidad'!$B$7,IF(AB45&lt;=80%,'Tabla probabilidad'!$B$8,IF(AB45&lt;=100%,'Tabla probabilidad'!$B$9)))))</f>
        <v>Media</v>
      </c>
      <c r="AB45" s="298">
        <f>AVERAGE(Z45:Z49)</f>
        <v>0.59000000000000008</v>
      </c>
      <c r="AC45" s="162" t="str">
        <f t="shared" si="1"/>
        <v>Mayor</v>
      </c>
      <c r="AD45" s="162">
        <f>IF(Q45="Probabilidad",(($M$45-0)),IF(Q45="Impacto",($M$45-($M$45*T45))))</f>
        <v>0.8</v>
      </c>
      <c r="AE45" s="298" t="str">
        <f>IF(AF45&lt;=20%,"Leve",IF(AF45&lt;=40%,"Menor",IF(AF45&lt;=60%,"Moderado",IF(AF45&lt;=80%,"Mayor",IF(AF45&lt;=100%,"Catastrófico")))))</f>
        <v>Mayor</v>
      </c>
      <c r="AF45" s="298">
        <f>AVERAGE(AD45:AD49)</f>
        <v>0.8</v>
      </c>
      <c r="AG45" s="290" t="str">
        <f>VLOOKUP(AA45&amp;AE45,Hoja1!$B$4:$C$28,2,0)</f>
        <v xml:space="preserve">Alto </v>
      </c>
      <c r="AH45" s="296" t="s">
        <v>73</v>
      </c>
      <c r="AI45" s="296" t="s">
        <v>662</v>
      </c>
      <c r="AJ45" s="296" t="s">
        <v>657</v>
      </c>
      <c r="AK45" s="296" t="s">
        <v>654</v>
      </c>
      <c r="AL45" s="296" t="s">
        <v>655</v>
      </c>
      <c r="AM45" s="296" t="s">
        <v>655</v>
      </c>
      <c r="AN45" s="296"/>
    </row>
    <row r="46" spans="1:40" ht="65.25" customHeight="1" x14ac:dyDescent="0.25">
      <c r="A46" s="296"/>
      <c r="B46" s="291"/>
      <c r="C46" s="296"/>
      <c r="D46" s="306"/>
      <c r="E46" s="296"/>
      <c r="F46" s="296"/>
      <c r="G46" s="296"/>
      <c r="H46" s="296"/>
      <c r="I46" s="302"/>
      <c r="J46" s="303"/>
      <c r="K46" s="296"/>
      <c r="L46" s="297"/>
      <c r="M46" s="297"/>
      <c r="N46" s="296"/>
      <c r="O46" s="161">
        <v>2</v>
      </c>
      <c r="P46" s="191" t="s">
        <v>150</v>
      </c>
      <c r="Q46" s="161" t="str">
        <f t="shared" si="0"/>
        <v>Probabilidad</v>
      </c>
      <c r="R46" s="161" t="s">
        <v>68</v>
      </c>
      <c r="S46" s="161" t="s">
        <v>69</v>
      </c>
      <c r="T46" s="162">
        <f>VLOOKUP(R46&amp;S46,Hoja1!$Q$4:$R$9,2,0)</f>
        <v>0.45</v>
      </c>
      <c r="U46" s="161" t="s">
        <v>70</v>
      </c>
      <c r="V46" s="161" t="s">
        <v>71</v>
      </c>
      <c r="W46" s="161" t="s">
        <v>72</v>
      </c>
      <c r="X46" s="162">
        <f t="shared" ref="X46:X49" si="21">IF(Q46="Probabilidad",($J$45*T46),IF(Q46="Impacto"," "))</f>
        <v>0.45</v>
      </c>
      <c r="Y46" s="162" t="str">
        <f>IF(Z46&lt;=20%,'Tabla probabilidad'!$B$5,IF(Z46&lt;=40%,'Tabla probabilidad'!$B$6,IF(Z46&lt;=60%,'Tabla probabilidad'!$B$7,IF(Z46&lt;=80%,'Tabla probabilidad'!$B$8,IF(Z46&lt;=100%,'Tabla probabilidad'!$B$9)))))</f>
        <v>Media</v>
      </c>
      <c r="Z46" s="162">
        <f>IF(R46="Preventivo",(J45-(J45*T46)),IF(R46="Detectivo",(J45-(J45*T46)),IF(R46="Correctivo",(J45))))</f>
        <v>0.55000000000000004</v>
      </c>
      <c r="AA46" s="299"/>
      <c r="AB46" s="299"/>
      <c r="AC46" s="162" t="str">
        <f t="shared" si="1"/>
        <v>Mayor</v>
      </c>
      <c r="AD46" s="162">
        <f t="shared" ref="AD46:AD49" si="22">IF(Q46="Probabilidad",(($M$45-0)),IF(Q46="Impacto",($M$45-($M$45*T46))))</f>
        <v>0.8</v>
      </c>
      <c r="AE46" s="299"/>
      <c r="AF46" s="299"/>
      <c r="AG46" s="291"/>
      <c r="AH46" s="296"/>
      <c r="AI46" s="296"/>
      <c r="AJ46" s="296"/>
      <c r="AK46" s="296"/>
      <c r="AL46" s="296"/>
      <c r="AM46" s="296"/>
      <c r="AN46" s="296"/>
    </row>
    <row r="47" spans="1:40" ht="96.75" customHeight="1" x14ac:dyDescent="0.25">
      <c r="A47" s="296"/>
      <c r="B47" s="291"/>
      <c r="C47" s="296"/>
      <c r="D47" s="306"/>
      <c r="E47" s="296"/>
      <c r="F47" s="296"/>
      <c r="G47" s="296"/>
      <c r="H47" s="296"/>
      <c r="I47" s="302"/>
      <c r="J47" s="303"/>
      <c r="K47" s="296"/>
      <c r="L47" s="297"/>
      <c r="M47" s="297"/>
      <c r="N47" s="296"/>
      <c r="O47" s="161">
        <v>3</v>
      </c>
      <c r="P47" s="191" t="s">
        <v>151</v>
      </c>
      <c r="Q47" s="161" t="str">
        <f t="shared" si="0"/>
        <v>Probabilidad</v>
      </c>
      <c r="R47" s="161" t="s">
        <v>68</v>
      </c>
      <c r="S47" s="161" t="s">
        <v>69</v>
      </c>
      <c r="T47" s="162">
        <f>VLOOKUP(R47&amp;S47,Hoja1!$Q$4:$R$9,2,0)</f>
        <v>0.45</v>
      </c>
      <c r="U47" s="161" t="s">
        <v>70</v>
      </c>
      <c r="V47" s="161" t="s">
        <v>71</v>
      </c>
      <c r="W47" s="161" t="s">
        <v>72</v>
      </c>
      <c r="X47" s="162">
        <f t="shared" si="21"/>
        <v>0.45</v>
      </c>
      <c r="Y47" s="162" t="str">
        <f>IF(Z47&lt;=20%,'Tabla probabilidad'!$B$5,IF(Z47&lt;=40%,'Tabla probabilidad'!$B$6,IF(Z47&lt;=60%,'Tabla probabilidad'!$B$7,IF(Z47&lt;=80%,'Tabla probabilidad'!$B$8,IF(Z47&lt;=100%,'Tabla probabilidad'!$B$9)))))</f>
        <v>Media</v>
      </c>
      <c r="Z47" s="162">
        <f>IF(R47="Preventivo",(J45-(J45*T47)),IF(R47="Detectivo",(J45-(J45*T47)),IF(R47="Correctivo",(J45))))</f>
        <v>0.55000000000000004</v>
      </c>
      <c r="AA47" s="299"/>
      <c r="AB47" s="299"/>
      <c r="AC47" s="162" t="str">
        <f t="shared" si="1"/>
        <v>Mayor</v>
      </c>
      <c r="AD47" s="162">
        <f t="shared" si="22"/>
        <v>0.8</v>
      </c>
      <c r="AE47" s="299"/>
      <c r="AF47" s="299"/>
      <c r="AG47" s="291"/>
      <c r="AH47" s="296"/>
      <c r="AI47" s="296"/>
      <c r="AJ47" s="296"/>
      <c r="AK47" s="296"/>
      <c r="AL47" s="296"/>
      <c r="AM47" s="296"/>
      <c r="AN47" s="296"/>
    </row>
    <row r="48" spans="1:40" ht="81.75" customHeight="1" x14ac:dyDescent="0.25">
      <c r="A48" s="296"/>
      <c r="B48" s="291"/>
      <c r="C48" s="296"/>
      <c r="D48" s="306"/>
      <c r="E48" s="296"/>
      <c r="F48" s="296"/>
      <c r="G48" s="296"/>
      <c r="H48" s="296"/>
      <c r="I48" s="302"/>
      <c r="J48" s="303"/>
      <c r="K48" s="296"/>
      <c r="L48" s="297"/>
      <c r="M48" s="297"/>
      <c r="N48" s="296"/>
      <c r="O48" s="161">
        <v>4</v>
      </c>
      <c r="P48" s="192" t="s">
        <v>152</v>
      </c>
      <c r="Q48" s="161" t="str">
        <f t="shared" si="0"/>
        <v>Probabilidad</v>
      </c>
      <c r="R48" s="161" t="s">
        <v>109</v>
      </c>
      <c r="S48" s="161" t="s">
        <v>69</v>
      </c>
      <c r="T48" s="162">
        <f>VLOOKUP(R48&amp;S48,Hoja1!$Q$4:$R$9,2,0)</f>
        <v>0.35</v>
      </c>
      <c r="U48" s="161" t="s">
        <v>70</v>
      </c>
      <c r="V48" s="161" t="s">
        <v>71</v>
      </c>
      <c r="W48" s="161" t="s">
        <v>72</v>
      </c>
      <c r="X48" s="162">
        <f t="shared" si="21"/>
        <v>0.35</v>
      </c>
      <c r="Y48" s="162" t="str">
        <f>IF(Z48&lt;=20%,'Tabla probabilidad'!$B$5,IF(Z48&lt;=40%,'Tabla probabilidad'!$B$6,IF(Z48&lt;=60%,'Tabla probabilidad'!$B$7,IF(Z48&lt;=80%,'Tabla probabilidad'!$B$8,IF(Z48&lt;=100%,'Tabla probabilidad'!$B$9)))))</f>
        <v>Alta</v>
      </c>
      <c r="Z48" s="162">
        <f>IF(R48="Preventivo",(J45-(J45*T48)),IF(R48="Detectivo",(J45-(J45*T48)),IF(R48="Correctivo",(J45))))</f>
        <v>0.65</v>
      </c>
      <c r="AA48" s="299"/>
      <c r="AB48" s="299"/>
      <c r="AC48" s="162" t="str">
        <f t="shared" si="1"/>
        <v>Mayor</v>
      </c>
      <c r="AD48" s="162">
        <f t="shared" si="22"/>
        <v>0.8</v>
      </c>
      <c r="AE48" s="299"/>
      <c r="AF48" s="299"/>
      <c r="AG48" s="291"/>
      <c r="AH48" s="296"/>
      <c r="AI48" s="296"/>
      <c r="AJ48" s="296"/>
      <c r="AK48" s="296"/>
      <c r="AL48" s="296"/>
      <c r="AM48" s="296"/>
      <c r="AN48" s="296"/>
    </row>
    <row r="49" spans="1:40" ht="74.25" customHeight="1" x14ac:dyDescent="0.25">
      <c r="A49" s="296"/>
      <c r="B49" s="292"/>
      <c r="C49" s="296"/>
      <c r="D49" s="308"/>
      <c r="E49" s="296"/>
      <c r="F49" s="296"/>
      <c r="G49" s="296"/>
      <c r="H49" s="296"/>
      <c r="I49" s="302"/>
      <c r="J49" s="303"/>
      <c r="K49" s="296"/>
      <c r="L49" s="297"/>
      <c r="M49" s="297"/>
      <c r="N49" s="296"/>
      <c r="O49" s="161">
        <v>5</v>
      </c>
      <c r="P49" s="186" t="s">
        <v>153</v>
      </c>
      <c r="Q49" s="161" t="str">
        <f t="shared" si="0"/>
        <v>Probabilidad</v>
      </c>
      <c r="R49" s="161" t="s">
        <v>109</v>
      </c>
      <c r="S49" s="161" t="s">
        <v>69</v>
      </c>
      <c r="T49" s="162">
        <f>VLOOKUP(R49&amp;S49,Hoja1!$Q$4:$R$9,2,0)</f>
        <v>0.35</v>
      </c>
      <c r="U49" s="161" t="s">
        <v>70</v>
      </c>
      <c r="V49" s="161" t="s">
        <v>71</v>
      </c>
      <c r="W49" s="161" t="s">
        <v>72</v>
      </c>
      <c r="X49" s="162">
        <f t="shared" si="21"/>
        <v>0.35</v>
      </c>
      <c r="Y49" s="162" t="str">
        <f>IF(Z49&lt;=20%,'Tabla probabilidad'!$B$5,IF(Z49&lt;=40%,'Tabla probabilidad'!$B$6,IF(Z49&lt;=60%,'Tabla probabilidad'!$B$7,IF(Z49&lt;=80%,'Tabla probabilidad'!$B$8,IF(Z49&lt;=100%,'Tabla probabilidad'!$B$9)))))</f>
        <v>Alta</v>
      </c>
      <c r="Z49" s="162">
        <f>IF(R49="Preventivo",(J45-(J45*T49)),IF(R49="Detectivo",(J45-(J45*T49)),IF(R49="Correctivo",(J45))))</f>
        <v>0.65</v>
      </c>
      <c r="AA49" s="300"/>
      <c r="AB49" s="300"/>
      <c r="AC49" s="162" t="str">
        <f t="shared" si="1"/>
        <v>Mayor</v>
      </c>
      <c r="AD49" s="162">
        <f t="shared" si="22"/>
        <v>0.8</v>
      </c>
      <c r="AE49" s="300"/>
      <c r="AF49" s="300"/>
      <c r="AG49" s="292"/>
      <c r="AH49" s="296"/>
      <c r="AI49" s="296"/>
      <c r="AJ49" s="296"/>
      <c r="AK49" s="296"/>
      <c r="AL49" s="296"/>
      <c r="AM49" s="296"/>
      <c r="AN49" s="296"/>
    </row>
    <row r="50" spans="1:40" ht="48" customHeight="1" x14ac:dyDescent="0.25">
      <c r="A50" s="296">
        <v>9</v>
      </c>
      <c r="B50" s="290" t="s">
        <v>154</v>
      </c>
      <c r="C50" s="296" t="s">
        <v>88</v>
      </c>
      <c r="D50" s="305" t="s">
        <v>155</v>
      </c>
      <c r="E50" s="296" t="s">
        <v>156</v>
      </c>
      <c r="F50" s="296" t="s">
        <v>157</v>
      </c>
      <c r="G50" s="296" t="s">
        <v>65</v>
      </c>
      <c r="H50" s="296">
        <v>10000</v>
      </c>
      <c r="I50" s="302" t="str">
        <f>IF(H50&lt;=2,'Tabla probabilidad'!$B$5,IF(H50&lt;=24,'Tabla probabilidad'!$B$6,IF(H50&lt;=500,'Tabla probabilidad'!$B$7,IF(H50&lt;=5000,'Tabla probabilidad'!$B$8,IF(H50&gt;5000,'Tabla probabilidad'!$B$9)))))</f>
        <v>Muy Alta</v>
      </c>
      <c r="J50" s="303">
        <f>IF(H50&lt;=2,'Tabla probabilidad'!$D$5,IF(H50&lt;=24,'Tabla probabilidad'!$D$6,IF(H50&lt;=500,'Tabla probabilidad'!$D$7,IF(H50&lt;=5000,'Tabla probabilidad'!$D$8,IF(H50&gt;5000,'Tabla probabilidad'!$D$9)))))</f>
        <v>1</v>
      </c>
      <c r="K50" s="296" t="s">
        <v>102</v>
      </c>
      <c r="L50" s="29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9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96" t="str">
        <f>VLOOKUP((I50&amp;L50),Hoja1!$B$4:$C$28,2,0)</f>
        <v xml:space="preserve">Alto </v>
      </c>
      <c r="O50" s="161">
        <v>1</v>
      </c>
      <c r="P50" s="191" t="s">
        <v>158</v>
      </c>
      <c r="Q50" s="161" t="str">
        <f t="shared" si="0"/>
        <v>Probabilidad</v>
      </c>
      <c r="R50" s="161" t="s">
        <v>68</v>
      </c>
      <c r="S50" s="161" t="s">
        <v>69</v>
      </c>
      <c r="T50" s="162">
        <f>VLOOKUP(R50&amp;S50,Hoja1!$Q$4:$R$9,2,0)</f>
        <v>0.45</v>
      </c>
      <c r="U50" s="161" t="s">
        <v>70</v>
      </c>
      <c r="V50" s="161" t="s">
        <v>71</v>
      </c>
      <c r="W50" s="161" t="s">
        <v>72</v>
      </c>
      <c r="X50" s="162">
        <f>IF(Q50="Probabilidad",($J$50*T50),IF(Q50="Impacto"," "))</f>
        <v>0.45</v>
      </c>
      <c r="Y50" s="162" t="str">
        <f>IF(Z50&lt;=20%,'Tabla probabilidad'!$B$5,IF(Z50&lt;=40%,'Tabla probabilidad'!$B$6,IF(Z50&lt;=60%,'Tabla probabilidad'!$B$7,IF(Z50&lt;=80%,'Tabla probabilidad'!$B$8,IF(Z50&lt;=100%,'Tabla probabilidad'!$B$9)))))</f>
        <v>Media</v>
      </c>
      <c r="Z50" s="162">
        <f>IF(R50="Preventivo",(J50-(J50*T50)),IF(R50="Detectivo",(J50-(J50*T50)),IF(R50="Correctivo",(J50))))</f>
        <v>0.55000000000000004</v>
      </c>
      <c r="AA50" s="298" t="str">
        <f>IF(AB50&lt;=20%,'Tabla probabilidad'!$B$5,IF(AB50&lt;=40%,'Tabla probabilidad'!$B$6,IF(AB50&lt;=60%,'Tabla probabilidad'!$B$7,IF(AB50&lt;=80%,'Tabla probabilidad'!$B$8,IF(AB50&lt;=100%,'Tabla probabilidad'!$B$9)))))</f>
        <v>Media</v>
      </c>
      <c r="AB50" s="298">
        <f>AVERAGE(Z50:Z54)</f>
        <v>0.55000000000000004</v>
      </c>
      <c r="AC50" s="162" t="str">
        <f t="shared" si="1"/>
        <v>Moderado</v>
      </c>
      <c r="AD50" s="162">
        <f>IF(Q50="Probabilidad",(($M$50-0)),IF(Q50="Impacto",($M$50-($M$50*T50))))</f>
        <v>0.6</v>
      </c>
      <c r="AE50" s="298" t="str">
        <f>IF(AF50&lt;=20%,"Leve",IF(AF50&lt;=40%,"Menor",IF(AF50&lt;=60%,"Moderado",IF(AF50&lt;=80%,"Mayor",IF(AF50&lt;=100%,"Catastrófico")))))</f>
        <v>Moderado</v>
      </c>
      <c r="AF50" s="298">
        <f>AVERAGE(AD50:AD54)</f>
        <v>0.6</v>
      </c>
      <c r="AG50" s="290" t="str">
        <f>VLOOKUP(AA50&amp;AE50,Hoja1!$B$4:$C$28,2,0)</f>
        <v>Moderado</v>
      </c>
      <c r="AH50" s="296" t="s">
        <v>94</v>
      </c>
      <c r="AI50" s="296" t="s">
        <v>663</v>
      </c>
      <c r="AJ50" s="296" t="s">
        <v>653</v>
      </c>
      <c r="AK50" s="296" t="s">
        <v>654</v>
      </c>
      <c r="AL50" s="296" t="s">
        <v>655</v>
      </c>
      <c r="AM50" s="296" t="s">
        <v>655</v>
      </c>
      <c r="AN50" s="296"/>
    </row>
    <row r="51" spans="1:40" ht="55.5" customHeight="1" x14ac:dyDescent="0.25">
      <c r="A51" s="296"/>
      <c r="B51" s="291"/>
      <c r="C51" s="296"/>
      <c r="D51" s="306"/>
      <c r="E51" s="296"/>
      <c r="F51" s="296"/>
      <c r="G51" s="296"/>
      <c r="H51" s="296"/>
      <c r="I51" s="302"/>
      <c r="J51" s="303"/>
      <c r="K51" s="296"/>
      <c r="L51" s="297"/>
      <c r="M51" s="297"/>
      <c r="N51" s="296"/>
      <c r="O51" s="161">
        <v>2</v>
      </c>
      <c r="P51" s="191" t="s">
        <v>159</v>
      </c>
      <c r="Q51" s="161" t="str">
        <f t="shared" si="0"/>
        <v>Probabilidad</v>
      </c>
      <c r="R51" s="161" t="s">
        <v>68</v>
      </c>
      <c r="S51" s="161" t="s">
        <v>69</v>
      </c>
      <c r="T51" s="162">
        <f>VLOOKUP(R51&amp;S51,Hoja1!$Q$4:$R$9,2,0)</f>
        <v>0.45</v>
      </c>
      <c r="U51" s="161" t="s">
        <v>70</v>
      </c>
      <c r="V51" s="161" t="s">
        <v>71</v>
      </c>
      <c r="W51" s="161" t="s">
        <v>72</v>
      </c>
      <c r="X51" s="162">
        <f t="shared" ref="X51:X54" si="23">IF(Q51="Probabilidad",($J$50*T51),IF(Q51="Impacto"," "))</f>
        <v>0.45</v>
      </c>
      <c r="Y51" s="162" t="str">
        <f>IF(Z51&lt;=20%,'Tabla probabilidad'!$B$5,IF(Z51&lt;=40%,'Tabla probabilidad'!$B$6,IF(Z51&lt;=60%,'Tabla probabilidad'!$B$7,IF(Z51&lt;=80%,'Tabla probabilidad'!$B$8,IF(Z51&lt;=100%,'Tabla probabilidad'!$B$9)))))</f>
        <v>Media</v>
      </c>
      <c r="Z51" s="162">
        <f>IF(R51="Preventivo",(J50-(J50*T51)),IF(R51="Detectivo",(J50-(J50*T51)),IF(R51="Correctivo",(J50))))</f>
        <v>0.55000000000000004</v>
      </c>
      <c r="AA51" s="299"/>
      <c r="AB51" s="299"/>
      <c r="AC51" s="162" t="str">
        <f t="shared" si="1"/>
        <v>Moderado</v>
      </c>
      <c r="AD51" s="162">
        <f t="shared" ref="AD51:AD54" si="24">IF(Q51="Probabilidad",(($M$50-0)),IF(Q51="Impacto",($M$50-($M$50*T51))))</f>
        <v>0.6</v>
      </c>
      <c r="AE51" s="299"/>
      <c r="AF51" s="299"/>
      <c r="AG51" s="291"/>
      <c r="AH51" s="296"/>
      <c r="AI51" s="296"/>
      <c r="AJ51" s="296"/>
      <c r="AK51" s="296"/>
      <c r="AL51" s="296"/>
      <c r="AM51" s="296"/>
      <c r="AN51" s="296"/>
    </row>
    <row r="52" spans="1:40" ht="42" customHeight="1" x14ac:dyDescent="0.25">
      <c r="A52" s="296"/>
      <c r="B52" s="291"/>
      <c r="C52" s="296"/>
      <c r="D52" s="306"/>
      <c r="E52" s="296"/>
      <c r="F52" s="296"/>
      <c r="G52" s="296"/>
      <c r="H52" s="296"/>
      <c r="I52" s="302"/>
      <c r="J52" s="303"/>
      <c r="K52" s="296"/>
      <c r="L52" s="297"/>
      <c r="M52" s="297"/>
      <c r="N52" s="296"/>
      <c r="O52" s="161">
        <v>3</v>
      </c>
      <c r="P52" s="191" t="s">
        <v>160</v>
      </c>
      <c r="Q52" s="161" t="str">
        <f t="shared" si="0"/>
        <v>Probabilidad</v>
      </c>
      <c r="R52" s="161" t="s">
        <v>68</v>
      </c>
      <c r="S52" s="161" t="s">
        <v>69</v>
      </c>
      <c r="T52" s="162">
        <f>VLOOKUP(R52&amp;S52,Hoja1!$Q$4:$R$9,2,0)</f>
        <v>0.45</v>
      </c>
      <c r="U52" s="161" t="s">
        <v>70</v>
      </c>
      <c r="V52" s="161" t="s">
        <v>71</v>
      </c>
      <c r="W52" s="161" t="s">
        <v>72</v>
      </c>
      <c r="X52" s="162">
        <f t="shared" si="23"/>
        <v>0.45</v>
      </c>
      <c r="Y52" s="162" t="str">
        <f>IF(Z52&lt;=20%,'Tabla probabilidad'!$B$5,IF(Z52&lt;=40%,'Tabla probabilidad'!$B$6,IF(Z52&lt;=60%,'Tabla probabilidad'!$B$7,IF(Z52&lt;=80%,'Tabla probabilidad'!$B$8,IF(Z52&lt;=100%,'Tabla probabilidad'!$B$9)))))</f>
        <v>Media</v>
      </c>
      <c r="Z52" s="162">
        <f>IF(R52="Preventivo",(J50-(J50*T52)),IF(R52="Detectivo",(J50-(J50*T52)),IF(R52="Correctivo",(J50))))</f>
        <v>0.55000000000000004</v>
      </c>
      <c r="AA52" s="299"/>
      <c r="AB52" s="299"/>
      <c r="AC52" s="162" t="str">
        <f t="shared" si="1"/>
        <v>Moderado</v>
      </c>
      <c r="AD52" s="162">
        <f t="shared" si="24"/>
        <v>0.6</v>
      </c>
      <c r="AE52" s="299"/>
      <c r="AF52" s="299"/>
      <c r="AG52" s="291"/>
      <c r="AH52" s="296"/>
      <c r="AI52" s="296"/>
      <c r="AJ52" s="296"/>
      <c r="AK52" s="296"/>
      <c r="AL52" s="296"/>
      <c r="AM52" s="296"/>
      <c r="AN52" s="296"/>
    </row>
    <row r="53" spans="1:40" ht="96.75" customHeight="1" x14ac:dyDescent="0.25">
      <c r="A53" s="296"/>
      <c r="B53" s="291"/>
      <c r="C53" s="296"/>
      <c r="D53" s="306"/>
      <c r="E53" s="296"/>
      <c r="F53" s="296"/>
      <c r="G53" s="296"/>
      <c r="H53" s="296"/>
      <c r="I53" s="302"/>
      <c r="J53" s="303"/>
      <c r="K53" s="296"/>
      <c r="L53" s="297"/>
      <c r="M53" s="297"/>
      <c r="N53" s="296"/>
      <c r="O53" s="161">
        <v>4</v>
      </c>
      <c r="P53" s="192" t="s">
        <v>161</v>
      </c>
      <c r="Q53" s="161" t="str">
        <f t="shared" si="0"/>
        <v>Probabilidad</v>
      </c>
      <c r="R53" s="161" t="s">
        <v>68</v>
      </c>
      <c r="S53" s="161" t="s">
        <v>69</v>
      </c>
      <c r="T53" s="162">
        <f>VLOOKUP(R53&amp;S53,Hoja1!$Q$4:$R$9,2,0)</f>
        <v>0.45</v>
      </c>
      <c r="U53" s="161" t="s">
        <v>70</v>
      </c>
      <c r="V53" s="161" t="s">
        <v>71</v>
      </c>
      <c r="W53" s="161" t="s">
        <v>72</v>
      </c>
      <c r="X53" s="162">
        <f t="shared" si="23"/>
        <v>0.45</v>
      </c>
      <c r="Y53" s="162" t="str">
        <f>IF(Z53&lt;=20%,'Tabla probabilidad'!$B$5,IF(Z53&lt;=40%,'Tabla probabilidad'!$B$6,IF(Z53&lt;=60%,'Tabla probabilidad'!$B$7,IF(Z53&lt;=80%,'Tabla probabilidad'!$B$8,IF(Z53&lt;=100%,'Tabla probabilidad'!$B$9)))))</f>
        <v>Media</v>
      </c>
      <c r="Z53" s="162">
        <f>IF(R53="Preventivo",(J50-(J50*T53)),IF(R53="Detectivo",(J50-(J50*T53)),IF(R53="Correctivo",(J50))))</f>
        <v>0.55000000000000004</v>
      </c>
      <c r="AA53" s="299"/>
      <c r="AB53" s="299"/>
      <c r="AC53" s="162" t="str">
        <f t="shared" si="1"/>
        <v>Moderado</v>
      </c>
      <c r="AD53" s="162">
        <f t="shared" si="24"/>
        <v>0.6</v>
      </c>
      <c r="AE53" s="299"/>
      <c r="AF53" s="299"/>
      <c r="AG53" s="291"/>
      <c r="AH53" s="296"/>
      <c r="AI53" s="296"/>
      <c r="AJ53" s="296"/>
      <c r="AK53" s="296"/>
      <c r="AL53" s="296"/>
      <c r="AM53" s="296"/>
      <c r="AN53" s="296"/>
    </row>
    <row r="54" spans="1:40" ht="104.25" customHeight="1" x14ac:dyDescent="0.25">
      <c r="A54" s="290"/>
      <c r="B54" s="292"/>
      <c r="C54" s="296"/>
      <c r="D54" s="306"/>
      <c r="E54" s="290"/>
      <c r="F54" s="290"/>
      <c r="G54" s="290"/>
      <c r="H54" s="290"/>
      <c r="I54" s="307"/>
      <c r="J54" s="298"/>
      <c r="K54" s="296"/>
      <c r="L54" s="297"/>
      <c r="M54" s="297"/>
      <c r="N54" s="290"/>
      <c r="O54" s="187">
        <v>5</v>
      </c>
      <c r="P54" s="191" t="s">
        <v>162</v>
      </c>
      <c r="Q54" s="187" t="str">
        <f t="shared" si="0"/>
        <v>Probabilidad</v>
      </c>
      <c r="R54" s="187" t="s">
        <v>68</v>
      </c>
      <c r="S54" s="187" t="s">
        <v>69</v>
      </c>
      <c r="T54" s="188">
        <f>VLOOKUP(R54&amp;S54,Hoja1!$Q$4:$R$9,2,0)</f>
        <v>0.45</v>
      </c>
      <c r="U54" s="187" t="s">
        <v>70</v>
      </c>
      <c r="V54" s="187" t="s">
        <v>71</v>
      </c>
      <c r="W54" s="187" t="s">
        <v>72</v>
      </c>
      <c r="X54" s="188">
        <f t="shared" si="23"/>
        <v>0.45</v>
      </c>
      <c r="Y54" s="188" t="str">
        <f>IF(Z54&lt;=20%,'Tabla probabilidad'!$B$5,IF(Z54&lt;=40%,'Tabla probabilidad'!$B$6,IF(Z54&lt;=60%,'Tabla probabilidad'!$B$7,IF(Z54&lt;=80%,'Tabla probabilidad'!$B$8,IF(Z54&lt;=100%,'Tabla probabilidad'!$B$9)))))</f>
        <v>Media</v>
      </c>
      <c r="Z54" s="188">
        <f>IF(R54="Preventivo",(J50-(J50*T54)),IF(R54="Detectivo",(J50-(J50*T54)),IF(R54="Correctivo",(J50))))</f>
        <v>0.55000000000000004</v>
      </c>
      <c r="AA54" s="299"/>
      <c r="AB54" s="299"/>
      <c r="AC54" s="188" t="str">
        <f t="shared" si="1"/>
        <v>Moderado</v>
      </c>
      <c r="AD54" s="188">
        <f t="shared" si="24"/>
        <v>0.6</v>
      </c>
      <c r="AE54" s="299"/>
      <c r="AF54" s="299"/>
      <c r="AG54" s="291"/>
      <c r="AH54" s="296"/>
      <c r="AI54" s="296"/>
      <c r="AJ54" s="296"/>
      <c r="AK54" s="296"/>
      <c r="AL54" s="296"/>
      <c r="AM54" s="296"/>
      <c r="AN54" s="296"/>
    </row>
    <row r="55" spans="1:40" ht="123.75" customHeight="1" x14ac:dyDescent="0.25">
      <c r="A55" s="296">
        <v>10</v>
      </c>
      <c r="B55" s="290" t="s">
        <v>163</v>
      </c>
      <c r="C55" s="296" t="s">
        <v>164</v>
      </c>
      <c r="D55" s="301" t="s">
        <v>165</v>
      </c>
      <c r="E55" s="296" t="s">
        <v>166</v>
      </c>
      <c r="F55" s="296" t="s">
        <v>167</v>
      </c>
      <c r="G55" s="296" t="s">
        <v>168</v>
      </c>
      <c r="H55" s="296">
        <v>3000</v>
      </c>
      <c r="I55" s="302" t="str">
        <f>IF(H55&lt;=2,'Tabla probabilidad'!$B$5,IF(H55&lt;=24,'Tabla probabilidad'!$B$6,IF(H55&lt;=500,'Tabla probabilidad'!$B$7,IF(H55&lt;=5000,'Tabla probabilidad'!$B$8,IF(H55&gt;5000,'Tabla probabilidad'!$B$9)))))</f>
        <v>Alta</v>
      </c>
      <c r="J55" s="303">
        <f>IF(H55&lt;=2,'Tabla probabilidad'!$D$5,IF(H55&lt;=24,'Tabla probabilidad'!$D$6,IF(H55&lt;=500,'Tabla probabilidad'!$D$7,IF(H55&lt;=5000,'Tabla probabilidad'!$D$8,IF(H55&gt;5000,'Tabla probabilidad'!$D$9)))))</f>
        <v>0.8</v>
      </c>
      <c r="K55" s="296" t="s">
        <v>117</v>
      </c>
      <c r="L55" s="29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9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96" t="str">
        <f>VLOOKUP((I55&amp;L55),Hoja1!$B$4:$C$28,2,0)</f>
        <v xml:space="preserve">Alto </v>
      </c>
      <c r="O55" s="161">
        <v>1</v>
      </c>
      <c r="P55" s="178" t="s">
        <v>169</v>
      </c>
      <c r="Q55" s="161" t="str">
        <f t="shared" si="0"/>
        <v>Probabilidad</v>
      </c>
      <c r="R55" s="161" t="s">
        <v>68</v>
      </c>
      <c r="S55" s="161" t="s">
        <v>69</v>
      </c>
      <c r="T55" s="162">
        <f>VLOOKUP(R55&amp;S55,Hoja1!$Q$4:$R$9,2,0)</f>
        <v>0.45</v>
      </c>
      <c r="U55" s="161" t="s">
        <v>70</v>
      </c>
      <c r="V55" s="161" t="s">
        <v>71</v>
      </c>
      <c r="W55" s="161" t="s">
        <v>72</v>
      </c>
      <c r="X55" s="162">
        <f>IF(Q55="Probabilidad",($J$55*T55),IF(Q55="Impacto"," "))</f>
        <v>0.36000000000000004</v>
      </c>
      <c r="Y55" s="162" t="str">
        <f>IF(Z55&lt;=20%,'Tabla probabilidad'!$B$5,IF(Z55&lt;=40%,'Tabla probabilidad'!$B$6,IF(Z55&lt;=60%,'Tabla probabilidad'!$B$7,IF(Z55&lt;=80%,'Tabla probabilidad'!$B$8,IF(Z55&lt;=100%,'Tabla probabilidad'!$B$9)))))</f>
        <v>Media</v>
      </c>
      <c r="Z55" s="162">
        <f>IF(R55="Preventivo",(J55-(J55*T55)),IF(R55="Detectivo",(J55-(J55*T55)),IF(R55="Correctivo",(J55))))</f>
        <v>0.44</v>
      </c>
      <c r="AA55" s="298" t="str">
        <f>IF(AB55&lt;=20%,'Tabla probabilidad'!$B$5,IF(AB55&lt;=40%,'Tabla probabilidad'!$B$6,IF(AB55&lt;=60%,'Tabla probabilidad'!$B$7,IF(AB55&lt;=80%,'Tabla probabilidad'!$B$8,IF(AB55&lt;=100%,'Tabla probabilidad'!$B$9)))))</f>
        <v>Media</v>
      </c>
      <c r="AB55" s="298">
        <f>AVERAGE(Z55:Z59)</f>
        <v>0.45599999999999996</v>
      </c>
      <c r="AC55" s="162" t="str">
        <f t="shared" si="1"/>
        <v>Moderado</v>
      </c>
      <c r="AD55" s="162">
        <f>IF(Q55="Probabilidad",(($M$55-0)),IF(Q55="Impacto",($M$55-($M$55*T55))))</f>
        <v>0.6</v>
      </c>
      <c r="AE55" s="298" t="str">
        <f>IF(AF55&lt;=20%,"Leve",IF(AF55&lt;=40%,"Menor",IF(AF55&lt;=60%,"Moderado",IF(AF55&lt;=80%,"Mayor",IF(AF55&lt;=100%,"Catastrófico")))))</f>
        <v>Moderado</v>
      </c>
      <c r="AF55" s="298">
        <f>AVERAGE(AD55:AD59)</f>
        <v>0.6</v>
      </c>
      <c r="AG55" s="290" t="str">
        <f>VLOOKUP(AA55&amp;AE55,Hoja1!$B$4:$C$28,2,0)</f>
        <v>Moderado</v>
      </c>
      <c r="AH55" s="296" t="s">
        <v>73</v>
      </c>
      <c r="AI55" s="296" t="s">
        <v>664</v>
      </c>
      <c r="AJ55" s="296" t="s">
        <v>657</v>
      </c>
      <c r="AK55" s="296" t="s">
        <v>665</v>
      </c>
      <c r="AL55" s="296" t="s">
        <v>655</v>
      </c>
      <c r="AM55" s="296" t="s">
        <v>655</v>
      </c>
      <c r="AN55" s="296"/>
    </row>
    <row r="56" spans="1:40" ht="82.5" customHeight="1" x14ac:dyDescent="0.25">
      <c r="A56" s="296"/>
      <c r="B56" s="291"/>
      <c r="C56" s="296"/>
      <c r="D56" s="301"/>
      <c r="E56" s="296"/>
      <c r="F56" s="296"/>
      <c r="G56" s="296"/>
      <c r="H56" s="296"/>
      <c r="I56" s="302"/>
      <c r="J56" s="303"/>
      <c r="K56" s="296"/>
      <c r="L56" s="297"/>
      <c r="M56" s="297"/>
      <c r="N56" s="296"/>
      <c r="O56" s="161">
        <v>2</v>
      </c>
      <c r="P56" s="178" t="s">
        <v>170</v>
      </c>
      <c r="Q56" s="161" t="str">
        <f t="shared" si="0"/>
        <v>Probabilidad</v>
      </c>
      <c r="R56" s="161" t="s">
        <v>68</v>
      </c>
      <c r="S56" s="161" t="s">
        <v>69</v>
      </c>
      <c r="T56" s="162">
        <f>VLOOKUP(R56&amp;S56,Hoja1!$Q$4:$R$9,2,0)</f>
        <v>0.45</v>
      </c>
      <c r="U56" s="161" t="s">
        <v>70</v>
      </c>
      <c r="V56" s="161" t="s">
        <v>71</v>
      </c>
      <c r="W56" s="161" t="s">
        <v>72</v>
      </c>
      <c r="X56" s="162">
        <f t="shared" ref="X56:X59" si="25">IF(Q56="Probabilidad",($J$55*T56),IF(Q56="Impacto"," "))</f>
        <v>0.36000000000000004</v>
      </c>
      <c r="Y56" s="162" t="str">
        <f>IF(Z56&lt;=20%,'Tabla probabilidad'!$B$5,IF(Z56&lt;=40%,'Tabla probabilidad'!$B$6,IF(Z56&lt;=60%,'Tabla probabilidad'!$B$7,IF(Z56&lt;=80%,'Tabla probabilidad'!$B$8,IF(Z56&lt;=100%,'Tabla probabilidad'!$B$9)))))</f>
        <v>Media</v>
      </c>
      <c r="Z56" s="162">
        <f>IF(R56="Preventivo",(J55-(J55*T56)),IF(R56="Detectivo",(J55-(J55*T56)),IF(R56="Correctivo",(J55))))</f>
        <v>0.44</v>
      </c>
      <c r="AA56" s="299"/>
      <c r="AB56" s="299"/>
      <c r="AC56" s="162" t="str">
        <f t="shared" si="1"/>
        <v>Moderado</v>
      </c>
      <c r="AD56" s="162">
        <f t="shared" ref="AD56:AD59" si="26">IF(Q56="Probabilidad",(($M$55-0)),IF(Q56="Impacto",($M$55-($M$55*T56))))</f>
        <v>0.6</v>
      </c>
      <c r="AE56" s="299"/>
      <c r="AF56" s="299"/>
      <c r="AG56" s="291"/>
      <c r="AH56" s="296"/>
      <c r="AI56" s="296"/>
      <c r="AJ56" s="296"/>
      <c r="AK56" s="296"/>
      <c r="AL56" s="296"/>
      <c r="AM56" s="296"/>
      <c r="AN56" s="296"/>
    </row>
    <row r="57" spans="1:40" ht="51" customHeight="1" x14ac:dyDescent="0.25">
      <c r="A57" s="296"/>
      <c r="B57" s="291"/>
      <c r="C57" s="296"/>
      <c r="D57" s="301"/>
      <c r="E57" s="296"/>
      <c r="F57" s="296"/>
      <c r="G57" s="296"/>
      <c r="H57" s="296"/>
      <c r="I57" s="302"/>
      <c r="J57" s="303"/>
      <c r="K57" s="296"/>
      <c r="L57" s="297"/>
      <c r="M57" s="297"/>
      <c r="N57" s="296"/>
      <c r="O57" s="161">
        <v>3</v>
      </c>
      <c r="P57" s="178" t="s">
        <v>171</v>
      </c>
      <c r="Q57" s="161" t="str">
        <f t="shared" si="0"/>
        <v>Probabilidad</v>
      </c>
      <c r="R57" s="161" t="s">
        <v>109</v>
      </c>
      <c r="S57" s="161" t="s">
        <v>69</v>
      </c>
      <c r="T57" s="162">
        <f>VLOOKUP(R57&amp;S57,Hoja1!$Q$4:$R$9,2,0)</f>
        <v>0.35</v>
      </c>
      <c r="U57" s="161" t="s">
        <v>70</v>
      </c>
      <c r="V57" s="161" t="s">
        <v>71</v>
      </c>
      <c r="W57" s="161" t="s">
        <v>72</v>
      </c>
      <c r="X57" s="162">
        <f t="shared" si="25"/>
        <v>0.27999999999999997</v>
      </c>
      <c r="Y57" s="162" t="str">
        <f>IF(Z57&lt;=20%,'Tabla probabilidad'!$B$5,IF(Z57&lt;=40%,'Tabla probabilidad'!$B$6,IF(Z57&lt;=60%,'Tabla probabilidad'!$B$7,IF(Z57&lt;=80%,'Tabla probabilidad'!$B$8,IF(Z57&lt;=100%,'Tabla probabilidad'!$B$9)))))</f>
        <v>Media</v>
      </c>
      <c r="Z57" s="162">
        <f>IF(R57="Preventivo",(J55-(J55*T57)),IF(R57="Detectivo",(J55-(J55*T57)),IF(R57="Correctivo",(J55))))</f>
        <v>0.52</v>
      </c>
      <c r="AA57" s="299"/>
      <c r="AB57" s="299"/>
      <c r="AC57" s="162" t="str">
        <f t="shared" si="1"/>
        <v>Moderado</v>
      </c>
      <c r="AD57" s="162">
        <f t="shared" si="26"/>
        <v>0.6</v>
      </c>
      <c r="AE57" s="299"/>
      <c r="AF57" s="299"/>
      <c r="AG57" s="291"/>
      <c r="AH57" s="296"/>
      <c r="AI57" s="296"/>
      <c r="AJ57" s="296"/>
      <c r="AK57" s="296"/>
      <c r="AL57" s="296"/>
      <c r="AM57" s="296"/>
      <c r="AN57" s="296"/>
    </row>
    <row r="58" spans="1:40" ht="123" customHeight="1" x14ac:dyDescent="0.25">
      <c r="A58" s="296"/>
      <c r="B58" s="291"/>
      <c r="C58" s="296"/>
      <c r="D58" s="301"/>
      <c r="E58" s="296"/>
      <c r="F58" s="296"/>
      <c r="G58" s="296"/>
      <c r="H58" s="296"/>
      <c r="I58" s="302"/>
      <c r="J58" s="303"/>
      <c r="K58" s="296"/>
      <c r="L58" s="297"/>
      <c r="M58" s="297"/>
      <c r="N58" s="296"/>
      <c r="O58" s="161">
        <v>4</v>
      </c>
      <c r="P58" s="178" t="s">
        <v>172</v>
      </c>
      <c r="Q58" s="161" t="str">
        <f t="shared" si="0"/>
        <v>Probabilidad</v>
      </c>
      <c r="R58" s="161" t="s">
        <v>68</v>
      </c>
      <c r="S58" s="161" t="s">
        <v>69</v>
      </c>
      <c r="T58" s="162">
        <f>VLOOKUP(R58&amp;S58,Hoja1!$Q$4:$R$9,2,0)</f>
        <v>0.45</v>
      </c>
      <c r="U58" s="161" t="s">
        <v>70</v>
      </c>
      <c r="V58" s="161" t="s">
        <v>71</v>
      </c>
      <c r="W58" s="161" t="s">
        <v>72</v>
      </c>
      <c r="X58" s="162">
        <f t="shared" si="25"/>
        <v>0.36000000000000004</v>
      </c>
      <c r="Y58" s="162" t="str">
        <f>IF(Z58&lt;=20%,'Tabla probabilidad'!$B$5,IF(Z58&lt;=40%,'Tabla probabilidad'!$B$6,IF(Z58&lt;=60%,'Tabla probabilidad'!$B$7,IF(Z58&lt;=80%,'Tabla probabilidad'!$B$8,IF(Z58&lt;=100%,'Tabla probabilidad'!$B$9)))))</f>
        <v>Media</v>
      </c>
      <c r="Z58" s="162">
        <f>IF(R58="Preventivo",(J55-(J55*T58)),IF(R58="Detectivo",(J55-(J55*T58)),IF(R58="Correctivo",(J55))))</f>
        <v>0.44</v>
      </c>
      <c r="AA58" s="299"/>
      <c r="AB58" s="299"/>
      <c r="AC58" s="162" t="str">
        <f t="shared" si="1"/>
        <v>Moderado</v>
      </c>
      <c r="AD58" s="162">
        <f t="shared" si="26"/>
        <v>0.6</v>
      </c>
      <c r="AE58" s="299"/>
      <c r="AF58" s="299"/>
      <c r="AG58" s="291"/>
      <c r="AH58" s="296"/>
      <c r="AI58" s="296"/>
      <c r="AJ58" s="296"/>
      <c r="AK58" s="296"/>
      <c r="AL58" s="296"/>
      <c r="AM58" s="296"/>
      <c r="AN58" s="296"/>
    </row>
    <row r="59" spans="1:40" ht="174" customHeight="1" x14ac:dyDescent="0.25">
      <c r="A59" s="296"/>
      <c r="B59" s="292"/>
      <c r="C59" s="296"/>
      <c r="D59" s="301"/>
      <c r="E59" s="296"/>
      <c r="F59" s="296"/>
      <c r="G59" s="296"/>
      <c r="H59" s="296"/>
      <c r="I59" s="302"/>
      <c r="J59" s="303"/>
      <c r="K59" s="296"/>
      <c r="L59" s="297"/>
      <c r="M59" s="297"/>
      <c r="N59" s="296"/>
      <c r="O59" s="161">
        <v>5</v>
      </c>
      <c r="P59" s="179" t="s">
        <v>173</v>
      </c>
      <c r="Q59" s="161" t="str">
        <f t="shared" si="0"/>
        <v>Probabilidad</v>
      </c>
      <c r="R59" s="161" t="s">
        <v>68</v>
      </c>
      <c r="S59" s="161" t="s">
        <v>69</v>
      </c>
      <c r="T59" s="162">
        <f>VLOOKUP(R59&amp;S59,Hoja1!$Q$4:$R$9,2,0)</f>
        <v>0.45</v>
      </c>
      <c r="U59" s="161" t="s">
        <v>70</v>
      </c>
      <c r="V59" s="161" t="s">
        <v>71</v>
      </c>
      <c r="W59" s="161" t="s">
        <v>72</v>
      </c>
      <c r="X59" s="162">
        <f t="shared" si="25"/>
        <v>0.36000000000000004</v>
      </c>
      <c r="Y59" s="162" t="str">
        <f>IF(Z59&lt;=20%,'Tabla probabilidad'!$B$5,IF(Z59&lt;=40%,'Tabla probabilidad'!$B$6,IF(Z59&lt;=60%,'Tabla probabilidad'!$B$7,IF(Z59&lt;=80%,'Tabla probabilidad'!$B$8,IF(Z59&lt;=100%,'Tabla probabilidad'!$B$9)))))</f>
        <v>Media</v>
      </c>
      <c r="Z59" s="162">
        <f>IF(R59="Preventivo",(J55-(J55*T59)),IF(R59="Detectivo",(J55-(J55*T59)),IF(R59="Correctivo",(J55))))</f>
        <v>0.44</v>
      </c>
      <c r="AA59" s="300"/>
      <c r="AB59" s="300"/>
      <c r="AC59" s="162" t="str">
        <f t="shared" si="1"/>
        <v>Moderado</v>
      </c>
      <c r="AD59" s="162">
        <f t="shared" si="26"/>
        <v>0.6</v>
      </c>
      <c r="AE59" s="300"/>
      <c r="AF59" s="300"/>
      <c r="AG59" s="292"/>
      <c r="AH59" s="296"/>
      <c r="AI59" s="296"/>
      <c r="AJ59" s="296"/>
      <c r="AK59" s="296"/>
      <c r="AL59" s="296"/>
      <c r="AM59" s="296"/>
      <c r="AN59" s="296"/>
    </row>
    <row r="60" spans="1:40" ht="42.75" customHeight="1" x14ac:dyDescent="0.25"/>
  </sheetData>
  <mergeCells count="306">
    <mergeCell ref="A55:A59"/>
    <mergeCell ref="B55:B59"/>
    <mergeCell ref="C55:C59"/>
    <mergeCell ref="D55:D59"/>
    <mergeCell ref="E55:E59"/>
    <mergeCell ref="F55:F59"/>
    <mergeCell ref="G55:G59"/>
    <mergeCell ref="H55:H59"/>
    <mergeCell ref="AG50:AG54"/>
    <mergeCell ref="M50:M54"/>
    <mergeCell ref="N50:N54"/>
    <mergeCell ref="AA55:AA59"/>
    <mergeCell ref="AB55:AB59"/>
    <mergeCell ref="AE55:AE59"/>
    <mergeCell ref="AF55:AF59"/>
    <mergeCell ref="AG55:AG59"/>
    <mergeCell ref="L50:L54"/>
    <mergeCell ref="I55:I59"/>
    <mergeCell ref="J55:J59"/>
    <mergeCell ref="K55:K59"/>
    <mergeCell ref="L55:L59"/>
    <mergeCell ref="M55:M59"/>
    <mergeCell ref="N55:N59"/>
    <mergeCell ref="AM50:AM54"/>
    <mergeCell ref="AN50:AN54"/>
    <mergeCell ref="AH50:AH54"/>
    <mergeCell ref="AI50:AI54"/>
    <mergeCell ref="AJ50:AJ54"/>
    <mergeCell ref="AK50:AK54"/>
    <mergeCell ref="AL50:AL54"/>
    <mergeCell ref="AI55:AI59"/>
    <mergeCell ref="AJ55:AJ59"/>
    <mergeCell ref="AK55:AK59"/>
    <mergeCell ref="AL55:AL59"/>
    <mergeCell ref="AM55:AM59"/>
    <mergeCell ref="AN55:AN59"/>
    <mergeCell ref="AH55:AH59"/>
    <mergeCell ref="A50:A54"/>
    <mergeCell ref="B50:B54"/>
    <mergeCell ref="C50:C54"/>
    <mergeCell ref="D50:D54"/>
    <mergeCell ref="E50:E54"/>
    <mergeCell ref="F50:F54"/>
    <mergeCell ref="AI45:AI49"/>
    <mergeCell ref="AJ45:AJ49"/>
    <mergeCell ref="AK45:AK49"/>
    <mergeCell ref="I45:I49"/>
    <mergeCell ref="J45:J49"/>
    <mergeCell ref="K45:K49"/>
    <mergeCell ref="L45:L49"/>
    <mergeCell ref="M45:M49"/>
    <mergeCell ref="N45:N49"/>
    <mergeCell ref="AA50:AA54"/>
    <mergeCell ref="AB50:AB54"/>
    <mergeCell ref="AE50:AE54"/>
    <mergeCell ref="AF50:AF54"/>
    <mergeCell ref="G50:G54"/>
    <mergeCell ref="H50:H54"/>
    <mergeCell ref="I50:I54"/>
    <mergeCell ref="J50:J54"/>
    <mergeCell ref="K50:K54"/>
    <mergeCell ref="AL45:AL49"/>
    <mergeCell ref="AM45:AM49"/>
    <mergeCell ref="AN45:AN49"/>
    <mergeCell ref="AA45:AA49"/>
    <mergeCell ref="AB45:AB49"/>
    <mergeCell ref="AE45:AE49"/>
    <mergeCell ref="AF45:AF49"/>
    <mergeCell ref="AG45:AG49"/>
    <mergeCell ref="AH45:AH49"/>
    <mergeCell ref="AM40:AM44"/>
    <mergeCell ref="AN40:AN44"/>
    <mergeCell ref="A45:A49"/>
    <mergeCell ref="B45:B49"/>
    <mergeCell ref="C45:C49"/>
    <mergeCell ref="D45:D49"/>
    <mergeCell ref="E45:E49"/>
    <mergeCell ref="F45:F49"/>
    <mergeCell ref="G45:G49"/>
    <mergeCell ref="H45:H49"/>
    <mergeCell ref="AG40:AG44"/>
    <mergeCell ref="AH40:AH44"/>
    <mergeCell ref="AI40:AI44"/>
    <mergeCell ref="AJ40:AJ44"/>
    <mergeCell ref="AK40:AK44"/>
    <mergeCell ref="AL40:AL44"/>
    <mergeCell ref="M40:M44"/>
    <mergeCell ref="N40:N44"/>
    <mergeCell ref="AA40:AA44"/>
    <mergeCell ref="AB40:AB44"/>
    <mergeCell ref="AE40:AE44"/>
    <mergeCell ref="AF40:AF44"/>
    <mergeCell ref="G40:G44"/>
    <mergeCell ref="H40:H44"/>
    <mergeCell ref="I40:I44"/>
    <mergeCell ref="J40:J44"/>
    <mergeCell ref="K40:K44"/>
    <mergeCell ref="L40:L44"/>
    <mergeCell ref="A40:A44"/>
    <mergeCell ref="B40:B44"/>
    <mergeCell ref="C40:C44"/>
    <mergeCell ref="D40:D44"/>
    <mergeCell ref="E40:E44"/>
    <mergeCell ref="F40:F44"/>
    <mergeCell ref="A35:A39"/>
    <mergeCell ref="B35:B39"/>
    <mergeCell ref="C35:C39"/>
    <mergeCell ref="D35:D39"/>
    <mergeCell ref="E35:E39"/>
    <mergeCell ref="F35:F39"/>
    <mergeCell ref="G35:G39"/>
    <mergeCell ref="H35:H39"/>
    <mergeCell ref="AG30:AG34"/>
    <mergeCell ref="M30:M34"/>
    <mergeCell ref="N30:N34"/>
    <mergeCell ref="AA35:AA39"/>
    <mergeCell ref="AB35:AB39"/>
    <mergeCell ref="AE35:AE39"/>
    <mergeCell ref="AF35:AF39"/>
    <mergeCell ref="AG35:AG39"/>
    <mergeCell ref="L30:L34"/>
    <mergeCell ref="I35:I39"/>
    <mergeCell ref="J35:J39"/>
    <mergeCell ref="K35:K39"/>
    <mergeCell ref="L35:L39"/>
    <mergeCell ref="M35:M39"/>
    <mergeCell ref="N35:N39"/>
    <mergeCell ref="AM30:AM34"/>
    <mergeCell ref="AN30:AN34"/>
    <mergeCell ref="AH30:AH34"/>
    <mergeCell ref="AI30:AI34"/>
    <mergeCell ref="AJ30:AJ34"/>
    <mergeCell ref="AK30:AK34"/>
    <mergeCell ref="AL30:AL34"/>
    <mergeCell ref="AI35:AI39"/>
    <mergeCell ref="AJ35:AJ39"/>
    <mergeCell ref="AK35:AK39"/>
    <mergeCell ref="AL35:AL39"/>
    <mergeCell ref="AM35:AM39"/>
    <mergeCell ref="AN35:AN39"/>
    <mergeCell ref="AH35:AH39"/>
    <mergeCell ref="A30:A34"/>
    <mergeCell ref="B30:B34"/>
    <mergeCell ref="C30:C34"/>
    <mergeCell ref="D30:D34"/>
    <mergeCell ref="E30:E34"/>
    <mergeCell ref="F30:F34"/>
    <mergeCell ref="AI25:AI29"/>
    <mergeCell ref="AJ25:AJ29"/>
    <mergeCell ref="AK25:AK29"/>
    <mergeCell ref="I25:I29"/>
    <mergeCell ref="J25:J29"/>
    <mergeCell ref="K25:K29"/>
    <mergeCell ref="L25:L29"/>
    <mergeCell ref="M25:M29"/>
    <mergeCell ref="N25:N29"/>
    <mergeCell ref="AA30:AA34"/>
    <mergeCell ref="AB30:AB34"/>
    <mergeCell ref="AE30:AE34"/>
    <mergeCell ref="AF30:AF34"/>
    <mergeCell ref="G30:G34"/>
    <mergeCell ref="H30:H34"/>
    <mergeCell ref="I30:I34"/>
    <mergeCell ref="J30:J34"/>
    <mergeCell ref="K30:K34"/>
    <mergeCell ref="AL25:AL29"/>
    <mergeCell ref="AM25:AM29"/>
    <mergeCell ref="AN25:AN29"/>
    <mergeCell ref="AA25:AA29"/>
    <mergeCell ref="AB25:AB29"/>
    <mergeCell ref="AE25:AE29"/>
    <mergeCell ref="AF25:AF29"/>
    <mergeCell ref="AG25:AG29"/>
    <mergeCell ref="AH25:AH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A20:AA24"/>
    <mergeCell ref="AB20:AB24"/>
    <mergeCell ref="AE20:AE24"/>
    <mergeCell ref="AF20:AF24"/>
    <mergeCell ref="G20:G24"/>
    <mergeCell ref="H20:H24"/>
    <mergeCell ref="I20:I24"/>
    <mergeCell ref="J20:J24"/>
    <mergeCell ref="K20:K24"/>
    <mergeCell ref="L20:L24"/>
    <mergeCell ref="A20:A24"/>
    <mergeCell ref="B20:B24"/>
    <mergeCell ref="C20:C24"/>
    <mergeCell ref="D20:D24"/>
    <mergeCell ref="E20:E24"/>
    <mergeCell ref="F20:F24"/>
    <mergeCell ref="AI15:AI19"/>
    <mergeCell ref="AJ15:AJ19"/>
    <mergeCell ref="AK15:AK19"/>
    <mergeCell ref="AL15:AL19"/>
    <mergeCell ref="AM15:AM19"/>
    <mergeCell ref="AN15:AN19"/>
    <mergeCell ref="AA15:AA19"/>
    <mergeCell ref="AB15:AB19"/>
    <mergeCell ref="AE15:AE19"/>
    <mergeCell ref="AF15:AF19"/>
    <mergeCell ref="AG15:AG19"/>
    <mergeCell ref="AH15:AH19"/>
    <mergeCell ref="I15:I19"/>
    <mergeCell ref="J15:J19"/>
    <mergeCell ref="K15:K19"/>
    <mergeCell ref="L15:L19"/>
    <mergeCell ref="M15:M19"/>
    <mergeCell ref="N15:N19"/>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I10:I14"/>
    <mergeCell ref="J10:J14"/>
    <mergeCell ref="K10:K14"/>
    <mergeCell ref="L10:L14"/>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A8:A9"/>
    <mergeCell ref="B8:B9"/>
    <mergeCell ref="C8:C9"/>
    <mergeCell ref="D8:D9"/>
    <mergeCell ref="E8:E9"/>
    <mergeCell ref="F8:F9"/>
    <mergeCell ref="G8:G9"/>
    <mergeCell ref="AL8:AL9"/>
    <mergeCell ref="AM8:AM9"/>
    <mergeCell ref="J8:J9"/>
    <mergeCell ref="K8:K9"/>
    <mergeCell ref="L8:L9"/>
    <mergeCell ref="M8:M9"/>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s>
  <conditionalFormatting sqref="I10">
    <cfRule type="containsText" dxfId="1574" priority="503" operator="containsText" text="Muy Baja">
      <formula>NOT(ISERROR(SEARCH("Muy Baja",I10)))</formula>
    </cfRule>
    <cfRule type="containsText" dxfId="1573" priority="504" operator="containsText" text="Baja">
      <formula>NOT(ISERROR(SEARCH("Baja",I10)))</formula>
    </cfRule>
    <cfRule type="containsText" dxfId="1572" priority="506" operator="containsText" text="Muy Alta">
      <formula>NOT(ISERROR(SEARCH("Muy Alta",I10)))</formula>
    </cfRule>
    <cfRule type="containsText" dxfId="1571" priority="507" operator="containsText" text="Alta">
      <formula>NOT(ISERROR(SEARCH("Alta",I10)))</formula>
    </cfRule>
    <cfRule type="containsText" dxfId="1570" priority="508" operator="containsText" text="Media">
      <formula>NOT(ISERROR(SEARCH("Media",I10)))</formula>
    </cfRule>
    <cfRule type="containsText" dxfId="1569" priority="509" operator="containsText" text="Media">
      <formula>NOT(ISERROR(SEARCH("Media",I10)))</formula>
    </cfRule>
    <cfRule type="containsText" dxfId="1568" priority="510" operator="containsText" text="Media">
      <formula>NOT(ISERROR(SEARCH("Media",I10)))</formula>
    </cfRule>
    <cfRule type="containsText" dxfId="1567" priority="511" operator="containsText" text="Muy Baja">
      <formula>NOT(ISERROR(SEARCH("Muy Baja",I10)))</formula>
    </cfRule>
    <cfRule type="containsText" dxfId="1566" priority="512" operator="containsText" text="Baja">
      <formula>NOT(ISERROR(SEARCH("Baja",I10)))</formula>
    </cfRule>
    <cfRule type="containsText" dxfId="1565" priority="513" operator="containsText" text="Muy Baja">
      <formula>NOT(ISERROR(SEARCH("Muy Baja",I10)))</formula>
    </cfRule>
    <cfRule type="containsText" dxfId="1564" priority="514" operator="containsText" text="Muy Baja">
      <formula>NOT(ISERROR(SEARCH("Muy Baja",I10)))</formula>
    </cfRule>
    <cfRule type="containsText" dxfId="1563" priority="515" operator="containsText" text="Muy Baja">
      <formula>NOT(ISERROR(SEARCH("Muy Baja",I10)))</formula>
    </cfRule>
    <cfRule type="containsText" dxfId="1562" priority="516" operator="containsText" text="Muy Baja'Tabla probabilidad'!">
      <formula>NOT(ISERROR(SEARCH("Muy Baja'Tabla probabilidad'!",I10)))</formula>
    </cfRule>
    <cfRule type="containsText" dxfId="1561" priority="517" operator="containsText" text="Muy bajo">
      <formula>NOT(ISERROR(SEARCH("Muy bajo",I10)))</formula>
    </cfRule>
    <cfRule type="containsText" dxfId="1560" priority="518" operator="containsText" text="Alta">
      <formula>NOT(ISERROR(SEARCH("Alta",I10)))</formula>
    </cfRule>
    <cfRule type="containsText" dxfId="1559" priority="519" operator="containsText" text="Media">
      <formula>NOT(ISERROR(SEARCH("Media",I10)))</formula>
    </cfRule>
    <cfRule type="containsText" dxfId="1558" priority="520" operator="containsText" text="Baja">
      <formula>NOT(ISERROR(SEARCH("Baja",I10)))</formula>
    </cfRule>
    <cfRule type="containsText" dxfId="1557" priority="521" operator="containsText" text="Muy baja">
      <formula>NOT(ISERROR(SEARCH("Muy baja",I10)))</formula>
    </cfRule>
    <cfRule type="cellIs" dxfId="1556" priority="524" operator="between">
      <formula>1</formula>
      <formula>2</formula>
    </cfRule>
    <cfRule type="cellIs" dxfId="1555" priority="525" operator="between">
      <formula>0</formula>
      <formula>2</formula>
    </cfRule>
  </conditionalFormatting>
  <conditionalFormatting sqref="I10">
    <cfRule type="containsText" dxfId="1554" priority="505" operator="containsText" text="Muy Alta">
      <formula>NOT(ISERROR(SEARCH("Muy Alta",I10)))</formula>
    </cfRule>
  </conditionalFormatting>
  <conditionalFormatting sqref="L10">
    <cfRule type="containsText" dxfId="1553" priority="497" operator="containsText" text="Catastrófico">
      <formula>NOT(ISERROR(SEARCH("Catastrófico",L10)))</formula>
    </cfRule>
    <cfRule type="containsText" dxfId="1552" priority="498" operator="containsText" text="Mayor">
      <formula>NOT(ISERROR(SEARCH("Mayor",L10)))</formula>
    </cfRule>
    <cfRule type="containsText" dxfId="1551" priority="499" operator="containsText" text="Alta">
      <formula>NOT(ISERROR(SEARCH("Alta",L10)))</formula>
    </cfRule>
    <cfRule type="containsText" dxfId="1550" priority="500" operator="containsText" text="Moderado">
      <formula>NOT(ISERROR(SEARCH("Moderado",L10)))</formula>
    </cfRule>
    <cfRule type="containsText" dxfId="1549" priority="501" operator="containsText" text="Menor">
      <formula>NOT(ISERROR(SEARCH("Menor",L10)))</formula>
    </cfRule>
    <cfRule type="containsText" dxfId="1548" priority="502" operator="containsText" text="Leve">
      <formula>NOT(ISERROR(SEARCH("Leve",L10)))</formula>
    </cfRule>
  </conditionalFormatting>
  <conditionalFormatting sqref="N10 N15 N20 N40 N45 N25">
    <cfRule type="containsText" dxfId="1547" priority="492" operator="containsText" text="Extremo">
      <formula>NOT(ISERROR(SEARCH("Extremo",N10)))</formula>
    </cfRule>
    <cfRule type="containsText" dxfId="1546" priority="493" operator="containsText" text="Alto">
      <formula>NOT(ISERROR(SEARCH("Alto",N10)))</formula>
    </cfRule>
    <cfRule type="containsText" dxfId="1545" priority="494" operator="containsText" text="Bajo">
      <formula>NOT(ISERROR(SEARCH("Bajo",N10)))</formula>
    </cfRule>
    <cfRule type="containsText" dxfId="1544" priority="495" operator="containsText" text="Moderado">
      <formula>NOT(ISERROR(SEARCH("Moderado",N10)))</formula>
    </cfRule>
    <cfRule type="containsText" dxfId="1543" priority="496" operator="containsText" text="Extremo">
      <formula>NOT(ISERROR(SEARCH("Extremo",N10)))</formula>
    </cfRule>
  </conditionalFormatting>
  <conditionalFormatting sqref="M10">
    <cfRule type="containsText" dxfId="1542" priority="486" operator="containsText" text="Catastrófico">
      <formula>NOT(ISERROR(SEARCH("Catastrófico",M10)))</formula>
    </cfRule>
    <cfRule type="containsText" dxfId="1541" priority="487" operator="containsText" text="Mayor">
      <formula>NOT(ISERROR(SEARCH("Mayor",M10)))</formula>
    </cfRule>
    <cfRule type="containsText" dxfId="1540" priority="488" operator="containsText" text="Alta">
      <formula>NOT(ISERROR(SEARCH("Alta",M10)))</formula>
    </cfRule>
    <cfRule type="containsText" dxfId="1539" priority="489" operator="containsText" text="Moderado">
      <formula>NOT(ISERROR(SEARCH("Moderado",M10)))</formula>
    </cfRule>
    <cfRule type="containsText" dxfId="1538" priority="490" operator="containsText" text="Menor">
      <formula>NOT(ISERROR(SEARCH("Menor",M10)))</formula>
    </cfRule>
    <cfRule type="containsText" dxfId="1537" priority="491" operator="containsText" text="Leve">
      <formula>NOT(ISERROR(SEARCH("Leve",M10)))</formula>
    </cfRule>
  </conditionalFormatting>
  <conditionalFormatting sqref="Y10:Y14">
    <cfRule type="containsText" dxfId="1536" priority="480" operator="containsText" text="Muy Alta">
      <formula>NOT(ISERROR(SEARCH("Muy Alta",Y10)))</formula>
    </cfRule>
    <cfRule type="containsText" dxfId="1535" priority="481" operator="containsText" text="Alta">
      <formula>NOT(ISERROR(SEARCH("Alta",Y10)))</formula>
    </cfRule>
    <cfRule type="containsText" dxfId="1534" priority="482" operator="containsText" text="Media">
      <formula>NOT(ISERROR(SEARCH("Media",Y10)))</formula>
    </cfRule>
    <cfRule type="containsText" dxfId="1533" priority="483" operator="containsText" text="Muy Baja">
      <formula>NOT(ISERROR(SEARCH("Muy Baja",Y10)))</formula>
    </cfRule>
    <cfRule type="containsText" dxfId="1532" priority="484" operator="containsText" text="Baja">
      <formula>NOT(ISERROR(SEARCH("Baja",Y10)))</formula>
    </cfRule>
    <cfRule type="containsText" dxfId="1531" priority="485" operator="containsText" text="Muy Baja">
      <formula>NOT(ISERROR(SEARCH("Muy Baja",Y10)))</formula>
    </cfRule>
  </conditionalFormatting>
  <conditionalFormatting sqref="AC10:AC14">
    <cfRule type="containsText" dxfId="1530" priority="475" operator="containsText" text="Catastrófico">
      <formula>NOT(ISERROR(SEARCH("Catastrófico",AC10)))</formula>
    </cfRule>
    <cfRule type="containsText" dxfId="1529" priority="476" operator="containsText" text="Mayor">
      <formula>NOT(ISERROR(SEARCH("Mayor",AC10)))</formula>
    </cfRule>
    <cfRule type="containsText" dxfId="1528" priority="477" operator="containsText" text="Moderado">
      <formula>NOT(ISERROR(SEARCH("Moderado",AC10)))</formula>
    </cfRule>
    <cfRule type="containsText" dxfId="1527" priority="478" operator="containsText" text="Menor">
      <formula>NOT(ISERROR(SEARCH("Menor",AC10)))</formula>
    </cfRule>
    <cfRule type="containsText" dxfId="1526" priority="479" operator="containsText" text="Leve">
      <formula>NOT(ISERROR(SEARCH("Leve",AC10)))</formula>
    </cfRule>
  </conditionalFormatting>
  <conditionalFormatting sqref="AG10">
    <cfRule type="containsText" dxfId="1525" priority="466" operator="containsText" text="Extremo">
      <formula>NOT(ISERROR(SEARCH("Extremo",AG10)))</formula>
    </cfRule>
    <cfRule type="containsText" dxfId="1524" priority="467" operator="containsText" text="Alto">
      <formula>NOT(ISERROR(SEARCH("Alto",AG10)))</formula>
    </cfRule>
    <cfRule type="containsText" dxfId="1523" priority="468" operator="containsText" text="Moderado">
      <formula>NOT(ISERROR(SEARCH("Moderado",AG10)))</formula>
    </cfRule>
    <cfRule type="containsText" dxfId="1522" priority="469" operator="containsText" text="Menor">
      <formula>NOT(ISERROR(SEARCH("Menor",AG10)))</formula>
    </cfRule>
    <cfRule type="containsText" dxfId="1521" priority="470" operator="containsText" text="Bajo">
      <formula>NOT(ISERROR(SEARCH("Bajo",AG10)))</formula>
    </cfRule>
    <cfRule type="containsText" dxfId="1520" priority="471" operator="containsText" text="Moderado">
      <formula>NOT(ISERROR(SEARCH("Moderado",AG10)))</formula>
    </cfRule>
    <cfRule type="containsText" dxfId="1519" priority="472" operator="containsText" text="Extremo">
      <formula>NOT(ISERROR(SEARCH("Extremo",AG10)))</formula>
    </cfRule>
    <cfRule type="containsText" dxfId="1518" priority="473" operator="containsText" text="Baja">
      <formula>NOT(ISERROR(SEARCH("Baja",AG10)))</formula>
    </cfRule>
    <cfRule type="containsText" dxfId="1517" priority="474" operator="containsText" text="Alto">
      <formula>NOT(ISERROR(SEARCH("Alto",AG10)))</formula>
    </cfRule>
  </conditionalFormatting>
  <conditionalFormatting sqref="AA10:AA14">
    <cfRule type="containsText" dxfId="1516" priority="461" operator="containsText" text="Muy Alta">
      <formula>NOT(ISERROR(SEARCH("Muy Alta",AA10)))</formula>
    </cfRule>
    <cfRule type="containsText" dxfId="1515" priority="462" operator="containsText" text="Alta">
      <formula>NOT(ISERROR(SEARCH("Alta",AA10)))</formula>
    </cfRule>
    <cfRule type="containsText" dxfId="1514" priority="463" operator="containsText" text="Media">
      <formula>NOT(ISERROR(SEARCH("Media",AA10)))</formula>
    </cfRule>
    <cfRule type="containsText" dxfId="1513" priority="464" operator="containsText" text="Baja">
      <formula>NOT(ISERROR(SEARCH("Baja",AA10)))</formula>
    </cfRule>
    <cfRule type="containsText" dxfId="1512" priority="465" operator="containsText" text="Muy Baja">
      <formula>NOT(ISERROR(SEARCH("Muy Baja",AA10)))</formula>
    </cfRule>
  </conditionalFormatting>
  <conditionalFormatting sqref="AE10:AE14">
    <cfRule type="containsText" dxfId="1511" priority="456" operator="containsText" text="Catastrófico">
      <formula>NOT(ISERROR(SEARCH("Catastrófico",AE10)))</formula>
    </cfRule>
    <cfRule type="containsText" dxfId="1510" priority="457" operator="containsText" text="Moderado">
      <formula>NOT(ISERROR(SEARCH("Moderado",AE10)))</formula>
    </cfRule>
    <cfRule type="containsText" dxfId="1509" priority="458" operator="containsText" text="Menor">
      <formula>NOT(ISERROR(SEARCH("Menor",AE10)))</formula>
    </cfRule>
    <cfRule type="containsText" dxfId="1508" priority="459" operator="containsText" text="Leve">
      <formula>NOT(ISERROR(SEARCH("Leve",AE10)))</formula>
    </cfRule>
    <cfRule type="containsText" dxfId="1507" priority="460" operator="containsText" text="Mayor">
      <formula>NOT(ISERROR(SEARCH("Mayor",AE10)))</formula>
    </cfRule>
  </conditionalFormatting>
  <conditionalFormatting sqref="I15 I20 I40 I45 I25">
    <cfRule type="containsText" dxfId="1506" priority="433" operator="containsText" text="Muy Baja">
      <formula>NOT(ISERROR(SEARCH("Muy Baja",I15)))</formula>
    </cfRule>
    <cfRule type="containsText" dxfId="1505" priority="434" operator="containsText" text="Baja">
      <formula>NOT(ISERROR(SEARCH("Baja",I15)))</formula>
    </cfRule>
    <cfRule type="containsText" dxfId="1504" priority="436" operator="containsText" text="Muy Alta">
      <formula>NOT(ISERROR(SEARCH("Muy Alta",I15)))</formula>
    </cfRule>
    <cfRule type="containsText" dxfId="1503" priority="437" operator="containsText" text="Alta">
      <formula>NOT(ISERROR(SEARCH("Alta",I15)))</formula>
    </cfRule>
    <cfRule type="containsText" dxfId="1502" priority="438" operator="containsText" text="Media">
      <formula>NOT(ISERROR(SEARCH("Media",I15)))</formula>
    </cfRule>
    <cfRule type="containsText" dxfId="1501" priority="439" operator="containsText" text="Media">
      <formula>NOT(ISERROR(SEARCH("Media",I15)))</formula>
    </cfRule>
    <cfRule type="containsText" dxfId="1500" priority="440" operator="containsText" text="Media">
      <formula>NOT(ISERROR(SEARCH("Media",I15)))</formula>
    </cfRule>
    <cfRule type="containsText" dxfId="1499" priority="441" operator="containsText" text="Muy Baja">
      <formula>NOT(ISERROR(SEARCH("Muy Baja",I15)))</formula>
    </cfRule>
    <cfRule type="containsText" dxfId="1498" priority="442" operator="containsText" text="Baja">
      <formula>NOT(ISERROR(SEARCH("Baja",I15)))</formula>
    </cfRule>
    <cfRule type="containsText" dxfId="1497" priority="443" operator="containsText" text="Muy Baja">
      <formula>NOT(ISERROR(SEARCH("Muy Baja",I15)))</formula>
    </cfRule>
    <cfRule type="containsText" dxfId="1496" priority="444" operator="containsText" text="Muy Baja">
      <formula>NOT(ISERROR(SEARCH("Muy Baja",I15)))</formula>
    </cfRule>
    <cfRule type="containsText" dxfId="1495" priority="445" operator="containsText" text="Muy Baja">
      <formula>NOT(ISERROR(SEARCH("Muy Baja",I15)))</formula>
    </cfRule>
    <cfRule type="containsText" dxfId="1494" priority="446" operator="containsText" text="Muy Baja'Tabla probabilidad'!">
      <formula>NOT(ISERROR(SEARCH("Muy Baja'Tabla probabilidad'!",I15)))</formula>
    </cfRule>
    <cfRule type="containsText" dxfId="1493" priority="447" operator="containsText" text="Muy bajo">
      <formula>NOT(ISERROR(SEARCH("Muy bajo",I15)))</formula>
    </cfRule>
    <cfRule type="containsText" dxfId="1492" priority="448" operator="containsText" text="Alta">
      <formula>NOT(ISERROR(SEARCH("Alta",I15)))</formula>
    </cfRule>
    <cfRule type="containsText" dxfId="1491" priority="449" operator="containsText" text="Media">
      <formula>NOT(ISERROR(SEARCH("Media",I15)))</formula>
    </cfRule>
    <cfRule type="containsText" dxfId="1490" priority="450" operator="containsText" text="Baja">
      <formula>NOT(ISERROR(SEARCH("Baja",I15)))</formula>
    </cfRule>
    <cfRule type="containsText" dxfId="1489" priority="451" operator="containsText" text="Muy baja">
      <formula>NOT(ISERROR(SEARCH("Muy baja",I15)))</formula>
    </cfRule>
    <cfRule type="cellIs" dxfId="1488" priority="454" operator="between">
      <formula>1</formula>
      <formula>2</formula>
    </cfRule>
    <cfRule type="cellIs" dxfId="1487" priority="455" operator="between">
      <formula>0</formula>
      <formula>2</formula>
    </cfRule>
  </conditionalFormatting>
  <conditionalFormatting sqref="I15 I20 I40 I45 I25">
    <cfRule type="containsText" dxfId="1486" priority="435" operator="containsText" text="Muy Alta">
      <formula>NOT(ISERROR(SEARCH("Muy Alta",I15)))</formula>
    </cfRule>
  </conditionalFormatting>
  <conditionalFormatting sqref="Y15:Y19">
    <cfRule type="containsText" dxfId="1485" priority="427" operator="containsText" text="Muy Alta">
      <formula>NOT(ISERROR(SEARCH("Muy Alta",Y15)))</formula>
    </cfRule>
    <cfRule type="containsText" dxfId="1484" priority="428" operator="containsText" text="Alta">
      <formula>NOT(ISERROR(SEARCH("Alta",Y15)))</formula>
    </cfRule>
    <cfRule type="containsText" dxfId="1483" priority="429" operator="containsText" text="Media">
      <formula>NOT(ISERROR(SEARCH("Media",Y15)))</formula>
    </cfRule>
    <cfRule type="containsText" dxfId="1482" priority="430" operator="containsText" text="Muy Baja">
      <formula>NOT(ISERROR(SEARCH("Muy Baja",Y15)))</formula>
    </cfRule>
    <cfRule type="containsText" dxfId="1481" priority="431" operator="containsText" text="Baja">
      <formula>NOT(ISERROR(SEARCH("Baja",Y15)))</formula>
    </cfRule>
    <cfRule type="containsText" dxfId="1480" priority="432" operator="containsText" text="Muy Baja">
      <formula>NOT(ISERROR(SEARCH("Muy Baja",Y15)))</formula>
    </cfRule>
  </conditionalFormatting>
  <conditionalFormatting sqref="AC15:AC19">
    <cfRule type="containsText" dxfId="1479" priority="422" operator="containsText" text="Catastrófico">
      <formula>NOT(ISERROR(SEARCH("Catastrófico",AC15)))</formula>
    </cfRule>
    <cfRule type="containsText" dxfId="1478" priority="423" operator="containsText" text="Mayor">
      <formula>NOT(ISERROR(SEARCH("Mayor",AC15)))</formula>
    </cfRule>
    <cfRule type="containsText" dxfId="1477" priority="424" operator="containsText" text="Moderado">
      <formula>NOT(ISERROR(SEARCH("Moderado",AC15)))</formula>
    </cfRule>
    <cfRule type="containsText" dxfId="1476" priority="425" operator="containsText" text="Menor">
      <formula>NOT(ISERROR(SEARCH("Menor",AC15)))</formula>
    </cfRule>
    <cfRule type="containsText" dxfId="1475" priority="426" operator="containsText" text="Leve">
      <formula>NOT(ISERROR(SEARCH("Leve",AC15)))</formula>
    </cfRule>
  </conditionalFormatting>
  <conditionalFormatting sqref="AG15">
    <cfRule type="containsText" dxfId="1474" priority="413" operator="containsText" text="Extremo">
      <formula>NOT(ISERROR(SEARCH("Extremo",AG15)))</formula>
    </cfRule>
    <cfRule type="containsText" dxfId="1473" priority="414" operator="containsText" text="Alto">
      <formula>NOT(ISERROR(SEARCH("Alto",AG15)))</formula>
    </cfRule>
    <cfRule type="containsText" dxfId="1472" priority="415" operator="containsText" text="Moderado">
      <formula>NOT(ISERROR(SEARCH("Moderado",AG15)))</formula>
    </cfRule>
    <cfRule type="containsText" dxfId="1471" priority="416" operator="containsText" text="Menor">
      <formula>NOT(ISERROR(SEARCH("Menor",AG15)))</formula>
    </cfRule>
    <cfRule type="containsText" dxfId="1470" priority="417" operator="containsText" text="Bajo">
      <formula>NOT(ISERROR(SEARCH("Bajo",AG15)))</formula>
    </cfRule>
    <cfRule type="containsText" dxfId="1469" priority="418" operator="containsText" text="Moderado">
      <formula>NOT(ISERROR(SEARCH("Moderado",AG15)))</formula>
    </cfRule>
    <cfRule type="containsText" dxfId="1468" priority="419" operator="containsText" text="Extremo">
      <formula>NOT(ISERROR(SEARCH("Extremo",AG15)))</formula>
    </cfRule>
    <cfRule type="containsText" dxfId="1467" priority="420" operator="containsText" text="Baja">
      <formula>NOT(ISERROR(SEARCH("Baja",AG15)))</formula>
    </cfRule>
    <cfRule type="containsText" dxfId="1466" priority="421" operator="containsText" text="Alto">
      <formula>NOT(ISERROR(SEARCH("Alto",AG15)))</formula>
    </cfRule>
  </conditionalFormatting>
  <conditionalFormatting sqref="AA15:AA19">
    <cfRule type="containsText" dxfId="1465" priority="408" operator="containsText" text="Muy Alta">
      <formula>NOT(ISERROR(SEARCH("Muy Alta",AA15)))</formula>
    </cfRule>
    <cfRule type="containsText" dxfId="1464" priority="409" operator="containsText" text="Alta">
      <formula>NOT(ISERROR(SEARCH("Alta",AA15)))</formula>
    </cfRule>
    <cfRule type="containsText" dxfId="1463" priority="410" operator="containsText" text="Media">
      <formula>NOT(ISERROR(SEARCH("Media",AA15)))</formula>
    </cfRule>
    <cfRule type="containsText" dxfId="1462" priority="411" operator="containsText" text="Baja">
      <formula>NOT(ISERROR(SEARCH("Baja",AA15)))</formula>
    </cfRule>
    <cfRule type="containsText" dxfId="1461" priority="412" operator="containsText" text="Muy Baja">
      <formula>NOT(ISERROR(SEARCH("Muy Baja",AA15)))</formula>
    </cfRule>
  </conditionalFormatting>
  <conditionalFormatting sqref="AE15:AE19">
    <cfRule type="containsText" dxfId="1460" priority="403" operator="containsText" text="Catastrófico">
      <formula>NOT(ISERROR(SEARCH("Catastrófico",AE15)))</formula>
    </cfRule>
    <cfRule type="containsText" dxfId="1459" priority="404" operator="containsText" text="Moderado">
      <formula>NOT(ISERROR(SEARCH("Moderado",AE15)))</formula>
    </cfRule>
    <cfRule type="containsText" dxfId="1458" priority="405" operator="containsText" text="Menor">
      <formula>NOT(ISERROR(SEARCH("Menor",AE15)))</formula>
    </cfRule>
    <cfRule type="containsText" dxfId="1457" priority="406" operator="containsText" text="Leve">
      <formula>NOT(ISERROR(SEARCH("Leve",AE15)))</formula>
    </cfRule>
    <cfRule type="containsText" dxfId="1456" priority="407" operator="containsText" text="Mayor">
      <formula>NOT(ISERROR(SEARCH("Mayor",AE15)))</formula>
    </cfRule>
  </conditionalFormatting>
  <conditionalFormatting sqref="Y20:Y29">
    <cfRule type="containsText" dxfId="1455" priority="397" operator="containsText" text="Muy Alta">
      <formula>NOT(ISERROR(SEARCH("Muy Alta",Y20)))</formula>
    </cfRule>
    <cfRule type="containsText" dxfId="1454" priority="398" operator="containsText" text="Alta">
      <formula>NOT(ISERROR(SEARCH("Alta",Y20)))</formula>
    </cfRule>
    <cfRule type="containsText" dxfId="1453" priority="399" operator="containsText" text="Media">
      <formula>NOT(ISERROR(SEARCH("Media",Y20)))</formula>
    </cfRule>
    <cfRule type="containsText" dxfId="1452" priority="400" operator="containsText" text="Muy Baja">
      <formula>NOT(ISERROR(SEARCH("Muy Baja",Y20)))</formula>
    </cfRule>
    <cfRule type="containsText" dxfId="1451" priority="401" operator="containsText" text="Baja">
      <formula>NOT(ISERROR(SEARCH("Baja",Y20)))</formula>
    </cfRule>
    <cfRule type="containsText" dxfId="1450" priority="402" operator="containsText" text="Muy Baja">
      <formula>NOT(ISERROR(SEARCH("Muy Baja",Y20)))</formula>
    </cfRule>
  </conditionalFormatting>
  <conditionalFormatting sqref="AC20:AC29">
    <cfRule type="containsText" dxfId="1449" priority="392" operator="containsText" text="Catastrófico">
      <formula>NOT(ISERROR(SEARCH("Catastrófico",AC20)))</formula>
    </cfRule>
    <cfRule type="containsText" dxfId="1448" priority="393" operator="containsText" text="Mayor">
      <formula>NOT(ISERROR(SEARCH("Mayor",AC20)))</formula>
    </cfRule>
    <cfRule type="containsText" dxfId="1447" priority="394" operator="containsText" text="Moderado">
      <formula>NOT(ISERROR(SEARCH("Moderado",AC20)))</formula>
    </cfRule>
    <cfRule type="containsText" dxfId="1446" priority="395" operator="containsText" text="Menor">
      <formula>NOT(ISERROR(SEARCH("Menor",AC20)))</formula>
    </cfRule>
    <cfRule type="containsText" dxfId="1445" priority="396" operator="containsText" text="Leve">
      <formula>NOT(ISERROR(SEARCH("Leve",AC20)))</formula>
    </cfRule>
  </conditionalFormatting>
  <conditionalFormatting sqref="AG20 AG25">
    <cfRule type="containsText" dxfId="1444" priority="383" operator="containsText" text="Extremo">
      <formula>NOT(ISERROR(SEARCH("Extremo",AG20)))</formula>
    </cfRule>
    <cfRule type="containsText" dxfId="1443" priority="384" operator="containsText" text="Alto">
      <formula>NOT(ISERROR(SEARCH("Alto",AG20)))</formula>
    </cfRule>
    <cfRule type="containsText" dxfId="1442" priority="385" operator="containsText" text="Moderado">
      <formula>NOT(ISERROR(SEARCH("Moderado",AG20)))</formula>
    </cfRule>
    <cfRule type="containsText" dxfId="1441" priority="386" operator="containsText" text="Menor">
      <formula>NOT(ISERROR(SEARCH("Menor",AG20)))</formula>
    </cfRule>
    <cfRule type="containsText" dxfId="1440" priority="387" operator="containsText" text="Bajo">
      <formula>NOT(ISERROR(SEARCH("Bajo",AG20)))</formula>
    </cfRule>
    <cfRule type="containsText" dxfId="1439" priority="388" operator="containsText" text="Moderado">
      <formula>NOT(ISERROR(SEARCH("Moderado",AG20)))</formula>
    </cfRule>
    <cfRule type="containsText" dxfId="1438" priority="389" operator="containsText" text="Extremo">
      <formula>NOT(ISERROR(SEARCH("Extremo",AG20)))</formula>
    </cfRule>
    <cfRule type="containsText" dxfId="1437" priority="390" operator="containsText" text="Baja">
      <formula>NOT(ISERROR(SEARCH("Baja",AG20)))</formula>
    </cfRule>
    <cfRule type="containsText" dxfId="1436" priority="391" operator="containsText" text="Alto">
      <formula>NOT(ISERROR(SEARCH("Alto",AG20)))</formula>
    </cfRule>
  </conditionalFormatting>
  <conditionalFormatting sqref="AA20:AA29">
    <cfRule type="containsText" dxfId="1435" priority="378" operator="containsText" text="Muy Alta">
      <formula>NOT(ISERROR(SEARCH("Muy Alta",AA20)))</formula>
    </cfRule>
    <cfRule type="containsText" dxfId="1434" priority="379" operator="containsText" text="Alta">
      <formula>NOT(ISERROR(SEARCH("Alta",AA20)))</formula>
    </cfRule>
    <cfRule type="containsText" dxfId="1433" priority="380" operator="containsText" text="Media">
      <formula>NOT(ISERROR(SEARCH("Media",AA20)))</formula>
    </cfRule>
    <cfRule type="containsText" dxfId="1432" priority="381" operator="containsText" text="Baja">
      <formula>NOT(ISERROR(SEARCH("Baja",AA20)))</formula>
    </cfRule>
    <cfRule type="containsText" dxfId="1431" priority="382" operator="containsText" text="Muy Baja">
      <formula>NOT(ISERROR(SEARCH("Muy Baja",AA20)))</formula>
    </cfRule>
  </conditionalFormatting>
  <conditionalFormatting sqref="AE20:AE29">
    <cfRule type="containsText" dxfId="1430" priority="373" operator="containsText" text="Catastrófico">
      <formula>NOT(ISERROR(SEARCH("Catastrófico",AE20)))</formula>
    </cfRule>
    <cfRule type="containsText" dxfId="1429" priority="374" operator="containsText" text="Moderado">
      <formula>NOT(ISERROR(SEARCH("Moderado",AE20)))</formula>
    </cfRule>
    <cfRule type="containsText" dxfId="1428" priority="375" operator="containsText" text="Menor">
      <formula>NOT(ISERROR(SEARCH("Menor",AE20)))</formula>
    </cfRule>
    <cfRule type="containsText" dxfId="1427" priority="376" operator="containsText" text="Leve">
      <formula>NOT(ISERROR(SEARCH("Leve",AE20)))</formula>
    </cfRule>
    <cfRule type="containsText" dxfId="1426" priority="377" operator="containsText" text="Mayor">
      <formula>NOT(ISERROR(SEARCH("Mayor",AE20)))</formula>
    </cfRule>
  </conditionalFormatting>
  <conditionalFormatting sqref="Y40:Y44">
    <cfRule type="containsText" dxfId="1425" priority="367" operator="containsText" text="Muy Alta">
      <formula>NOT(ISERROR(SEARCH("Muy Alta",Y40)))</formula>
    </cfRule>
    <cfRule type="containsText" dxfId="1424" priority="368" operator="containsText" text="Alta">
      <formula>NOT(ISERROR(SEARCH("Alta",Y40)))</formula>
    </cfRule>
    <cfRule type="containsText" dxfId="1423" priority="369" operator="containsText" text="Media">
      <formula>NOT(ISERROR(SEARCH("Media",Y40)))</formula>
    </cfRule>
    <cfRule type="containsText" dxfId="1422" priority="370" operator="containsText" text="Muy Baja">
      <formula>NOT(ISERROR(SEARCH("Muy Baja",Y40)))</formula>
    </cfRule>
    <cfRule type="containsText" dxfId="1421" priority="371" operator="containsText" text="Baja">
      <formula>NOT(ISERROR(SEARCH("Baja",Y40)))</formula>
    </cfRule>
    <cfRule type="containsText" dxfId="1420" priority="372" operator="containsText" text="Muy Baja">
      <formula>NOT(ISERROR(SEARCH("Muy Baja",Y40)))</formula>
    </cfRule>
  </conditionalFormatting>
  <conditionalFormatting sqref="AC40:AC44">
    <cfRule type="containsText" dxfId="1419" priority="362" operator="containsText" text="Catastrófico">
      <formula>NOT(ISERROR(SEARCH("Catastrófico",AC40)))</formula>
    </cfRule>
    <cfRule type="containsText" dxfId="1418" priority="363" operator="containsText" text="Mayor">
      <formula>NOT(ISERROR(SEARCH("Mayor",AC40)))</formula>
    </cfRule>
    <cfRule type="containsText" dxfId="1417" priority="364" operator="containsText" text="Moderado">
      <formula>NOT(ISERROR(SEARCH("Moderado",AC40)))</formula>
    </cfRule>
    <cfRule type="containsText" dxfId="1416" priority="365" operator="containsText" text="Menor">
      <formula>NOT(ISERROR(SEARCH("Menor",AC40)))</formula>
    </cfRule>
    <cfRule type="containsText" dxfId="1415" priority="366" operator="containsText" text="Leve">
      <formula>NOT(ISERROR(SEARCH("Leve",AC40)))</formula>
    </cfRule>
  </conditionalFormatting>
  <conditionalFormatting sqref="AG40">
    <cfRule type="containsText" dxfId="1414" priority="353" operator="containsText" text="Extremo">
      <formula>NOT(ISERROR(SEARCH("Extremo",AG40)))</formula>
    </cfRule>
    <cfRule type="containsText" dxfId="1413" priority="354" operator="containsText" text="Alto">
      <formula>NOT(ISERROR(SEARCH("Alto",AG40)))</formula>
    </cfRule>
    <cfRule type="containsText" dxfId="1412" priority="355" operator="containsText" text="Moderado">
      <formula>NOT(ISERROR(SEARCH("Moderado",AG40)))</formula>
    </cfRule>
    <cfRule type="containsText" dxfId="1411" priority="356" operator="containsText" text="Menor">
      <formula>NOT(ISERROR(SEARCH("Menor",AG40)))</formula>
    </cfRule>
    <cfRule type="containsText" dxfId="1410" priority="357" operator="containsText" text="Bajo">
      <formula>NOT(ISERROR(SEARCH("Bajo",AG40)))</formula>
    </cfRule>
    <cfRule type="containsText" dxfId="1409" priority="358" operator="containsText" text="Moderado">
      <formula>NOT(ISERROR(SEARCH("Moderado",AG40)))</formula>
    </cfRule>
    <cfRule type="containsText" dxfId="1408" priority="359" operator="containsText" text="Extremo">
      <formula>NOT(ISERROR(SEARCH("Extremo",AG40)))</formula>
    </cfRule>
    <cfRule type="containsText" dxfId="1407" priority="360" operator="containsText" text="Baja">
      <formula>NOT(ISERROR(SEARCH("Baja",AG40)))</formula>
    </cfRule>
    <cfRule type="containsText" dxfId="1406" priority="361" operator="containsText" text="Alto">
      <formula>NOT(ISERROR(SEARCH("Alto",AG40)))</formula>
    </cfRule>
  </conditionalFormatting>
  <conditionalFormatting sqref="AA40:AA44">
    <cfRule type="containsText" dxfId="1405" priority="348" operator="containsText" text="Muy Alta">
      <formula>NOT(ISERROR(SEARCH("Muy Alta",AA40)))</formula>
    </cfRule>
    <cfRule type="containsText" dxfId="1404" priority="349" operator="containsText" text="Alta">
      <formula>NOT(ISERROR(SEARCH("Alta",AA40)))</formula>
    </cfRule>
    <cfRule type="containsText" dxfId="1403" priority="350" operator="containsText" text="Media">
      <formula>NOT(ISERROR(SEARCH("Media",AA40)))</formula>
    </cfRule>
    <cfRule type="containsText" dxfId="1402" priority="351" operator="containsText" text="Baja">
      <formula>NOT(ISERROR(SEARCH("Baja",AA40)))</formula>
    </cfRule>
    <cfRule type="containsText" dxfId="1401" priority="352" operator="containsText" text="Muy Baja">
      <formula>NOT(ISERROR(SEARCH("Muy Baja",AA40)))</formula>
    </cfRule>
  </conditionalFormatting>
  <conditionalFormatting sqref="AE40:AE44">
    <cfRule type="containsText" dxfId="1400" priority="343" operator="containsText" text="Catastrófico">
      <formula>NOT(ISERROR(SEARCH("Catastrófico",AE40)))</formula>
    </cfRule>
    <cfRule type="containsText" dxfId="1399" priority="344" operator="containsText" text="Moderado">
      <formula>NOT(ISERROR(SEARCH("Moderado",AE40)))</formula>
    </cfRule>
    <cfRule type="containsText" dxfId="1398" priority="345" operator="containsText" text="Menor">
      <formula>NOT(ISERROR(SEARCH("Menor",AE40)))</formula>
    </cfRule>
    <cfRule type="containsText" dxfId="1397" priority="346" operator="containsText" text="Leve">
      <formula>NOT(ISERROR(SEARCH("Leve",AE40)))</formula>
    </cfRule>
    <cfRule type="containsText" dxfId="1396" priority="347" operator="containsText" text="Mayor">
      <formula>NOT(ISERROR(SEARCH("Mayor",AE40)))</formula>
    </cfRule>
  </conditionalFormatting>
  <conditionalFormatting sqref="Y45:Y49">
    <cfRule type="containsText" dxfId="1395" priority="337" operator="containsText" text="Muy Alta">
      <formula>NOT(ISERROR(SEARCH("Muy Alta",Y45)))</formula>
    </cfRule>
    <cfRule type="containsText" dxfId="1394" priority="338" operator="containsText" text="Alta">
      <formula>NOT(ISERROR(SEARCH("Alta",Y45)))</formula>
    </cfRule>
    <cfRule type="containsText" dxfId="1393" priority="339" operator="containsText" text="Media">
      <formula>NOT(ISERROR(SEARCH("Media",Y45)))</formula>
    </cfRule>
    <cfRule type="containsText" dxfId="1392" priority="340" operator="containsText" text="Muy Baja">
      <formula>NOT(ISERROR(SEARCH("Muy Baja",Y45)))</formula>
    </cfRule>
    <cfRule type="containsText" dxfId="1391" priority="341" operator="containsText" text="Baja">
      <formula>NOT(ISERROR(SEARCH("Baja",Y45)))</formula>
    </cfRule>
    <cfRule type="containsText" dxfId="1390" priority="342" operator="containsText" text="Muy Baja">
      <formula>NOT(ISERROR(SEARCH("Muy Baja",Y45)))</formula>
    </cfRule>
  </conditionalFormatting>
  <conditionalFormatting sqref="AC45:AC49">
    <cfRule type="containsText" dxfId="1389" priority="332" operator="containsText" text="Catastrófico">
      <formula>NOT(ISERROR(SEARCH("Catastrófico",AC45)))</formula>
    </cfRule>
    <cfRule type="containsText" dxfId="1388" priority="333" operator="containsText" text="Mayor">
      <formula>NOT(ISERROR(SEARCH("Mayor",AC45)))</formula>
    </cfRule>
    <cfRule type="containsText" dxfId="1387" priority="334" operator="containsText" text="Moderado">
      <formula>NOT(ISERROR(SEARCH("Moderado",AC45)))</formula>
    </cfRule>
    <cfRule type="containsText" dxfId="1386" priority="335" operator="containsText" text="Menor">
      <formula>NOT(ISERROR(SEARCH("Menor",AC45)))</formula>
    </cfRule>
    <cfRule type="containsText" dxfId="1385" priority="336" operator="containsText" text="Leve">
      <formula>NOT(ISERROR(SEARCH("Leve",AC45)))</formula>
    </cfRule>
  </conditionalFormatting>
  <conditionalFormatting sqref="AG45">
    <cfRule type="containsText" dxfId="1384" priority="323" operator="containsText" text="Extremo">
      <formula>NOT(ISERROR(SEARCH("Extremo",AG45)))</formula>
    </cfRule>
    <cfRule type="containsText" dxfId="1383" priority="324" operator="containsText" text="Alto">
      <formula>NOT(ISERROR(SEARCH("Alto",AG45)))</formula>
    </cfRule>
    <cfRule type="containsText" dxfId="1382" priority="325" operator="containsText" text="Moderado">
      <formula>NOT(ISERROR(SEARCH("Moderado",AG45)))</formula>
    </cfRule>
    <cfRule type="containsText" dxfId="1381" priority="326" operator="containsText" text="Menor">
      <formula>NOT(ISERROR(SEARCH("Menor",AG45)))</formula>
    </cfRule>
    <cfRule type="containsText" dxfId="1380" priority="327" operator="containsText" text="Bajo">
      <formula>NOT(ISERROR(SEARCH("Bajo",AG45)))</formula>
    </cfRule>
    <cfRule type="containsText" dxfId="1379" priority="328" operator="containsText" text="Moderado">
      <formula>NOT(ISERROR(SEARCH("Moderado",AG45)))</formula>
    </cfRule>
    <cfRule type="containsText" dxfId="1378" priority="329" operator="containsText" text="Extremo">
      <formula>NOT(ISERROR(SEARCH("Extremo",AG45)))</formula>
    </cfRule>
    <cfRule type="containsText" dxfId="1377" priority="330" operator="containsText" text="Baja">
      <formula>NOT(ISERROR(SEARCH("Baja",AG45)))</formula>
    </cfRule>
    <cfRule type="containsText" dxfId="1376" priority="331" operator="containsText" text="Alto">
      <formula>NOT(ISERROR(SEARCH("Alto",AG45)))</formula>
    </cfRule>
  </conditionalFormatting>
  <conditionalFormatting sqref="AA45:AA49">
    <cfRule type="containsText" dxfId="1375" priority="318" operator="containsText" text="Muy Alta">
      <formula>NOT(ISERROR(SEARCH("Muy Alta",AA45)))</formula>
    </cfRule>
    <cfRule type="containsText" dxfId="1374" priority="319" operator="containsText" text="Alta">
      <formula>NOT(ISERROR(SEARCH("Alta",AA45)))</formula>
    </cfRule>
    <cfRule type="containsText" dxfId="1373" priority="320" operator="containsText" text="Media">
      <formula>NOT(ISERROR(SEARCH("Media",AA45)))</formula>
    </cfRule>
    <cfRule type="containsText" dxfId="1372" priority="321" operator="containsText" text="Baja">
      <formula>NOT(ISERROR(SEARCH("Baja",AA45)))</formula>
    </cfRule>
    <cfRule type="containsText" dxfId="1371" priority="322" operator="containsText" text="Muy Baja">
      <formula>NOT(ISERROR(SEARCH("Muy Baja",AA45)))</formula>
    </cfRule>
  </conditionalFormatting>
  <conditionalFormatting sqref="AE45:AE49">
    <cfRule type="containsText" dxfId="1370" priority="313" operator="containsText" text="Catastrófico">
      <formula>NOT(ISERROR(SEARCH("Catastrófico",AE45)))</formula>
    </cfRule>
    <cfRule type="containsText" dxfId="1369" priority="314" operator="containsText" text="Moderado">
      <formula>NOT(ISERROR(SEARCH("Moderado",AE45)))</formula>
    </cfRule>
    <cfRule type="containsText" dxfId="1368" priority="315" operator="containsText" text="Menor">
      <formula>NOT(ISERROR(SEARCH("Menor",AE45)))</formula>
    </cfRule>
    <cfRule type="containsText" dxfId="1367" priority="316" operator="containsText" text="Leve">
      <formula>NOT(ISERROR(SEARCH("Leve",AE45)))</formula>
    </cfRule>
    <cfRule type="containsText" dxfId="1366" priority="317" operator="containsText" text="Mayor">
      <formula>NOT(ISERROR(SEARCH("Mayor",AE45)))</formula>
    </cfRule>
  </conditionalFormatting>
  <conditionalFormatting sqref="N50 N55">
    <cfRule type="containsText" dxfId="1365" priority="308" operator="containsText" text="Extremo">
      <formula>NOT(ISERROR(SEARCH("Extremo",N50)))</formula>
    </cfRule>
    <cfRule type="containsText" dxfId="1364" priority="309" operator="containsText" text="Alto">
      <formula>NOT(ISERROR(SEARCH("Alto",N50)))</formula>
    </cfRule>
    <cfRule type="containsText" dxfId="1363" priority="310" operator="containsText" text="Bajo">
      <formula>NOT(ISERROR(SEARCH("Bajo",N50)))</formula>
    </cfRule>
    <cfRule type="containsText" dxfId="1362" priority="311" operator="containsText" text="Moderado">
      <formula>NOT(ISERROR(SEARCH("Moderado",N50)))</formula>
    </cfRule>
    <cfRule type="containsText" dxfId="1361" priority="312" operator="containsText" text="Extremo">
      <formula>NOT(ISERROR(SEARCH("Extremo",N50)))</formula>
    </cfRule>
  </conditionalFormatting>
  <conditionalFormatting sqref="I50 I55">
    <cfRule type="containsText" dxfId="1360" priority="285" operator="containsText" text="Muy Baja">
      <formula>NOT(ISERROR(SEARCH("Muy Baja",I50)))</formula>
    </cfRule>
    <cfRule type="containsText" dxfId="1359" priority="286" operator="containsText" text="Baja">
      <formula>NOT(ISERROR(SEARCH("Baja",I50)))</formula>
    </cfRule>
    <cfRule type="containsText" dxfId="1358" priority="288" operator="containsText" text="Muy Alta">
      <formula>NOT(ISERROR(SEARCH("Muy Alta",I50)))</formula>
    </cfRule>
    <cfRule type="containsText" dxfId="1357" priority="289" operator="containsText" text="Alta">
      <formula>NOT(ISERROR(SEARCH("Alta",I50)))</formula>
    </cfRule>
    <cfRule type="containsText" dxfId="1356" priority="290" operator="containsText" text="Media">
      <formula>NOT(ISERROR(SEARCH("Media",I50)))</formula>
    </cfRule>
    <cfRule type="containsText" dxfId="1355" priority="291" operator="containsText" text="Media">
      <formula>NOT(ISERROR(SEARCH("Media",I50)))</formula>
    </cfRule>
    <cfRule type="containsText" dxfId="1354" priority="292" operator="containsText" text="Media">
      <formula>NOT(ISERROR(SEARCH("Media",I50)))</formula>
    </cfRule>
    <cfRule type="containsText" dxfId="1353" priority="293" operator="containsText" text="Muy Baja">
      <formula>NOT(ISERROR(SEARCH("Muy Baja",I50)))</formula>
    </cfRule>
    <cfRule type="containsText" dxfId="1352" priority="294" operator="containsText" text="Baja">
      <formula>NOT(ISERROR(SEARCH("Baja",I50)))</formula>
    </cfRule>
    <cfRule type="containsText" dxfId="1351" priority="295" operator="containsText" text="Muy Baja">
      <formula>NOT(ISERROR(SEARCH("Muy Baja",I50)))</formula>
    </cfRule>
    <cfRule type="containsText" dxfId="1350" priority="296" operator="containsText" text="Muy Baja">
      <formula>NOT(ISERROR(SEARCH("Muy Baja",I50)))</formula>
    </cfRule>
    <cfRule type="containsText" dxfId="1349" priority="297" operator="containsText" text="Muy Baja">
      <formula>NOT(ISERROR(SEARCH("Muy Baja",I50)))</formula>
    </cfRule>
    <cfRule type="containsText" dxfId="1348" priority="298" operator="containsText" text="Muy Baja'Tabla probabilidad'!">
      <formula>NOT(ISERROR(SEARCH("Muy Baja'Tabla probabilidad'!",I50)))</formula>
    </cfRule>
    <cfRule type="containsText" dxfId="1347" priority="299" operator="containsText" text="Muy bajo">
      <formula>NOT(ISERROR(SEARCH("Muy bajo",I50)))</formula>
    </cfRule>
    <cfRule type="containsText" dxfId="1346" priority="300" operator="containsText" text="Alta">
      <formula>NOT(ISERROR(SEARCH("Alta",I50)))</formula>
    </cfRule>
    <cfRule type="containsText" dxfId="1345" priority="301" operator="containsText" text="Media">
      <formula>NOT(ISERROR(SEARCH("Media",I50)))</formula>
    </cfRule>
    <cfRule type="containsText" dxfId="1344" priority="302" operator="containsText" text="Baja">
      <formula>NOT(ISERROR(SEARCH("Baja",I50)))</formula>
    </cfRule>
    <cfRule type="containsText" dxfId="1343" priority="303" operator="containsText" text="Muy baja">
      <formula>NOT(ISERROR(SEARCH("Muy baja",I50)))</formula>
    </cfRule>
    <cfRule type="cellIs" dxfId="1342" priority="306" operator="between">
      <formula>1</formula>
      <formula>2</formula>
    </cfRule>
    <cfRule type="cellIs" dxfId="1341" priority="307" operator="between">
      <formula>0</formula>
      <formula>2</formula>
    </cfRule>
  </conditionalFormatting>
  <conditionalFormatting sqref="I50 I55">
    <cfRule type="containsText" dxfId="1340" priority="287" operator="containsText" text="Muy Alta">
      <formula>NOT(ISERROR(SEARCH("Muy Alta",I50)))</formula>
    </cfRule>
  </conditionalFormatting>
  <conditionalFormatting sqref="Y50:Y54">
    <cfRule type="containsText" dxfId="1339" priority="279" operator="containsText" text="Muy Alta">
      <formula>NOT(ISERROR(SEARCH("Muy Alta",Y50)))</formula>
    </cfRule>
    <cfRule type="containsText" dxfId="1338" priority="280" operator="containsText" text="Alta">
      <formula>NOT(ISERROR(SEARCH("Alta",Y50)))</formula>
    </cfRule>
    <cfRule type="containsText" dxfId="1337" priority="281" operator="containsText" text="Media">
      <formula>NOT(ISERROR(SEARCH("Media",Y50)))</formula>
    </cfRule>
    <cfRule type="containsText" dxfId="1336" priority="282" operator="containsText" text="Muy Baja">
      <formula>NOT(ISERROR(SEARCH("Muy Baja",Y50)))</formula>
    </cfRule>
    <cfRule type="containsText" dxfId="1335" priority="283" operator="containsText" text="Baja">
      <formula>NOT(ISERROR(SEARCH("Baja",Y50)))</formula>
    </cfRule>
    <cfRule type="containsText" dxfId="1334" priority="284" operator="containsText" text="Muy Baja">
      <formula>NOT(ISERROR(SEARCH("Muy Baja",Y50)))</formula>
    </cfRule>
  </conditionalFormatting>
  <conditionalFormatting sqref="AC50:AC54">
    <cfRule type="containsText" dxfId="1333" priority="274" operator="containsText" text="Catastrófico">
      <formula>NOT(ISERROR(SEARCH("Catastrófico",AC50)))</formula>
    </cfRule>
    <cfRule type="containsText" dxfId="1332" priority="275" operator="containsText" text="Mayor">
      <formula>NOT(ISERROR(SEARCH("Mayor",AC50)))</formula>
    </cfRule>
    <cfRule type="containsText" dxfId="1331" priority="276" operator="containsText" text="Moderado">
      <formula>NOT(ISERROR(SEARCH("Moderado",AC50)))</formula>
    </cfRule>
    <cfRule type="containsText" dxfId="1330" priority="277" operator="containsText" text="Menor">
      <formula>NOT(ISERROR(SEARCH("Menor",AC50)))</formula>
    </cfRule>
    <cfRule type="containsText" dxfId="1329" priority="278" operator="containsText" text="Leve">
      <formula>NOT(ISERROR(SEARCH("Leve",AC50)))</formula>
    </cfRule>
  </conditionalFormatting>
  <conditionalFormatting sqref="AG50">
    <cfRule type="containsText" dxfId="1328" priority="265" operator="containsText" text="Extremo">
      <formula>NOT(ISERROR(SEARCH("Extremo",AG50)))</formula>
    </cfRule>
    <cfRule type="containsText" dxfId="1327" priority="266" operator="containsText" text="Alto">
      <formula>NOT(ISERROR(SEARCH("Alto",AG50)))</formula>
    </cfRule>
    <cfRule type="containsText" dxfId="1326" priority="267" operator="containsText" text="Moderado">
      <formula>NOT(ISERROR(SEARCH("Moderado",AG50)))</formula>
    </cfRule>
    <cfRule type="containsText" dxfId="1325" priority="268" operator="containsText" text="Menor">
      <formula>NOT(ISERROR(SEARCH("Menor",AG50)))</formula>
    </cfRule>
    <cfRule type="containsText" dxfId="1324" priority="269" operator="containsText" text="Bajo">
      <formula>NOT(ISERROR(SEARCH("Bajo",AG50)))</formula>
    </cfRule>
    <cfRule type="containsText" dxfId="1323" priority="270" operator="containsText" text="Moderado">
      <formula>NOT(ISERROR(SEARCH("Moderado",AG50)))</formula>
    </cfRule>
    <cfRule type="containsText" dxfId="1322" priority="271" operator="containsText" text="Extremo">
      <formula>NOT(ISERROR(SEARCH("Extremo",AG50)))</formula>
    </cfRule>
    <cfRule type="containsText" dxfId="1321" priority="272" operator="containsText" text="Baja">
      <formula>NOT(ISERROR(SEARCH("Baja",AG50)))</formula>
    </cfRule>
    <cfRule type="containsText" dxfId="1320" priority="273" operator="containsText" text="Alto">
      <formula>NOT(ISERROR(SEARCH("Alto",AG50)))</formula>
    </cfRule>
  </conditionalFormatting>
  <conditionalFormatting sqref="AA50:AA54">
    <cfRule type="containsText" dxfId="1319" priority="260" operator="containsText" text="Muy Alta">
      <formula>NOT(ISERROR(SEARCH("Muy Alta",AA50)))</formula>
    </cfRule>
    <cfRule type="containsText" dxfId="1318" priority="261" operator="containsText" text="Alta">
      <formula>NOT(ISERROR(SEARCH("Alta",AA50)))</formula>
    </cfRule>
    <cfRule type="containsText" dxfId="1317" priority="262" operator="containsText" text="Media">
      <formula>NOT(ISERROR(SEARCH("Media",AA50)))</formula>
    </cfRule>
    <cfRule type="containsText" dxfId="1316" priority="263" operator="containsText" text="Baja">
      <formula>NOT(ISERROR(SEARCH("Baja",AA50)))</formula>
    </cfRule>
    <cfRule type="containsText" dxfId="1315" priority="264" operator="containsText" text="Muy Baja">
      <formula>NOT(ISERROR(SEARCH("Muy Baja",AA50)))</formula>
    </cfRule>
  </conditionalFormatting>
  <conditionalFormatting sqref="AE50:AE54">
    <cfRule type="containsText" dxfId="1314" priority="255" operator="containsText" text="Catastrófico">
      <formula>NOT(ISERROR(SEARCH("Catastrófico",AE50)))</formula>
    </cfRule>
    <cfRule type="containsText" dxfId="1313" priority="256" operator="containsText" text="Moderado">
      <formula>NOT(ISERROR(SEARCH("Moderado",AE50)))</formula>
    </cfRule>
    <cfRule type="containsText" dxfId="1312" priority="257" operator="containsText" text="Menor">
      <formula>NOT(ISERROR(SEARCH("Menor",AE50)))</formula>
    </cfRule>
    <cfRule type="containsText" dxfId="1311" priority="258" operator="containsText" text="Leve">
      <formula>NOT(ISERROR(SEARCH("Leve",AE50)))</formula>
    </cfRule>
    <cfRule type="containsText" dxfId="1310" priority="259" operator="containsText" text="Mayor">
      <formula>NOT(ISERROR(SEARCH("Mayor",AE50)))</formula>
    </cfRule>
  </conditionalFormatting>
  <conditionalFormatting sqref="Y55:Y59">
    <cfRule type="containsText" dxfId="1309" priority="249" operator="containsText" text="Muy Alta">
      <formula>NOT(ISERROR(SEARCH("Muy Alta",Y55)))</formula>
    </cfRule>
    <cfRule type="containsText" dxfId="1308" priority="250" operator="containsText" text="Alta">
      <formula>NOT(ISERROR(SEARCH("Alta",Y55)))</formula>
    </cfRule>
    <cfRule type="containsText" dxfId="1307" priority="251" operator="containsText" text="Media">
      <formula>NOT(ISERROR(SEARCH("Media",Y55)))</formula>
    </cfRule>
    <cfRule type="containsText" dxfId="1306" priority="252" operator="containsText" text="Muy Baja">
      <formula>NOT(ISERROR(SEARCH("Muy Baja",Y55)))</formula>
    </cfRule>
    <cfRule type="containsText" dxfId="1305" priority="253" operator="containsText" text="Baja">
      <formula>NOT(ISERROR(SEARCH("Baja",Y55)))</formula>
    </cfRule>
    <cfRule type="containsText" dxfId="1304" priority="254" operator="containsText" text="Muy Baja">
      <formula>NOT(ISERROR(SEARCH("Muy Baja",Y55)))</formula>
    </cfRule>
  </conditionalFormatting>
  <conditionalFormatting sqref="AC55:AC59">
    <cfRule type="containsText" dxfId="1303" priority="244" operator="containsText" text="Catastrófico">
      <formula>NOT(ISERROR(SEARCH("Catastrófico",AC55)))</formula>
    </cfRule>
    <cfRule type="containsText" dxfId="1302" priority="245" operator="containsText" text="Mayor">
      <formula>NOT(ISERROR(SEARCH("Mayor",AC55)))</formula>
    </cfRule>
    <cfRule type="containsText" dxfId="1301" priority="246" operator="containsText" text="Moderado">
      <formula>NOT(ISERROR(SEARCH("Moderado",AC55)))</formula>
    </cfRule>
    <cfRule type="containsText" dxfId="1300" priority="247" operator="containsText" text="Menor">
      <formula>NOT(ISERROR(SEARCH("Menor",AC55)))</formula>
    </cfRule>
    <cfRule type="containsText" dxfId="1299" priority="248" operator="containsText" text="Leve">
      <formula>NOT(ISERROR(SEARCH("Leve",AC55)))</formula>
    </cfRule>
  </conditionalFormatting>
  <conditionalFormatting sqref="AG55">
    <cfRule type="containsText" dxfId="1298" priority="235" operator="containsText" text="Extremo">
      <formula>NOT(ISERROR(SEARCH("Extremo",AG55)))</formula>
    </cfRule>
    <cfRule type="containsText" dxfId="1297" priority="236" operator="containsText" text="Alto">
      <formula>NOT(ISERROR(SEARCH("Alto",AG55)))</formula>
    </cfRule>
    <cfRule type="containsText" dxfId="1296" priority="237" operator="containsText" text="Moderado">
      <formula>NOT(ISERROR(SEARCH("Moderado",AG55)))</formula>
    </cfRule>
    <cfRule type="containsText" dxfId="1295" priority="238" operator="containsText" text="Menor">
      <formula>NOT(ISERROR(SEARCH("Menor",AG55)))</formula>
    </cfRule>
    <cfRule type="containsText" dxfId="1294" priority="239" operator="containsText" text="Bajo">
      <formula>NOT(ISERROR(SEARCH("Bajo",AG55)))</formula>
    </cfRule>
    <cfRule type="containsText" dxfId="1293" priority="240" operator="containsText" text="Moderado">
      <formula>NOT(ISERROR(SEARCH("Moderado",AG55)))</formula>
    </cfRule>
    <cfRule type="containsText" dxfId="1292" priority="241" operator="containsText" text="Extremo">
      <formula>NOT(ISERROR(SEARCH("Extremo",AG55)))</formula>
    </cfRule>
    <cfRule type="containsText" dxfId="1291" priority="242" operator="containsText" text="Baja">
      <formula>NOT(ISERROR(SEARCH("Baja",AG55)))</formula>
    </cfRule>
    <cfRule type="containsText" dxfId="1290" priority="243" operator="containsText" text="Alto">
      <formula>NOT(ISERROR(SEARCH("Alto",AG55)))</formula>
    </cfRule>
  </conditionalFormatting>
  <conditionalFormatting sqref="AA55:AA59">
    <cfRule type="containsText" dxfId="1289" priority="230" operator="containsText" text="Muy Alta">
      <formula>NOT(ISERROR(SEARCH("Muy Alta",AA55)))</formula>
    </cfRule>
    <cfRule type="containsText" dxfId="1288" priority="231" operator="containsText" text="Alta">
      <formula>NOT(ISERROR(SEARCH("Alta",AA55)))</formula>
    </cfRule>
    <cfRule type="containsText" dxfId="1287" priority="232" operator="containsText" text="Media">
      <formula>NOT(ISERROR(SEARCH("Media",AA55)))</formula>
    </cfRule>
    <cfRule type="containsText" dxfId="1286" priority="233" operator="containsText" text="Baja">
      <formula>NOT(ISERROR(SEARCH("Baja",AA55)))</formula>
    </cfRule>
    <cfRule type="containsText" dxfId="1285" priority="234" operator="containsText" text="Muy Baja">
      <formula>NOT(ISERROR(SEARCH("Muy Baja",AA55)))</formula>
    </cfRule>
  </conditionalFormatting>
  <conditionalFormatting sqref="AE55:AE59">
    <cfRule type="containsText" dxfId="1284" priority="225" operator="containsText" text="Catastrófico">
      <formula>NOT(ISERROR(SEARCH("Catastrófico",AE55)))</formula>
    </cfRule>
    <cfRule type="containsText" dxfId="1283" priority="226" operator="containsText" text="Moderado">
      <formula>NOT(ISERROR(SEARCH("Moderado",AE55)))</formula>
    </cfRule>
    <cfRule type="containsText" dxfId="1282" priority="227" operator="containsText" text="Menor">
      <formula>NOT(ISERROR(SEARCH("Menor",AE55)))</formula>
    </cfRule>
    <cfRule type="containsText" dxfId="1281" priority="228" operator="containsText" text="Leve">
      <formula>NOT(ISERROR(SEARCH("Leve",AE55)))</formula>
    </cfRule>
    <cfRule type="containsText" dxfId="1280" priority="229" operator="containsText" text="Mayor">
      <formula>NOT(ISERROR(SEARCH("Mayor",AE55)))</formula>
    </cfRule>
  </conditionalFormatting>
  <conditionalFormatting sqref="N30">
    <cfRule type="containsText" dxfId="1279" priority="220" operator="containsText" text="Extremo">
      <formula>NOT(ISERROR(SEARCH("Extremo",N30)))</formula>
    </cfRule>
    <cfRule type="containsText" dxfId="1278" priority="221" operator="containsText" text="Alto">
      <formula>NOT(ISERROR(SEARCH("Alto",N30)))</formula>
    </cfRule>
    <cfRule type="containsText" dxfId="1277" priority="222" operator="containsText" text="Bajo">
      <formula>NOT(ISERROR(SEARCH("Bajo",N30)))</formula>
    </cfRule>
    <cfRule type="containsText" dxfId="1276" priority="223" operator="containsText" text="Moderado">
      <formula>NOT(ISERROR(SEARCH("Moderado",N30)))</formula>
    </cfRule>
    <cfRule type="containsText" dxfId="1275" priority="224" operator="containsText" text="Extremo">
      <formula>NOT(ISERROR(SEARCH("Extremo",N30)))</formula>
    </cfRule>
  </conditionalFormatting>
  <conditionalFormatting sqref="I30">
    <cfRule type="containsText" dxfId="1274" priority="197" operator="containsText" text="Muy Baja">
      <formula>NOT(ISERROR(SEARCH("Muy Baja",I30)))</formula>
    </cfRule>
    <cfRule type="containsText" dxfId="1273" priority="198" operator="containsText" text="Baja">
      <formula>NOT(ISERROR(SEARCH("Baja",I30)))</formula>
    </cfRule>
    <cfRule type="containsText" dxfId="1272" priority="200" operator="containsText" text="Muy Alta">
      <formula>NOT(ISERROR(SEARCH("Muy Alta",I30)))</formula>
    </cfRule>
    <cfRule type="containsText" dxfId="1271" priority="201" operator="containsText" text="Alta">
      <formula>NOT(ISERROR(SEARCH("Alta",I30)))</formula>
    </cfRule>
    <cfRule type="containsText" dxfId="1270" priority="202" operator="containsText" text="Media">
      <formula>NOT(ISERROR(SEARCH("Media",I30)))</formula>
    </cfRule>
    <cfRule type="containsText" dxfId="1269" priority="203" operator="containsText" text="Media">
      <formula>NOT(ISERROR(SEARCH("Media",I30)))</formula>
    </cfRule>
    <cfRule type="containsText" dxfId="1268" priority="204" operator="containsText" text="Media">
      <formula>NOT(ISERROR(SEARCH("Media",I30)))</formula>
    </cfRule>
    <cfRule type="containsText" dxfId="1267" priority="205" operator="containsText" text="Muy Baja">
      <formula>NOT(ISERROR(SEARCH("Muy Baja",I30)))</formula>
    </cfRule>
    <cfRule type="containsText" dxfId="1266" priority="206" operator="containsText" text="Baja">
      <formula>NOT(ISERROR(SEARCH("Baja",I30)))</formula>
    </cfRule>
    <cfRule type="containsText" dxfId="1265" priority="207" operator="containsText" text="Muy Baja">
      <formula>NOT(ISERROR(SEARCH("Muy Baja",I30)))</formula>
    </cfRule>
    <cfRule type="containsText" dxfId="1264" priority="208" operator="containsText" text="Muy Baja">
      <formula>NOT(ISERROR(SEARCH("Muy Baja",I30)))</formula>
    </cfRule>
    <cfRule type="containsText" dxfId="1263" priority="209" operator="containsText" text="Muy Baja">
      <formula>NOT(ISERROR(SEARCH("Muy Baja",I30)))</formula>
    </cfRule>
    <cfRule type="containsText" dxfId="1262" priority="210" operator="containsText" text="Muy Baja'Tabla probabilidad'!">
      <formula>NOT(ISERROR(SEARCH("Muy Baja'Tabla probabilidad'!",I30)))</formula>
    </cfRule>
    <cfRule type="containsText" dxfId="1261" priority="211" operator="containsText" text="Muy bajo">
      <formula>NOT(ISERROR(SEARCH("Muy bajo",I30)))</formula>
    </cfRule>
    <cfRule type="containsText" dxfId="1260" priority="212" operator="containsText" text="Alta">
      <formula>NOT(ISERROR(SEARCH("Alta",I30)))</formula>
    </cfRule>
    <cfRule type="containsText" dxfId="1259" priority="213" operator="containsText" text="Media">
      <formula>NOT(ISERROR(SEARCH("Media",I30)))</formula>
    </cfRule>
    <cfRule type="containsText" dxfId="1258" priority="214" operator="containsText" text="Baja">
      <formula>NOT(ISERROR(SEARCH("Baja",I30)))</formula>
    </cfRule>
    <cfRule type="containsText" dxfId="1257" priority="215" operator="containsText" text="Muy baja">
      <formula>NOT(ISERROR(SEARCH("Muy baja",I30)))</formula>
    </cfRule>
    <cfRule type="cellIs" dxfId="1256" priority="218" operator="between">
      <formula>1</formula>
      <formula>2</formula>
    </cfRule>
    <cfRule type="cellIs" dxfId="1255" priority="219" operator="between">
      <formula>0</formula>
      <formula>2</formula>
    </cfRule>
  </conditionalFormatting>
  <conditionalFormatting sqref="I30">
    <cfRule type="containsText" dxfId="1254" priority="199" operator="containsText" text="Muy Alta">
      <formula>NOT(ISERROR(SEARCH("Muy Alta",I30)))</formula>
    </cfRule>
  </conditionalFormatting>
  <conditionalFormatting sqref="Y30:Y34">
    <cfRule type="containsText" dxfId="1253" priority="191" operator="containsText" text="Muy Alta">
      <formula>NOT(ISERROR(SEARCH("Muy Alta",Y30)))</formula>
    </cfRule>
    <cfRule type="containsText" dxfId="1252" priority="192" operator="containsText" text="Alta">
      <formula>NOT(ISERROR(SEARCH("Alta",Y30)))</formula>
    </cfRule>
    <cfRule type="containsText" dxfId="1251" priority="193" operator="containsText" text="Media">
      <formula>NOT(ISERROR(SEARCH("Media",Y30)))</formula>
    </cfRule>
    <cfRule type="containsText" dxfId="1250" priority="194" operator="containsText" text="Muy Baja">
      <formula>NOT(ISERROR(SEARCH("Muy Baja",Y30)))</formula>
    </cfRule>
    <cfRule type="containsText" dxfId="1249" priority="195" operator="containsText" text="Baja">
      <formula>NOT(ISERROR(SEARCH("Baja",Y30)))</formula>
    </cfRule>
    <cfRule type="containsText" dxfId="1248" priority="196" operator="containsText" text="Muy Baja">
      <formula>NOT(ISERROR(SEARCH("Muy Baja",Y30)))</formula>
    </cfRule>
  </conditionalFormatting>
  <conditionalFormatting sqref="AC30:AC34">
    <cfRule type="containsText" dxfId="1247" priority="186" operator="containsText" text="Catastrófico">
      <formula>NOT(ISERROR(SEARCH("Catastrófico",AC30)))</formula>
    </cfRule>
    <cfRule type="containsText" dxfId="1246" priority="187" operator="containsText" text="Mayor">
      <formula>NOT(ISERROR(SEARCH("Mayor",AC30)))</formula>
    </cfRule>
    <cfRule type="containsText" dxfId="1245" priority="188" operator="containsText" text="Moderado">
      <formula>NOT(ISERROR(SEARCH("Moderado",AC30)))</formula>
    </cfRule>
    <cfRule type="containsText" dxfId="1244" priority="189" operator="containsText" text="Menor">
      <formula>NOT(ISERROR(SEARCH("Menor",AC30)))</formula>
    </cfRule>
    <cfRule type="containsText" dxfId="1243" priority="190" operator="containsText" text="Leve">
      <formula>NOT(ISERROR(SEARCH("Leve",AC30)))</formula>
    </cfRule>
  </conditionalFormatting>
  <conditionalFormatting sqref="AG30">
    <cfRule type="containsText" dxfId="1242" priority="177" operator="containsText" text="Extremo">
      <formula>NOT(ISERROR(SEARCH("Extremo",AG30)))</formula>
    </cfRule>
    <cfRule type="containsText" dxfId="1241" priority="178" operator="containsText" text="Alto">
      <formula>NOT(ISERROR(SEARCH("Alto",AG30)))</formula>
    </cfRule>
    <cfRule type="containsText" dxfId="1240" priority="179" operator="containsText" text="Moderado">
      <formula>NOT(ISERROR(SEARCH("Moderado",AG30)))</formula>
    </cfRule>
    <cfRule type="containsText" dxfId="1239" priority="180" operator="containsText" text="Menor">
      <formula>NOT(ISERROR(SEARCH("Menor",AG30)))</formula>
    </cfRule>
    <cfRule type="containsText" dxfId="1238" priority="181" operator="containsText" text="Bajo">
      <formula>NOT(ISERROR(SEARCH("Bajo",AG30)))</formula>
    </cfRule>
    <cfRule type="containsText" dxfId="1237" priority="182" operator="containsText" text="Moderado">
      <formula>NOT(ISERROR(SEARCH("Moderado",AG30)))</formula>
    </cfRule>
    <cfRule type="containsText" dxfId="1236" priority="183" operator="containsText" text="Extremo">
      <formula>NOT(ISERROR(SEARCH("Extremo",AG30)))</formula>
    </cfRule>
    <cfRule type="containsText" dxfId="1235" priority="184" operator="containsText" text="Baja">
      <formula>NOT(ISERROR(SEARCH("Baja",AG30)))</formula>
    </cfRule>
    <cfRule type="containsText" dxfId="1234" priority="185" operator="containsText" text="Alto">
      <formula>NOT(ISERROR(SEARCH("Alto",AG30)))</formula>
    </cfRule>
  </conditionalFormatting>
  <conditionalFormatting sqref="AA30:AA34">
    <cfRule type="containsText" dxfId="1233" priority="172" operator="containsText" text="Muy Alta">
      <formula>NOT(ISERROR(SEARCH("Muy Alta",AA30)))</formula>
    </cfRule>
    <cfRule type="containsText" dxfId="1232" priority="173" operator="containsText" text="Alta">
      <formula>NOT(ISERROR(SEARCH("Alta",AA30)))</formula>
    </cfRule>
    <cfRule type="containsText" dxfId="1231" priority="174" operator="containsText" text="Media">
      <formula>NOT(ISERROR(SEARCH("Media",AA30)))</formula>
    </cfRule>
    <cfRule type="containsText" dxfId="1230" priority="175" operator="containsText" text="Baja">
      <formula>NOT(ISERROR(SEARCH("Baja",AA30)))</formula>
    </cfRule>
    <cfRule type="containsText" dxfId="1229" priority="176" operator="containsText" text="Muy Baja">
      <formula>NOT(ISERROR(SEARCH("Muy Baja",AA30)))</formula>
    </cfRule>
  </conditionalFormatting>
  <conditionalFormatting sqref="AE30:AE34">
    <cfRule type="containsText" dxfId="1228" priority="167" operator="containsText" text="Catastrófico">
      <formula>NOT(ISERROR(SEARCH("Catastrófico",AE30)))</formula>
    </cfRule>
    <cfRule type="containsText" dxfId="1227" priority="168" operator="containsText" text="Moderado">
      <formula>NOT(ISERROR(SEARCH("Moderado",AE30)))</formula>
    </cfRule>
    <cfRule type="containsText" dxfId="1226" priority="169" operator="containsText" text="Menor">
      <formula>NOT(ISERROR(SEARCH("Menor",AE30)))</formula>
    </cfRule>
    <cfRule type="containsText" dxfId="1225" priority="170" operator="containsText" text="Leve">
      <formula>NOT(ISERROR(SEARCH("Leve",AE30)))</formula>
    </cfRule>
    <cfRule type="containsText" dxfId="1224" priority="171" operator="containsText" text="Mayor">
      <formula>NOT(ISERROR(SEARCH("Mayor",AE30)))</formula>
    </cfRule>
  </conditionalFormatting>
  <conditionalFormatting sqref="N35">
    <cfRule type="containsText" dxfId="1223" priority="162" operator="containsText" text="Extremo">
      <formula>NOT(ISERROR(SEARCH("Extremo",N35)))</formula>
    </cfRule>
    <cfRule type="containsText" dxfId="1222" priority="163" operator="containsText" text="Alto">
      <formula>NOT(ISERROR(SEARCH("Alto",N35)))</formula>
    </cfRule>
    <cfRule type="containsText" dxfId="1221" priority="164" operator="containsText" text="Bajo">
      <formula>NOT(ISERROR(SEARCH("Bajo",N35)))</formula>
    </cfRule>
    <cfRule type="containsText" dxfId="1220" priority="165" operator="containsText" text="Moderado">
      <formula>NOT(ISERROR(SEARCH("Moderado",N35)))</formula>
    </cfRule>
    <cfRule type="containsText" dxfId="1219" priority="166" operator="containsText" text="Extremo">
      <formula>NOT(ISERROR(SEARCH("Extremo",N35)))</formula>
    </cfRule>
  </conditionalFormatting>
  <conditionalFormatting sqref="I35">
    <cfRule type="containsText" dxfId="1218" priority="139" operator="containsText" text="Muy Baja">
      <formula>NOT(ISERROR(SEARCH("Muy Baja",I35)))</formula>
    </cfRule>
    <cfRule type="containsText" dxfId="1217" priority="140" operator="containsText" text="Baja">
      <formula>NOT(ISERROR(SEARCH("Baja",I35)))</formula>
    </cfRule>
    <cfRule type="containsText" dxfId="1216" priority="142" operator="containsText" text="Muy Alta">
      <formula>NOT(ISERROR(SEARCH("Muy Alta",I35)))</formula>
    </cfRule>
    <cfRule type="containsText" dxfId="1215" priority="143" operator="containsText" text="Alta">
      <formula>NOT(ISERROR(SEARCH("Alta",I35)))</formula>
    </cfRule>
    <cfRule type="containsText" dxfId="1214" priority="144" operator="containsText" text="Media">
      <formula>NOT(ISERROR(SEARCH("Media",I35)))</formula>
    </cfRule>
    <cfRule type="containsText" dxfId="1213" priority="145" operator="containsText" text="Media">
      <formula>NOT(ISERROR(SEARCH("Media",I35)))</formula>
    </cfRule>
    <cfRule type="containsText" dxfId="1212" priority="146" operator="containsText" text="Media">
      <formula>NOT(ISERROR(SEARCH("Media",I35)))</formula>
    </cfRule>
    <cfRule type="containsText" dxfId="1211" priority="147" operator="containsText" text="Muy Baja">
      <formula>NOT(ISERROR(SEARCH("Muy Baja",I35)))</formula>
    </cfRule>
    <cfRule type="containsText" dxfId="1210" priority="148" operator="containsText" text="Baja">
      <formula>NOT(ISERROR(SEARCH("Baja",I35)))</formula>
    </cfRule>
    <cfRule type="containsText" dxfId="1209" priority="149" operator="containsText" text="Muy Baja">
      <formula>NOT(ISERROR(SEARCH("Muy Baja",I35)))</formula>
    </cfRule>
    <cfRule type="containsText" dxfId="1208" priority="150" operator="containsText" text="Muy Baja">
      <formula>NOT(ISERROR(SEARCH("Muy Baja",I35)))</formula>
    </cfRule>
    <cfRule type="containsText" dxfId="1207" priority="151" operator="containsText" text="Muy Baja">
      <formula>NOT(ISERROR(SEARCH("Muy Baja",I35)))</formula>
    </cfRule>
    <cfRule type="containsText" dxfId="1206" priority="152" operator="containsText" text="Muy Baja'Tabla probabilidad'!">
      <formula>NOT(ISERROR(SEARCH("Muy Baja'Tabla probabilidad'!",I35)))</formula>
    </cfRule>
    <cfRule type="containsText" dxfId="1205" priority="153" operator="containsText" text="Muy bajo">
      <formula>NOT(ISERROR(SEARCH("Muy bajo",I35)))</formula>
    </cfRule>
    <cfRule type="containsText" dxfId="1204" priority="154" operator="containsText" text="Alta">
      <formula>NOT(ISERROR(SEARCH("Alta",I35)))</formula>
    </cfRule>
    <cfRule type="containsText" dxfId="1203" priority="155" operator="containsText" text="Media">
      <formula>NOT(ISERROR(SEARCH("Media",I35)))</formula>
    </cfRule>
    <cfRule type="containsText" dxfId="1202" priority="156" operator="containsText" text="Baja">
      <formula>NOT(ISERROR(SEARCH("Baja",I35)))</formula>
    </cfRule>
    <cfRule type="containsText" dxfId="1201" priority="157" operator="containsText" text="Muy baja">
      <formula>NOT(ISERROR(SEARCH("Muy baja",I35)))</formula>
    </cfRule>
    <cfRule type="cellIs" dxfId="1200" priority="160" operator="between">
      <formula>1</formula>
      <formula>2</formula>
    </cfRule>
    <cfRule type="cellIs" dxfId="1199" priority="161" operator="between">
      <formula>0</formula>
      <formula>2</formula>
    </cfRule>
  </conditionalFormatting>
  <conditionalFormatting sqref="I35">
    <cfRule type="containsText" dxfId="1198" priority="141" operator="containsText" text="Muy Alta">
      <formula>NOT(ISERROR(SEARCH("Muy Alta",I35)))</formula>
    </cfRule>
  </conditionalFormatting>
  <conditionalFormatting sqref="Y35:Y39">
    <cfRule type="containsText" dxfId="1197" priority="133" operator="containsText" text="Muy Alta">
      <formula>NOT(ISERROR(SEARCH("Muy Alta",Y35)))</formula>
    </cfRule>
    <cfRule type="containsText" dxfId="1196" priority="134" operator="containsText" text="Alta">
      <formula>NOT(ISERROR(SEARCH("Alta",Y35)))</formula>
    </cfRule>
    <cfRule type="containsText" dxfId="1195" priority="135" operator="containsText" text="Media">
      <formula>NOT(ISERROR(SEARCH("Media",Y35)))</formula>
    </cfRule>
    <cfRule type="containsText" dxfId="1194" priority="136" operator="containsText" text="Muy Baja">
      <formula>NOT(ISERROR(SEARCH("Muy Baja",Y35)))</formula>
    </cfRule>
    <cfRule type="containsText" dxfId="1193" priority="137" operator="containsText" text="Baja">
      <formula>NOT(ISERROR(SEARCH("Baja",Y35)))</formula>
    </cfRule>
    <cfRule type="containsText" dxfId="1192" priority="138" operator="containsText" text="Muy Baja">
      <formula>NOT(ISERROR(SEARCH("Muy Baja",Y35)))</formula>
    </cfRule>
  </conditionalFormatting>
  <conditionalFormatting sqref="AC35:AC39">
    <cfRule type="containsText" dxfId="1191" priority="128" operator="containsText" text="Catastrófico">
      <formula>NOT(ISERROR(SEARCH("Catastrófico",AC35)))</formula>
    </cfRule>
    <cfRule type="containsText" dxfId="1190" priority="129" operator="containsText" text="Mayor">
      <formula>NOT(ISERROR(SEARCH("Mayor",AC35)))</formula>
    </cfRule>
    <cfRule type="containsText" dxfId="1189" priority="130" operator="containsText" text="Moderado">
      <formula>NOT(ISERROR(SEARCH("Moderado",AC35)))</formula>
    </cfRule>
    <cfRule type="containsText" dxfId="1188" priority="131" operator="containsText" text="Menor">
      <formula>NOT(ISERROR(SEARCH("Menor",AC35)))</formula>
    </cfRule>
    <cfRule type="containsText" dxfId="1187" priority="132" operator="containsText" text="Leve">
      <formula>NOT(ISERROR(SEARCH("Leve",AC35)))</formula>
    </cfRule>
  </conditionalFormatting>
  <conditionalFormatting sqref="AG35">
    <cfRule type="containsText" dxfId="1186" priority="119" operator="containsText" text="Extremo">
      <formula>NOT(ISERROR(SEARCH("Extremo",AG35)))</formula>
    </cfRule>
    <cfRule type="containsText" dxfId="1185" priority="120" operator="containsText" text="Alto">
      <formula>NOT(ISERROR(SEARCH("Alto",AG35)))</formula>
    </cfRule>
    <cfRule type="containsText" dxfId="1184" priority="121" operator="containsText" text="Moderado">
      <formula>NOT(ISERROR(SEARCH("Moderado",AG35)))</formula>
    </cfRule>
    <cfRule type="containsText" dxfId="1183" priority="122" operator="containsText" text="Menor">
      <formula>NOT(ISERROR(SEARCH("Menor",AG35)))</formula>
    </cfRule>
    <cfRule type="containsText" dxfId="1182" priority="123" operator="containsText" text="Bajo">
      <formula>NOT(ISERROR(SEARCH("Bajo",AG35)))</formula>
    </cfRule>
    <cfRule type="containsText" dxfId="1181" priority="124" operator="containsText" text="Moderado">
      <formula>NOT(ISERROR(SEARCH("Moderado",AG35)))</formula>
    </cfRule>
    <cfRule type="containsText" dxfId="1180" priority="125" operator="containsText" text="Extremo">
      <formula>NOT(ISERROR(SEARCH("Extremo",AG35)))</formula>
    </cfRule>
    <cfRule type="containsText" dxfId="1179" priority="126" operator="containsText" text="Baja">
      <formula>NOT(ISERROR(SEARCH("Baja",AG35)))</formula>
    </cfRule>
    <cfRule type="containsText" dxfId="1178" priority="127" operator="containsText" text="Alto">
      <formula>NOT(ISERROR(SEARCH("Alto",AG35)))</formula>
    </cfRule>
  </conditionalFormatting>
  <conditionalFormatting sqref="AA35:AA39">
    <cfRule type="containsText" dxfId="1177" priority="114" operator="containsText" text="Muy Alta">
      <formula>NOT(ISERROR(SEARCH("Muy Alta",AA35)))</formula>
    </cfRule>
    <cfRule type="containsText" dxfId="1176" priority="115" operator="containsText" text="Alta">
      <formula>NOT(ISERROR(SEARCH("Alta",AA35)))</formula>
    </cfRule>
    <cfRule type="containsText" dxfId="1175" priority="116" operator="containsText" text="Media">
      <formula>NOT(ISERROR(SEARCH("Media",AA35)))</formula>
    </cfRule>
    <cfRule type="containsText" dxfId="1174" priority="117" operator="containsText" text="Baja">
      <formula>NOT(ISERROR(SEARCH("Baja",AA35)))</formula>
    </cfRule>
    <cfRule type="containsText" dxfId="1173" priority="118" operator="containsText" text="Muy Baja">
      <formula>NOT(ISERROR(SEARCH("Muy Baja",AA35)))</formula>
    </cfRule>
  </conditionalFormatting>
  <conditionalFormatting sqref="AE35:AE39">
    <cfRule type="containsText" dxfId="1172" priority="109" operator="containsText" text="Catastrófico">
      <formula>NOT(ISERROR(SEARCH("Catastrófico",AE35)))</formula>
    </cfRule>
    <cfRule type="containsText" dxfId="1171" priority="110" operator="containsText" text="Moderado">
      <formula>NOT(ISERROR(SEARCH("Moderado",AE35)))</formula>
    </cfRule>
    <cfRule type="containsText" dxfId="1170" priority="111" operator="containsText" text="Menor">
      <formula>NOT(ISERROR(SEARCH("Menor",AE35)))</formula>
    </cfRule>
    <cfRule type="containsText" dxfId="1169" priority="112" operator="containsText" text="Leve">
      <formula>NOT(ISERROR(SEARCH("Leve",AE35)))</formula>
    </cfRule>
    <cfRule type="containsText" dxfId="1168" priority="113" operator="containsText" text="Mayor">
      <formula>NOT(ISERROR(SEARCH("Mayor",AE35)))</formula>
    </cfRule>
  </conditionalFormatting>
  <conditionalFormatting sqref="L15">
    <cfRule type="containsText" dxfId="1167" priority="103" operator="containsText" text="Catastrófico">
      <formula>NOT(ISERROR(SEARCH("Catastrófico",L15)))</formula>
    </cfRule>
    <cfRule type="containsText" dxfId="1166" priority="104" operator="containsText" text="Mayor">
      <formula>NOT(ISERROR(SEARCH("Mayor",L15)))</formula>
    </cfRule>
    <cfRule type="containsText" dxfId="1165" priority="105" operator="containsText" text="Alta">
      <formula>NOT(ISERROR(SEARCH("Alta",L15)))</formula>
    </cfRule>
    <cfRule type="containsText" dxfId="1164" priority="106" operator="containsText" text="Moderado">
      <formula>NOT(ISERROR(SEARCH("Moderado",L15)))</formula>
    </cfRule>
    <cfRule type="containsText" dxfId="1163" priority="107" operator="containsText" text="Menor">
      <formula>NOT(ISERROR(SEARCH("Menor",L15)))</formula>
    </cfRule>
    <cfRule type="containsText" dxfId="1162" priority="108" operator="containsText" text="Leve">
      <formula>NOT(ISERROR(SEARCH("Leve",L15)))</formula>
    </cfRule>
  </conditionalFormatting>
  <conditionalFormatting sqref="M15">
    <cfRule type="containsText" dxfId="1161" priority="97" operator="containsText" text="Catastrófico">
      <formula>NOT(ISERROR(SEARCH("Catastrófico",M15)))</formula>
    </cfRule>
    <cfRule type="containsText" dxfId="1160" priority="98" operator="containsText" text="Mayor">
      <formula>NOT(ISERROR(SEARCH("Mayor",M15)))</formula>
    </cfRule>
    <cfRule type="containsText" dxfId="1159" priority="99" operator="containsText" text="Alta">
      <formula>NOT(ISERROR(SEARCH("Alta",M15)))</formula>
    </cfRule>
    <cfRule type="containsText" dxfId="1158" priority="100" operator="containsText" text="Moderado">
      <formula>NOT(ISERROR(SEARCH("Moderado",M15)))</formula>
    </cfRule>
    <cfRule type="containsText" dxfId="1157" priority="101" operator="containsText" text="Menor">
      <formula>NOT(ISERROR(SEARCH("Menor",M15)))</formula>
    </cfRule>
    <cfRule type="containsText" dxfId="1156" priority="102" operator="containsText" text="Leve">
      <formula>NOT(ISERROR(SEARCH("Leve",M15)))</formula>
    </cfRule>
  </conditionalFormatting>
  <conditionalFormatting sqref="L20">
    <cfRule type="containsText" dxfId="1155" priority="91" operator="containsText" text="Catastrófico">
      <formula>NOT(ISERROR(SEARCH("Catastrófico",L20)))</formula>
    </cfRule>
    <cfRule type="containsText" dxfId="1154" priority="92" operator="containsText" text="Mayor">
      <formula>NOT(ISERROR(SEARCH("Mayor",L20)))</formula>
    </cfRule>
    <cfRule type="containsText" dxfId="1153" priority="93" operator="containsText" text="Alta">
      <formula>NOT(ISERROR(SEARCH("Alta",L20)))</formula>
    </cfRule>
    <cfRule type="containsText" dxfId="1152" priority="94" operator="containsText" text="Moderado">
      <formula>NOT(ISERROR(SEARCH("Moderado",L20)))</formula>
    </cfRule>
    <cfRule type="containsText" dxfId="1151" priority="95" operator="containsText" text="Menor">
      <formula>NOT(ISERROR(SEARCH("Menor",L20)))</formula>
    </cfRule>
    <cfRule type="containsText" dxfId="1150" priority="96" operator="containsText" text="Leve">
      <formula>NOT(ISERROR(SEARCH("Leve",L20)))</formula>
    </cfRule>
  </conditionalFormatting>
  <conditionalFormatting sqref="M20">
    <cfRule type="containsText" dxfId="1149" priority="85" operator="containsText" text="Catastrófico">
      <formula>NOT(ISERROR(SEARCH("Catastrófico",M20)))</formula>
    </cfRule>
    <cfRule type="containsText" dxfId="1148" priority="86" operator="containsText" text="Mayor">
      <formula>NOT(ISERROR(SEARCH("Mayor",M20)))</formula>
    </cfRule>
    <cfRule type="containsText" dxfId="1147" priority="87" operator="containsText" text="Alta">
      <formula>NOT(ISERROR(SEARCH("Alta",M20)))</formula>
    </cfRule>
    <cfRule type="containsText" dxfId="1146" priority="88" operator="containsText" text="Moderado">
      <formula>NOT(ISERROR(SEARCH("Moderado",M20)))</formula>
    </cfRule>
    <cfRule type="containsText" dxfId="1145" priority="89" operator="containsText" text="Menor">
      <formula>NOT(ISERROR(SEARCH("Menor",M20)))</formula>
    </cfRule>
    <cfRule type="containsText" dxfId="1144" priority="90" operator="containsText" text="Leve">
      <formula>NOT(ISERROR(SEARCH("Leve",M20)))</formula>
    </cfRule>
  </conditionalFormatting>
  <conditionalFormatting sqref="L25">
    <cfRule type="containsText" dxfId="1143" priority="79" operator="containsText" text="Catastrófico">
      <formula>NOT(ISERROR(SEARCH("Catastrófico",L25)))</formula>
    </cfRule>
    <cfRule type="containsText" dxfId="1142" priority="80" operator="containsText" text="Mayor">
      <formula>NOT(ISERROR(SEARCH("Mayor",L25)))</formula>
    </cfRule>
    <cfRule type="containsText" dxfId="1141" priority="81" operator="containsText" text="Alta">
      <formula>NOT(ISERROR(SEARCH("Alta",L25)))</formula>
    </cfRule>
    <cfRule type="containsText" dxfId="1140" priority="82" operator="containsText" text="Moderado">
      <formula>NOT(ISERROR(SEARCH("Moderado",L25)))</formula>
    </cfRule>
    <cfRule type="containsText" dxfId="1139" priority="83" operator="containsText" text="Menor">
      <formula>NOT(ISERROR(SEARCH("Menor",L25)))</formula>
    </cfRule>
    <cfRule type="containsText" dxfId="1138" priority="84" operator="containsText" text="Leve">
      <formula>NOT(ISERROR(SEARCH("Leve",L25)))</formula>
    </cfRule>
  </conditionalFormatting>
  <conditionalFormatting sqref="M25">
    <cfRule type="containsText" dxfId="1137" priority="73" operator="containsText" text="Catastrófico">
      <formula>NOT(ISERROR(SEARCH("Catastrófico",M25)))</formula>
    </cfRule>
    <cfRule type="containsText" dxfId="1136" priority="74" operator="containsText" text="Mayor">
      <formula>NOT(ISERROR(SEARCH("Mayor",M25)))</formula>
    </cfRule>
    <cfRule type="containsText" dxfId="1135" priority="75" operator="containsText" text="Alta">
      <formula>NOT(ISERROR(SEARCH("Alta",M25)))</formula>
    </cfRule>
    <cfRule type="containsText" dxfId="1134" priority="76" operator="containsText" text="Moderado">
      <formula>NOT(ISERROR(SEARCH("Moderado",M25)))</formula>
    </cfRule>
    <cfRule type="containsText" dxfId="1133" priority="77" operator="containsText" text="Menor">
      <formula>NOT(ISERROR(SEARCH("Menor",M25)))</formula>
    </cfRule>
    <cfRule type="containsText" dxfId="1132" priority="78" operator="containsText" text="Leve">
      <formula>NOT(ISERROR(SEARCH("Leve",M25)))</formula>
    </cfRule>
  </conditionalFormatting>
  <conditionalFormatting sqref="L30">
    <cfRule type="containsText" dxfId="1131" priority="67" operator="containsText" text="Catastrófico">
      <formula>NOT(ISERROR(SEARCH("Catastrófico",L30)))</formula>
    </cfRule>
    <cfRule type="containsText" dxfId="1130" priority="68" operator="containsText" text="Mayor">
      <formula>NOT(ISERROR(SEARCH("Mayor",L30)))</formula>
    </cfRule>
    <cfRule type="containsText" dxfId="1129" priority="69" operator="containsText" text="Alta">
      <formula>NOT(ISERROR(SEARCH("Alta",L30)))</formula>
    </cfRule>
    <cfRule type="containsText" dxfId="1128" priority="70" operator="containsText" text="Moderado">
      <formula>NOT(ISERROR(SEARCH("Moderado",L30)))</formula>
    </cfRule>
    <cfRule type="containsText" dxfId="1127" priority="71" operator="containsText" text="Menor">
      <formula>NOT(ISERROR(SEARCH("Menor",L30)))</formula>
    </cfRule>
    <cfRule type="containsText" dxfId="1126" priority="72" operator="containsText" text="Leve">
      <formula>NOT(ISERROR(SEARCH("Leve",L30)))</formula>
    </cfRule>
  </conditionalFormatting>
  <conditionalFormatting sqref="M30">
    <cfRule type="containsText" dxfId="1125" priority="61" operator="containsText" text="Catastrófico">
      <formula>NOT(ISERROR(SEARCH("Catastrófico",M30)))</formula>
    </cfRule>
    <cfRule type="containsText" dxfId="1124" priority="62" operator="containsText" text="Mayor">
      <formula>NOT(ISERROR(SEARCH("Mayor",M30)))</formula>
    </cfRule>
    <cfRule type="containsText" dxfId="1123" priority="63" operator="containsText" text="Alta">
      <formula>NOT(ISERROR(SEARCH("Alta",M30)))</formula>
    </cfRule>
    <cfRule type="containsText" dxfId="1122" priority="64" operator="containsText" text="Moderado">
      <formula>NOT(ISERROR(SEARCH("Moderado",M30)))</formula>
    </cfRule>
    <cfRule type="containsText" dxfId="1121" priority="65" operator="containsText" text="Menor">
      <formula>NOT(ISERROR(SEARCH("Menor",M30)))</formula>
    </cfRule>
    <cfRule type="containsText" dxfId="1120" priority="66" operator="containsText" text="Leve">
      <formula>NOT(ISERROR(SEARCH("Leve",M30)))</formula>
    </cfRule>
  </conditionalFormatting>
  <conditionalFormatting sqref="L35">
    <cfRule type="containsText" dxfId="1119" priority="55" operator="containsText" text="Catastrófico">
      <formula>NOT(ISERROR(SEARCH("Catastrófico",L35)))</formula>
    </cfRule>
    <cfRule type="containsText" dxfId="1118" priority="56" operator="containsText" text="Mayor">
      <formula>NOT(ISERROR(SEARCH("Mayor",L35)))</formula>
    </cfRule>
    <cfRule type="containsText" dxfId="1117" priority="57" operator="containsText" text="Alta">
      <formula>NOT(ISERROR(SEARCH("Alta",L35)))</formula>
    </cfRule>
    <cfRule type="containsText" dxfId="1116" priority="58" operator="containsText" text="Moderado">
      <formula>NOT(ISERROR(SEARCH("Moderado",L35)))</formula>
    </cfRule>
    <cfRule type="containsText" dxfId="1115" priority="59" operator="containsText" text="Menor">
      <formula>NOT(ISERROR(SEARCH("Menor",L35)))</formula>
    </cfRule>
    <cfRule type="containsText" dxfId="1114" priority="60" operator="containsText" text="Leve">
      <formula>NOT(ISERROR(SEARCH("Leve",L35)))</formula>
    </cfRule>
  </conditionalFormatting>
  <conditionalFormatting sqref="M35">
    <cfRule type="containsText" dxfId="1113" priority="49" operator="containsText" text="Catastrófico">
      <formula>NOT(ISERROR(SEARCH("Catastrófico",M35)))</formula>
    </cfRule>
    <cfRule type="containsText" dxfId="1112" priority="50" operator="containsText" text="Mayor">
      <formula>NOT(ISERROR(SEARCH("Mayor",M35)))</formula>
    </cfRule>
    <cfRule type="containsText" dxfId="1111" priority="51" operator="containsText" text="Alta">
      <formula>NOT(ISERROR(SEARCH("Alta",M35)))</formula>
    </cfRule>
    <cfRule type="containsText" dxfId="1110" priority="52" operator="containsText" text="Moderado">
      <formula>NOT(ISERROR(SEARCH("Moderado",M35)))</formula>
    </cfRule>
    <cfRule type="containsText" dxfId="1109" priority="53" operator="containsText" text="Menor">
      <formula>NOT(ISERROR(SEARCH("Menor",M35)))</formula>
    </cfRule>
    <cfRule type="containsText" dxfId="1108" priority="54" operator="containsText" text="Leve">
      <formula>NOT(ISERROR(SEARCH("Leve",M35)))</formula>
    </cfRule>
  </conditionalFormatting>
  <conditionalFormatting sqref="L40">
    <cfRule type="containsText" dxfId="1107" priority="43" operator="containsText" text="Catastrófico">
      <formula>NOT(ISERROR(SEARCH("Catastrófico",L40)))</formula>
    </cfRule>
    <cfRule type="containsText" dxfId="1106" priority="44" operator="containsText" text="Mayor">
      <formula>NOT(ISERROR(SEARCH("Mayor",L40)))</formula>
    </cfRule>
    <cfRule type="containsText" dxfId="1105" priority="45" operator="containsText" text="Alta">
      <formula>NOT(ISERROR(SEARCH("Alta",L40)))</formula>
    </cfRule>
    <cfRule type="containsText" dxfId="1104" priority="46" operator="containsText" text="Moderado">
      <formula>NOT(ISERROR(SEARCH("Moderado",L40)))</formula>
    </cfRule>
    <cfRule type="containsText" dxfId="1103" priority="47" operator="containsText" text="Menor">
      <formula>NOT(ISERROR(SEARCH("Menor",L40)))</formula>
    </cfRule>
    <cfRule type="containsText" dxfId="1102" priority="48" operator="containsText" text="Leve">
      <formula>NOT(ISERROR(SEARCH("Leve",L40)))</formula>
    </cfRule>
  </conditionalFormatting>
  <conditionalFormatting sqref="M40">
    <cfRule type="containsText" dxfId="1101" priority="37" operator="containsText" text="Catastrófico">
      <formula>NOT(ISERROR(SEARCH("Catastrófico",M40)))</formula>
    </cfRule>
    <cfRule type="containsText" dxfId="1100" priority="38" operator="containsText" text="Mayor">
      <formula>NOT(ISERROR(SEARCH("Mayor",M40)))</formula>
    </cfRule>
    <cfRule type="containsText" dxfId="1099" priority="39" operator="containsText" text="Alta">
      <formula>NOT(ISERROR(SEARCH("Alta",M40)))</formula>
    </cfRule>
    <cfRule type="containsText" dxfId="1098" priority="40" operator="containsText" text="Moderado">
      <formula>NOT(ISERROR(SEARCH("Moderado",M40)))</formula>
    </cfRule>
    <cfRule type="containsText" dxfId="1097" priority="41" operator="containsText" text="Menor">
      <formula>NOT(ISERROR(SEARCH("Menor",M40)))</formula>
    </cfRule>
    <cfRule type="containsText" dxfId="1096" priority="42" operator="containsText" text="Leve">
      <formula>NOT(ISERROR(SEARCH("Leve",M40)))</formula>
    </cfRule>
  </conditionalFormatting>
  <conditionalFormatting sqref="L45">
    <cfRule type="containsText" dxfId="1095" priority="31" operator="containsText" text="Catastrófico">
      <formula>NOT(ISERROR(SEARCH("Catastrófico",L45)))</formula>
    </cfRule>
    <cfRule type="containsText" dxfId="1094" priority="32" operator="containsText" text="Mayor">
      <formula>NOT(ISERROR(SEARCH("Mayor",L45)))</formula>
    </cfRule>
    <cfRule type="containsText" dxfId="1093" priority="33" operator="containsText" text="Alta">
      <formula>NOT(ISERROR(SEARCH("Alta",L45)))</formula>
    </cfRule>
    <cfRule type="containsText" dxfId="1092" priority="34" operator="containsText" text="Moderado">
      <formula>NOT(ISERROR(SEARCH("Moderado",L45)))</formula>
    </cfRule>
    <cfRule type="containsText" dxfId="1091" priority="35" operator="containsText" text="Menor">
      <formula>NOT(ISERROR(SEARCH("Menor",L45)))</formula>
    </cfRule>
    <cfRule type="containsText" dxfId="1090" priority="36" operator="containsText" text="Leve">
      <formula>NOT(ISERROR(SEARCH("Leve",L45)))</formula>
    </cfRule>
  </conditionalFormatting>
  <conditionalFormatting sqref="M45">
    <cfRule type="containsText" dxfId="1089" priority="25" operator="containsText" text="Catastrófico">
      <formula>NOT(ISERROR(SEARCH("Catastrófico",M45)))</formula>
    </cfRule>
    <cfRule type="containsText" dxfId="1088" priority="26" operator="containsText" text="Mayor">
      <formula>NOT(ISERROR(SEARCH("Mayor",M45)))</formula>
    </cfRule>
    <cfRule type="containsText" dxfId="1087" priority="27" operator="containsText" text="Alta">
      <formula>NOT(ISERROR(SEARCH("Alta",M45)))</formula>
    </cfRule>
    <cfRule type="containsText" dxfId="1086" priority="28" operator="containsText" text="Moderado">
      <formula>NOT(ISERROR(SEARCH("Moderado",M45)))</formula>
    </cfRule>
    <cfRule type="containsText" dxfId="1085" priority="29" operator="containsText" text="Menor">
      <formula>NOT(ISERROR(SEARCH("Menor",M45)))</formula>
    </cfRule>
    <cfRule type="containsText" dxfId="1084" priority="30" operator="containsText" text="Leve">
      <formula>NOT(ISERROR(SEARCH("Leve",M45)))</formula>
    </cfRule>
  </conditionalFormatting>
  <conditionalFormatting sqref="L50">
    <cfRule type="containsText" dxfId="1083" priority="19" operator="containsText" text="Catastrófico">
      <formula>NOT(ISERROR(SEARCH("Catastrófico",L50)))</formula>
    </cfRule>
    <cfRule type="containsText" dxfId="1082" priority="20" operator="containsText" text="Mayor">
      <formula>NOT(ISERROR(SEARCH("Mayor",L50)))</formula>
    </cfRule>
    <cfRule type="containsText" dxfId="1081" priority="21" operator="containsText" text="Alta">
      <formula>NOT(ISERROR(SEARCH("Alta",L50)))</formula>
    </cfRule>
    <cfRule type="containsText" dxfId="1080" priority="22" operator="containsText" text="Moderado">
      <formula>NOT(ISERROR(SEARCH("Moderado",L50)))</formula>
    </cfRule>
    <cfRule type="containsText" dxfId="1079" priority="23" operator="containsText" text="Menor">
      <formula>NOT(ISERROR(SEARCH("Menor",L50)))</formula>
    </cfRule>
    <cfRule type="containsText" dxfId="1078" priority="24" operator="containsText" text="Leve">
      <formula>NOT(ISERROR(SEARCH("Leve",L50)))</formula>
    </cfRule>
  </conditionalFormatting>
  <conditionalFormatting sqref="M50">
    <cfRule type="containsText" dxfId="1077" priority="13" operator="containsText" text="Catastrófico">
      <formula>NOT(ISERROR(SEARCH("Catastrófico",M50)))</formula>
    </cfRule>
    <cfRule type="containsText" dxfId="1076" priority="14" operator="containsText" text="Mayor">
      <formula>NOT(ISERROR(SEARCH("Mayor",M50)))</formula>
    </cfRule>
    <cfRule type="containsText" dxfId="1075" priority="15" operator="containsText" text="Alta">
      <formula>NOT(ISERROR(SEARCH("Alta",M50)))</formula>
    </cfRule>
    <cfRule type="containsText" dxfId="1074" priority="16" operator="containsText" text="Moderado">
      <formula>NOT(ISERROR(SEARCH("Moderado",M50)))</formula>
    </cfRule>
    <cfRule type="containsText" dxfId="1073" priority="17" operator="containsText" text="Menor">
      <formula>NOT(ISERROR(SEARCH("Menor",M50)))</formula>
    </cfRule>
    <cfRule type="containsText" dxfId="1072" priority="18" operator="containsText" text="Leve">
      <formula>NOT(ISERROR(SEARCH("Leve",M50)))</formula>
    </cfRule>
  </conditionalFormatting>
  <conditionalFormatting sqref="L55">
    <cfRule type="containsText" dxfId="1071" priority="7" operator="containsText" text="Catastrófico">
      <formula>NOT(ISERROR(SEARCH("Catastrófico",L55)))</formula>
    </cfRule>
    <cfRule type="containsText" dxfId="1070" priority="8" operator="containsText" text="Mayor">
      <formula>NOT(ISERROR(SEARCH("Mayor",L55)))</formula>
    </cfRule>
    <cfRule type="containsText" dxfId="1069" priority="9" operator="containsText" text="Alta">
      <formula>NOT(ISERROR(SEARCH("Alta",L55)))</formula>
    </cfRule>
    <cfRule type="containsText" dxfId="1068" priority="10" operator="containsText" text="Moderado">
      <formula>NOT(ISERROR(SEARCH("Moderado",L55)))</formula>
    </cfRule>
    <cfRule type="containsText" dxfId="1067" priority="11" operator="containsText" text="Menor">
      <formula>NOT(ISERROR(SEARCH("Menor",L55)))</formula>
    </cfRule>
    <cfRule type="containsText" dxfId="1066" priority="12" operator="containsText" text="Leve">
      <formula>NOT(ISERROR(SEARCH("Leve",L55)))</formula>
    </cfRule>
  </conditionalFormatting>
  <conditionalFormatting sqref="M55">
    <cfRule type="containsText" dxfId="1065" priority="1" operator="containsText" text="Catastrófico">
      <formula>NOT(ISERROR(SEARCH("Catastrófico",M55)))</formula>
    </cfRule>
    <cfRule type="containsText" dxfId="1064" priority="2" operator="containsText" text="Mayor">
      <formula>NOT(ISERROR(SEARCH("Mayor",M55)))</formula>
    </cfRule>
    <cfRule type="containsText" dxfId="1063" priority="3" operator="containsText" text="Alta">
      <formula>NOT(ISERROR(SEARCH("Alta",M55)))</formula>
    </cfRule>
    <cfRule type="containsText" dxfId="1062" priority="4" operator="containsText" text="Moderado">
      <formula>NOT(ISERROR(SEARCH("Moderado",M55)))</formula>
    </cfRule>
    <cfRule type="containsText" dxfId="1061" priority="5" operator="containsText" text="Menor">
      <formula>NOT(ISERROR(SEARCH("Menor",M55)))</formula>
    </cfRule>
    <cfRule type="containsText" dxfId="1060" priority="6" operator="containsText" text="Leve">
      <formula>NOT(ISERROR(SEARCH("Leve",M55)))</formula>
    </cfRule>
  </conditionalFormatting>
  <dataValidations count="1">
    <dataValidation allowBlank="1" showInputMessage="1" showErrorMessage="1" prompt="Enunciar cuál es el control" sqref="P41" xr:uid="{3D36F0CE-0EB1-46EA-9DD6-B511CA92CECE}"/>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522" operator="containsText" id="{9F02675B-9CE7-4229-A372-0A4938859FE3}">
            <xm:f>NOT(ISERROR(SEARCH('Tabla probabilidad'!$B$5,I10)))</xm:f>
            <xm:f>'Tabla probabilidad'!$B$5</xm:f>
            <x14:dxf>
              <font>
                <color rgb="FF006100"/>
              </font>
              <fill>
                <patternFill>
                  <bgColor rgb="FFC6EFCE"/>
                </patternFill>
              </fill>
            </x14:dxf>
          </x14:cfRule>
          <x14:cfRule type="containsText" priority="523" operator="containsText" id="{75566273-A718-41DE-9E4F-99FAE3AB3560}">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452" operator="containsText" id="{D4FF0E69-69A3-431B-8449-DB7162D37CD2}">
            <xm:f>NOT(ISERROR(SEARCH('Tabla probabilidad'!$B$5,I15)))</xm:f>
            <xm:f>'Tabla probabilidad'!$B$5</xm:f>
            <x14:dxf>
              <font>
                <color rgb="FF006100"/>
              </font>
              <fill>
                <patternFill>
                  <bgColor rgb="FFC6EFCE"/>
                </patternFill>
              </fill>
            </x14:dxf>
          </x14:cfRule>
          <x14:cfRule type="containsText" priority="453" operator="containsText" id="{2096DD26-25F2-4DDC-B987-8B403AE36DF3}">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04" operator="containsText" id="{FA7855EA-67AF-4053-ACAC-345BFEA92858}">
            <xm:f>NOT(ISERROR(SEARCH('Tabla probabilidad'!$B$5,I50)))</xm:f>
            <xm:f>'Tabla probabilidad'!$B$5</xm:f>
            <x14:dxf>
              <font>
                <color rgb="FF006100"/>
              </font>
              <fill>
                <patternFill>
                  <bgColor rgb="FFC6EFCE"/>
                </patternFill>
              </fill>
            </x14:dxf>
          </x14:cfRule>
          <x14:cfRule type="containsText" priority="305" operator="containsText" id="{FCA30329-5CB5-4C21-BB0A-650302913A39}">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16" operator="containsText" id="{18AC74D0-A259-416E-B19E-78EB10636EE0}">
            <xm:f>NOT(ISERROR(SEARCH('Tabla probabilidad'!$B$5,I30)))</xm:f>
            <xm:f>'Tabla probabilidad'!$B$5</xm:f>
            <x14:dxf>
              <font>
                <color rgb="FF006100"/>
              </font>
              <fill>
                <patternFill>
                  <bgColor rgb="FFC6EFCE"/>
                </patternFill>
              </fill>
            </x14:dxf>
          </x14:cfRule>
          <x14:cfRule type="containsText" priority="217" operator="containsText" id="{859A9FB3-BD79-4A6A-96FC-B2F44595AEAE}">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58" operator="containsText" id="{77FCC933-ED44-4A83-80FD-563BBF84800B}">
            <xm:f>NOT(ISERROR(SEARCH('Tabla probabilidad'!$B$5,I35)))</xm:f>
            <xm:f>'Tabla probabilidad'!$B$5</xm:f>
            <x14:dxf>
              <font>
                <color rgb="FF006100"/>
              </font>
              <fill>
                <patternFill>
                  <bgColor rgb="FFC6EFCE"/>
                </patternFill>
              </fill>
            </x14:dxf>
          </x14:cfRule>
          <x14:cfRule type="containsText" priority="159" operator="containsText" id="{ECF3207B-B7AF-4E2F-AA9E-E8FB54D4ECE0}">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633013DF-6AD4-4823-82E9-0B257B47E7C5}">
          <x14:formula1>
            <xm:f>LISTA!$D$3:$D$31</xm:f>
          </x14:formula1>
          <xm:sqref>K10:K59</xm:sqref>
        </x14:dataValidation>
        <x14:dataValidation type="list" allowBlank="1" showInputMessage="1" showErrorMessage="1" xr:uid="{0F0CC7C9-482A-4871-94D1-509D8239A354}">
          <x14:formula1>
            <xm:f>LISTA!$B$3:$B$9</xm:f>
          </x14:formula1>
          <xm:sqref>C10:C59</xm:sqref>
        </x14:dataValidation>
        <x14:dataValidation type="list" allowBlank="1" showInputMessage="1" showErrorMessage="1" xr:uid="{BCB56C1E-97CF-4086-A2BB-20C6946C64D5}">
          <x14:formula1>
            <xm:f>LISTA!$I$3:$I$4</xm:f>
          </x14:formula1>
          <xm:sqref>W10:W59</xm:sqref>
        </x14:dataValidation>
        <x14:dataValidation type="list" allowBlank="1" showInputMessage="1" showErrorMessage="1" xr:uid="{D4DE65C7-2837-458B-AC30-DE83ECBBF4FD}">
          <x14:formula1>
            <xm:f>LISTA!$H$3:$H$4</xm:f>
          </x14:formula1>
          <xm:sqref>V10:V59</xm:sqref>
        </x14:dataValidation>
        <x14:dataValidation type="list" allowBlank="1" showInputMessage="1" showErrorMessage="1" xr:uid="{0EFD35E5-0636-47CA-BE0D-8AFF45D5E00C}">
          <x14:formula1>
            <xm:f>LISTA!$G$3:$G$4</xm:f>
          </x14:formula1>
          <xm:sqref>U10:U59</xm:sqref>
        </x14:dataValidation>
        <x14:dataValidation type="list" allowBlank="1" showInputMessage="1" showErrorMessage="1" xr:uid="{051E51C7-B589-41BC-88FF-DEF9B958853B}">
          <x14:formula1>
            <xm:f>LISTA!$F$3:$F$4</xm:f>
          </x14:formula1>
          <xm:sqref>S10:S59</xm:sqref>
        </x14:dataValidation>
        <x14:dataValidation type="list" allowBlank="1" showInputMessage="1" showErrorMessage="1" xr:uid="{E2B657DD-07AE-4E7E-9676-F75738DDFA9B}">
          <x14:formula1>
            <xm:f>LISTA!$E$3:$E$5</xm:f>
          </x14:formula1>
          <xm:sqref>R10:R59</xm:sqref>
        </x14:dataValidation>
        <x14:dataValidation type="list" allowBlank="1" showInputMessage="1" showErrorMessage="1" xr:uid="{046848B0-4D3C-4951-A045-664520D6D22B}">
          <x14:formula1>
            <xm:f>LISTA!$C$3:$C$10</xm:f>
          </x14:formula1>
          <xm:sqref>G55:G59</xm:sqref>
        </x14:dataValidation>
        <x14:dataValidation type="list" allowBlank="1" showInputMessage="1" showErrorMessage="1" xr:uid="{9C96D2E3-C6D0-4B76-B373-C22F1D7A15F4}">
          <x14:formula1>
            <xm:f>LISTA!$K$3:$K$6</xm:f>
          </x14:formula1>
          <xm:sqref>AH10 AH45 AH15 AH35 AH40 AH20 AH25 AH30 AH50 AH55</xm:sqref>
        </x14:dataValidation>
        <x14:dataValidation type="list" allowBlank="1" showInputMessage="1" showErrorMessage="1" xr:uid="{C85619B3-1E26-4486-9BF2-DD1F845E5885}">
          <x14:formula1>
            <xm:f>LISTA!$J$3:$J$4</xm:f>
          </x14:formula1>
          <xm:sqref>AN10 AN45 AN15 AN35 AN40 AN20 AN25 AN30 AN50 AN55</xm:sqref>
        </x14:dataValidation>
        <x14:dataValidation type="list" allowBlank="1" showInputMessage="1" showErrorMessage="1" xr:uid="{A890B8FE-ED1A-4F59-878C-B5AC81F674C6}">
          <x14:formula1>
            <xm:f>LISTA!$C$3:$C$9</xm:f>
          </x14:formula1>
          <xm:sqref>G10 G15 G20 G40 G45 G50 G35 G25 G30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DA7C-073B-4A2C-B15A-B7EEAB2014C7}">
  <sheetPr>
    <tabColor theme="4" tint="-0.249977111117893"/>
  </sheetPr>
  <dimension ref="A1:KL60"/>
  <sheetViews>
    <sheetView zoomScale="60" zoomScaleNormal="60" workbookViewId="0">
      <selection sqref="A1:C2"/>
    </sheetView>
  </sheetViews>
  <sheetFormatPr baseColWidth="10" defaultColWidth="11.42578125"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9.140625"/>
    <col min="11" max="11" width="28.5703125" customWidth="1"/>
    <col min="12" max="12" width="22.85546875" customWidth="1"/>
    <col min="13" max="15" width="9.140625"/>
    <col min="16" max="16" width="33.42578125" customWidth="1"/>
    <col min="17" max="17" width="18.28515625" customWidth="1"/>
    <col min="18" max="20" width="9.1406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9.140625"/>
    <col min="33" max="33" width="13.42578125" customWidth="1"/>
    <col min="34" max="34" width="21.140625" customWidth="1"/>
    <col min="35" max="35" width="10"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75" customFormat="1" ht="16.5" customHeight="1" x14ac:dyDescent="0.3">
      <c r="A1" s="339"/>
      <c r="B1" s="340"/>
      <c r="C1" s="340"/>
      <c r="D1" s="329" t="s">
        <v>13</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14</v>
      </c>
      <c r="AM1" s="331"/>
      <c r="AN1" s="33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x14ac:dyDescent="0.3">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x14ac:dyDescent="0.3">
      <c r="A3" s="2"/>
      <c r="B3" s="2"/>
      <c r="C3" s="3"/>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x14ac:dyDescent="0.3">
      <c r="A4" s="332" t="s">
        <v>15</v>
      </c>
      <c r="B4" s="333"/>
      <c r="C4" s="334"/>
      <c r="D4" s="335" t="s">
        <v>16</v>
      </c>
      <c r="E4" s="336"/>
      <c r="F4" s="336"/>
      <c r="G4" s="336"/>
      <c r="H4" s="336"/>
      <c r="I4" s="336"/>
      <c r="J4" s="336"/>
      <c r="K4" s="336"/>
      <c r="L4" s="336"/>
      <c r="M4" s="336"/>
      <c r="N4" s="337"/>
      <c r="O4" s="338"/>
      <c r="P4" s="338"/>
      <c r="Q4" s="338"/>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x14ac:dyDescent="0.3">
      <c r="A5" s="332" t="s">
        <v>17</v>
      </c>
      <c r="B5" s="333"/>
      <c r="C5" s="334"/>
      <c r="D5" s="335" t="s">
        <v>18</v>
      </c>
      <c r="E5" s="336"/>
      <c r="F5" s="336"/>
      <c r="G5" s="336"/>
      <c r="H5" s="336"/>
      <c r="I5" s="336"/>
      <c r="J5" s="336"/>
      <c r="K5" s="336"/>
      <c r="L5" s="336"/>
      <c r="M5" s="336"/>
      <c r="N5" s="337"/>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x14ac:dyDescent="0.3">
      <c r="A6" s="332" t="s">
        <v>19</v>
      </c>
      <c r="B6" s="333"/>
      <c r="C6" s="334"/>
      <c r="D6" s="343" t="s">
        <v>20</v>
      </c>
      <c r="E6" s="344"/>
      <c r="F6" s="344"/>
      <c r="G6" s="344"/>
      <c r="H6" s="344"/>
      <c r="I6" s="344"/>
      <c r="J6" s="344"/>
      <c r="K6" s="344"/>
      <c r="L6" s="344"/>
      <c r="M6" s="344"/>
      <c r="N6" s="345"/>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x14ac:dyDescent="0.3">
      <c r="A7" s="326" t="s">
        <v>21</v>
      </c>
      <c r="B7" s="327"/>
      <c r="C7" s="327"/>
      <c r="D7" s="327"/>
      <c r="E7" s="327"/>
      <c r="F7" s="327"/>
      <c r="G7" s="327"/>
      <c r="H7" s="328"/>
      <c r="I7" s="326" t="s">
        <v>22</v>
      </c>
      <c r="J7" s="327"/>
      <c r="K7" s="327"/>
      <c r="L7" s="327"/>
      <c r="M7" s="327"/>
      <c r="N7" s="328"/>
      <c r="O7" s="326" t="s">
        <v>23</v>
      </c>
      <c r="P7" s="327"/>
      <c r="Q7" s="327"/>
      <c r="R7" s="327"/>
      <c r="S7" s="327"/>
      <c r="T7" s="327"/>
      <c r="U7" s="327"/>
      <c r="V7" s="327"/>
      <c r="W7" s="328"/>
      <c r="X7" s="326" t="s">
        <v>24</v>
      </c>
      <c r="Y7" s="327"/>
      <c r="Z7" s="327"/>
      <c r="AA7" s="327"/>
      <c r="AB7" s="327"/>
      <c r="AC7" s="327"/>
      <c r="AD7" s="327"/>
      <c r="AE7" s="327"/>
      <c r="AF7" s="327"/>
      <c r="AG7" s="327"/>
      <c r="AH7" s="328"/>
      <c r="AI7" s="326" t="s">
        <v>25</v>
      </c>
      <c r="AJ7" s="327"/>
      <c r="AK7" s="327"/>
      <c r="AL7" s="327"/>
      <c r="AM7" s="327"/>
      <c r="AN7" s="346"/>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x14ac:dyDescent="0.3">
      <c r="A8" s="320" t="s">
        <v>26</v>
      </c>
      <c r="B8" s="320" t="s">
        <v>27</v>
      </c>
      <c r="C8" s="322" t="s">
        <v>28</v>
      </c>
      <c r="D8" s="317" t="s">
        <v>29</v>
      </c>
      <c r="E8" s="317" t="s">
        <v>30</v>
      </c>
      <c r="F8" s="324" t="s">
        <v>31</v>
      </c>
      <c r="G8" s="310" t="s">
        <v>32</v>
      </c>
      <c r="H8" s="317" t="s">
        <v>33</v>
      </c>
      <c r="I8" s="318" t="s">
        <v>34</v>
      </c>
      <c r="J8" s="319" t="s">
        <v>35</v>
      </c>
      <c r="K8" s="310" t="s">
        <v>36</v>
      </c>
      <c r="L8" s="310" t="s">
        <v>37</v>
      </c>
      <c r="M8" s="319" t="s">
        <v>35</v>
      </c>
      <c r="N8" s="317" t="s">
        <v>38</v>
      </c>
      <c r="O8" s="314" t="s">
        <v>39</v>
      </c>
      <c r="P8" s="309" t="s">
        <v>40</v>
      </c>
      <c r="Q8" s="310" t="s">
        <v>41</v>
      </c>
      <c r="R8" s="309" t="s">
        <v>42</v>
      </c>
      <c r="S8" s="309"/>
      <c r="T8" s="309"/>
      <c r="U8" s="309"/>
      <c r="V8" s="309"/>
      <c r="W8" s="309"/>
      <c r="X8" s="313" t="s">
        <v>43</v>
      </c>
      <c r="Y8" s="314" t="s">
        <v>44</v>
      </c>
      <c r="Z8" s="314" t="s">
        <v>35</v>
      </c>
      <c r="AA8" s="167"/>
      <c r="AB8" s="167"/>
      <c r="AC8" s="314" t="s">
        <v>45</v>
      </c>
      <c r="AD8" s="314" t="s">
        <v>35</v>
      </c>
      <c r="AE8" s="167"/>
      <c r="AF8" s="167"/>
      <c r="AG8" s="313" t="s">
        <v>46</v>
      </c>
      <c r="AH8" s="314" t="s">
        <v>47</v>
      </c>
      <c r="AI8" s="309" t="s">
        <v>25</v>
      </c>
      <c r="AJ8" s="309" t="s">
        <v>48</v>
      </c>
      <c r="AK8" s="309" t="s">
        <v>49</v>
      </c>
      <c r="AL8" s="309" t="s">
        <v>50</v>
      </c>
      <c r="AM8" s="311" t="s">
        <v>51</v>
      </c>
      <c r="AN8" s="311" t="s">
        <v>52</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x14ac:dyDescent="0.25">
      <c r="A9" s="321"/>
      <c r="B9" s="325"/>
      <c r="C9" s="323"/>
      <c r="D9" s="310"/>
      <c r="E9" s="310"/>
      <c r="F9" s="323"/>
      <c r="G9" s="318"/>
      <c r="H9" s="310"/>
      <c r="I9" s="318"/>
      <c r="J9" s="319"/>
      <c r="K9" s="318"/>
      <c r="L9" s="318"/>
      <c r="M9" s="319"/>
      <c r="N9" s="310"/>
      <c r="O9" s="315"/>
      <c r="P9" s="310"/>
      <c r="Q9" s="318"/>
      <c r="R9" s="160" t="s">
        <v>53</v>
      </c>
      <c r="S9" s="160" t="s">
        <v>54</v>
      </c>
      <c r="T9" s="160" t="s">
        <v>55</v>
      </c>
      <c r="U9" s="160" t="s">
        <v>56</v>
      </c>
      <c r="V9" s="160" t="s">
        <v>57</v>
      </c>
      <c r="W9" s="160" t="s">
        <v>58</v>
      </c>
      <c r="X9" s="314"/>
      <c r="Y9" s="316"/>
      <c r="Z9" s="316"/>
      <c r="AA9" s="170" t="s">
        <v>59</v>
      </c>
      <c r="AB9" s="170" t="s">
        <v>35</v>
      </c>
      <c r="AC9" s="316"/>
      <c r="AD9" s="316"/>
      <c r="AE9" s="168" t="s">
        <v>45</v>
      </c>
      <c r="AF9" s="168" t="s">
        <v>35</v>
      </c>
      <c r="AG9" s="314"/>
      <c r="AH9" s="315"/>
      <c r="AI9" s="310"/>
      <c r="AJ9" s="310"/>
      <c r="AK9" s="310"/>
      <c r="AL9" s="310"/>
      <c r="AM9" s="312"/>
      <c r="AN9" s="312"/>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117.75" customHeight="1" x14ac:dyDescent="0.25">
      <c r="A10" s="296">
        <v>1</v>
      </c>
      <c r="B10" s="290" t="s">
        <v>60</v>
      </c>
      <c r="C10" s="296" t="s">
        <v>61</v>
      </c>
      <c r="D10" s="301" t="s">
        <v>62</v>
      </c>
      <c r="E10" s="296" t="s">
        <v>63</v>
      </c>
      <c r="F10" s="301" t="s">
        <v>64</v>
      </c>
      <c r="G10" s="296" t="s">
        <v>65</v>
      </c>
      <c r="H10" s="296">
        <v>2000</v>
      </c>
      <c r="I10" s="302" t="str">
        <f>IF(H10&lt;=2,'Tabla probabilidad'!$B$5,IF(H10&lt;=24,'Tabla probabilidad'!$B$6,IF(H10&lt;=500,'Tabla probabilidad'!$B$7,IF(H10&lt;=5000,'Tabla probabilidad'!$B$8,IF(H10&gt;5000,'Tabla probabilidad'!$B$9)))))</f>
        <v>Alta</v>
      </c>
      <c r="J10" s="303">
        <f>IF(H10&lt;=2,'Tabla probabilidad'!$D$5,IF(H10&lt;=24,'Tabla probabilidad'!$D$6,IF(H10&lt;=500,'Tabla probabilidad'!$D$7,IF(H10&lt;=5000,'Tabla probabilidad'!$D$8,IF(H10&gt;5000,'Tabla probabilidad'!$D$9)))))</f>
        <v>0.8</v>
      </c>
      <c r="K10" s="296" t="s">
        <v>66</v>
      </c>
      <c r="L10" s="2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2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296" t="str">
        <f>VLOOKUP((I10&amp;L10),Hoja1!$B$4:$C$28,2,0)</f>
        <v xml:space="preserve">Alto </v>
      </c>
      <c r="O10" s="161">
        <v>1</v>
      </c>
      <c r="P10" s="98" t="s">
        <v>67</v>
      </c>
      <c r="Q10" s="161" t="str">
        <f t="shared" ref="Q10:Q59" si="0">IF(R10="Preventivo","Probabilidad",IF(R10="Detectivo","Probabilidad", IF(R10="Correctivo","Impacto")))</f>
        <v>Probabilidad</v>
      </c>
      <c r="R10" s="161" t="s">
        <v>68</v>
      </c>
      <c r="S10" s="161" t="s">
        <v>69</v>
      </c>
      <c r="T10" s="162">
        <f>VLOOKUP(R10&amp;S10,Hoja1!$Q$4:$R$9,2,0)</f>
        <v>0.45</v>
      </c>
      <c r="U10" s="161" t="s">
        <v>70</v>
      </c>
      <c r="V10" s="161" t="s">
        <v>71</v>
      </c>
      <c r="W10" s="161" t="s">
        <v>72</v>
      </c>
      <c r="X10" s="162">
        <f>IF(Q10="Probabilidad",($J$10*T10),IF(Q10="Impacto"," "))</f>
        <v>0.36000000000000004</v>
      </c>
      <c r="Y10" s="162" t="str">
        <f>IF(Z10&lt;=20%,'Tabla probabilidad'!$B$5,IF(Z10&lt;=40%,'Tabla probabilidad'!$B$6,IF(Z10&lt;=60%,'Tabla probabilidad'!$B$7,IF(Z10&lt;=80%,'Tabla probabilidad'!$B$8,IF(Z10&lt;=100%,'Tabla probabilidad'!$B$9)))))</f>
        <v>Media</v>
      </c>
      <c r="Z10" s="162">
        <f>IF(R10="Preventivo",($J$10-($J$10*T10)),IF(R10="Detectivo",($J$10-($J$10*T10)),IF(R10="Correctivo",($J$10))))</f>
        <v>0.44</v>
      </c>
      <c r="AA10" s="298" t="str">
        <f>IF(AB10&lt;=20%,'Tabla probabilidad'!$B$5,IF(AB10&lt;=40%,'Tabla probabilidad'!$B$6,IF(AB10&lt;=60%,'Tabla probabilidad'!$B$7,IF(AB10&lt;=80%,'Tabla probabilidad'!$B$8,IF(AB10&lt;=100%,'Tabla probabilidad'!$B$9)))))</f>
        <v>Media</v>
      </c>
      <c r="AB10" s="298">
        <f>AVERAGE(Z10:Z14)</f>
        <v>0.44000000000000006</v>
      </c>
      <c r="AC10" s="162" t="str">
        <f t="shared" ref="AC10:AC59" si="1">IF(AD10&lt;=20%,"Leve",IF(AD10&lt;=40%,"Menor",IF(AD10&lt;=60%,"Moderado",IF(AD10&lt;=80%,"Mayor",IF(AD10&lt;=100%,"Catastrófico")))))</f>
        <v>Mayor</v>
      </c>
      <c r="AD10" s="162">
        <f>IF(Q10="Probabilidad",(($M$10-0)),IF(Q10="Impacto",($M$10-($M$10*T10))))</f>
        <v>0.8</v>
      </c>
      <c r="AE10" s="298" t="str">
        <f>IF(AF10&lt;=20%,"Leve",IF(AF10&lt;=40%,"Menor",IF(AF10&lt;=60%,"Moderado",IF(AF10&lt;=80%,"Mayor",IF(AF10&lt;=100%,"Catastrófico")))))</f>
        <v>Mayor</v>
      </c>
      <c r="AF10" s="298">
        <f>AVERAGE(AD10:AD14)</f>
        <v>0.8</v>
      </c>
      <c r="AG10" s="290" t="str">
        <f>VLOOKUP(AA10&amp;AE10,Hoja1!$B$4:$C$28,2,0)</f>
        <v xml:space="preserve">Alto </v>
      </c>
      <c r="AH10" s="296" t="s">
        <v>73</v>
      </c>
      <c r="AI10" s="296" t="s">
        <v>652</v>
      </c>
      <c r="AJ10" s="296" t="s">
        <v>653</v>
      </c>
      <c r="AK10" s="296" t="s">
        <v>654</v>
      </c>
      <c r="AL10" s="296" t="s">
        <v>655</v>
      </c>
      <c r="AM10" s="296" t="s">
        <v>655</v>
      </c>
      <c r="AN10" s="296"/>
    </row>
    <row r="11" spans="1:298" ht="92.25" customHeight="1" x14ac:dyDescent="0.25">
      <c r="A11" s="296"/>
      <c r="B11" s="291"/>
      <c r="C11" s="296"/>
      <c r="D11" s="301"/>
      <c r="E11" s="296"/>
      <c r="F11" s="301"/>
      <c r="G11" s="296"/>
      <c r="H11" s="296"/>
      <c r="I11" s="302"/>
      <c r="J11" s="303"/>
      <c r="K11" s="296"/>
      <c r="L11" s="297"/>
      <c r="M11" s="297"/>
      <c r="N11" s="296"/>
      <c r="O11" s="161">
        <v>2</v>
      </c>
      <c r="P11" s="98" t="s">
        <v>74</v>
      </c>
      <c r="Q11" s="161" t="str">
        <f t="shared" si="0"/>
        <v>Probabilidad</v>
      </c>
      <c r="R11" s="161" t="s">
        <v>68</v>
      </c>
      <c r="S11" s="161" t="s">
        <v>69</v>
      </c>
      <c r="T11" s="162">
        <f>VLOOKUP(R11&amp;S11,Hoja1!$Q$4:$R$9,2,0)</f>
        <v>0.45</v>
      </c>
      <c r="U11" s="161" t="s">
        <v>70</v>
      </c>
      <c r="V11" s="161" t="s">
        <v>71</v>
      </c>
      <c r="W11" s="161" t="s">
        <v>72</v>
      </c>
      <c r="X11" s="162">
        <f>IF(Q11="Probabilidad",($J$10*T11),IF(Q11="Impacto"," "))</f>
        <v>0.36000000000000004</v>
      </c>
      <c r="Y11" s="162" t="str">
        <f>IF(Z11&lt;=20%,'Tabla probabilidad'!$B$5,IF(Z11&lt;=40%,'Tabla probabilidad'!$B$6,IF(Z11&lt;=60%,'Tabla probabilidad'!$B$7,IF(Z11&lt;=80%,'Tabla probabilidad'!$B$8,IF(Z11&lt;=100%,'Tabla probabilidad'!$B$9)))))</f>
        <v>Media</v>
      </c>
      <c r="Z11" s="162">
        <f t="shared" ref="Z11:Z14" si="2">IF(R11="Preventivo",($J$10-($J$10*T11)),IF(R11="Detectivo",($J$10-($J$10*T11)),IF(R11="Correctivo",($J$10))))</f>
        <v>0.44</v>
      </c>
      <c r="AA11" s="299"/>
      <c r="AB11" s="299"/>
      <c r="AC11" s="162" t="str">
        <f t="shared" si="1"/>
        <v>Mayor</v>
      </c>
      <c r="AD11" s="162">
        <f>IF(Q11="Probabilidad",(($M$10-0)),IF(Q11="Impacto",($M$10-($M$10*T11))))</f>
        <v>0.8</v>
      </c>
      <c r="AE11" s="299"/>
      <c r="AF11" s="299"/>
      <c r="AG11" s="291"/>
      <c r="AH11" s="296"/>
      <c r="AI11" s="296"/>
      <c r="AJ11" s="296"/>
      <c r="AK11" s="296"/>
      <c r="AL11" s="296"/>
      <c r="AM11" s="296"/>
      <c r="AN11" s="296"/>
    </row>
    <row r="12" spans="1:298" ht="86.25" customHeight="1" x14ac:dyDescent="0.25">
      <c r="A12" s="296"/>
      <c r="B12" s="291"/>
      <c r="C12" s="296"/>
      <c r="D12" s="301"/>
      <c r="E12" s="296"/>
      <c r="F12" s="301"/>
      <c r="G12" s="296"/>
      <c r="H12" s="296"/>
      <c r="I12" s="302"/>
      <c r="J12" s="303"/>
      <c r="K12" s="296"/>
      <c r="L12" s="297"/>
      <c r="M12" s="297"/>
      <c r="N12" s="296"/>
      <c r="O12" s="161">
        <v>3</v>
      </c>
      <c r="P12" s="98" t="s">
        <v>75</v>
      </c>
      <c r="Q12" s="161" t="str">
        <f t="shared" si="0"/>
        <v>Probabilidad</v>
      </c>
      <c r="R12" s="161" t="s">
        <v>68</v>
      </c>
      <c r="S12" s="161" t="s">
        <v>69</v>
      </c>
      <c r="T12" s="162">
        <f>VLOOKUP(R12&amp;S12,Hoja1!$Q$4:$R$9,2,0)</f>
        <v>0.45</v>
      </c>
      <c r="U12" s="161" t="s">
        <v>70</v>
      </c>
      <c r="V12" s="161" t="s">
        <v>71</v>
      </c>
      <c r="W12" s="161" t="s">
        <v>72</v>
      </c>
      <c r="X12" s="162">
        <f t="shared" ref="X12:X14" si="3">IF(Q12="Probabilidad",($J$10*T12),IF(Q12="Impacto"," "))</f>
        <v>0.36000000000000004</v>
      </c>
      <c r="Y12" s="162" t="str">
        <f>IF(Z12&lt;=20%,'Tabla probabilidad'!$B$5,IF(Z12&lt;=40%,'Tabla probabilidad'!$B$6,IF(Z12&lt;=60%,'Tabla probabilidad'!$B$7,IF(Z12&lt;=80%,'Tabla probabilidad'!$B$8,IF(Z12&lt;=100%,'Tabla probabilidad'!$B$9)))))</f>
        <v>Media</v>
      </c>
      <c r="Z12" s="162">
        <f t="shared" si="2"/>
        <v>0.44</v>
      </c>
      <c r="AA12" s="299"/>
      <c r="AB12" s="299"/>
      <c r="AC12" s="162" t="str">
        <f t="shared" si="1"/>
        <v>Mayor</v>
      </c>
      <c r="AD12" s="162">
        <f>IF(Q12="Probabilidad",(($M$10-0)),IF(Q12="Impacto",($M$10-($M$10*T12))))</f>
        <v>0.8</v>
      </c>
      <c r="AE12" s="299"/>
      <c r="AF12" s="299"/>
      <c r="AG12" s="291"/>
      <c r="AH12" s="296"/>
      <c r="AI12" s="296"/>
      <c r="AJ12" s="296"/>
      <c r="AK12" s="296"/>
      <c r="AL12" s="296"/>
      <c r="AM12" s="296"/>
      <c r="AN12" s="296"/>
    </row>
    <row r="13" spans="1:298" ht="112.5" customHeight="1" x14ac:dyDescent="0.25">
      <c r="A13" s="296"/>
      <c r="B13" s="291"/>
      <c r="C13" s="296"/>
      <c r="D13" s="301"/>
      <c r="E13" s="296"/>
      <c r="F13" s="301"/>
      <c r="G13" s="296"/>
      <c r="H13" s="296"/>
      <c r="I13" s="302"/>
      <c r="J13" s="303"/>
      <c r="K13" s="296"/>
      <c r="L13" s="297"/>
      <c r="M13" s="297"/>
      <c r="N13" s="296"/>
      <c r="O13" s="161">
        <v>4</v>
      </c>
      <c r="P13" s="98" t="s">
        <v>76</v>
      </c>
      <c r="Q13" s="161" t="str">
        <f t="shared" si="0"/>
        <v>Probabilidad</v>
      </c>
      <c r="R13" s="161" t="s">
        <v>68</v>
      </c>
      <c r="S13" s="161" t="s">
        <v>69</v>
      </c>
      <c r="T13" s="162">
        <f>VLOOKUP(R13&amp;S13,Hoja1!$Q$4:$R$9,2,0)</f>
        <v>0.45</v>
      </c>
      <c r="U13" s="161" t="s">
        <v>70</v>
      </c>
      <c r="V13" s="161" t="s">
        <v>71</v>
      </c>
      <c r="W13" s="161" t="s">
        <v>72</v>
      </c>
      <c r="X13" s="162">
        <f t="shared" si="3"/>
        <v>0.36000000000000004</v>
      </c>
      <c r="Y13" s="162" t="str">
        <f>IF(Z13&lt;=20%,'Tabla probabilidad'!$B$5,IF(Z13&lt;=40%,'Tabla probabilidad'!$B$6,IF(Z13&lt;=60%,'Tabla probabilidad'!$B$7,IF(Z13&lt;=80%,'Tabla probabilidad'!$B$8,IF(Z13&lt;=100%,'Tabla probabilidad'!$B$9)))))</f>
        <v>Media</v>
      </c>
      <c r="Z13" s="162">
        <f t="shared" si="2"/>
        <v>0.44</v>
      </c>
      <c r="AA13" s="299"/>
      <c r="AB13" s="299"/>
      <c r="AC13" s="162" t="str">
        <f t="shared" si="1"/>
        <v>Mayor</v>
      </c>
      <c r="AD13" s="162">
        <f>IF(Q13="Probabilidad",(($M$10-0)),IF(Q13="Impacto",($M$10-($M$10*T13))))</f>
        <v>0.8</v>
      </c>
      <c r="AE13" s="299"/>
      <c r="AF13" s="299"/>
      <c r="AG13" s="291"/>
      <c r="AH13" s="296"/>
      <c r="AI13" s="296"/>
      <c r="AJ13" s="296"/>
      <c r="AK13" s="296"/>
      <c r="AL13" s="296"/>
      <c r="AM13" s="296"/>
      <c r="AN13" s="296"/>
    </row>
    <row r="14" spans="1:298" ht="123.75" customHeight="1" x14ac:dyDescent="0.25">
      <c r="A14" s="296"/>
      <c r="B14" s="292"/>
      <c r="C14" s="296"/>
      <c r="D14" s="301"/>
      <c r="E14" s="296"/>
      <c r="F14" s="301"/>
      <c r="G14" s="296"/>
      <c r="H14" s="296"/>
      <c r="I14" s="302"/>
      <c r="J14" s="303"/>
      <c r="K14" s="296"/>
      <c r="L14" s="297"/>
      <c r="M14" s="297"/>
      <c r="N14" s="296"/>
      <c r="O14" s="161">
        <v>5</v>
      </c>
      <c r="P14" s="178" t="s">
        <v>77</v>
      </c>
      <c r="Q14" s="161" t="str">
        <f t="shared" si="0"/>
        <v>Probabilidad</v>
      </c>
      <c r="R14" s="161" t="s">
        <v>68</v>
      </c>
      <c r="S14" s="161" t="s">
        <v>69</v>
      </c>
      <c r="T14" s="162">
        <f>VLOOKUP(R14&amp;S14,Hoja1!$Q$4:$R$9,2,0)</f>
        <v>0.45</v>
      </c>
      <c r="U14" s="161" t="s">
        <v>70</v>
      </c>
      <c r="V14" s="161" t="s">
        <v>71</v>
      </c>
      <c r="W14" s="161" t="s">
        <v>72</v>
      </c>
      <c r="X14" s="162">
        <f t="shared" si="3"/>
        <v>0.36000000000000004</v>
      </c>
      <c r="Y14" s="162" t="str">
        <f>IF(Z14&lt;=20%,'Tabla probabilidad'!$B$5,IF(Z14&lt;=40%,'Tabla probabilidad'!$B$6,IF(Z14&lt;=60%,'Tabla probabilidad'!$B$7,IF(Z14&lt;=80%,'Tabla probabilidad'!$B$8,IF(Z14&lt;=100%,'Tabla probabilidad'!$B$9)))))</f>
        <v>Media</v>
      </c>
      <c r="Z14" s="162">
        <f t="shared" si="2"/>
        <v>0.44</v>
      </c>
      <c r="AA14" s="300"/>
      <c r="AB14" s="300"/>
      <c r="AC14" s="162" t="str">
        <f t="shared" si="1"/>
        <v>Mayor</v>
      </c>
      <c r="AD14" s="162">
        <f>IF(Q14="Probabilidad",(($M$10-0)),IF(Q14="Impacto",($M$10-($M$10*T14))))</f>
        <v>0.8</v>
      </c>
      <c r="AE14" s="300"/>
      <c r="AF14" s="300"/>
      <c r="AG14" s="292"/>
      <c r="AH14" s="296"/>
      <c r="AI14" s="296"/>
      <c r="AJ14" s="296"/>
      <c r="AK14" s="296"/>
      <c r="AL14" s="296"/>
      <c r="AM14" s="296"/>
      <c r="AN14" s="296"/>
    </row>
    <row r="15" spans="1:298" ht="93" customHeight="1" x14ac:dyDescent="0.25">
      <c r="A15" s="296">
        <v>2</v>
      </c>
      <c r="B15" s="290" t="s">
        <v>78</v>
      </c>
      <c r="C15" s="296" t="s">
        <v>61</v>
      </c>
      <c r="D15" s="305" t="s">
        <v>79</v>
      </c>
      <c r="E15" s="290" t="s">
        <v>80</v>
      </c>
      <c r="F15" s="290" t="s">
        <v>81</v>
      </c>
      <c r="G15" s="296" t="s">
        <v>65</v>
      </c>
      <c r="H15" s="290">
        <v>8000</v>
      </c>
      <c r="I15" s="302" t="str">
        <f>IF(H15&lt;=2,'Tabla probabilidad'!$B$5,IF(H15&lt;=24,'Tabla probabilidad'!$B$6,IF(H15&lt;=500,'Tabla probabilidad'!$B$7,IF(H15&lt;=5000,'Tabla probabilidad'!$B$8,IF(H15&gt;5000,'Tabla probabilidad'!$B$9)))))</f>
        <v>Muy Alta</v>
      </c>
      <c r="J15" s="303">
        <f>IF(H15&lt;=2,'Tabla probabilidad'!$D$5,IF(H15&lt;=24,'Tabla probabilidad'!$D$6,IF(H15&lt;=500,'Tabla probabilidad'!$D$7,IF(H15&lt;=5000,'Tabla probabilidad'!$D$8,IF(H15&gt;5000,'Tabla probabilidad'!$D$9)))))</f>
        <v>1</v>
      </c>
      <c r="K15" s="296" t="s">
        <v>66</v>
      </c>
      <c r="L15" s="2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6" t="str">
        <f>VLOOKUP((I15&amp;L15),Hoja1!$B$4:$C$28,2,0)</f>
        <v xml:space="preserve">Alto </v>
      </c>
      <c r="O15" s="161">
        <v>1</v>
      </c>
      <c r="P15" s="98" t="s">
        <v>82</v>
      </c>
      <c r="Q15" s="161" t="str">
        <f t="shared" si="0"/>
        <v>Probabilidad</v>
      </c>
      <c r="R15" s="161" t="s">
        <v>68</v>
      </c>
      <c r="S15" s="161" t="s">
        <v>69</v>
      </c>
      <c r="T15" s="162">
        <f>VLOOKUP(R15&amp;S15,Hoja1!$Q$4:$R$9,2,0)</f>
        <v>0.45</v>
      </c>
      <c r="U15" s="161" t="s">
        <v>70</v>
      </c>
      <c r="V15" s="161" t="s">
        <v>71</v>
      </c>
      <c r="W15" s="161" t="s">
        <v>72</v>
      </c>
      <c r="X15" s="162">
        <f>IF(Q15="Probabilidad",($J$15*T15),IF(Q15="Impacto"," "))</f>
        <v>0.45</v>
      </c>
      <c r="Y15" s="162" t="str">
        <f>IF(Z15&lt;=20%,'Tabla probabilidad'!$B$5,IF(Z15&lt;=40%,'Tabla probabilidad'!$B$6,IF(Z15&lt;=60%,'Tabla probabilidad'!$B$7,IF(Z15&lt;=80%,'Tabla probabilidad'!$B$8,IF(Z15&lt;=100%,'Tabla probabilidad'!$B$9)))))</f>
        <v>Media</v>
      </c>
      <c r="Z15" s="162">
        <f>IF(R15="Preventivo",($J$15-($J$15*T15)),IF(R15="Detectivo",($J$15-($J$15*T15)),IF(R15="Correctivo",($J$15))))</f>
        <v>0.55000000000000004</v>
      </c>
      <c r="AA15" s="298" t="str">
        <f>IF(AB15&lt;=20%,'Tabla probabilidad'!$B$5,IF(AB15&lt;=40%,'Tabla probabilidad'!$B$6,IF(AB15&lt;=60%,'Tabla probabilidad'!$B$7,IF(AB15&lt;=80%,'Tabla probabilidad'!$B$8,IF(AB15&lt;=100%,'Tabla probabilidad'!$B$9)))))</f>
        <v>Media</v>
      </c>
      <c r="AB15" s="298">
        <f>AVERAGE(Z15:Z19)</f>
        <v>0.55000000000000004</v>
      </c>
      <c r="AC15" s="162" t="str">
        <f t="shared" si="1"/>
        <v>Mayor</v>
      </c>
      <c r="AD15" s="162">
        <f>IF(Q15="Probabilidad",(($M$15-0)),IF(Q15="Impacto",($M$15-($M$15*T15))))</f>
        <v>0.8</v>
      </c>
      <c r="AE15" s="298" t="str">
        <f>IF(AF15&lt;=20%,"Leve",IF(AF15&lt;=40%,"Menor",IF(AF15&lt;=60%,"Moderado",IF(AF15&lt;=80%,"Mayor",IF(AF15&lt;=100%,"Catastrófico")))))</f>
        <v>Mayor</v>
      </c>
      <c r="AF15" s="298">
        <f>AVERAGE(AD15:AD19)</f>
        <v>0.8</v>
      </c>
      <c r="AG15" s="290" t="str">
        <f>VLOOKUP(AA15&amp;AE15,Hoja1!$B$4:$C$28,2,0)</f>
        <v xml:space="preserve">Alto </v>
      </c>
      <c r="AH15" s="296" t="s">
        <v>73</v>
      </c>
      <c r="AI15" s="296" t="s">
        <v>656</v>
      </c>
      <c r="AJ15" s="296" t="s">
        <v>657</v>
      </c>
      <c r="AK15" s="296" t="s">
        <v>654</v>
      </c>
      <c r="AL15" s="296" t="s">
        <v>655</v>
      </c>
      <c r="AM15" s="296" t="s">
        <v>655</v>
      </c>
      <c r="AN15" s="296"/>
    </row>
    <row r="16" spans="1:298" ht="47.25" customHeight="1" x14ac:dyDescent="0.25">
      <c r="A16" s="296"/>
      <c r="B16" s="291"/>
      <c r="C16" s="296"/>
      <c r="D16" s="306"/>
      <c r="E16" s="291"/>
      <c r="F16" s="291"/>
      <c r="G16" s="296"/>
      <c r="H16" s="291"/>
      <c r="I16" s="302"/>
      <c r="J16" s="303"/>
      <c r="K16" s="296"/>
      <c r="L16" s="297"/>
      <c r="M16" s="297"/>
      <c r="N16" s="296"/>
      <c r="O16" s="161">
        <v>2</v>
      </c>
      <c r="P16" s="98" t="s">
        <v>83</v>
      </c>
      <c r="Q16" s="161" t="str">
        <f t="shared" si="0"/>
        <v>Probabilidad</v>
      </c>
      <c r="R16" s="161" t="s">
        <v>68</v>
      </c>
      <c r="S16" s="161" t="s">
        <v>69</v>
      </c>
      <c r="T16" s="162">
        <f>VLOOKUP(R16&amp;S16,Hoja1!$Q$4:$R$9,2,0)</f>
        <v>0.45</v>
      </c>
      <c r="U16" s="161" t="s">
        <v>70</v>
      </c>
      <c r="V16" s="161" t="s">
        <v>71</v>
      </c>
      <c r="W16" s="161" t="s">
        <v>72</v>
      </c>
      <c r="X16" s="162">
        <f>IF(Q16="Probabilidad",($J$15*T16),IF(Q16="Impacto"," "))</f>
        <v>0.45</v>
      </c>
      <c r="Y16" s="162" t="str">
        <f>IF(Z16&lt;=20%,'Tabla probabilidad'!$B$5,IF(Z16&lt;=40%,'Tabla probabilidad'!$B$6,IF(Z16&lt;=60%,'Tabla probabilidad'!$B$7,IF(Z16&lt;=80%,'Tabla probabilidad'!$B$8,IF(Z16&lt;=100%,'Tabla probabilidad'!$B$9)))))</f>
        <v>Media</v>
      </c>
      <c r="Z16" s="162">
        <f t="shared" ref="Z16:Z19" si="4">IF(R16="Preventivo",($J$15-($J$15*T16)),IF(R16="Detectivo",($J$15-($J$15*T16)),IF(R16="Correctivo",($J$15))))</f>
        <v>0.55000000000000004</v>
      </c>
      <c r="AA16" s="299"/>
      <c r="AB16" s="299"/>
      <c r="AC16" s="162" t="str">
        <f t="shared" si="1"/>
        <v>Mayor</v>
      </c>
      <c r="AD16" s="162">
        <f t="shared" ref="AD16:AD19" si="5">IF(Q16="Probabilidad",(($M$15-0)),IF(Q16="Impacto",($M$15-($M$15*T16))))</f>
        <v>0.8</v>
      </c>
      <c r="AE16" s="299"/>
      <c r="AF16" s="299"/>
      <c r="AG16" s="291"/>
      <c r="AH16" s="296"/>
      <c r="AI16" s="296"/>
      <c r="AJ16" s="296"/>
      <c r="AK16" s="296"/>
      <c r="AL16" s="296"/>
      <c r="AM16" s="296"/>
      <c r="AN16" s="296"/>
    </row>
    <row r="17" spans="1:40" ht="90.75" customHeight="1" x14ac:dyDescent="0.25">
      <c r="A17" s="296"/>
      <c r="B17" s="291"/>
      <c r="C17" s="296"/>
      <c r="D17" s="306"/>
      <c r="E17" s="291"/>
      <c r="F17" s="291"/>
      <c r="G17" s="296"/>
      <c r="H17" s="291"/>
      <c r="I17" s="302"/>
      <c r="J17" s="303"/>
      <c r="K17" s="296"/>
      <c r="L17" s="297"/>
      <c r="M17" s="297"/>
      <c r="N17" s="296"/>
      <c r="O17" s="161">
        <v>3</v>
      </c>
      <c r="P17" s="98" t="s">
        <v>84</v>
      </c>
      <c r="Q17" s="161" t="str">
        <f t="shared" si="0"/>
        <v>Probabilidad</v>
      </c>
      <c r="R17" s="161" t="s">
        <v>68</v>
      </c>
      <c r="S17" s="161" t="s">
        <v>69</v>
      </c>
      <c r="T17" s="162">
        <f>VLOOKUP(R17&amp;S17,Hoja1!$Q$4:$R$9,2,0)</f>
        <v>0.45</v>
      </c>
      <c r="U17" s="161" t="s">
        <v>70</v>
      </c>
      <c r="V17" s="161" t="s">
        <v>71</v>
      </c>
      <c r="W17" s="161" t="s">
        <v>72</v>
      </c>
      <c r="X17" s="162">
        <f t="shared" ref="X17:X19" si="6">IF(Q17="Probabilidad",($J$15*T17),IF(Q17="Impacto"," "))</f>
        <v>0.45</v>
      </c>
      <c r="Y17" s="162" t="str">
        <f>IF(Z17&lt;=20%,'Tabla probabilidad'!$B$5,IF(Z17&lt;=40%,'Tabla probabilidad'!$B$6,IF(Z17&lt;=60%,'Tabla probabilidad'!$B$7,IF(Z17&lt;=80%,'Tabla probabilidad'!$B$8,IF(Z17&lt;=100%,'Tabla probabilidad'!$B$9)))))</f>
        <v>Media</v>
      </c>
      <c r="Z17" s="162">
        <f t="shared" si="4"/>
        <v>0.55000000000000004</v>
      </c>
      <c r="AA17" s="299"/>
      <c r="AB17" s="299"/>
      <c r="AC17" s="162" t="str">
        <f t="shared" si="1"/>
        <v>Mayor</v>
      </c>
      <c r="AD17" s="162">
        <f t="shared" si="5"/>
        <v>0.8</v>
      </c>
      <c r="AE17" s="299"/>
      <c r="AF17" s="299"/>
      <c r="AG17" s="291"/>
      <c r="AH17" s="296"/>
      <c r="AI17" s="296"/>
      <c r="AJ17" s="296"/>
      <c r="AK17" s="296"/>
      <c r="AL17" s="296"/>
      <c r="AM17" s="296"/>
      <c r="AN17" s="296"/>
    </row>
    <row r="18" spans="1:40" ht="51" customHeight="1" x14ac:dyDescent="0.25">
      <c r="A18" s="296"/>
      <c r="B18" s="291"/>
      <c r="C18" s="296"/>
      <c r="D18" s="306"/>
      <c r="E18" s="291"/>
      <c r="F18" s="291"/>
      <c r="G18" s="296"/>
      <c r="H18" s="291"/>
      <c r="I18" s="302"/>
      <c r="J18" s="303"/>
      <c r="K18" s="296"/>
      <c r="L18" s="297"/>
      <c r="M18" s="297"/>
      <c r="N18" s="296"/>
      <c r="O18" s="161">
        <v>4</v>
      </c>
      <c r="P18" s="98" t="s">
        <v>85</v>
      </c>
      <c r="Q18" s="161" t="str">
        <f t="shared" si="0"/>
        <v>Probabilidad</v>
      </c>
      <c r="R18" s="161" t="s">
        <v>68</v>
      </c>
      <c r="S18" s="161" t="s">
        <v>69</v>
      </c>
      <c r="T18" s="162">
        <f>VLOOKUP(R18&amp;S18,Hoja1!$Q$4:$R$9,2,0)</f>
        <v>0.45</v>
      </c>
      <c r="U18" s="161" t="s">
        <v>70</v>
      </c>
      <c r="V18" s="161" t="s">
        <v>71</v>
      </c>
      <c r="W18" s="161" t="s">
        <v>72</v>
      </c>
      <c r="X18" s="162">
        <f t="shared" si="6"/>
        <v>0.45</v>
      </c>
      <c r="Y18" s="162" t="str">
        <f>IF(Z18&lt;=20%,'Tabla probabilidad'!$B$5,IF(Z18&lt;=40%,'Tabla probabilidad'!$B$6,IF(Z18&lt;=60%,'Tabla probabilidad'!$B$7,IF(Z18&lt;=80%,'Tabla probabilidad'!$B$8,IF(Z18&lt;=100%,'Tabla probabilidad'!$B$9)))))</f>
        <v>Media</v>
      </c>
      <c r="Z18" s="162">
        <f t="shared" si="4"/>
        <v>0.55000000000000004</v>
      </c>
      <c r="AA18" s="299"/>
      <c r="AB18" s="299"/>
      <c r="AC18" s="162" t="str">
        <f t="shared" si="1"/>
        <v>Mayor</v>
      </c>
      <c r="AD18" s="162">
        <f t="shared" si="5"/>
        <v>0.8</v>
      </c>
      <c r="AE18" s="299"/>
      <c r="AF18" s="299"/>
      <c r="AG18" s="291"/>
      <c r="AH18" s="296"/>
      <c r="AI18" s="296"/>
      <c r="AJ18" s="296"/>
      <c r="AK18" s="296"/>
      <c r="AL18" s="296"/>
      <c r="AM18" s="296"/>
      <c r="AN18" s="296"/>
    </row>
    <row r="19" spans="1:40" ht="243.75" customHeight="1" x14ac:dyDescent="0.25">
      <c r="A19" s="296"/>
      <c r="B19" s="292"/>
      <c r="C19" s="296"/>
      <c r="D19" s="308"/>
      <c r="E19" s="292"/>
      <c r="F19" s="292"/>
      <c r="G19" s="296"/>
      <c r="H19" s="292"/>
      <c r="I19" s="302"/>
      <c r="J19" s="303"/>
      <c r="K19" s="296"/>
      <c r="L19" s="297"/>
      <c r="M19" s="297"/>
      <c r="N19" s="296"/>
      <c r="O19" s="161">
        <v>5</v>
      </c>
      <c r="P19" s="179" t="s">
        <v>86</v>
      </c>
      <c r="Q19" s="161" t="str">
        <f t="shared" si="0"/>
        <v>Probabilidad</v>
      </c>
      <c r="R19" s="161" t="s">
        <v>68</v>
      </c>
      <c r="S19" s="161" t="s">
        <v>69</v>
      </c>
      <c r="T19" s="162">
        <f>VLOOKUP(R19&amp;S19,Hoja1!$Q$4:$R$9,2,0)</f>
        <v>0.45</v>
      </c>
      <c r="U19" s="161" t="s">
        <v>70</v>
      </c>
      <c r="V19" s="161" t="s">
        <v>71</v>
      </c>
      <c r="W19" s="161" t="s">
        <v>72</v>
      </c>
      <c r="X19" s="162">
        <f t="shared" si="6"/>
        <v>0.45</v>
      </c>
      <c r="Y19" s="162" t="str">
        <f>IF(Z19&lt;=20%,'Tabla probabilidad'!$B$5,IF(Z19&lt;=40%,'Tabla probabilidad'!$B$6,IF(Z19&lt;=60%,'Tabla probabilidad'!$B$7,IF(Z19&lt;=80%,'Tabla probabilidad'!$B$8,IF(Z19&lt;=100%,'Tabla probabilidad'!$B$9)))))</f>
        <v>Media</v>
      </c>
      <c r="Z19" s="162">
        <f t="shared" si="4"/>
        <v>0.55000000000000004</v>
      </c>
      <c r="AA19" s="300"/>
      <c r="AB19" s="300"/>
      <c r="AC19" s="162" t="str">
        <f t="shared" si="1"/>
        <v>Mayor</v>
      </c>
      <c r="AD19" s="162">
        <f t="shared" si="5"/>
        <v>0.8</v>
      </c>
      <c r="AE19" s="300"/>
      <c r="AF19" s="300"/>
      <c r="AG19" s="292"/>
      <c r="AH19" s="296"/>
      <c r="AI19" s="296"/>
      <c r="AJ19" s="296"/>
      <c r="AK19" s="296"/>
      <c r="AL19" s="296"/>
      <c r="AM19" s="296"/>
      <c r="AN19" s="296"/>
    </row>
    <row r="20" spans="1:40" ht="54.75" customHeight="1" x14ac:dyDescent="0.25">
      <c r="A20" s="296">
        <v>3</v>
      </c>
      <c r="B20" s="293" t="s">
        <v>87</v>
      </c>
      <c r="C20" s="296" t="s">
        <v>88</v>
      </c>
      <c r="D20" s="305" t="s">
        <v>89</v>
      </c>
      <c r="E20" s="296" t="s">
        <v>90</v>
      </c>
      <c r="F20" s="296" t="s">
        <v>91</v>
      </c>
      <c r="G20" s="296" t="s">
        <v>65</v>
      </c>
      <c r="H20" s="296">
        <v>8000</v>
      </c>
      <c r="I20" s="302" t="str">
        <f>IF(H20&lt;=2,'Tabla probabilidad'!$B$5,IF(H20&lt;=24,'Tabla probabilidad'!$B$6,IF(H20&lt;=500,'Tabla probabilidad'!$B$7,IF(H20&lt;=5000,'Tabla probabilidad'!$B$8,IF(H20&gt;5000,'Tabla probabilidad'!$B$9)))))</f>
        <v>Muy Alta</v>
      </c>
      <c r="J20" s="303">
        <f>IF(H20&lt;=2,'Tabla probabilidad'!$D$5,IF(H20&lt;=24,'Tabla probabilidad'!$D$6,IF(H20&lt;=500,'Tabla probabilidad'!$D$7,IF(H20&lt;=5000,'Tabla probabilidad'!$D$8,IF(H20&gt;5000,'Tabla probabilidad'!$D$9)))))</f>
        <v>1</v>
      </c>
      <c r="K20" s="296" t="s">
        <v>92</v>
      </c>
      <c r="L20" s="2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6" t="str">
        <f>VLOOKUP((I20&amp;L20),Hoja1!$B$4:$C$28,2,0)</f>
        <v xml:space="preserve">Alto </v>
      </c>
      <c r="O20" s="161">
        <v>1</v>
      </c>
      <c r="P20" s="98" t="s">
        <v>93</v>
      </c>
      <c r="Q20" s="161" t="str">
        <f t="shared" si="0"/>
        <v>Probabilidad</v>
      </c>
      <c r="R20" s="161" t="s">
        <v>68</v>
      </c>
      <c r="S20" s="161" t="s">
        <v>69</v>
      </c>
      <c r="T20" s="162">
        <f>VLOOKUP(R20&amp;S20,Hoja1!$Q$4:$R$9,2,0)</f>
        <v>0.45</v>
      </c>
      <c r="U20" s="161" t="s">
        <v>70</v>
      </c>
      <c r="V20" s="161" t="s">
        <v>71</v>
      </c>
      <c r="W20" s="161" t="s">
        <v>72</v>
      </c>
      <c r="X20" s="162">
        <f>IF(Q20="Probabilidad",($J$20*T20),IF(Q20="Impacto"," "))</f>
        <v>0.45</v>
      </c>
      <c r="Y20" s="162" t="str">
        <f>IF(Z20&lt;=20%,'Tabla probabilidad'!$B$5,IF(Z20&lt;=40%,'Tabla probabilidad'!$B$6,IF(Z20&lt;=60%,'Tabla probabilidad'!$B$7,IF(Z20&lt;=80%,'Tabla probabilidad'!$B$8,IF(Z20&lt;=100%,'Tabla probabilidad'!$B$9)))))</f>
        <v>Media</v>
      </c>
      <c r="Z20" s="162">
        <f>IF(R20="Preventivo",($J$20-($J$20*T20)),IF(R20="Detectivo",($J$20-($J$20*T20)),IF(R20="Correctivo",($J$20))))</f>
        <v>0.55000000000000004</v>
      </c>
      <c r="AA20" s="298" t="str">
        <f>IF(AB20&lt;=20%,'Tabla probabilidad'!$B$5,IF(AB20&lt;=40%,'Tabla probabilidad'!$B$6,IF(AB20&lt;=60%,'Tabla probabilidad'!$B$7,IF(AB20&lt;=80%,'Tabla probabilidad'!$B$8,IF(AB20&lt;=100%,'Tabla probabilidad'!$B$9)))))</f>
        <v>Media</v>
      </c>
      <c r="AB20" s="298">
        <f>AVERAGE(Z20:Z24)</f>
        <v>0.55000000000000004</v>
      </c>
      <c r="AC20" s="162" t="str">
        <f t="shared" si="1"/>
        <v>Moderado</v>
      </c>
      <c r="AD20" s="162">
        <f>IF(Q20="Probabilidad",(($M$20-0)),IF(Q20="Impacto",($M$20-($M$20*T20))))</f>
        <v>0.6</v>
      </c>
      <c r="AE20" s="298" t="str">
        <f>IF(AF20&lt;=20%,"Leve",IF(AF20&lt;=40%,"Menor",IF(AF20&lt;=60%,"Moderado",IF(AF20&lt;=80%,"Mayor",IF(AF20&lt;=100%,"Catastrófico")))))</f>
        <v>Moderado</v>
      </c>
      <c r="AF20" s="298">
        <f>AVERAGE(AD20:AD24)</f>
        <v>0.6</v>
      </c>
      <c r="AG20" s="290" t="str">
        <f>VLOOKUP(AA20&amp;AE20,Hoja1!$B$4:$C$28,2,0)</f>
        <v>Moderado</v>
      </c>
      <c r="AH20" s="296" t="s">
        <v>94</v>
      </c>
      <c r="AI20" s="296" t="s">
        <v>652</v>
      </c>
      <c r="AJ20" s="296"/>
      <c r="AK20" s="296"/>
      <c r="AL20" s="296"/>
      <c r="AM20" s="296"/>
      <c r="AN20" s="296"/>
    </row>
    <row r="21" spans="1:40" ht="60.75" customHeight="1" x14ac:dyDescent="0.25">
      <c r="A21" s="296"/>
      <c r="B21" s="294"/>
      <c r="C21" s="296"/>
      <c r="D21" s="306"/>
      <c r="E21" s="296"/>
      <c r="F21" s="296"/>
      <c r="G21" s="296"/>
      <c r="H21" s="296"/>
      <c r="I21" s="302"/>
      <c r="J21" s="303"/>
      <c r="K21" s="296"/>
      <c r="L21" s="297"/>
      <c r="M21" s="297"/>
      <c r="N21" s="296"/>
      <c r="O21" s="161">
        <v>2</v>
      </c>
      <c r="P21" s="185" t="s">
        <v>95</v>
      </c>
      <c r="Q21" s="161" t="str">
        <f t="shared" si="0"/>
        <v>Probabilidad</v>
      </c>
      <c r="R21" s="161" t="s">
        <v>68</v>
      </c>
      <c r="S21" s="161" t="s">
        <v>69</v>
      </c>
      <c r="T21" s="162">
        <f>VLOOKUP(R21&amp;S21,Hoja1!$Q$4:$R$9,2,0)</f>
        <v>0.45</v>
      </c>
      <c r="U21" s="161" t="s">
        <v>70</v>
      </c>
      <c r="V21" s="161" t="s">
        <v>71</v>
      </c>
      <c r="W21" s="161" t="s">
        <v>72</v>
      </c>
      <c r="X21" s="162">
        <f t="shared" ref="X21:X24" si="7">IF(Q21="Probabilidad",($J$20*T21),IF(Q21="Impacto"," "))</f>
        <v>0.45</v>
      </c>
      <c r="Y21" s="162" t="str">
        <f>IF(Z21&lt;=20%,'Tabla probabilidad'!$B$5,IF(Z21&lt;=40%,'Tabla probabilidad'!$B$6,IF(Z21&lt;=60%,'Tabla probabilidad'!$B$7,IF(Z21&lt;=80%,'Tabla probabilidad'!$B$8,IF(Z21&lt;=100%,'Tabla probabilidad'!$B$9)))))</f>
        <v>Media</v>
      </c>
      <c r="Z21" s="162">
        <f t="shared" ref="Z21:Z24" si="8">IF(R21="Preventivo",($J$20-($J$20*T21)),IF(R21="Detectivo",($J$20-($J$20*T21)),IF(R21="Correctivo",($J$20))))</f>
        <v>0.55000000000000004</v>
      </c>
      <c r="AA21" s="299"/>
      <c r="AB21" s="299"/>
      <c r="AC21" s="162" t="str">
        <f t="shared" si="1"/>
        <v>Moderado</v>
      </c>
      <c r="AD21" s="162">
        <f t="shared" ref="AD21:AD24" si="9">IF(Q21="Probabilidad",(($M$20-0)),IF(Q21="Impacto",($M$20-($M$20*T21))))</f>
        <v>0.6</v>
      </c>
      <c r="AE21" s="299"/>
      <c r="AF21" s="299"/>
      <c r="AG21" s="291"/>
      <c r="AH21" s="296"/>
      <c r="AI21" s="296"/>
      <c r="AJ21" s="296"/>
      <c r="AK21" s="296"/>
      <c r="AL21" s="296"/>
      <c r="AM21" s="296"/>
      <c r="AN21" s="296"/>
    </row>
    <row r="22" spans="1:40" ht="69" customHeight="1" x14ac:dyDescent="0.25">
      <c r="A22" s="296"/>
      <c r="B22" s="294"/>
      <c r="C22" s="296"/>
      <c r="D22" s="306"/>
      <c r="E22" s="296"/>
      <c r="F22" s="296"/>
      <c r="G22" s="296"/>
      <c r="H22" s="296"/>
      <c r="I22" s="302"/>
      <c r="J22" s="303"/>
      <c r="K22" s="296"/>
      <c r="L22" s="297"/>
      <c r="M22" s="297"/>
      <c r="N22" s="296"/>
      <c r="O22" s="161">
        <v>3</v>
      </c>
      <c r="P22" s="185" t="s">
        <v>96</v>
      </c>
      <c r="Q22" s="161" t="str">
        <f t="shared" si="0"/>
        <v>Probabilidad</v>
      </c>
      <c r="R22" s="161" t="s">
        <v>68</v>
      </c>
      <c r="S22" s="161" t="s">
        <v>69</v>
      </c>
      <c r="T22" s="162">
        <f>VLOOKUP(R22&amp;S22,Hoja1!$Q$4:$R$9,2,0)</f>
        <v>0.45</v>
      </c>
      <c r="U22" s="161" t="s">
        <v>70</v>
      </c>
      <c r="V22" s="161" t="s">
        <v>71</v>
      </c>
      <c r="W22" s="161" t="s">
        <v>72</v>
      </c>
      <c r="X22" s="162">
        <f t="shared" si="7"/>
        <v>0.45</v>
      </c>
      <c r="Y22" s="162" t="str">
        <f>IF(Z22&lt;=20%,'Tabla probabilidad'!$B$5,IF(Z22&lt;=40%,'Tabla probabilidad'!$B$6,IF(Z22&lt;=60%,'Tabla probabilidad'!$B$7,IF(Z22&lt;=80%,'Tabla probabilidad'!$B$8,IF(Z22&lt;=100%,'Tabla probabilidad'!$B$9)))))</f>
        <v>Media</v>
      </c>
      <c r="Z22" s="162">
        <f t="shared" si="8"/>
        <v>0.55000000000000004</v>
      </c>
      <c r="AA22" s="299"/>
      <c r="AB22" s="299"/>
      <c r="AC22" s="162" t="str">
        <f t="shared" si="1"/>
        <v>Moderado</v>
      </c>
      <c r="AD22" s="162">
        <f t="shared" si="9"/>
        <v>0.6</v>
      </c>
      <c r="AE22" s="299"/>
      <c r="AF22" s="299"/>
      <c r="AG22" s="291"/>
      <c r="AH22" s="296"/>
      <c r="AI22" s="296"/>
      <c r="AJ22" s="296"/>
      <c r="AK22" s="296"/>
      <c r="AL22" s="296"/>
      <c r="AM22" s="296"/>
      <c r="AN22" s="296"/>
    </row>
    <row r="23" spans="1:40" ht="75.75" customHeight="1" x14ac:dyDescent="0.25">
      <c r="A23" s="296"/>
      <c r="B23" s="294"/>
      <c r="C23" s="296"/>
      <c r="D23" s="306"/>
      <c r="E23" s="296"/>
      <c r="F23" s="296"/>
      <c r="G23" s="296"/>
      <c r="H23" s="296"/>
      <c r="I23" s="302"/>
      <c r="J23" s="303"/>
      <c r="K23" s="296"/>
      <c r="L23" s="297"/>
      <c r="M23" s="297"/>
      <c r="N23" s="296"/>
      <c r="O23" s="161">
        <v>4</v>
      </c>
      <c r="P23" s="185" t="s">
        <v>97</v>
      </c>
      <c r="Q23" s="161" t="str">
        <f t="shared" si="0"/>
        <v>Probabilidad</v>
      </c>
      <c r="R23" s="161" t="s">
        <v>68</v>
      </c>
      <c r="S23" s="161" t="s">
        <v>69</v>
      </c>
      <c r="T23" s="162">
        <f>VLOOKUP(R23&amp;S23,Hoja1!$Q$4:$R$9,2,0)</f>
        <v>0.45</v>
      </c>
      <c r="U23" s="161" t="s">
        <v>70</v>
      </c>
      <c r="V23" s="161" t="s">
        <v>71</v>
      </c>
      <c r="W23" s="161" t="s">
        <v>72</v>
      </c>
      <c r="X23" s="162">
        <f t="shared" si="7"/>
        <v>0.45</v>
      </c>
      <c r="Y23" s="162" t="str">
        <f>IF(Z23&lt;=20%,'Tabla probabilidad'!$B$5,IF(Z23&lt;=40%,'Tabla probabilidad'!$B$6,IF(Z23&lt;=60%,'Tabla probabilidad'!$B$7,IF(Z23&lt;=80%,'Tabla probabilidad'!$B$8,IF(Z23&lt;=100%,'Tabla probabilidad'!$B$9)))))</f>
        <v>Media</v>
      </c>
      <c r="Z23" s="162">
        <f t="shared" si="8"/>
        <v>0.55000000000000004</v>
      </c>
      <c r="AA23" s="299"/>
      <c r="AB23" s="299"/>
      <c r="AC23" s="162" t="str">
        <f t="shared" si="1"/>
        <v>Moderado</v>
      </c>
      <c r="AD23" s="162">
        <f t="shared" si="9"/>
        <v>0.6</v>
      </c>
      <c r="AE23" s="299"/>
      <c r="AF23" s="299"/>
      <c r="AG23" s="291"/>
      <c r="AH23" s="296"/>
      <c r="AI23" s="296"/>
      <c r="AJ23" s="296"/>
      <c r="AK23" s="296"/>
      <c r="AL23" s="296"/>
      <c r="AM23" s="296"/>
      <c r="AN23" s="296"/>
    </row>
    <row r="24" spans="1:40" ht="139.5" customHeight="1" x14ac:dyDescent="0.25">
      <c r="A24" s="296"/>
      <c r="B24" s="295"/>
      <c r="C24" s="296"/>
      <c r="D24" s="308"/>
      <c r="E24" s="296"/>
      <c r="F24" s="296"/>
      <c r="G24" s="296"/>
      <c r="H24" s="296"/>
      <c r="I24" s="302"/>
      <c r="J24" s="303"/>
      <c r="K24" s="296"/>
      <c r="L24" s="297"/>
      <c r="M24" s="297"/>
      <c r="N24" s="296"/>
      <c r="O24" s="161">
        <v>5</v>
      </c>
      <c r="P24" s="194" t="s">
        <v>74</v>
      </c>
      <c r="Q24" s="161" t="str">
        <f t="shared" si="0"/>
        <v>Probabilidad</v>
      </c>
      <c r="R24" s="161" t="s">
        <v>68</v>
      </c>
      <c r="S24" s="161" t="s">
        <v>69</v>
      </c>
      <c r="T24" s="162">
        <f>VLOOKUP(R24&amp;S24,Hoja1!$Q$4:$R$9,2,0)</f>
        <v>0.45</v>
      </c>
      <c r="U24" s="161" t="s">
        <v>70</v>
      </c>
      <c r="V24" s="161" t="s">
        <v>71</v>
      </c>
      <c r="W24" s="161" t="s">
        <v>72</v>
      </c>
      <c r="X24" s="162">
        <f t="shared" si="7"/>
        <v>0.45</v>
      </c>
      <c r="Y24" s="162" t="str">
        <f>IF(Z24&lt;=20%,'Tabla probabilidad'!$B$5,IF(Z24&lt;=40%,'Tabla probabilidad'!$B$6,IF(Z24&lt;=60%,'Tabla probabilidad'!$B$7,IF(Z24&lt;=80%,'Tabla probabilidad'!$B$8,IF(Z24&lt;=100%,'Tabla probabilidad'!$B$9)))))</f>
        <v>Media</v>
      </c>
      <c r="Z24" s="162">
        <f t="shared" si="8"/>
        <v>0.55000000000000004</v>
      </c>
      <c r="AA24" s="300"/>
      <c r="AB24" s="300"/>
      <c r="AC24" s="162" t="str">
        <f t="shared" si="1"/>
        <v>Moderado</v>
      </c>
      <c r="AD24" s="162">
        <f t="shared" si="9"/>
        <v>0.6</v>
      </c>
      <c r="AE24" s="300"/>
      <c r="AF24" s="300"/>
      <c r="AG24" s="292"/>
      <c r="AH24" s="296"/>
      <c r="AI24" s="296"/>
      <c r="AJ24" s="296"/>
      <c r="AK24" s="296"/>
      <c r="AL24" s="296"/>
      <c r="AM24" s="296"/>
      <c r="AN24" s="296"/>
    </row>
    <row r="25" spans="1:40" ht="50.1" customHeight="1" x14ac:dyDescent="0.25">
      <c r="A25" s="290">
        <v>4</v>
      </c>
      <c r="B25" s="290" t="s">
        <v>98</v>
      </c>
      <c r="C25" s="296" t="s">
        <v>88</v>
      </c>
      <c r="D25" s="301" t="s">
        <v>99</v>
      </c>
      <c r="E25" s="290" t="s">
        <v>100</v>
      </c>
      <c r="F25" s="290" t="s">
        <v>101</v>
      </c>
      <c r="G25" s="296" t="s">
        <v>65</v>
      </c>
      <c r="H25" s="304">
        <v>12000</v>
      </c>
      <c r="I25" s="302" t="str">
        <f>IF(H25&lt;=2,'Tabla probabilidad'!$B$5,IF(H25&lt;=24,'Tabla probabilidad'!$B$6,IF(H25&lt;=500,'Tabla probabilidad'!$B$7,IF(H25&lt;=5000,'Tabla probabilidad'!$B$8,IF(H25&gt;5000,'Tabla probabilidad'!$B$9)))))</f>
        <v>Muy Alta</v>
      </c>
      <c r="J25" s="303">
        <f>IF(H25&lt;=2,'Tabla probabilidad'!$D$5,IF(H25&lt;=24,'Tabla probabilidad'!$D$6,IF(H25&lt;=500,'Tabla probabilidad'!$D$7,IF(H25&lt;=5000,'Tabla probabilidad'!$D$8,IF(H25&gt;5000,'Tabla probabilidad'!$D$9)))))</f>
        <v>1</v>
      </c>
      <c r="K25" s="296" t="s">
        <v>102</v>
      </c>
      <c r="L25" s="2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6" t="str">
        <f>VLOOKUP((I25&amp;L25),Hoja1!$B$4:$C$28,2,0)</f>
        <v xml:space="preserve">Alto </v>
      </c>
      <c r="O25" s="161">
        <v>1</v>
      </c>
      <c r="P25" s="185" t="s">
        <v>103</v>
      </c>
      <c r="Q25" s="161" t="str">
        <f t="shared" si="0"/>
        <v>Probabilidad</v>
      </c>
      <c r="R25" s="161" t="s">
        <v>68</v>
      </c>
      <c r="S25" s="161" t="s">
        <v>69</v>
      </c>
      <c r="T25" s="162">
        <f>VLOOKUP(R25&amp;S25,Hoja1!$Q$4:$R$9,2,0)</f>
        <v>0.45</v>
      </c>
      <c r="U25" s="161" t="s">
        <v>70</v>
      </c>
      <c r="V25" s="161" t="s">
        <v>71</v>
      </c>
      <c r="W25" s="161" t="s">
        <v>72</v>
      </c>
      <c r="X25" s="162">
        <f>IF(Q25="Probabilidad",($J$25*T25),IF(Q25="Impacto"," "))</f>
        <v>0.45</v>
      </c>
      <c r="Y25" s="162" t="str">
        <f>IF(Z25&lt;=20%,'Tabla probabilidad'!$B$5,IF(Z25&lt;=40%,'Tabla probabilidad'!$B$6,IF(Z25&lt;=60%,'Tabla probabilidad'!$B$7,IF(Z25&lt;=80%,'Tabla probabilidad'!$B$8,IF(Z25&lt;=100%,'Tabla probabilidad'!$B$9)))))</f>
        <v>Media</v>
      </c>
      <c r="Z25" s="162">
        <f>IF(R25="Preventivo",($J$25-($J$25*T25)),IF(R25="Detectivo",($J$25-($J$25*T25)),IF(R25="Correctivo",($J$25))))</f>
        <v>0.55000000000000004</v>
      </c>
      <c r="AA25" s="298" t="str">
        <f>IF(AB25&lt;=20%,'Tabla probabilidad'!$B$5,IF(AB25&lt;=40%,'Tabla probabilidad'!$B$6,IF(AB25&lt;=60%,'Tabla probabilidad'!$B$7,IF(AB25&lt;=80%,'Tabla probabilidad'!$B$8,IF(AB25&lt;=100%,'Tabla probabilidad'!$B$9)))))</f>
        <v>Media</v>
      </c>
      <c r="AB25" s="298">
        <f>AVERAGE(Z25:Z29)</f>
        <v>0.59000000000000008</v>
      </c>
      <c r="AC25" s="162" t="str">
        <f t="shared" si="1"/>
        <v>Moderado</v>
      </c>
      <c r="AD25" s="162">
        <f>IF(Q25="Probabilidad",(($M$25-0)),IF(Q25="Impacto",($M$25-($M$25*T25))))</f>
        <v>0.6</v>
      </c>
      <c r="AE25" s="298" t="str">
        <f>IF(AF25&lt;=20%,"Leve",IF(AF25&lt;=40%,"Menor",IF(AF25&lt;=60%,"Moderado",IF(AF25&lt;=80%,"Mayor",IF(AF25&lt;=100%,"Catastrófico")))))</f>
        <v>Moderado</v>
      </c>
      <c r="AF25" s="298">
        <f>AVERAGE(AD25:AD29)</f>
        <v>0.6</v>
      </c>
      <c r="AG25" s="290" t="str">
        <f>VLOOKUP(AA25&amp;AE25,Hoja1!$B$4:$C$28,2,0)</f>
        <v>Moderado</v>
      </c>
      <c r="AH25" s="296" t="s">
        <v>73</v>
      </c>
      <c r="AI25" s="296" t="s">
        <v>658</v>
      </c>
      <c r="AJ25" s="296" t="s">
        <v>657</v>
      </c>
      <c r="AK25" s="296" t="s">
        <v>654</v>
      </c>
      <c r="AL25" s="296" t="s">
        <v>655</v>
      </c>
      <c r="AM25" s="296" t="s">
        <v>655</v>
      </c>
      <c r="AN25" s="296"/>
    </row>
    <row r="26" spans="1:40" ht="62.25" customHeight="1" x14ac:dyDescent="0.25">
      <c r="A26" s="291"/>
      <c r="B26" s="291"/>
      <c r="C26" s="296"/>
      <c r="D26" s="301"/>
      <c r="E26" s="291"/>
      <c r="F26" s="291"/>
      <c r="G26" s="296"/>
      <c r="H26" s="296"/>
      <c r="I26" s="302"/>
      <c r="J26" s="303"/>
      <c r="K26" s="296"/>
      <c r="L26" s="297"/>
      <c r="M26" s="297"/>
      <c r="N26" s="296"/>
      <c r="O26" s="161">
        <v>2</v>
      </c>
      <c r="P26" s="185" t="s">
        <v>104</v>
      </c>
      <c r="Q26" s="161" t="str">
        <f t="shared" si="0"/>
        <v>Probabilidad</v>
      </c>
      <c r="R26" s="161" t="s">
        <v>68</v>
      </c>
      <c r="S26" s="161" t="s">
        <v>69</v>
      </c>
      <c r="T26" s="162">
        <f>VLOOKUP(R26&amp;S26,Hoja1!$Q$4:$R$9,2,0)</f>
        <v>0.45</v>
      </c>
      <c r="U26" s="161" t="s">
        <v>70</v>
      </c>
      <c r="V26" s="161" t="s">
        <v>71</v>
      </c>
      <c r="W26" s="161" t="s">
        <v>72</v>
      </c>
      <c r="X26" s="162">
        <f t="shared" ref="X26:X29" si="10">IF(Q26="Probabilidad",($J$25*T26),IF(Q26="Impacto"," "))</f>
        <v>0.45</v>
      </c>
      <c r="Y26" s="162" t="str">
        <f>IF(Z26&lt;=20%,'Tabla probabilidad'!$B$5,IF(Z26&lt;=40%,'Tabla probabilidad'!$B$6,IF(Z26&lt;=60%,'Tabla probabilidad'!$B$7,IF(Z26&lt;=80%,'Tabla probabilidad'!$B$8,IF(Z26&lt;=100%,'Tabla probabilidad'!$B$9)))))</f>
        <v>Media</v>
      </c>
      <c r="Z26" s="162">
        <f t="shared" ref="Z26:Z29" si="11">IF(R26="Preventivo",($J$25-($J$25*T26)),IF(R26="Detectivo",($J$25-($J$25*T26)),IF(R26="Correctivo",($J$25))))</f>
        <v>0.55000000000000004</v>
      </c>
      <c r="AA26" s="299"/>
      <c r="AB26" s="299"/>
      <c r="AC26" s="162" t="str">
        <f t="shared" si="1"/>
        <v>Moderado</v>
      </c>
      <c r="AD26" s="162">
        <f t="shared" ref="AD26:AD29" si="12">IF(Q26="Probabilidad",(($M$25-0)),IF(Q26="Impacto",($M$25-($M$25*T26))))</f>
        <v>0.6</v>
      </c>
      <c r="AE26" s="299"/>
      <c r="AF26" s="299"/>
      <c r="AG26" s="291"/>
      <c r="AH26" s="296"/>
      <c r="AI26" s="296"/>
      <c r="AJ26" s="296"/>
      <c r="AK26" s="296"/>
      <c r="AL26" s="296"/>
      <c r="AM26" s="296"/>
      <c r="AN26" s="296"/>
    </row>
    <row r="27" spans="1:40" ht="61.5" customHeight="1" x14ac:dyDescent="0.25">
      <c r="A27" s="291"/>
      <c r="B27" s="291"/>
      <c r="C27" s="296"/>
      <c r="D27" s="301"/>
      <c r="E27" s="291"/>
      <c r="F27" s="291"/>
      <c r="G27" s="296"/>
      <c r="H27" s="296"/>
      <c r="I27" s="302"/>
      <c r="J27" s="303"/>
      <c r="K27" s="296"/>
      <c r="L27" s="297"/>
      <c r="M27" s="297"/>
      <c r="N27" s="296"/>
      <c r="O27" s="161">
        <v>3</v>
      </c>
      <c r="P27" s="185" t="s">
        <v>105</v>
      </c>
      <c r="Q27" s="161" t="str">
        <f t="shared" si="0"/>
        <v>Probabilidad</v>
      </c>
      <c r="R27" s="161" t="s">
        <v>68</v>
      </c>
      <c r="S27" s="161" t="s">
        <v>69</v>
      </c>
      <c r="T27" s="162">
        <f>VLOOKUP(R27&amp;S27,Hoja1!$Q$4:$R$9,2,0)</f>
        <v>0.45</v>
      </c>
      <c r="U27" s="161" t="s">
        <v>106</v>
      </c>
      <c r="V27" s="161" t="s">
        <v>71</v>
      </c>
      <c r="W27" s="161" t="s">
        <v>107</v>
      </c>
      <c r="X27" s="162">
        <f t="shared" si="10"/>
        <v>0.45</v>
      </c>
      <c r="Y27" s="162" t="str">
        <f>IF(Z27&lt;=20%,'Tabla probabilidad'!$B$5,IF(Z27&lt;=40%,'Tabla probabilidad'!$B$6,IF(Z27&lt;=60%,'Tabla probabilidad'!$B$7,IF(Z27&lt;=80%,'Tabla probabilidad'!$B$8,IF(Z27&lt;=100%,'Tabla probabilidad'!$B$9)))))</f>
        <v>Media</v>
      </c>
      <c r="Z27" s="162">
        <f t="shared" si="11"/>
        <v>0.55000000000000004</v>
      </c>
      <c r="AA27" s="299"/>
      <c r="AB27" s="299"/>
      <c r="AC27" s="162" t="str">
        <f t="shared" si="1"/>
        <v>Moderado</v>
      </c>
      <c r="AD27" s="162">
        <f t="shared" si="12"/>
        <v>0.6</v>
      </c>
      <c r="AE27" s="299"/>
      <c r="AF27" s="299"/>
      <c r="AG27" s="291"/>
      <c r="AH27" s="296"/>
      <c r="AI27" s="296"/>
      <c r="AJ27" s="296"/>
      <c r="AK27" s="296"/>
      <c r="AL27" s="296"/>
      <c r="AM27" s="296"/>
      <c r="AN27" s="296"/>
    </row>
    <row r="28" spans="1:40" ht="73.5" customHeight="1" x14ac:dyDescent="0.25">
      <c r="A28" s="291"/>
      <c r="B28" s="291"/>
      <c r="C28" s="296"/>
      <c r="D28" s="301"/>
      <c r="E28" s="291"/>
      <c r="F28" s="291"/>
      <c r="G28" s="296"/>
      <c r="H28" s="296"/>
      <c r="I28" s="302"/>
      <c r="J28" s="303"/>
      <c r="K28" s="296"/>
      <c r="L28" s="297"/>
      <c r="M28" s="297"/>
      <c r="N28" s="296"/>
      <c r="O28" s="161">
        <v>4</v>
      </c>
      <c r="P28" s="185" t="s">
        <v>108</v>
      </c>
      <c r="Q28" s="161" t="str">
        <f t="shared" si="0"/>
        <v>Probabilidad</v>
      </c>
      <c r="R28" s="161" t="s">
        <v>109</v>
      </c>
      <c r="S28" s="161" t="s">
        <v>69</v>
      </c>
      <c r="T28" s="162">
        <f>VLOOKUP(R28&amp;S28,Hoja1!$Q$4:$R$9,2,0)</f>
        <v>0.35</v>
      </c>
      <c r="U28" s="161" t="s">
        <v>70</v>
      </c>
      <c r="V28" s="161" t="s">
        <v>71</v>
      </c>
      <c r="W28" s="161" t="s">
        <v>72</v>
      </c>
      <c r="X28" s="162">
        <f t="shared" si="10"/>
        <v>0.35</v>
      </c>
      <c r="Y28" s="162" t="str">
        <f>IF(Z28&lt;=20%,'Tabla probabilidad'!$B$5,IF(Z28&lt;=40%,'Tabla probabilidad'!$B$6,IF(Z28&lt;=60%,'Tabla probabilidad'!$B$7,IF(Z28&lt;=80%,'Tabla probabilidad'!$B$8,IF(Z28&lt;=100%,'Tabla probabilidad'!$B$9)))))</f>
        <v>Alta</v>
      </c>
      <c r="Z28" s="162">
        <f t="shared" si="11"/>
        <v>0.65</v>
      </c>
      <c r="AA28" s="299"/>
      <c r="AB28" s="299"/>
      <c r="AC28" s="162" t="str">
        <f t="shared" si="1"/>
        <v>Moderado</v>
      </c>
      <c r="AD28" s="162">
        <f t="shared" si="12"/>
        <v>0.6</v>
      </c>
      <c r="AE28" s="299"/>
      <c r="AF28" s="299"/>
      <c r="AG28" s="291"/>
      <c r="AH28" s="296"/>
      <c r="AI28" s="296"/>
      <c r="AJ28" s="296"/>
      <c r="AK28" s="296"/>
      <c r="AL28" s="296"/>
      <c r="AM28" s="296"/>
      <c r="AN28" s="296"/>
    </row>
    <row r="29" spans="1:40" ht="186" customHeight="1" x14ac:dyDescent="0.25">
      <c r="A29" s="292"/>
      <c r="B29" s="292"/>
      <c r="C29" s="296"/>
      <c r="D29" s="301"/>
      <c r="E29" s="292"/>
      <c r="F29" s="292"/>
      <c r="G29" s="296"/>
      <c r="H29" s="296"/>
      <c r="I29" s="302"/>
      <c r="J29" s="303"/>
      <c r="K29" s="296"/>
      <c r="L29" s="297"/>
      <c r="M29" s="297"/>
      <c r="N29" s="296"/>
      <c r="O29" s="161">
        <v>5</v>
      </c>
      <c r="P29" s="185" t="s">
        <v>110</v>
      </c>
      <c r="Q29" s="161" t="str">
        <f t="shared" si="0"/>
        <v>Probabilidad</v>
      </c>
      <c r="R29" s="161" t="s">
        <v>109</v>
      </c>
      <c r="S29" s="161" t="s">
        <v>69</v>
      </c>
      <c r="T29" s="162">
        <f>VLOOKUP(R29&amp;S29,Hoja1!$Q$4:$R$9,2,0)</f>
        <v>0.35</v>
      </c>
      <c r="U29" s="161" t="s">
        <v>70</v>
      </c>
      <c r="V29" s="161" t="s">
        <v>71</v>
      </c>
      <c r="W29" s="161" t="s">
        <v>72</v>
      </c>
      <c r="X29" s="162">
        <f t="shared" si="10"/>
        <v>0.35</v>
      </c>
      <c r="Y29" s="162" t="str">
        <f>IF(Z29&lt;=20%,'Tabla probabilidad'!$B$5,IF(Z29&lt;=40%,'Tabla probabilidad'!$B$6,IF(Z29&lt;=60%,'Tabla probabilidad'!$B$7,IF(Z29&lt;=80%,'Tabla probabilidad'!$B$8,IF(Z29&lt;=100%,'Tabla probabilidad'!$B$9)))))</f>
        <v>Alta</v>
      </c>
      <c r="Z29" s="162">
        <f t="shared" si="11"/>
        <v>0.65</v>
      </c>
      <c r="AA29" s="300"/>
      <c r="AB29" s="300"/>
      <c r="AC29" s="162" t="str">
        <f t="shared" si="1"/>
        <v>Moderado</v>
      </c>
      <c r="AD29" s="162">
        <f t="shared" si="12"/>
        <v>0.6</v>
      </c>
      <c r="AE29" s="300"/>
      <c r="AF29" s="300"/>
      <c r="AG29" s="292"/>
      <c r="AH29" s="296"/>
      <c r="AI29" s="296"/>
      <c r="AJ29" s="296"/>
      <c r="AK29" s="296"/>
      <c r="AL29" s="296"/>
      <c r="AM29" s="296"/>
      <c r="AN29" s="296"/>
    </row>
    <row r="30" spans="1:40" ht="98.25" customHeight="1" x14ac:dyDescent="0.25">
      <c r="A30" s="290">
        <v>5</v>
      </c>
      <c r="B30" s="290" t="s">
        <v>111</v>
      </c>
      <c r="C30" s="296" t="s">
        <v>112</v>
      </c>
      <c r="D30" s="301" t="s">
        <v>113</v>
      </c>
      <c r="E30" s="290" t="s">
        <v>114</v>
      </c>
      <c r="F30" s="290" t="s">
        <v>115</v>
      </c>
      <c r="G30" s="296" t="s">
        <v>116</v>
      </c>
      <c r="H30" s="296">
        <v>20000</v>
      </c>
      <c r="I30" s="302" t="str">
        <f>IF(H30&lt;=2,'Tabla probabilidad'!$B$5,IF(H30&lt;=24,'Tabla probabilidad'!$B$6,IF(H30&lt;=500,'Tabla probabilidad'!$B$7,IF(H30&lt;=5000,'Tabla probabilidad'!$B$8,IF(H30&gt;5000,'Tabla probabilidad'!$B$9)))))</f>
        <v>Muy Alta</v>
      </c>
      <c r="J30" s="303">
        <f>IF(H30&lt;=2,'Tabla probabilidad'!$D$5,IF(H30&lt;=24,'Tabla probabilidad'!$D$6,IF(H30&lt;=500,'Tabla probabilidad'!$D$7,IF(H30&lt;=5000,'Tabla probabilidad'!$D$8,IF(H30&gt;5000,'Tabla probabilidad'!$D$9)))))</f>
        <v>1</v>
      </c>
      <c r="K30" s="296" t="s">
        <v>117</v>
      </c>
      <c r="L30" s="2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6" t="str">
        <f>VLOOKUP((I30&amp;L30),Hoja1!$B$4:$C$28,2,0)</f>
        <v xml:space="preserve">Alto </v>
      </c>
      <c r="O30" s="161">
        <v>1</v>
      </c>
      <c r="P30" s="185" t="s">
        <v>118</v>
      </c>
      <c r="Q30" s="161" t="str">
        <f t="shared" si="0"/>
        <v>Probabilidad</v>
      </c>
      <c r="R30" s="161" t="s">
        <v>68</v>
      </c>
      <c r="S30" s="161" t="s">
        <v>69</v>
      </c>
      <c r="T30" s="162">
        <f>VLOOKUP(R30&amp;S30,Hoja1!$Q$4:$R$9,2,0)</f>
        <v>0.45</v>
      </c>
      <c r="U30" s="161" t="s">
        <v>70</v>
      </c>
      <c r="V30" s="161" t="s">
        <v>71</v>
      </c>
      <c r="W30" s="161" t="s">
        <v>72</v>
      </c>
      <c r="X30" s="162">
        <f>IF(Q30="Probabilidad",($J$30*T30),IF(Q30="Impacto"," "))</f>
        <v>0.45</v>
      </c>
      <c r="Y30" s="162" t="str">
        <f>IF(Z30&lt;=20%,'Tabla probabilidad'!$B$5,IF(Z30&lt;=40%,'Tabla probabilidad'!$B$6,IF(Z30&lt;=60%,'Tabla probabilidad'!$B$7,IF(Z30&lt;=80%,'Tabla probabilidad'!$B$8,IF(Z30&lt;=100%,'Tabla probabilidad'!$B$9)))))</f>
        <v>Media</v>
      </c>
      <c r="Z30" s="162">
        <f>IF(R30="Preventivo",($J$30-($J$30*T30)),IF(R30="Detectivo",($J$30-($J$30*T30)),IF(R30="Correctivo",($J$30))))</f>
        <v>0.55000000000000004</v>
      </c>
      <c r="AA30" s="298" t="str">
        <f>IF(AB30&lt;=20%,'Tabla probabilidad'!$B$5,IF(AB30&lt;=40%,'Tabla probabilidad'!$B$6,IF(AB30&lt;=60%,'Tabla probabilidad'!$B$7,IF(AB30&lt;=80%,'Tabla probabilidad'!$B$8,IF(AB30&lt;=100%,'Tabla probabilidad'!$B$9)))))</f>
        <v>Media</v>
      </c>
      <c r="AB30" s="298">
        <f>AVERAGE(Z30:Z34)</f>
        <v>0.57000000000000006</v>
      </c>
      <c r="AC30" s="162" t="str">
        <f t="shared" si="1"/>
        <v>Moderado</v>
      </c>
      <c r="AD30" s="162">
        <f>IF(Q30="Probabilidad",(($M$30-0)),IF(Q30="Impacto",($M$30-($M$30*T30))))</f>
        <v>0.6</v>
      </c>
      <c r="AE30" s="298" t="str">
        <f>IF(AF30&lt;=20%,"Leve",IF(AF30&lt;=40%,"Menor",IF(AF30&lt;=60%,"Moderado",IF(AF30&lt;=80%,"Mayor",IF(AF30&lt;=100%,"Catastrófico")))))</f>
        <v>Moderado</v>
      </c>
      <c r="AF30" s="298">
        <f>AVERAGE(AD30:AD34)</f>
        <v>0.6</v>
      </c>
      <c r="AG30" s="290" t="str">
        <f>VLOOKUP(AA30&amp;AE30,Hoja1!$B$4:$C$28,2,0)</f>
        <v>Moderado</v>
      </c>
      <c r="AH30" s="296" t="s">
        <v>73</v>
      </c>
      <c r="AI30" s="296" t="s">
        <v>659</v>
      </c>
      <c r="AJ30" s="296" t="s">
        <v>657</v>
      </c>
      <c r="AK30" s="296" t="s">
        <v>654</v>
      </c>
      <c r="AL30" s="296" t="s">
        <v>655</v>
      </c>
      <c r="AM30" s="296" t="s">
        <v>655</v>
      </c>
      <c r="AN30" s="296"/>
    </row>
    <row r="31" spans="1:40" ht="91.5" customHeight="1" x14ac:dyDescent="0.25">
      <c r="A31" s="291"/>
      <c r="B31" s="291"/>
      <c r="C31" s="296"/>
      <c r="D31" s="301"/>
      <c r="E31" s="291"/>
      <c r="F31" s="291"/>
      <c r="G31" s="296"/>
      <c r="H31" s="296"/>
      <c r="I31" s="302"/>
      <c r="J31" s="303"/>
      <c r="K31" s="296"/>
      <c r="L31" s="297"/>
      <c r="M31" s="297"/>
      <c r="N31" s="296"/>
      <c r="O31" s="161">
        <v>2</v>
      </c>
      <c r="P31" s="195" t="s">
        <v>119</v>
      </c>
      <c r="Q31" s="161" t="str">
        <f t="shared" si="0"/>
        <v>Probabilidad</v>
      </c>
      <c r="R31" s="161" t="s">
        <v>109</v>
      </c>
      <c r="S31" s="161" t="s">
        <v>69</v>
      </c>
      <c r="T31" s="162">
        <f>VLOOKUP(R31&amp;S31,Hoja1!$Q$4:$R$9,2,0)</f>
        <v>0.35</v>
      </c>
      <c r="U31" s="161" t="s">
        <v>70</v>
      </c>
      <c r="V31" s="161" t="s">
        <v>120</v>
      </c>
      <c r="W31" s="161" t="s">
        <v>72</v>
      </c>
      <c r="X31" s="162">
        <f t="shared" ref="X31:X34" si="13">IF(Q31="Probabilidad",($J$30*T31),IF(Q31="Impacto"," "))</f>
        <v>0.35</v>
      </c>
      <c r="Y31" s="162" t="str">
        <f>IF(Z31&lt;=20%,'Tabla probabilidad'!$B$5,IF(Z31&lt;=40%,'Tabla probabilidad'!$B$6,IF(Z31&lt;=60%,'Tabla probabilidad'!$B$7,IF(Z31&lt;=80%,'Tabla probabilidad'!$B$8,IF(Z31&lt;=100%,'Tabla probabilidad'!$B$9)))))</f>
        <v>Alta</v>
      </c>
      <c r="Z31" s="162">
        <f t="shared" ref="Z31:Z34" si="14">IF(R31="Preventivo",($J$30-($J$30*T31)),IF(R31="Detectivo",($J$30-($J$30*T31)),IF(R31="Correctivo",($J$30))))</f>
        <v>0.65</v>
      </c>
      <c r="AA31" s="299"/>
      <c r="AB31" s="299"/>
      <c r="AC31" s="162" t="str">
        <f t="shared" si="1"/>
        <v>Moderado</v>
      </c>
      <c r="AD31" s="162">
        <f t="shared" ref="AD31:AD34" si="15">IF(Q31="Probabilidad",(($M$30-0)),IF(Q31="Impacto",($M$30-($M$30*T31))))</f>
        <v>0.6</v>
      </c>
      <c r="AE31" s="299"/>
      <c r="AF31" s="299"/>
      <c r="AG31" s="291"/>
      <c r="AH31" s="296"/>
      <c r="AI31" s="296"/>
      <c r="AJ31" s="296"/>
      <c r="AK31" s="296"/>
      <c r="AL31" s="296"/>
      <c r="AM31" s="296"/>
      <c r="AN31" s="296"/>
    </row>
    <row r="32" spans="1:40" ht="78" customHeight="1" x14ac:dyDescent="0.25">
      <c r="A32" s="291"/>
      <c r="B32" s="291"/>
      <c r="C32" s="296"/>
      <c r="D32" s="301"/>
      <c r="E32" s="291"/>
      <c r="F32" s="291"/>
      <c r="G32" s="296"/>
      <c r="H32" s="296"/>
      <c r="I32" s="302"/>
      <c r="J32" s="303"/>
      <c r="K32" s="296"/>
      <c r="L32" s="297"/>
      <c r="M32" s="297"/>
      <c r="N32" s="296"/>
      <c r="O32" s="161">
        <v>3</v>
      </c>
      <c r="P32" s="185" t="s">
        <v>121</v>
      </c>
      <c r="Q32" s="161" t="str">
        <f t="shared" si="0"/>
        <v>Probabilidad</v>
      </c>
      <c r="R32" s="161" t="s">
        <v>109</v>
      </c>
      <c r="S32" s="161" t="s">
        <v>122</v>
      </c>
      <c r="T32" s="162">
        <f>VLOOKUP(R32&amp;S32,Hoja1!$Q$4:$R$9,2,0)</f>
        <v>0.4</v>
      </c>
      <c r="U32" s="161" t="s">
        <v>106</v>
      </c>
      <c r="V32" s="161" t="s">
        <v>120</v>
      </c>
      <c r="W32" s="161" t="s">
        <v>72</v>
      </c>
      <c r="X32" s="162">
        <f t="shared" si="13"/>
        <v>0.4</v>
      </c>
      <c r="Y32" s="162" t="str">
        <f>IF(Z32&lt;=20%,'Tabla probabilidad'!$B$5,IF(Z32&lt;=40%,'Tabla probabilidad'!$B$6,IF(Z32&lt;=60%,'Tabla probabilidad'!$B$7,IF(Z32&lt;=80%,'Tabla probabilidad'!$B$8,IF(Z32&lt;=100%,'Tabla probabilidad'!$B$9)))))</f>
        <v>Media</v>
      </c>
      <c r="Z32" s="162">
        <f t="shared" si="14"/>
        <v>0.6</v>
      </c>
      <c r="AA32" s="299"/>
      <c r="AB32" s="299"/>
      <c r="AC32" s="162" t="str">
        <f t="shared" si="1"/>
        <v>Moderado</v>
      </c>
      <c r="AD32" s="162">
        <f t="shared" si="15"/>
        <v>0.6</v>
      </c>
      <c r="AE32" s="299"/>
      <c r="AF32" s="299"/>
      <c r="AG32" s="291"/>
      <c r="AH32" s="296"/>
      <c r="AI32" s="296"/>
      <c r="AJ32" s="296"/>
      <c r="AK32" s="296"/>
      <c r="AL32" s="296"/>
      <c r="AM32" s="296"/>
      <c r="AN32" s="296"/>
    </row>
    <row r="33" spans="1:40" ht="113.25" customHeight="1" x14ac:dyDescent="0.25">
      <c r="A33" s="291"/>
      <c r="B33" s="291"/>
      <c r="C33" s="296"/>
      <c r="D33" s="301"/>
      <c r="E33" s="291"/>
      <c r="F33" s="291"/>
      <c r="G33" s="296"/>
      <c r="H33" s="296"/>
      <c r="I33" s="302"/>
      <c r="J33" s="303"/>
      <c r="K33" s="296"/>
      <c r="L33" s="297"/>
      <c r="M33" s="297"/>
      <c r="N33" s="296"/>
      <c r="O33" s="161">
        <v>4</v>
      </c>
      <c r="P33" s="185" t="s">
        <v>123</v>
      </c>
      <c r="Q33" s="161" t="str">
        <f t="shared" si="0"/>
        <v>Probabilidad</v>
      </c>
      <c r="R33" s="161" t="s">
        <v>68</v>
      </c>
      <c r="S33" s="161" t="s">
        <v>122</v>
      </c>
      <c r="T33" s="162">
        <f>VLOOKUP(R33&amp;S33,Hoja1!$Q$4:$R$9,2,0)</f>
        <v>0.5</v>
      </c>
      <c r="U33" s="161" t="s">
        <v>70</v>
      </c>
      <c r="V33" s="161" t="s">
        <v>71</v>
      </c>
      <c r="W33" s="161" t="s">
        <v>72</v>
      </c>
      <c r="X33" s="162">
        <f t="shared" si="13"/>
        <v>0.5</v>
      </c>
      <c r="Y33" s="162" t="str">
        <f>IF(Z33&lt;=20%,'Tabla probabilidad'!$B$5,IF(Z33&lt;=40%,'Tabla probabilidad'!$B$6,IF(Z33&lt;=60%,'Tabla probabilidad'!$B$7,IF(Z33&lt;=80%,'Tabla probabilidad'!$B$8,IF(Z33&lt;=100%,'Tabla probabilidad'!$B$9)))))</f>
        <v>Media</v>
      </c>
      <c r="Z33" s="162">
        <f t="shared" si="14"/>
        <v>0.5</v>
      </c>
      <c r="AA33" s="299"/>
      <c r="AB33" s="299"/>
      <c r="AC33" s="162" t="str">
        <f t="shared" si="1"/>
        <v>Moderado</v>
      </c>
      <c r="AD33" s="162">
        <f t="shared" si="15"/>
        <v>0.6</v>
      </c>
      <c r="AE33" s="299"/>
      <c r="AF33" s="299"/>
      <c r="AG33" s="291"/>
      <c r="AH33" s="296"/>
      <c r="AI33" s="296"/>
      <c r="AJ33" s="296"/>
      <c r="AK33" s="296"/>
      <c r="AL33" s="296"/>
      <c r="AM33" s="296"/>
      <c r="AN33" s="296"/>
    </row>
    <row r="34" spans="1:40" ht="121.5" customHeight="1" x14ac:dyDescent="0.25">
      <c r="A34" s="292"/>
      <c r="B34" s="292"/>
      <c r="C34" s="296"/>
      <c r="D34" s="301"/>
      <c r="E34" s="292"/>
      <c r="F34" s="292"/>
      <c r="G34" s="296"/>
      <c r="H34" s="296"/>
      <c r="I34" s="302"/>
      <c r="J34" s="303"/>
      <c r="K34" s="296"/>
      <c r="L34" s="297"/>
      <c r="M34" s="297"/>
      <c r="N34" s="296"/>
      <c r="O34" s="161">
        <v>5</v>
      </c>
      <c r="P34" s="185" t="s">
        <v>124</v>
      </c>
      <c r="Q34" s="161" t="str">
        <f t="shared" si="0"/>
        <v>Probabilidad</v>
      </c>
      <c r="R34" s="161" t="s">
        <v>68</v>
      </c>
      <c r="S34" s="161" t="s">
        <v>69</v>
      </c>
      <c r="T34" s="162">
        <f>VLOOKUP(R34&amp;S34,Hoja1!$Q$4:$R$9,2,0)</f>
        <v>0.45</v>
      </c>
      <c r="U34" s="161" t="s">
        <v>70</v>
      </c>
      <c r="V34" s="161" t="s">
        <v>71</v>
      </c>
      <c r="W34" s="161" t="s">
        <v>72</v>
      </c>
      <c r="X34" s="162">
        <f t="shared" si="13"/>
        <v>0.45</v>
      </c>
      <c r="Y34" s="162" t="str">
        <f>IF(Z34&lt;=20%,'Tabla probabilidad'!$B$5,IF(Z34&lt;=40%,'Tabla probabilidad'!$B$6,IF(Z34&lt;=60%,'Tabla probabilidad'!$B$7,IF(Z34&lt;=80%,'Tabla probabilidad'!$B$8,IF(Z34&lt;=100%,'Tabla probabilidad'!$B$9)))))</f>
        <v>Media</v>
      </c>
      <c r="Z34" s="162">
        <f t="shared" si="14"/>
        <v>0.55000000000000004</v>
      </c>
      <c r="AA34" s="300"/>
      <c r="AB34" s="300"/>
      <c r="AC34" s="162" t="str">
        <f t="shared" si="1"/>
        <v>Moderado</v>
      </c>
      <c r="AD34" s="162">
        <f t="shared" si="15"/>
        <v>0.6</v>
      </c>
      <c r="AE34" s="300"/>
      <c r="AF34" s="300"/>
      <c r="AG34" s="292"/>
      <c r="AH34" s="296"/>
      <c r="AI34" s="296"/>
      <c r="AJ34" s="296"/>
      <c r="AK34" s="296"/>
      <c r="AL34" s="296"/>
      <c r="AM34" s="296"/>
      <c r="AN34" s="296"/>
    </row>
    <row r="35" spans="1:40" ht="50.1" customHeight="1" x14ac:dyDescent="0.25">
      <c r="A35" s="290">
        <v>6</v>
      </c>
      <c r="B35" s="290" t="s">
        <v>125</v>
      </c>
      <c r="C35" s="296" t="s">
        <v>88</v>
      </c>
      <c r="D35" s="301" t="s">
        <v>126</v>
      </c>
      <c r="E35" s="290" t="s">
        <v>127</v>
      </c>
      <c r="F35" s="290" t="s">
        <v>128</v>
      </c>
      <c r="G35" s="296" t="s">
        <v>65</v>
      </c>
      <c r="H35" s="296">
        <v>20000</v>
      </c>
      <c r="I35" s="302" t="str">
        <f>IF(H35&lt;=2,'Tabla probabilidad'!$B$5,IF(H35&lt;=24,'Tabla probabilidad'!$B$6,IF(H35&lt;=500,'Tabla probabilidad'!$B$7,IF(H35&lt;=5000,'Tabla probabilidad'!$B$8,IF(H35&gt;5000,'Tabla probabilidad'!$B$9)))))</f>
        <v>Muy Alta</v>
      </c>
      <c r="J35" s="303">
        <f>IF(H35&lt;=2,'Tabla probabilidad'!$D$5,IF(H35&lt;=24,'Tabla probabilidad'!$D$6,IF(H35&lt;=500,'Tabla probabilidad'!$D$7,IF(H35&lt;=5000,'Tabla probabilidad'!$D$8,IF(H35&gt;5000,'Tabla probabilidad'!$D$9)))))</f>
        <v>1</v>
      </c>
      <c r="K35" s="296" t="s">
        <v>117</v>
      </c>
      <c r="L35" s="2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6" t="str">
        <f>VLOOKUP((I35&amp;L35),Hoja1!$B$4:$C$28,2,0)</f>
        <v xml:space="preserve">Alto </v>
      </c>
      <c r="O35" s="161">
        <v>1</v>
      </c>
      <c r="P35" s="185" t="s">
        <v>129</v>
      </c>
      <c r="Q35" s="161" t="str">
        <f t="shared" si="0"/>
        <v>Probabilidad</v>
      </c>
      <c r="R35" s="161" t="s">
        <v>68</v>
      </c>
      <c r="S35" s="161" t="s">
        <v>69</v>
      </c>
      <c r="T35" s="162">
        <f>VLOOKUP(R35&amp;S35,Hoja1!$Q$4:$R$9,2,0)</f>
        <v>0.45</v>
      </c>
      <c r="U35" s="161" t="s">
        <v>70</v>
      </c>
      <c r="V35" s="161" t="s">
        <v>71</v>
      </c>
      <c r="W35" s="161" t="s">
        <v>72</v>
      </c>
      <c r="X35" s="162">
        <f>IF(Q35="Probabilidad",($J$30*T35),IF(Q35="Impacto"," "))</f>
        <v>0.45</v>
      </c>
      <c r="Y35" s="162" t="str">
        <f>IF(Z35&lt;=20%,'Tabla probabilidad'!$B$5,IF(Z35&lt;=40%,'Tabla probabilidad'!$B$6,IF(Z35&lt;=60%,'Tabla probabilidad'!$B$7,IF(Z35&lt;=80%,'Tabla probabilidad'!$B$8,IF(Z35&lt;=100%,'Tabla probabilidad'!$B$9)))))</f>
        <v>Media</v>
      </c>
      <c r="Z35" s="162">
        <f>IF(R35="Preventivo",($J$30-($J$30*T35)),IF(R35="Detectivo",($J$30-($J$30*T35)),IF(R35="Correctivo",($J$30))))</f>
        <v>0.55000000000000004</v>
      </c>
      <c r="AA35" s="298" t="str">
        <f>IF(AB35&lt;=20%,'Tabla probabilidad'!$B$5,IF(AB35&lt;=40%,'Tabla probabilidad'!$B$6,IF(AB35&lt;=60%,'Tabla probabilidad'!$B$7,IF(AB35&lt;=80%,'Tabla probabilidad'!$B$8,IF(AB35&lt;=100%,'Tabla probabilidad'!$B$9)))))</f>
        <v>Media</v>
      </c>
      <c r="AB35" s="298">
        <f>AVERAGE(Z35:Z39)</f>
        <v>0.53750000000000009</v>
      </c>
      <c r="AC35" s="162" t="str">
        <f t="shared" si="1"/>
        <v>Moderado</v>
      </c>
      <c r="AD35" s="162">
        <f>IF(Q35="Probabilidad",(($M$30-0)),IF(Q35="Impacto",($M$30-($M$30*T35))))</f>
        <v>0.6</v>
      </c>
      <c r="AE35" s="298" t="str">
        <f>IF(AF35&lt;=20%,"Leve",IF(AF35&lt;=40%,"Menor",IF(AF35&lt;=60%,"Moderado",IF(AF35&lt;=80%,"Mayor",IF(AF35&lt;=100%,"Catastrófico")))))</f>
        <v>Moderado</v>
      </c>
      <c r="AF35" s="298">
        <f>AVERAGE(AD35:AD39)</f>
        <v>0.6</v>
      </c>
      <c r="AG35" s="290" t="str">
        <f>VLOOKUP(AA35&amp;AE35,Hoja1!$B$4:$C$28,2,0)</f>
        <v>Moderado</v>
      </c>
      <c r="AH35" s="296" t="s">
        <v>73</v>
      </c>
      <c r="AI35" s="296" t="s">
        <v>660</v>
      </c>
      <c r="AJ35" s="296" t="s">
        <v>657</v>
      </c>
      <c r="AK35" s="296" t="s">
        <v>654</v>
      </c>
      <c r="AL35" s="296" t="s">
        <v>655</v>
      </c>
      <c r="AM35" s="296" t="s">
        <v>655</v>
      </c>
      <c r="AN35" s="296"/>
    </row>
    <row r="36" spans="1:40" ht="98.25" customHeight="1" x14ac:dyDescent="0.25">
      <c r="A36" s="291"/>
      <c r="B36" s="291"/>
      <c r="C36" s="296"/>
      <c r="D36" s="301"/>
      <c r="E36" s="291"/>
      <c r="F36" s="291"/>
      <c r="G36" s="296"/>
      <c r="H36" s="296"/>
      <c r="I36" s="302"/>
      <c r="J36" s="303"/>
      <c r="K36" s="296"/>
      <c r="L36" s="297"/>
      <c r="M36" s="297"/>
      <c r="N36" s="296"/>
      <c r="O36" s="161">
        <v>2</v>
      </c>
      <c r="P36" s="185" t="s">
        <v>130</v>
      </c>
      <c r="Q36" s="161" t="str">
        <f t="shared" si="0"/>
        <v>Probabilidad</v>
      </c>
      <c r="R36" s="161" t="s">
        <v>68</v>
      </c>
      <c r="S36" s="161" t="s">
        <v>69</v>
      </c>
      <c r="T36" s="162">
        <f>VLOOKUP(R36&amp;S36,Hoja1!$Q$4:$R$9,2,0)</f>
        <v>0.45</v>
      </c>
      <c r="U36" s="161" t="s">
        <v>70</v>
      </c>
      <c r="V36" s="161" t="s">
        <v>71</v>
      </c>
      <c r="W36" s="161" t="s">
        <v>72</v>
      </c>
      <c r="X36" s="162">
        <f t="shared" ref="X36:X39" si="16">IF(Q36="Probabilidad",($J$30*T36),IF(Q36="Impacto"," "))</f>
        <v>0.45</v>
      </c>
      <c r="Y36" s="162" t="str">
        <f>IF(Z36&lt;=20%,'Tabla probabilidad'!$B$5,IF(Z36&lt;=40%,'Tabla probabilidad'!$B$6,IF(Z36&lt;=60%,'Tabla probabilidad'!$B$7,IF(Z36&lt;=80%,'Tabla probabilidad'!$B$8,IF(Z36&lt;=100%,'Tabla probabilidad'!$B$9)))))</f>
        <v>Media</v>
      </c>
      <c r="Z36" s="162">
        <f t="shared" ref="Z36:Z39" si="17">IF(R36="Preventivo",($J$30-($J$30*T36)),IF(R36="Detectivo",($J$30-($J$30*T36)),IF(R36="Correctivo",($J$30))))</f>
        <v>0.55000000000000004</v>
      </c>
      <c r="AA36" s="299"/>
      <c r="AB36" s="299"/>
      <c r="AC36" s="162" t="str">
        <f t="shared" si="1"/>
        <v>Moderado</v>
      </c>
      <c r="AD36" s="162">
        <f t="shared" ref="AD36:AD39" si="18">IF(Q36="Probabilidad",(($M$30-0)),IF(Q36="Impacto",($M$30-($M$30*T36))))</f>
        <v>0.6</v>
      </c>
      <c r="AE36" s="299"/>
      <c r="AF36" s="299"/>
      <c r="AG36" s="291"/>
      <c r="AH36" s="296"/>
      <c r="AI36" s="296"/>
      <c r="AJ36" s="296"/>
      <c r="AK36" s="296"/>
      <c r="AL36" s="296"/>
      <c r="AM36" s="296"/>
      <c r="AN36" s="296"/>
    </row>
    <row r="37" spans="1:40" ht="78" customHeight="1" x14ac:dyDescent="0.25">
      <c r="A37" s="291"/>
      <c r="B37" s="291"/>
      <c r="C37" s="296"/>
      <c r="D37" s="301"/>
      <c r="E37" s="291"/>
      <c r="F37" s="291"/>
      <c r="G37" s="296"/>
      <c r="H37" s="296"/>
      <c r="I37" s="302"/>
      <c r="J37" s="303"/>
      <c r="K37" s="296"/>
      <c r="L37" s="297"/>
      <c r="M37" s="297"/>
      <c r="N37" s="296"/>
      <c r="O37" s="161">
        <v>3</v>
      </c>
      <c r="P37" s="195" t="s">
        <v>131</v>
      </c>
      <c r="Q37" s="161" t="str">
        <f t="shared" si="0"/>
        <v>Probabilidad</v>
      </c>
      <c r="R37" s="161" t="s">
        <v>68</v>
      </c>
      <c r="S37" s="161" t="s">
        <v>69</v>
      </c>
      <c r="T37" s="162">
        <f>VLOOKUP(R37&amp;S37,Hoja1!$Q$4:$R$9,2,0)</f>
        <v>0.45</v>
      </c>
      <c r="U37" s="161" t="s">
        <v>106</v>
      </c>
      <c r="V37" s="161" t="s">
        <v>71</v>
      </c>
      <c r="W37" s="161" t="s">
        <v>107</v>
      </c>
      <c r="X37" s="162">
        <f t="shared" si="16"/>
        <v>0.45</v>
      </c>
      <c r="Y37" s="162" t="str">
        <f>IF(Z37&lt;=20%,'Tabla probabilidad'!$B$5,IF(Z37&lt;=40%,'Tabla probabilidad'!$B$6,IF(Z37&lt;=60%,'Tabla probabilidad'!$B$7,IF(Z37&lt;=80%,'Tabla probabilidad'!$B$8,IF(Z37&lt;=100%,'Tabla probabilidad'!$B$9)))))</f>
        <v>Media</v>
      </c>
      <c r="Z37" s="162">
        <f t="shared" si="17"/>
        <v>0.55000000000000004</v>
      </c>
      <c r="AA37" s="299"/>
      <c r="AB37" s="299"/>
      <c r="AC37" s="162" t="str">
        <f t="shared" si="1"/>
        <v>Moderado</v>
      </c>
      <c r="AD37" s="162">
        <f t="shared" si="18"/>
        <v>0.6</v>
      </c>
      <c r="AE37" s="299"/>
      <c r="AF37" s="299"/>
      <c r="AG37" s="291"/>
      <c r="AH37" s="296"/>
      <c r="AI37" s="296"/>
      <c r="AJ37" s="296"/>
      <c r="AK37" s="296"/>
      <c r="AL37" s="296"/>
      <c r="AM37" s="296"/>
      <c r="AN37" s="296"/>
    </row>
    <row r="38" spans="1:40" ht="77.25" customHeight="1" x14ac:dyDescent="0.25">
      <c r="A38" s="291"/>
      <c r="B38" s="291"/>
      <c r="C38" s="296"/>
      <c r="D38" s="301"/>
      <c r="E38" s="291"/>
      <c r="F38" s="291"/>
      <c r="G38" s="296"/>
      <c r="H38" s="296"/>
      <c r="I38" s="302"/>
      <c r="J38" s="303"/>
      <c r="K38" s="296"/>
      <c r="L38" s="297"/>
      <c r="M38" s="297"/>
      <c r="N38" s="296"/>
      <c r="O38" s="161">
        <v>4</v>
      </c>
      <c r="P38" s="185" t="s">
        <v>132</v>
      </c>
      <c r="Q38" s="161" t="str">
        <f t="shared" si="0"/>
        <v>Probabilidad</v>
      </c>
      <c r="R38" s="161" t="s">
        <v>68</v>
      </c>
      <c r="S38" s="161" t="s">
        <v>122</v>
      </c>
      <c r="T38" s="162">
        <f>VLOOKUP(R38&amp;S38,Hoja1!$Q$4:$R$9,2,0)</f>
        <v>0.5</v>
      </c>
      <c r="U38" s="161" t="s">
        <v>70</v>
      </c>
      <c r="V38" s="161" t="s">
        <v>71</v>
      </c>
      <c r="W38" s="161" t="s">
        <v>72</v>
      </c>
      <c r="X38" s="162">
        <f t="shared" si="16"/>
        <v>0.5</v>
      </c>
      <c r="Y38" s="162" t="str">
        <f>IF(Z38&lt;=20%,'Tabla probabilidad'!$B$5,IF(Z38&lt;=40%,'Tabla probabilidad'!$B$6,IF(Z38&lt;=60%,'Tabla probabilidad'!$B$7,IF(Z38&lt;=80%,'Tabla probabilidad'!$B$8,IF(Z38&lt;=100%,'Tabla probabilidad'!$B$9)))))</f>
        <v>Media</v>
      </c>
      <c r="Z38" s="162">
        <f t="shared" si="17"/>
        <v>0.5</v>
      </c>
      <c r="AA38" s="299"/>
      <c r="AB38" s="299"/>
      <c r="AC38" s="162" t="str">
        <f t="shared" si="1"/>
        <v>Moderado</v>
      </c>
      <c r="AD38" s="162">
        <f t="shared" si="18"/>
        <v>0.6</v>
      </c>
      <c r="AE38" s="299"/>
      <c r="AF38" s="299"/>
      <c r="AG38" s="291"/>
      <c r="AH38" s="296"/>
      <c r="AI38" s="296"/>
      <c r="AJ38" s="296"/>
      <c r="AK38" s="296"/>
      <c r="AL38" s="296"/>
      <c r="AM38" s="296"/>
      <c r="AN38" s="296"/>
    </row>
    <row r="39" spans="1:40" ht="51" customHeight="1" x14ac:dyDescent="0.25">
      <c r="A39" s="292"/>
      <c r="B39" s="292"/>
      <c r="C39" s="296"/>
      <c r="D39" s="301"/>
      <c r="E39" s="292"/>
      <c r="F39" s="292"/>
      <c r="G39" s="296"/>
      <c r="H39" s="296"/>
      <c r="I39" s="302"/>
      <c r="J39" s="303"/>
      <c r="K39" s="296"/>
      <c r="L39" s="297"/>
      <c r="M39" s="297"/>
      <c r="N39" s="296"/>
      <c r="O39" s="161"/>
      <c r="P39" s="185"/>
      <c r="Q39" s="161" t="b">
        <f t="shared" si="0"/>
        <v>0</v>
      </c>
      <c r="R39" s="161"/>
      <c r="S39" s="161"/>
      <c r="T39" s="162" t="e">
        <f>VLOOKUP(R39&amp;S39,Hoja1!$Q$4:$R$9,2,0)</f>
        <v>#N/A</v>
      </c>
      <c r="U39" s="161"/>
      <c r="V39" s="161"/>
      <c r="W39" s="161"/>
      <c r="X39" s="162" t="b">
        <f t="shared" si="16"/>
        <v>0</v>
      </c>
      <c r="Y39" s="162" t="b">
        <f>IF(Z39&lt;=20%,'Tabla probabilidad'!$B$5,IF(Z39&lt;=40%,'Tabla probabilidad'!$B$6,IF(Z39&lt;=60%,'Tabla probabilidad'!$B$7,IF(Z39&lt;=80%,'Tabla probabilidad'!$B$8,IF(Z39&lt;=100%,'Tabla probabilidad'!$B$9)))))</f>
        <v>0</v>
      </c>
      <c r="Z39" s="162" t="b">
        <f t="shared" si="17"/>
        <v>0</v>
      </c>
      <c r="AA39" s="300"/>
      <c r="AB39" s="300"/>
      <c r="AC39" s="162" t="b">
        <f t="shared" si="1"/>
        <v>0</v>
      </c>
      <c r="AD39" s="162" t="b">
        <f t="shared" si="18"/>
        <v>0</v>
      </c>
      <c r="AE39" s="300"/>
      <c r="AF39" s="300"/>
      <c r="AG39" s="292"/>
      <c r="AH39" s="296"/>
      <c r="AI39" s="296"/>
      <c r="AJ39" s="296"/>
      <c r="AK39" s="296"/>
      <c r="AL39" s="296"/>
      <c r="AM39" s="296"/>
      <c r="AN39" s="296"/>
    </row>
    <row r="40" spans="1:40" ht="66.75" customHeight="1" x14ac:dyDescent="0.25">
      <c r="A40" s="296">
        <v>7</v>
      </c>
      <c r="B40" s="290" t="s">
        <v>133</v>
      </c>
      <c r="C40" s="296" t="s">
        <v>88</v>
      </c>
      <c r="D40" s="305" t="s">
        <v>134</v>
      </c>
      <c r="E40" s="296" t="s">
        <v>135</v>
      </c>
      <c r="F40" s="296" t="s">
        <v>136</v>
      </c>
      <c r="G40" s="296" t="s">
        <v>65</v>
      </c>
      <c r="H40" s="296">
        <v>20000</v>
      </c>
      <c r="I40" s="302" t="str">
        <f>IF(H40&lt;=2,'Tabla probabilidad'!$B$5,IF(H40&lt;=24,'Tabla probabilidad'!$B$6,IF(H40&lt;=500,'Tabla probabilidad'!$B$7,IF(H40&lt;=5000,'Tabla probabilidad'!$B$8,IF(H40&gt;5000,'Tabla probabilidad'!$B$9)))))</f>
        <v>Muy Alta</v>
      </c>
      <c r="J40" s="303">
        <f>IF(H40&lt;=2,'Tabla probabilidad'!$D$5,IF(H40&lt;=24,'Tabla probabilidad'!$D$6,IF(H40&lt;=500,'Tabla probabilidad'!$D$7,IF(H40&lt;=5000,'Tabla probabilidad'!$D$8,IF(H40&gt;5000,'Tabla probabilidad'!$D$9)))))</f>
        <v>1</v>
      </c>
      <c r="K40" s="296" t="s">
        <v>137</v>
      </c>
      <c r="L40" s="2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96" t="str">
        <f>VLOOKUP((I40&amp;L40),Hoja1!$B$4:$C$28,2,0)</f>
        <v xml:space="preserve">Alto </v>
      </c>
      <c r="O40" s="161">
        <v>1</v>
      </c>
      <c r="P40" s="189" t="s">
        <v>138</v>
      </c>
      <c r="Q40" s="161" t="str">
        <f t="shared" si="0"/>
        <v>Probabilidad</v>
      </c>
      <c r="R40" s="161" t="s">
        <v>68</v>
      </c>
      <c r="S40" s="161" t="s">
        <v>69</v>
      </c>
      <c r="T40" s="162">
        <f>VLOOKUP(R40&amp;S40,Hoja1!$Q$4:$R$9,2,0)</f>
        <v>0.45</v>
      </c>
      <c r="U40" s="161" t="s">
        <v>70</v>
      </c>
      <c r="V40" s="161" t="s">
        <v>71</v>
      </c>
      <c r="W40" s="161" t="s">
        <v>72</v>
      </c>
      <c r="X40" s="162">
        <f>IF(Q40="Probabilidad",($J$40*T40),IF(Q40="Impacto"," "))</f>
        <v>0.45</v>
      </c>
      <c r="Y40" s="162" t="str">
        <f>IF(Z40&lt;=20%,'Tabla probabilidad'!$B$5,IF(Z40&lt;=40%,'Tabla probabilidad'!$B$6,IF(Z40&lt;=60%,'Tabla probabilidad'!$B$7,IF(Z40&lt;=80%,'Tabla probabilidad'!$B$8,IF(Z40&lt;=100%,'Tabla probabilidad'!$B$9)))))</f>
        <v>Media</v>
      </c>
      <c r="Z40" s="162">
        <f>IF(R40="Preventivo",(J40-(J40*T40)),IF(R40="Detectivo",(J40-(J40*T40)),IF(R40="Correctivo",(J40))))</f>
        <v>0.55000000000000004</v>
      </c>
      <c r="AA40" s="298" t="str">
        <f>IF(AB40&lt;=20%,'Tabla probabilidad'!$B$5,IF(AB40&lt;=40%,'Tabla probabilidad'!$B$6,IF(AB40&lt;=60%,'Tabla probabilidad'!$B$7,IF(AB40&lt;=80%,'Tabla probabilidad'!$B$8,IF(AB40&lt;=100%,'Tabla probabilidad'!$B$9)))))</f>
        <v>Media</v>
      </c>
      <c r="AB40" s="298">
        <f>AVERAGE(Z40:Z44)</f>
        <v>0.55000000000000004</v>
      </c>
      <c r="AC40" s="162" t="str">
        <f t="shared" si="1"/>
        <v>Mayor</v>
      </c>
      <c r="AD40" s="162">
        <f>IF(Q40="Probabilidad",(($M$40-0)),IF(Q40="Impacto",($M$40-($M$40*T40))))</f>
        <v>0.8</v>
      </c>
      <c r="AE40" s="298" t="str">
        <f>IF(AF40&lt;=20%,"Leve",IF(AF40&lt;=40%,"Menor",IF(AF40&lt;=60%,"Moderado",IF(AF40&lt;=80%,"Mayor",IF(AF40&lt;=100%,"Catastrófico")))))</f>
        <v>Mayor</v>
      </c>
      <c r="AF40" s="298">
        <f>AVERAGE(AD40:AD44)</f>
        <v>0.8</v>
      </c>
      <c r="AG40" s="290" t="str">
        <f>VLOOKUP(AA40&amp;AE40,Hoja1!$B$4:$C$28,2,0)</f>
        <v xml:space="preserve">Alto </v>
      </c>
      <c r="AH40" s="296" t="s">
        <v>73</v>
      </c>
      <c r="AI40" s="296" t="s">
        <v>661</v>
      </c>
      <c r="AJ40" s="296" t="s">
        <v>657</v>
      </c>
      <c r="AK40" s="296" t="s">
        <v>654</v>
      </c>
      <c r="AL40" s="296" t="s">
        <v>655</v>
      </c>
      <c r="AM40" s="296" t="s">
        <v>655</v>
      </c>
      <c r="AN40" s="296"/>
    </row>
    <row r="41" spans="1:40" ht="48.75" customHeight="1" x14ac:dyDescent="0.25">
      <c r="A41" s="296"/>
      <c r="B41" s="291"/>
      <c r="C41" s="296"/>
      <c r="D41" s="306"/>
      <c r="E41" s="296"/>
      <c r="F41" s="296"/>
      <c r="G41" s="296"/>
      <c r="H41" s="296"/>
      <c r="I41" s="302"/>
      <c r="J41" s="303"/>
      <c r="K41" s="296"/>
      <c r="L41" s="297"/>
      <c r="M41" s="297"/>
      <c r="N41" s="296"/>
      <c r="O41" s="161">
        <v>2</v>
      </c>
      <c r="P41" s="189" t="s">
        <v>139</v>
      </c>
      <c r="Q41" s="161" t="str">
        <f t="shared" si="0"/>
        <v>Probabilidad</v>
      </c>
      <c r="R41" s="161" t="s">
        <v>68</v>
      </c>
      <c r="S41" s="161" t="s">
        <v>69</v>
      </c>
      <c r="T41" s="162">
        <f>VLOOKUP(R41&amp;S41,Hoja1!$Q$4:$R$9,2,0)</f>
        <v>0.45</v>
      </c>
      <c r="U41" s="161" t="s">
        <v>70</v>
      </c>
      <c r="V41" s="161" t="s">
        <v>71</v>
      </c>
      <c r="W41" s="161" t="s">
        <v>72</v>
      </c>
      <c r="X41" s="162">
        <f t="shared" ref="X41:X44" si="19">IF(Q41="Probabilidad",($J$40*T41),IF(Q41="Impacto"," "))</f>
        <v>0.45</v>
      </c>
      <c r="Y41" s="162" t="str">
        <f>IF(Z41&lt;=20%,'Tabla probabilidad'!$B$5,IF(Z41&lt;=40%,'Tabla probabilidad'!$B$6,IF(Z41&lt;=60%,'Tabla probabilidad'!$B$7,IF(Z41&lt;=80%,'Tabla probabilidad'!$B$8,IF(Z41&lt;=100%,'Tabla probabilidad'!$B$9)))))</f>
        <v>Media</v>
      </c>
      <c r="Z41" s="162">
        <f>IF(R41="Preventivo",(J40-(J40*T41)),IF(R41="Detectivo",(J40-(J40*T41)),IF(R41="Correctivo",(J40))))</f>
        <v>0.55000000000000004</v>
      </c>
      <c r="AA41" s="299"/>
      <c r="AB41" s="299"/>
      <c r="AC41" s="162" t="str">
        <f t="shared" si="1"/>
        <v>Mayor</v>
      </c>
      <c r="AD41" s="162">
        <f t="shared" ref="AD41:AD44" si="20">IF(Q41="Probabilidad",(($M$40-0)),IF(Q41="Impacto",($M$40-($M$40*T41))))</f>
        <v>0.8</v>
      </c>
      <c r="AE41" s="299"/>
      <c r="AF41" s="299"/>
      <c r="AG41" s="291"/>
      <c r="AH41" s="296"/>
      <c r="AI41" s="296"/>
      <c r="AJ41" s="296"/>
      <c r="AK41" s="296"/>
      <c r="AL41" s="296"/>
      <c r="AM41" s="296"/>
      <c r="AN41" s="296"/>
    </row>
    <row r="42" spans="1:40" ht="76.5" customHeight="1" x14ac:dyDescent="0.25">
      <c r="A42" s="296"/>
      <c r="B42" s="291"/>
      <c r="C42" s="296"/>
      <c r="D42" s="306"/>
      <c r="E42" s="296"/>
      <c r="F42" s="296"/>
      <c r="G42" s="296"/>
      <c r="H42" s="296"/>
      <c r="I42" s="302"/>
      <c r="J42" s="303"/>
      <c r="K42" s="296"/>
      <c r="L42" s="297"/>
      <c r="M42" s="297"/>
      <c r="N42" s="296"/>
      <c r="O42" s="161">
        <v>3</v>
      </c>
      <c r="P42" s="190" t="s">
        <v>140</v>
      </c>
      <c r="Q42" s="161" t="str">
        <f t="shared" si="0"/>
        <v>Probabilidad</v>
      </c>
      <c r="R42" s="161" t="s">
        <v>68</v>
      </c>
      <c r="S42" s="161" t="s">
        <v>69</v>
      </c>
      <c r="T42" s="162">
        <f>VLOOKUP(R42&amp;S42,Hoja1!$Q$4:$R$9,2,0)</f>
        <v>0.45</v>
      </c>
      <c r="U42" s="161" t="s">
        <v>70</v>
      </c>
      <c r="V42" s="161" t="s">
        <v>71</v>
      </c>
      <c r="W42" s="161" t="s">
        <v>72</v>
      </c>
      <c r="X42" s="162">
        <f t="shared" si="19"/>
        <v>0.45</v>
      </c>
      <c r="Y42" s="162" t="str">
        <f>IF(Z42&lt;=20%,'Tabla probabilidad'!$B$5,IF(Z42&lt;=40%,'Tabla probabilidad'!$B$6,IF(Z42&lt;=60%,'Tabla probabilidad'!$B$7,IF(Z42&lt;=80%,'Tabla probabilidad'!$B$8,IF(Z42&lt;=100%,'Tabla probabilidad'!$B$9)))))</f>
        <v>Media</v>
      </c>
      <c r="Z42" s="162">
        <f>IF(R42="Preventivo",(J40-(J40*T42)),IF(R42="Detectivo",(J40-(J40*T42)),IF(R42="Correctivo",(J40))))</f>
        <v>0.55000000000000004</v>
      </c>
      <c r="AA42" s="299"/>
      <c r="AB42" s="299"/>
      <c r="AC42" s="162" t="str">
        <f t="shared" si="1"/>
        <v>Mayor</v>
      </c>
      <c r="AD42" s="162">
        <f t="shared" si="20"/>
        <v>0.8</v>
      </c>
      <c r="AE42" s="299"/>
      <c r="AF42" s="299"/>
      <c r="AG42" s="291"/>
      <c r="AH42" s="296"/>
      <c r="AI42" s="296"/>
      <c r="AJ42" s="296"/>
      <c r="AK42" s="296"/>
      <c r="AL42" s="296"/>
      <c r="AM42" s="296"/>
      <c r="AN42" s="296"/>
    </row>
    <row r="43" spans="1:40" ht="54" customHeight="1" x14ac:dyDescent="0.25">
      <c r="A43" s="296"/>
      <c r="B43" s="291"/>
      <c r="C43" s="296"/>
      <c r="D43" s="306"/>
      <c r="E43" s="296"/>
      <c r="F43" s="296"/>
      <c r="G43" s="296"/>
      <c r="H43" s="296"/>
      <c r="I43" s="302"/>
      <c r="J43" s="303"/>
      <c r="K43" s="296"/>
      <c r="L43" s="297"/>
      <c r="M43" s="297"/>
      <c r="N43" s="296"/>
      <c r="O43" s="161">
        <v>4</v>
      </c>
      <c r="P43" s="190" t="s">
        <v>141</v>
      </c>
      <c r="Q43" s="161" t="str">
        <f t="shared" si="0"/>
        <v>Probabilidad</v>
      </c>
      <c r="R43" s="161" t="s">
        <v>68</v>
      </c>
      <c r="S43" s="161" t="s">
        <v>69</v>
      </c>
      <c r="T43" s="162">
        <f>VLOOKUP(R43&amp;S43,Hoja1!$Q$4:$R$9,2,0)</f>
        <v>0.45</v>
      </c>
      <c r="U43" s="161" t="s">
        <v>70</v>
      </c>
      <c r="V43" s="161" t="s">
        <v>71</v>
      </c>
      <c r="W43" s="161" t="s">
        <v>72</v>
      </c>
      <c r="X43" s="162">
        <f t="shared" si="19"/>
        <v>0.45</v>
      </c>
      <c r="Y43" s="162" t="str">
        <f>IF(Z43&lt;=20%,'Tabla probabilidad'!$B$5,IF(Z43&lt;=40%,'Tabla probabilidad'!$B$6,IF(Z43&lt;=60%,'Tabla probabilidad'!$B$7,IF(Z43&lt;=80%,'Tabla probabilidad'!$B$8,IF(Z43&lt;=100%,'Tabla probabilidad'!$B$9)))))</f>
        <v>Media</v>
      </c>
      <c r="Z43" s="162">
        <f>IF(R43="Preventivo",(J40-(J40*T43)),IF(R43="Detectivo",(J40-(J40*T43)),IF(R43="Correctivo",(J40))))</f>
        <v>0.55000000000000004</v>
      </c>
      <c r="AA43" s="299"/>
      <c r="AB43" s="299"/>
      <c r="AC43" s="162" t="str">
        <f t="shared" si="1"/>
        <v>Mayor</v>
      </c>
      <c r="AD43" s="162">
        <f t="shared" si="20"/>
        <v>0.8</v>
      </c>
      <c r="AE43" s="299"/>
      <c r="AF43" s="299"/>
      <c r="AG43" s="291"/>
      <c r="AH43" s="296"/>
      <c r="AI43" s="296"/>
      <c r="AJ43" s="296"/>
      <c r="AK43" s="296"/>
      <c r="AL43" s="296"/>
      <c r="AM43" s="296"/>
      <c r="AN43" s="296"/>
    </row>
    <row r="44" spans="1:40" ht="61.5" customHeight="1" x14ac:dyDescent="0.25">
      <c r="A44" s="296"/>
      <c r="B44" s="292"/>
      <c r="C44" s="296"/>
      <c r="D44" s="308"/>
      <c r="E44" s="296"/>
      <c r="F44" s="296"/>
      <c r="G44" s="296"/>
      <c r="H44" s="296"/>
      <c r="I44" s="302"/>
      <c r="J44" s="303"/>
      <c r="K44" s="296"/>
      <c r="L44" s="297"/>
      <c r="M44" s="297"/>
      <c r="N44" s="296"/>
      <c r="O44" s="161">
        <v>5</v>
      </c>
      <c r="P44" s="193" t="s">
        <v>142</v>
      </c>
      <c r="Q44" s="161" t="str">
        <f t="shared" si="0"/>
        <v>Probabilidad</v>
      </c>
      <c r="R44" s="161" t="s">
        <v>68</v>
      </c>
      <c r="S44" s="161" t="s">
        <v>69</v>
      </c>
      <c r="T44" s="162">
        <f>VLOOKUP(R44&amp;S44,Hoja1!$Q$4:$R$9,2,0)</f>
        <v>0.45</v>
      </c>
      <c r="U44" s="161" t="s">
        <v>70</v>
      </c>
      <c r="V44" s="161" t="s">
        <v>71</v>
      </c>
      <c r="W44" s="161" t="s">
        <v>72</v>
      </c>
      <c r="X44" s="162">
        <f t="shared" si="19"/>
        <v>0.45</v>
      </c>
      <c r="Y44" s="162" t="str">
        <f>IF(Z44&lt;=20%,'Tabla probabilidad'!$B$5,IF(Z44&lt;=40%,'Tabla probabilidad'!$B$6,IF(Z44&lt;=60%,'Tabla probabilidad'!$B$7,IF(Z44&lt;=80%,'Tabla probabilidad'!$B$8,IF(Z44&lt;=100%,'Tabla probabilidad'!$B$9)))))</f>
        <v>Media</v>
      </c>
      <c r="Z44" s="162">
        <f>IF(R44="Preventivo",(J40-(J40*T44)),IF(R44="Detectivo",(J40-(J40*T44)),IF(R44="Correctivo",(J40))))</f>
        <v>0.55000000000000004</v>
      </c>
      <c r="AA44" s="300"/>
      <c r="AB44" s="300"/>
      <c r="AC44" s="162" t="str">
        <f t="shared" si="1"/>
        <v>Mayor</v>
      </c>
      <c r="AD44" s="162">
        <f t="shared" si="20"/>
        <v>0.8</v>
      </c>
      <c r="AE44" s="300"/>
      <c r="AF44" s="300"/>
      <c r="AG44" s="292"/>
      <c r="AH44" s="296"/>
      <c r="AI44" s="296"/>
      <c r="AJ44" s="296"/>
      <c r="AK44" s="296"/>
      <c r="AL44" s="296"/>
      <c r="AM44" s="296"/>
      <c r="AN44" s="296"/>
    </row>
    <row r="45" spans="1:40" ht="61.5" customHeight="1" x14ac:dyDescent="0.25">
      <c r="A45" s="296">
        <v>8</v>
      </c>
      <c r="B45" s="290" t="s">
        <v>143</v>
      </c>
      <c r="C45" s="296" t="s">
        <v>112</v>
      </c>
      <c r="D45" s="305" t="s">
        <v>144</v>
      </c>
      <c r="E45" s="296" t="s">
        <v>145</v>
      </c>
      <c r="F45" s="296" t="s">
        <v>146</v>
      </c>
      <c r="G45" s="296" t="s">
        <v>147</v>
      </c>
      <c r="H45" s="296">
        <v>20000</v>
      </c>
      <c r="I45" s="302" t="str">
        <f>IF(H45&lt;=2,'Tabla probabilidad'!$B$5,IF(H45&lt;=24,'Tabla probabilidad'!$B$6,IF(H45&lt;=500,'Tabla probabilidad'!$B$7,IF(H45&lt;=5000,'Tabla probabilidad'!$B$8,IF(H45&gt;5000,'Tabla probabilidad'!$B$9)))))</f>
        <v>Muy Alta</v>
      </c>
      <c r="J45" s="303">
        <f>IF(H45&lt;=2,'Tabla probabilidad'!$D$5,IF(H45&lt;=24,'Tabla probabilidad'!$D$6,IF(H45&lt;=500,'Tabla probabilidad'!$D$7,IF(H45&lt;=5000,'Tabla probabilidad'!$D$8,IF(H45&gt;5000,'Tabla probabilidad'!$D$9)))))</f>
        <v>1</v>
      </c>
      <c r="K45" s="296" t="s">
        <v>148</v>
      </c>
      <c r="L45" s="29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9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96" t="str">
        <f>VLOOKUP((I45&amp;L45),Hoja1!$B$4:$C$28,2,0)</f>
        <v xml:space="preserve">Alto </v>
      </c>
      <c r="O45" s="161">
        <v>1</v>
      </c>
      <c r="P45" s="191" t="s">
        <v>149</v>
      </c>
      <c r="Q45" s="161" t="str">
        <f t="shared" si="0"/>
        <v>Probabilidad</v>
      </c>
      <c r="R45" s="161" t="s">
        <v>68</v>
      </c>
      <c r="S45" s="161" t="s">
        <v>69</v>
      </c>
      <c r="T45" s="162">
        <f>VLOOKUP(R45&amp;S45,Hoja1!$Q$4:$R$9,2,0)</f>
        <v>0.45</v>
      </c>
      <c r="U45" s="161" t="s">
        <v>70</v>
      </c>
      <c r="V45" s="161" t="s">
        <v>71</v>
      </c>
      <c r="W45" s="161" t="s">
        <v>72</v>
      </c>
      <c r="X45" s="162">
        <f>IF(Q45="Probabilidad",($J$45*T45),IF(Q45="Impacto"," "))</f>
        <v>0.45</v>
      </c>
      <c r="Y45" s="162" t="str">
        <f>IF(Z45&lt;=20%,'Tabla probabilidad'!$B$5,IF(Z45&lt;=40%,'Tabla probabilidad'!$B$6,IF(Z45&lt;=60%,'Tabla probabilidad'!$B$7,IF(Z45&lt;=80%,'Tabla probabilidad'!$B$8,IF(Z45&lt;=100%,'Tabla probabilidad'!$B$9)))))</f>
        <v>Media</v>
      </c>
      <c r="Z45" s="162">
        <f>IF(R45="Preventivo",(J45-(J45*T45)),IF(R45="Detectivo",(J45-(J45*T45)),IF(R45="Correctivo",(J45))))</f>
        <v>0.55000000000000004</v>
      </c>
      <c r="AA45" s="298" t="str">
        <f>IF(AB45&lt;=20%,'Tabla probabilidad'!$B$5,IF(AB45&lt;=40%,'Tabla probabilidad'!$B$6,IF(AB45&lt;=60%,'Tabla probabilidad'!$B$7,IF(AB45&lt;=80%,'Tabla probabilidad'!$B$8,IF(AB45&lt;=100%,'Tabla probabilidad'!$B$9)))))</f>
        <v>Media</v>
      </c>
      <c r="AB45" s="298">
        <f>AVERAGE(Z45:Z49)</f>
        <v>0.59000000000000008</v>
      </c>
      <c r="AC45" s="162" t="str">
        <f t="shared" si="1"/>
        <v>Mayor</v>
      </c>
      <c r="AD45" s="162">
        <f>IF(Q45="Probabilidad",(($M$45-0)),IF(Q45="Impacto",($M$45-($M$45*T45))))</f>
        <v>0.8</v>
      </c>
      <c r="AE45" s="298" t="str">
        <f>IF(AF45&lt;=20%,"Leve",IF(AF45&lt;=40%,"Menor",IF(AF45&lt;=60%,"Moderado",IF(AF45&lt;=80%,"Mayor",IF(AF45&lt;=100%,"Catastrófico")))))</f>
        <v>Mayor</v>
      </c>
      <c r="AF45" s="298">
        <f>AVERAGE(AD45:AD49)</f>
        <v>0.8</v>
      </c>
      <c r="AG45" s="290" t="str">
        <f>VLOOKUP(AA45&amp;AE45,Hoja1!$B$4:$C$28,2,0)</f>
        <v xml:space="preserve">Alto </v>
      </c>
      <c r="AH45" s="296" t="s">
        <v>73</v>
      </c>
      <c r="AI45" s="296" t="s">
        <v>662</v>
      </c>
      <c r="AJ45" s="296" t="s">
        <v>657</v>
      </c>
      <c r="AK45" s="296" t="s">
        <v>654</v>
      </c>
      <c r="AL45" s="296" t="s">
        <v>655</v>
      </c>
      <c r="AM45" s="296" t="s">
        <v>655</v>
      </c>
      <c r="AN45" s="296"/>
    </row>
    <row r="46" spans="1:40" ht="65.25" customHeight="1" x14ac:dyDescent="0.25">
      <c r="A46" s="296"/>
      <c r="B46" s="291"/>
      <c r="C46" s="296"/>
      <c r="D46" s="306"/>
      <c r="E46" s="296"/>
      <c r="F46" s="296"/>
      <c r="G46" s="296"/>
      <c r="H46" s="296"/>
      <c r="I46" s="302"/>
      <c r="J46" s="303"/>
      <c r="K46" s="296"/>
      <c r="L46" s="297"/>
      <c r="M46" s="297"/>
      <c r="N46" s="296"/>
      <c r="O46" s="161">
        <v>2</v>
      </c>
      <c r="P46" s="191" t="s">
        <v>150</v>
      </c>
      <c r="Q46" s="161" t="str">
        <f t="shared" si="0"/>
        <v>Probabilidad</v>
      </c>
      <c r="R46" s="161" t="s">
        <v>68</v>
      </c>
      <c r="S46" s="161" t="s">
        <v>69</v>
      </c>
      <c r="T46" s="162">
        <f>VLOOKUP(R46&amp;S46,Hoja1!$Q$4:$R$9,2,0)</f>
        <v>0.45</v>
      </c>
      <c r="U46" s="161" t="s">
        <v>70</v>
      </c>
      <c r="V46" s="161" t="s">
        <v>71</v>
      </c>
      <c r="W46" s="161" t="s">
        <v>72</v>
      </c>
      <c r="X46" s="162">
        <f t="shared" ref="X46:X49" si="21">IF(Q46="Probabilidad",($J$45*T46),IF(Q46="Impacto"," "))</f>
        <v>0.45</v>
      </c>
      <c r="Y46" s="162" t="str">
        <f>IF(Z46&lt;=20%,'Tabla probabilidad'!$B$5,IF(Z46&lt;=40%,'Tabla probabilidad'!$B$6,IF(Z46&lt;=60%,'Tabla probabilidad'!$B$7,IF(Z46&lt;=80%,'Tabla probabilidad'!$B$8,IF(Z46&lt;=100%,'Tabla probabilidad'!$B$9)))))</f>
        <v>Media</v>
      </c>
      <c r="Z46" s="162">
        <f>IF(R46="Preventivo",(J45-(J45*T46)),IF(R46="Detectivo",(J45-(J45*T46)),IF(R46="Correctivo",(J45))))</f>
        <v>0.55000000000000004</v>
      </c>
      <c r="AA46" s="299"/>
      <c r="AB46" s="299"/>
      <c r="AC46" s="162" t="str">
        <f t="shared" si="1"/>
        <v>Mayor</v>
      </c>
      <c r="AD46" s="162">
        <f t="shared" ref="AD46:AD49" si="22">IF(Q46="Probabilidad",(($M$45-0)),IF(Q46="Impacto",($M$45-($M$45*T46))))</f>
        <v>0.8</v>
      </c>
      <c r="AE46" s="299"/>
      <c r="AF46" s="299"/>
      <c r="AG46" s="291"/>
      <c r="AH46" s="296"/>
      <c r="AI46" s="296"/>
      <c r="AJ46" s="296"/>
      <c r="AK46" s="296"/>
      <c r="AL46" s="296"/>
      <c r="AM46" s="296"/>
      <c r="AN46" s="296"/>
    </row>
    <row r="47" spans="1:40" ht="96.75" customHeight="1" x14ac:dyDescent="0.25">
      <c r="A47" s="296"/>
      <c r="B47" s="291"/>
      <c r="C47" s="296"/>
      <c r="D47" s="306"/>
      <c r="E47" s="296"/>
      <c r="F47" s="296"/>
      <c r="G47" s="296"/>
      <c r="H47" s="296"/>
      <c r="I47" s="302"/>
      <c r="J47" s="303"/>
      <c r="K47" s="296"/>
      <c r="L47" s="297"/>
      <c r="M47" s="297"/>
      <c r="N47" s="296"/>
      <c r="O47" s="161">
        <v>3</v>
      </c>
      <c r="P47" s="191" t="s">
        <v>151</v>
      </c>
      <c r="Q47" s="161" t="str">
        <f t="shared" si="0"/>
        <v>Probabilidad</v>
      </c>
      <c r="R47" s="161" t="s">
        <v>68</v>
      </c>
      <c r="S47" s="161" t="s">
        <v>69</v>
      </c>
      <c r="T47" s="162">
        <f>VLOOKUP(R47&amp;S47,Hoja1!$Q$4:$R$9,2,0)</f>
        <v>0.45</v>
      </c>
      <c r="U47" s="161" t="s">
        <v>70</v>
      </c>
      <c r="V47" s="161" t="s">
        <v>71</v>
      </c>
      <c r="W47" s="161" t="s">
        <v>72</v>
      </c>
      <c r="X47" s="162">
        <f t="shared" si="21"/>
        <v>0.45</v>
      </c>
      <c r="Y47" s="162" t="str">
        <f>IF(Z47&lt;=20%,'Tabla probabilidad'!$B$5,IF(Z47&lt;=40%,'Tabla probabilidad'!$B$6,IF(Z47&lt;=60%,'Tabla probabilidad'!$B$7,IF(Z47&lt;=80%,'Tabla probabilidad'!$B$8,IF(Z47&lt;=100%,'Tabla probabilidad'!$B$9)))))</f>
        <v>Media</v>
      </c>
      <c r="Z47" s="162">
        <f>IF(R47="Preventivo",(J45-(J45*T47)),IF(R47="Detectivo",(J45-(J45*T47)),IF(R47="Correctivo",(J45))))</f>
        <v>0.55000000000000004</v>
      </c>
      <c r="AA47" s="299"/>
      <c r="AB47" s="299"/>
      <c r="AC47" s="162" t="str">
        <f t="shared" si="1"/>
        <v>Mayor</v>
      </c>
      <c r="AD47" s="162">
        <f t="shared" si="22"/>
        <v>0.8</v>
      </c>
      <c r="AE47" s="299"/>
      <c r="AF47" s="299"/>
      <c r="AG47" s="291"/>
      <c r="AH47" s="296"/>
      <c r="AI47" s="296"/>
      <c r="AJ47" s="296"/>
      <c r="AK47" s="296"/>
      <c r="AL47" s="296"/>
      <c r="AM47" s="296"/>
      <c r="AN47" s="296"/>
    </row>
    <row r="48" spans="1:40" ht="81.75" customHeight="1" x14ac:dyDescent="0.25">
      <c r="A48" s="296"/>
      <c r="B48" s="291"/>
      <c r="C48" s="296"/>
      <c r="D48" s="306"/>
      <c r="E48" s="296"/>
      <c r="F48" s="296"/>
      <c r="G48" s="296"/>
      <c r="H48" s="296"/>
      <c r="I48" s="302"/>
      <c r="J48" s="303"/>
      <c r="K48" s="296"/>
      <c r="L48" s="297"/>
      <c r="M48" s="297"/>
      <c r="N48" s="296"/>
      <c r="O48" s="161">
        <v>4</v>
      </c>
      <c r="P48" s="192" t="s">
        <v>152</v>
      </c>
      <c r="Q48" s="161" t="str">
        <f t="shared" si="0"/>
        <v>Probabilidad</v>
      </c>
      <c r="R48" s="161" t="s">
        <v>109</v>
      </c>
      <c r="S48" s="161" t="s">
        <v>69</v>
      </c>
      <c r="T48" s="162">
        <f>VLOOKUP(R48&amp;S48,Hoja1!$Q$4:$R$9,2,0)</f>
        <v>0.35</v>
      </c>
      <c r="U48" s="161" t="s">
        <v>70</v>
      </c>
      <c r="V48" s="161" t="s">
        <v>71</v>
      </c>
      <c r="W48" s="161" t="s">
        <v>72</v>
      </c>
      <c r="X48" s="162">
        <f t="shared" si="21"/>
        <v>0.35</v>
      </c>
      <c r="Y48" s="162" t="str">
        <f>IF(Z48&lt;=20%,'Tabla probabilidad'!$B$5,IF(Z48&lt;=40%,'Tabla probabilidad'!$B$6,IF(Z48&lt;=60%,'Tabla probabilidad'!$B$7,IF(Z48&lt;=80%,'Tabla probabilidad'!$B$8,IF(Z48&lt;=100%,'Tabla probabilidad'!$B$9)))))</f>
        <v>Alta</v>
      </c>
      <c r="Z48" s="162">
        <f>IF(R48="Preventivo",(J45-(J45*T48)),IF(R48="Detectivo",(J45-(J45*T48)),IF(R48="Correctivo",(J45))))</f>
        <v>0.65</v>
      </c>
      <c r="AA48" s="299"/>
      <c r="AB48" s="299"/>
      <c r="AC48" s="162" t="str">
        <f t="shared" si="1"/>
        <v>Mayor</v>
      </c>
      <c r="AD48" s="162">
        <f t="shared" si="22"/>
        <v>0.8</v>
      </c>
      <c r="AE48" s="299"/>
      <c r="AF48" s="299"/>
      <c r="AG48" s="291"/>
      <c r="AH48" s="296"/>
      <c r="AI48" s="296"/>
      <c r="AJ48" s="296"/>
      <c r="AK48" s="296"/>
      <c r="AL48" s="296"/>
      <c r="AM48" s="296"/>
      <c r="AN48" s="296"/>
    </row>
    <row r="49" spans="1:40" ht="74.25" customHeight="1" x14ac:dyDescent="0.25">
      <c r="A49" s="296"/>
      <c r="B49" s="292"/>
      <c r="C49" s="296"/>
      <c r="D49" s="308"/>
      <c r="E49" s="296"/>
      <c r="F49" s="296"/>
      <c r="G49" s="296"/>
      <c r="H49" s="296"/>
      <c r="I49" s="302"/>
      <c r="J49" s="303"/>
      <c r="K49" s="296"/>
      <c r="L49" s="297"/>
      <c r="M49" s="297"/>
      <c r="N49" s="296"/>
      <c r="O49" s="161">
        <v>5</v>
      </c>
      <c r="P49" s="186" t="s">
        <v>153</v>
      </c>
      <c r="Q49" s="161" t="str">
        <f t="shared" si="0"/>
        <v>Probabilidad</v>
      </c>
      <c r="R49" s="161" t="s">
        <v>109</v>
      </c>
      <c r="S49" s="161" t="s">
        <v>69</v>
      </c>
      <c r="T49" s="162">
        <f>VLOOKUP(R49&amp;S49,Hoja1!$Q$4:$R$9,2,0)</f>
        <v>0.35</v>
      </c>
      <c r="U49" s="161" t="s">
        <v>70</v>
      </c>
      <c r="V49" s="161" t="s">
        <v>71</v>
      </c>
      <c r="W49" s="161" t="s">
        <v>72</v>
      </c>
      <c r="X49" s="162">
        <f t="shared" si="21"/>
        <v>0.35</v>
      </c>
      <c r="Y49" s="162" t="str">
        <f>IF(Z49&lt;=20%,'Tabla probabilidad'!$B$5,IF(Z49&lt;=40%,'Tabla probabilidad'!$B$6,IF(Z49&lt;=60%,'Tabla probabilidad'!$B$7,IF(Z49&lt;=80%,'Tabla probabilidad'!$B$8,IF(Z49&lt;=100%,'Tabla probabilidad'!$B$9)))))</f>
        <v>Alta</v>
      </c>
      <c r="Z49" s="162">
        <f>IF(R49="Preventivo",(J45-(J45*T49)),IF(R49="Detectivo",(J45-(J45*T49)),IF(R49="Correctivo",(J45))))</f>
        <v>0.65</v>
      </c>
      <c r="AA49" s="300"/>
      <c r="AB49" s="300"/>
      <c r="AC49" s="162" t="str">
        <f t="shared" si="1"/>
        <v>Mayor</v>
      </c>
      <c r="AD49" s="162">
        <f t="shared" si="22"/>
        <v>0.8</v>
      </c>
      <c r="AE49" s="300"/>
      <c r="AF49" s="300"/>
      <c r="AG49" s="292"/>
      <c r="AH49" s="296"/>
      <c r="AI49" s="296"/>
      <c r="AJ49" s="296"/>
      <c r="AK49" s="296"/>
      <c r="AL49" s="296"/>
      <c r="AM49" s="296"/>
      <c r="AN49" s="296"/>
    </row>
    <row r="50" spans="1:40" ht="48" customHeight="1" x14ac:dyDescent="0.25">
      <c r="A50" s="296">
        <v>9</v>
      </c>
      <c r="B50" s="290" t="s">
        <v>154</v>
      </c>
      <c r="C50" s="296" t="s">
        <v>88</v>
      </c>
      <c r="D50" s="305" t="s">
        <v>155</v>
      </c>
      <c r="E50" s="296" t="s">
        <v>156</v>
      </c>
      <c r="F50" s="296" t="s">
        <v>157</v>
      </c>
      <c r="G50" s="296" t="s">
        <v>65</v>
      </c>
      <c r="H50" s="296">
        <v>10000</v>
      </c>
      <c r="I50" s="302" t="str">
        <f>IF(H50&lt;=2,'Tabla probabilidad'!$B$5,IF(H50&lt;=24,'Tabla probabilidad'!$B$6,IF(H50&lt;=500,'Tabla probabilidad'!$B$7,IF(H50&lt;=5000,'Tabla probabilidad'!$B$8,IF(H50&gt;5000,'Tabla probabilidad'!$B$9)))))</f>
        <v>Muy Alta</v>
      </c>
      <c r="J50" s="303">
        <f>IF(H50&lt;=2,'Tabla probabilidad'!$D$5,IF(H50&lt;=24,'Tabla probabilidad'!$D$6,IF(H50&lt;=500,'Tabla probabilidad'!$D$7,IF(H50&lt;=5000,'Tabla probabilidad'!$D$8,IF(H50&gt;5000,'Tabla probabilidad'!$D$9)))))</f>
        <v>1</v>
      </c>
      <c r="K50" s="296" t="s">
        <v>102</v>
      </c>
      <c r="L50" s="29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9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96" t="str">
        <f>VLOOKUP((I50&amp;L50),Hoja1!$B$4:$C$28,2,0)</f>
        <v xml:space="preserve">Alto </v>
      </c>
      <c r="O50" s="161">
        <v>1</v>
      </c>
      <c r="P50" s="191" t="s">
        <v>158</v>
      </c>
      <c r="Q50" s="161" t="str">
        <f t="shared" si="0"/>
        <v>Probabilidad</v>
      </c>
      <c r="R50" s="161" t="s">
        <v>68</v>
      </c>
      <c r="S50" s="161" t="s">
        <v>69</v>
      </c>
      <c r="T50" s="162">
        <f>VLOOKUP(R50&amp;S50,Hoja1!$Q$4:$R$9,2,0)</f>
        <v>0.45</v>
      </c>
      <c r="U50" s="161" t="s">
        <v>70</v>
      </c>
      <c r="V50" s="161" t="s">
        <v>71</v>
      </c>
      <c r="W50" s="161" t="s">
        <v>72</v>
      </c>
      <c r="X50" s="162">
        <f>IF(Q50="Probabilidad",($J$50*T50),IF(Q50="Impacto"," "))</f>
        <v>0.45</v>
      </c>
      <c r="Y50" s="162" t="str">
        <f>IF(Z50&lt;=20%,'Tabla probabilidad'!$B$5,IF(Z50&lt;=40%,'Tabla probabilidad'!$B$6,IF(Z50&lt;=60%,'Tabla probabilidad'!$B$7,IF(Z50&lt;=80%,'Tabla probabilidad'!$B$8,IF(Z50&lt;=100%,'Tabla probabilidad'!$B$9)))))</f>
        <v>Media</v>
      </c>
      <c r="Z50" s="162">
        <f>IF(R50="Preventivo",(J50-(J50*T50)),IF(R50="Detectivo",(J50-(J50*T50)),IF(R50="Correctivo",(J50))))</f>
        <v>0.55000000000000004</v>
      </c>
      <c r="AA50" s="298" t="str">
        <f>IF(AB50&lt;=20%,'Tabla probabilidad'!$B$5,IF(AB50&lt;=40%,'Tabla probabilidad'!$B$6,IF(AB50&lt;=60%,'Tabla probabilidad'!$B$7,IF(AB50&lt;=80%,'Tabla probabilidad'!$B$8,IF(AB50&lt;=100%,'Tabla probabilidad'!$B$9)))))</f>
        <v>Media</v>
      </c>
      <c r="AB50" s="298">
        <f>AVERAGE(Z50:Z54)</f>
        <v>0.55000000000000004</v>
      </c>
      <c r="AC50" s="162" t="str">
        <f t="shared" si="1"/>
        <v>Moderado</v>
      </c>
      <c r="AD50" s="162">
        <f>IF(Q50="Probabilidad",(($M$50-0)),IF(Q50="Impacto",($M$50-($M$50*T50))))</f>
        <v>0.6</v>
      </c>
      <c r="AE50" s="298" t="str">
        <f>IF(AF50&lt;=20%,"Leve",IF(AF50&lt;=40%,"Menor",IF(AF50&lt;=60%,"Moderado",IF(AF50&lt;=80%,"Mayor",IF(AF50&lt;=100%,"Catastrófico")))))</f>
        <v>Moderado</v>
      </c>
      <c r="AF50" s="298">
        <f>AVERAGE(AD50:AD54)</f>
        <v>0.6</v>
      </c>
      <c r="AG50" s="290" t="str">
        <f>VLOOKUP(AA50&amp;AE50,Hoja1!$B$4:$C$28,2,0)</f>
        <v>Moderado</v>
      </c>
      <c r="AH50" s="296" t="s">
        <v>94</v>
      </c>
      <c r="AI50" s="296" t="s">
        <v>663</v>
      </c>
      <c r="AJ50" s="296" t="s">
        <v>653</v>
      </c>
      <c r="AK50" s="296" t="s">
        <v>654</v>
      </c>
      <c r="AL50" s="296" t="s">
        <v>655</v>
      </c>
      <c r="AM50" s="296" t="s">
        <v>655</v>
      </c>
      <c r="AN50" s="296"/>
    </row>
    <row r="51" spans="1:40" ht="55.5" customHeight="1" x14ac:dyDescent="0.25">
      <c r="A51" s="296"/>
      <c r="B51" s="291"/>
      <c r="C51" s="296"/>
      <c r="D51" s="306"/>
      <c r="E51" s="296"/>
      <c r="F51" s="296"/>
      <c r="G51" s="296"/>
      <c r="H51" s="296"/>
      <c r="I51" s="302"/>
      <c r="J51" s="303"/>
      <c r="K51" s="296"/>
      <c r="L51" s="297"/>
      <c r="M51" s="297"/>
      <c r="N51" s="296"/>
      <c r="O51" s="161">
        <v>2</v>
      </c>
      <c r="P51" s="191" t="s">
        <v>159</v>
      </c>
      <c r="Q51" s="161" t="str">
        <f t="shared" si="0"/>
        <v>Probabilidad</v>
      </c>
      <c r="R51" s="161" t="s">
        <v>68</v>
      </c>
      <c r="S51" s="161" t="s">
        <v>69</v>
      </c>
      <c r="T51" s="162">
        <f>VLOOKUP(R51&amp;S51,Hoja1!$Q$4:$R$9,2,0)</f>
        <v>0.45</v>
      </c>
      <c r="U51" s="161" t="s">
        <v>70</v>
      </c>
      <c r="V51" s="161" t="s">
        <v>71</v>
      </c>
      <c r="W51" s="161" t="s">
        <v>72</v>
      </c>
      <c r="X51" s="162">
        <f t="shared" ref="X51:X54" si="23">IF(Q51="Probabilidad",($J$50*T51),IF(Q51="Impacto"," "))</f>
        <v>0.45</v>
      </c>
      <c r="Y51" s="162" t="str">
        <f>IF(Z51&lt;=20%,'Tabla probabilidad'!$B$5,IF(Z51&lt;=40%,'Tabla probabilidad'!$B$6,IF(Z51&lt;=60%,'Tabla probabilidad'!$B$7,IF(Z51&lt;=80%,'Tabla probabilidad'!$B$8,IF(Z51&lt;=100%,'Tabla probabilidad'!$B$9)))))</f>
        <v>Media</v>
      </c>
      <c r="Z51" s="162">
        <f>IF(R51="Preventivo",(J50-(J50*T51)),IF(R51="Detectivo",(J50-(J50*T51)),IF(R51="Correctivo",(J50))))</f>
        <v>0.55000000000000004</v>
      </c>
      <c r="AA51" s="299"/>
      <c r="AB51" s="299"/>
      <c r="AC51" s="162" t="str">
        <f t="shared" si="1"/>
        <v>Moderado</v>
      </c>
      <c r="AD51" s="162">
        <f t="shared" ref="AD51:AD54" si="24">IF(Q51="Probabilidad",(($M$50-0)),IF(Q51="Impacto",($M$50-($M$50*T51))))</f>
        <v>0.6</v>
      </c>
      <c r="AE51" s="299"/>
      <c r="AF51" s="299"/>
      <c r="AG51" s="291"/>
      <c r="AH51" s="296"/>
      <c r="AI51" s="296"/>
      <c r="AJ51" s="296"/>
      <c r="AK51" s="296"/>
      <c r="AL51" s="296"/>
      <c r="AM51" s="296"/>
      <c r="AN51" s="296"/>
    </row>
    <row r="52" spans="1:40" ht="42" customHeight="1" x14ac:dyDescent="0.25">
      <c r="A52" s="296"/>
      <c r="B52" s="291"/>
      <c r="C52" s="296"/>
      <c r="D52" s="306"/>
      <c r="E52" s="296"/>
      <c r="F52" s="296"/>
      <c r="G52" s="296"/>
      <c r="H52" s="296"/>
      <c r="I52" s="302"/>
      <c r="J52" s="303"/>
      <c r="K52" s="296"/>
      <c r="L52" s="297"/>
      <c r="M52" s="297"/>
      <c r="N52" s="296"/>
      <c r="O52" s="161">
        <v>3</v>
      </c>
      <c r="P52" s="191" t="s">
        <v>160</v>
      </c>
      <c r="Q52" s="161" t="str">
        <f t="shared" si="0"/>
        <v>Probabilidad</v>
      </c>
      <c r="R52" s="161" t="s">
        <v>68</v>
      </c>
      <c r="S52" s="161" t="s">
        <v>69</v>
      </c>
      <c r="T52" s="162">
        <f>VLOOKUP(R52&amp;S52,Hoja1!$Q$4:$R$9,2,0)</f>
        <v>0.45</v>
      </c>
      <c r="U52" s="161" t="s">
        <v>70</v>
      </c>
      <c r="V52" s="161" t="s">
        <v>71</v>
      </c>
      <c r="W52" s="161" t="s">
        <v>72</v>
      </c>
      <c r="X52" s="162">
        <f t="shared" si="23"/>
        <v>0.45</v>
      </c>
      <c r="Y52" s="162" t="str">
        <f>IF(Z52&lt;=20%,'Tabla probabilidad'!$B$5,IF(Z52&lt;=40%,'Tabla probabilidad'!$B$6,IF(Z52&lt;=60%,'Tabla probabilidad'!$B$7,IF(Z52&lt;=80%,'Tabla probabilidad'!$B$8,IF(Z52&lt;=100%,'Tabla probabilidad'!$B$9)))))</f>
        <v>Media</v>
      </c>
      <c r="Z52" s="162">
        <f>IF(R52="Preventivo",(J50-(J50*T52)),IF(R52="Detectivo",(J50-(J50*T52)),IF(R52="Correctivo",(J50))))</f>
        <v>0.55000000000000004</v>
      </c>
      <c r="AA52" s="299"/>
      <c r="AB52" s="299"/>
      <c r="AC52" s="162" t="str">
        <f t="shared" si="1"/>
        <v>Moderado</v>
      </c>
      <c r="AD52" s="162">
        <f t="shared" si="24"/>
        <v>0.6</v>
      </c>
      <c r="AE52" s="299"/>
      <c r="AF52" s="299"/>
      <c r="AG52" s="291"/>
      <c r="AH52" s="296"/>
      <c r="AI52" s="296"/>
      <c r="AJ52" s="296"/>
      <c r="AK52" s="296"/>
      <c r="AL52" s="296"/>
      <c r="AM52" s="296"/>
      <c r="AN52" s="296"/>
    </row>
    <row r="53" spans="1:40" ht="96.75" customHeight="1" x14ac:dyDescent="0.25">
      <c r="A53" s="296"/>
      <c r="B53" s="291"/>
      <c r="C53" s="296"/>
      <c r="D53" s="306"/>
      <c r="E53" s="296"/>
      <c r="F53" s="296"/>
      <c r="G53" s="296"/>
      <c r="H53" s="296"/>
      <c r="I53" s="302"/>
      <c r="J53" s="303"/>
      <c r="K53" s="296"/>
      <c r="L53" s="297"/>
      <c r="M53" s="297"/>
      <c r="N53" s="296"/>
      <c r="O53" s="161">
        <v>4</v>
      </c>
      <c r="P53" s="192" t="s">
        <v>161</v>
      </c>
      <c r="Q53" s="161" t="str">
        <f t="shared" si="0"/>
        <v>Probabilidad</v>
      </c>
      <c r="R53" s="161" t="s">
        <v>68</v>
      </c>
      <c r="S53" s="161" t="s">
        <v>69</v>
      </c>
      <c r="T53" s="162">
        <f>VLOOKUP(R53&amp;S53,Hoja1!$Q$4:$R$9,2,0)</f>
        <v>0.45</v>
      </c>
      <c r="U53" s="161" t="s">
        <v>70</v>
      </c>
      <c r="V53" s="161" t="s">
        <v>71</v>
      </c>
      <c r="W53" s="161" t="s">
        <v>72</v>
      </c>
      <c r="X53" s="162">
        <f t="shared" si="23"/>
        <v>0.45</v>
      </c>
      <c r="Y53" s="162" t="str">
        <f>IF(Z53&lt;=20%,'Tabla probabilidad'!$B$5,IF(Z53&lt;=40%,'Tabla probabilidad'!$B$6,IF(Z53&lt;=60%,'Tabla probabilidad'!$B$7,IF(Z53&lt;=80%,'Tabla probabilidad'!$B$8,IF(Z53&lt;=100%,'Tabla probabilidad'!$B$9)))))</f>
        <v>Media</v>
      </c>
      <c r="Z53" s="162">
        <f>IF(R53="Preventivo",(J50-(J50*T53)),IF(R53="Detectivo",(J50-(J50*T53)),IF(R53="Correctivo",(J50))))</f>
        <v>0.55000000000000004</v>
      </c>
      <c r="AA53" s="299"/>
      <c r="AB53" s="299"/>
      <c r="AC53" s="162" t="str">
        <f t="shared" si="1"/>
        <v>Moderado</v>
      </c>
      <c r="AD53" s="162">
        <f t="shared" si="24"/>
        <v>0.6</v>
      </c>
      <c r="AE53" s="299"/>
      <c r="AF53" s="299"/>
      <c r="AG53" s="291"/>
      <c r="AH53" s="296"/>
      <c r="AI53" s="296"/>
      <c r="AJ53" s="296"/>
      <c r="AK53" s="296"/>
      <c r="AL53" s="296"/>
      <c r="AM53" s="296"/>
      <c r="AN53" s="296"/>
    </row>
    <row r="54" spans="1:40" ht="104.25" customHeight="1" x14ac:dyDescent="0.25">
      <c r="A54" s="290"/>
      <c r="B54" s="292"/>
      <c r="C54" s="296"/>
      <c r="D54" s="306"/>
      <c r="E54" s="290"/>
      <c r="F54" s="290"/>
      <c r="G54" s="290"/>
      <c r="H54" s="290"/>
      <c r="I54" s="307"/>
      <c r="J54" s="298"/>
      <c r="K54" s="296"/>
      <c r="L54" s="297"/>
      <c r="M54" s="297"/>
      <c r="N54" s="290"/>
      <c r="O54" s="187">
        <v>5</v>
      </c>
      <c r="P54" s="191" t="s">
        <v>162</v>
      </c>
      <c r="Q54" s="187" t="str">
        <f t="shared" si="0"/>
        <v>Probabilidad</v>
      </c>
      <c r="R54" s="187" t="s">
        <v>68</v>
      </c>
      <c r="S54" s="187" t="s">
        <v>69</v>
      </c>
      <c r="T54" s="188">
        <f>VLOOKUP(R54&amp;S54,Hoja1!$Q$4:$R$9,2,0)</f>
        <v>0.45</v>
      </c>
      <c r="U54" s="187" t="s">
        <v>70</v>
      </c>
      <c r="V54" s="187" t="s">
        <v>71</v>
      </c>
      <c r="W54" s="187" t="s">
        <v>72</v>
      </c>
      <c r="X54" s="188">
        <f t="shared" si="23"/>
        <v>0.45</v>
      </c>
      <c r="Y54" s="188" t="str">
        <f>IF(Z54&lt;=20%,'Tabla probabilidad'!$B$5,IF(Z54&lt;=40%,'Tabla probabilidad'!$B$6,IF(Z54&lt;=60%,'Tabla probabilidad'!$B$7,IF(Z54&lt;=80%,'Tabla probabilidad'!$B$8,IF(Z54&lt;=100%,'Tabla probabilidad'!$B$9)))))</f>
        <v>Media</v>
      </c>
      <c r="Z54" s="188">
        <f>IF(R54="Preventivo",(J50-(J50*T54)),IF(R54="Detectivo",(J50-(J50*T54)),IF(R54="Correctivo",(J50))))</f>
        <v>0.55000000000000004</v>
      </c>
      <c r="AA54" s="299"/>
      <c r="AB54" s="299"/>
      <c r="AC54" s="188" t="str">
        <f t="shared" si="1"/>
        <v>Moderado</v>
      </c>
      <c r="AD54" s="188">
        <f t="shared" si="24"/>
        <v>0.6</v>
      </c>
      <c r="AE54" s="299"/>
      <c r="AF54" s="299"/>
      <c r="AG54" s="291"/>
      <c r="AH54" s="296"/>
      <c r="AI54" s="296"/>
      <c r="AJ54" s="296"/>
      <c r="AK54" s="296"/>
      <c r="AL54" s="296"/>
      <c r="AM54" s="296"/>
      <c r="AN54" s="296"/>
    </row>
    <row r="55" spans="1:40" ht="123.75" customHeight="1" x14ac:dyDescent="0.25">
      <c r="A55" s="296">
        <v>10</v>
      </c>
      <c r="B55" s="290" t="s">
        <v>163</v>
      </c>
      <c r="C55" s="296" t="s">
        <v>164</v>
      </c>
      <c r="D55" s="301" t="s">
        <v>165</v>
      </c>
      <c r="E55" s="296" t="s">
        <v>166</v>
      </c>
      <c r="F55" s="296" t="s">
        <v>167</v>
      </c>
      <c r="G55" s="296" t="s">
        <v>168</v>
      </c>
      <c r="H55" s="296">
        <v>3000</v>
      </c>
      <c r="I55" s="302" t="str">
        <f>IF(H55&lt;=2,'Tabla probabilidad'!$B$5,IF(H55&lt;=24,'Tabla probabilidad'!$B$6,IF(H55&lt;=500,'Tabla probabilidad'!$B$7,IF(H55&lt;=5000,'Tabla probabilidad'!$B$8,IF(H55&gt;5000,'Tabla probabilidad'!$B$9)))))</f>
        <v>Alta</v>
      </c>
      <c r="J55" s="303">
        <f>IF(H55&lt;=2,'Tabla probabilidad'!$D$5,IF(H55&lt;=24,'Tabla probabilidad'!$D$6,IF(H55&lt;=500,'Tabla probabilidad'!$D$7,IF(H55&lt;=5000,'Tabla probabilidad'!$D$8,IF(H55&gt;5000,'Tabla probabilidad'!$D$9)))))</f>
        <v>0.8</v>
      </c>
      <c r="K55" s="296" t="s">
        <v>117</v>
      </c>
      <c r="L55" s="29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9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96" t="str">
        <f>VLOOKUP((I55&amp;L55),Hoja1!$B$4:$C$28,2,0)</f>
        <v xml:space="preserve">Alto </v>
      </c>
      <c r="O55" s="161">
        <v>1</v>
      </c>
      <c r="P55" s="178" t="s">
        <v>169</v>
      </c>
      <c r="Q55" s="161" t="str">
        <f t="shared" si="0"/>
        <v>Probabilidad</v>
      </c>
      <c r="R55" s="161" t="s">
        <v>68</v>
      </c>
      <c r="S55" s="161" t="s">
        <v>69</v>
      </c>
      <c r="T55" s="162">
        <f>VLOOKUP(R55&amp;S55,Hoja1!$Q$4:$R$9,2,0)</f>
        <v>0.45</v>
      </c>
      <c r="U55" s="161" t="s">
        <v>70</v>
      </c>
      <c r="V55" s="161" t="s">
        <v>71</v>
      </c>
      <c r="W55" s="161" t="s">
        <v>72</v>
      </c>
      <c r="X55" s="162">
        <f>IF(Q55="Probabilidad",($J$55*T55),IF(Q55="Impacto"," "))</f>
        <v>0.36000000000000004</v>
      </c>
      <c r="Y55" s="162" t="str">
        <f>IF(Z55&lt;=20%,'Tabla probabilidad'!$B$5,IF(Z55&lt;=40%,'Tabla probabilidad'!$B$6,IF(Z55&lt;=60%,'Tabla probabilidad'!$B$7,IF(Z55&lt;=80%,'Tabla probabilidad'!$B$8,IF(Z55&lt;=100%,'Tabla probabilidad'!$B$9)))))</f>
        <v>Media</v>
      </c>
      <c r="Z55" s="162">
        <f>IF(R55="Preventivo",(J55-(J55*T55)),IF(R55="Detectivo",(J55-(J55*T55)),IF(R55="Correctivo",(J55))))</f>
        <v>0.44</v>
      </c>
      <c r="AA55" s="298" t="str">
        <f>IF(AB55&lt;=20%,'Tabla probabilidad'!$B$5,IF(AB55&lt;=40%,'Tabla probabilidad'!$B$6,IF(AB55&lt;=60%,'Tabla probabilidad'!$B$7,IF(AB55&lt;=80%,'Tabla probabilidad'!$B$8,IF(AB55&lt;=100%,'Tabla probabilidad'!$B$9)))))</f>
        <v>Media</v>
      </c>
      <c r="AB55" s="298">
        <f>AVERAGE(Z55:Z59)</f>
        <v>0.45599999999999996</v>
      </c>
      <c r="AC55" s="162" t="str">
        <f t="shared" si="1"/>
        <v>Moderado</v>
      </c>
      <c r="AD55" s="162">
        <f>IF(Q55="Probabilidad",(($M$55-0)),IF(Q55="Impacto",($M$55-($M$55*T55))))</f>
        <v>0.6</v>
      </c>
      <c r="AE55" s="298" t="str">
        <f>IF(AF55&lt;=20%,"Leve",IF(AF55&lt;=40%,"Menor",IF(AF55&lt;=60%,"Moderado",IF(AF55&lt;=80%,"Mayor",IF(AF55&lt;=100%,"Catastrófico")))))</f>
        <v>Moderado</v>
      </c>
      <c r="AF55" s="298">
        <f>AVERAGE(AD55:AD59)</f>
        <v>0.6</v>
      </c>
      <c r="AG55" s="290" t="str">
        <f>VLOOKUP(AA55&amp;AE55,Hoja1!$B$4:$C$28,2,0)</f>
        <v>Moderado</v>
      </c>
      <c r="AH55" s="296" t="s">
        <v>73</v>
      </c>
      <c r="AI55" s="296" t="s">
        <v>664</v>
      </c>
      <c r="AJ55" s="296" t="s">
        <v>657</v>
      </c>
      <c r="AK55" s="296" t="s">
        <v>665</v>
      </c>
      <c r="AL55" s="296" t="s">
        <v>655</v>
      </c>
      <c r="AM55" s="296" t="s">
        <v>655</v>
      </c>
      <c r="AN55" s="296"/>
    </row>
    <row r="56" spans="1:40" ht="82.5" customHeight="1" x14ac:dyDescent="0.25">
      <c r="A56" s="296"/>
      <c r="B56" s="291"/>
      <c r="C56" s="296"/>
      <c r="D56" s="301"/>
      <c r="E56" s="296"/>
      <c r="F56" s="296"/>
      <c r="G56" s="296"/>
      <c r="H56" s="296"/>
      <c r="I56" s="302"/>
      <c r="J56" s="303"/>
      <c r="K56" s="296"/>
      <c r="L56" s="297"/>
      <c r="M56" s="297"/>
      <c r="N56" s="296"/>
      <c r="O56" s="161">
        <v>2</v>
      </c>
      <c r="P56" s="178" t="s">
        <v>170</v>
      </c>
      <c r="Q56" s="161" t="str">
        <f t="shared" si="0"/>
        <v>Probabilidad</v>
      </c>
      <c r="R56" s="161" t="s">
        <v>68</v>
      </c>
      <c r="S56" s="161" t="s">
        <v>69</v>
      </c>
      <c r="T56" s="162">
        <f>VLOOKUP(R56&amp;S56,Hoja1!$Q$4:$R$9,2,0)</f>
        <v>0.45</v>
      </c>
      <c r="U56" s="161" t="s">
        <v>70</v>
      </c>
      <c r="V56" s="161" t="s">
        <v>71</v>
      </c>
      <c r="W56" s="161" t="s">
        <v>72</v>
      </c>
      <c r="X56" s="162">
        <f t="shared" ref="X56:X59" si="25">IF(Q56="Probabilidad",($J$55*T56),IF(Q56="Impacto"," "))</f>
        <v>0.36000000000000004</v>
      </c>
      <c r="Y56" s="162" t="str">
        <f>IF(Z56&lt;=20%,'Tabla probabilidad'!$B$5,IF(Z56&lt;=40%,'Tabla probabilidad'!$B$6,IF(Z56&lt;=60%,'Tabla probabilidad'!$B$7,IF(Z56&lt;=80%,'Tabla probabilidad'!$B$8,IF(Z56&lt;=100%,'Tabla probabilidad'!$B$9)))))</f>
        <v>Media</v>
      </c>
      <c r="Z56" s="162">
        <f>IF(R56="Preventivo",(J55-(J55*T56)),IF(R56="Detectivo",(J55-(J55*T56)),IF(R56="Correctivo",(J55))))</f>
        <v>0.44</v>
      </c>
      <c r="AA56" s="299"/>
      <c r="AB56" s="299"/>
      <c r="AC56" s="162" t="str">
        <f t="shared" si="1"/>
        <v>Moderado</v>
      </c>
      <c r="AD56" s="162">
        <f t="shared" ref="AD56:AD59" si="26">IF(Q56="Probabilidad",(($M$55-0)),IF(Q56="Impacto",($M$55-($M$55*T56))))</f>
        <v>0.6</v>
      </c>
      <c r="AE56" s="299"/>
      <c r="AF56" s="299"/>
      <c r="AG56" s="291"/>
      <c r="AH56" s="296"/>
      <c r="AI56" s="296"/>
      <c r="AJ56" s="296"/>
      <c r="AK56" s="296"/>
      <c r="AL56" s="296"/>
      <c r="AM56" s="296"/>
      <c r="AN56" s="296"/>
    </row>
    <row r="57" spans="1:40" ht="51" customHeight="1" x14ac:dyDescent="0.25">
      <c r="A57" s="296"/>
      <c r="B57" s="291"/>
      <c r="C57" s="296"/>
      <c r="D57" s="301"/>
      <c r="E57" s="296"/>
      <c r="F57" s="296"/>
      <c r="G57" s="296"/>
      <c r="H57" s="296"/>
      <c r="I57" s="302"/>
      <c r="J57" s="303"/>
      <c r="K57" s="296"/>
      <c r="L57" s="297"/>
      <c r="M57" s="297"/>
      <c r="N57" s="296"/>
      <c r="O57" s="161">
        <v>3</v>
      </c>
      <c r="P57" s="178" t="s">
        <v>171</v>
      </c>
      <c r="Q57" s="161" t="str">
        <f t="shared" si="0"/>
        <v>Probabilidad</v>
      </c>
      <c r="R57" s="161" t="s">
        <v>109</v>
      </c>
      <c r="S57" s="161" t="s">
        <v>69</v>
      </c>
      <c r="T57" s="162">
        <f>VLOOKUP(R57&amp;S57,Hoja1!$Q$4:$R$9,2,0)</f>
        <v>0.35</v>
      </c>
      <c r="U57" s="161" t="s">
        <v>70</v>
      </c>
      <c r="V57" s="161" t="s">
        <v>71</v>
      </c>
      <c r="W57" s="161" t="s">
        <v>72</v>
      </c>
      <c r="X57" s="162">
        <f t="shared" si="25"/>
        <v>0.27999999999999997</v>
      </c>
      <c r="Y57" s="162" t="str">
        <f>IF(Z57&lt;=20%,'Tabla probabilidad'!$B$5,IF(Z57&lt;=40%,'Tabla probabilidad'!$B$6,IF(Z57&lt;=60%,'Tabla probabilidad'!$B$7,IF(Z57&lt;=80%,'Tabla probabilidad'!$B$8,IF(Z57&lt;=100%,'Tabla probabilidad'!$B$9)))))</f>
        <v>Media</v>
      </c>
      <c r="Z57" s="162">
        <f>IF(R57="Preventivo",(J55-(J55*T57)),IF(R57="Detectivo",(J55-(J55*T57)),IF(R57="Correctivo",(J55))))</f>
        <v>0.52</v>
      </c>
      <c r="AA57" s="299"/>
      <c r="AB57" s="299"/>
      <c r="AC57" s="162" t="str">
        <f t="shared" si="1"/>
        <v>Moderado</v>
      </c>
      <c r="AD57" s="162">
        <f t="shared" si="26"/>
        <v>0.6</v>
      </c>
      <c r="AE57" s="299"/>
      <c r="AF57" s="299"/>
      <c r="AG57" s="291"/>
      <c r="AH57" s="296"/>
      <c r="AI57" s="296"/>
      <c r="AJ57" s="296"/>
      <c r="AK57" s="296"/>
      <c r="AL57" s="296"/>
      <c r="AM57" s="296"/>
      <c r="AN57" s="296"/>
    </row>
    <row r="58" spans="1:40" ht="123" customHeight="1" x14ac:dyDescent="0.25">
      <c r="A58" s="296"/>
      <c r="B58" s="291"/>
      <c r="C58" s="296"/>
      <c r="D58" s="301"/>
      <c r="E58" s="296"/>
      <c r="F58" s="296"/>
      <c r="G58" s="296"/>
      <c r="H58" s="296"/>
      <c r="I58" s="302"/>
      <c r="J58" s="303"/>
      <c r="K58" s="296"/>
      <c r="L58" s="297"/>
      <c r="M58" s="297"/>
      <c r="N58" s="296"/>
      <c r="O58" s="161">
        <v>4</v>
      </c>
      <c r="P58" s="178" t="s">
        <v>172</v>
      </c>
      <c r="Q58" s="161" t="str">
        <f t="shared" si="0"/>
        <v>Probabilidad</v>
      </c>
      <c r="R58" s="161" t="s">
        <v>68</v>
      </c>
      <c r="S58" s="161" t="s">
        <v>69</v>
      </c>
      <c r="T58" s="162">
        <f>VLOOKUP(R58&amp;S58,Hoja1!$Q$4:$R$9,2,0)</f>
        <v>0.45</v>
      </c>
      <c r="U58" s="161" t="s">
        <v>70</v>
      </c>
      <c r="V58" s="161" t="s">
        <v>71</v>
      </c>
      <c r="W58" s="161" t="s">
        <v>72</v>
      </c>
      <c r="X58" s="162">
        <f t="shared" si="25"/>
        <v>0.36000000000000004</v>
      </c>
      <c r="Y58" s="162" t="str">
        <f>IF(Z58&lt;=20%,'Tabla probabilidad'!$B$5,IF(Z58&lt;=40%,'Tabla probabilidad'!$B$6,IF(Z58&lt;=60%,'Tabla probabilidad'!$B$7,IF(Z58&lt;=80%,'Tabla probabilidad'!$B$8,IF(Z58&lt;=100%,'Tabla probabilidad'!$B$9)))))</f>
        <v>Media</v>
      </c>
      <c r="Z58" s="162">
        <f>IF(R58="Preventivo",(J55-(J55*T58)),IF(R58="Detectivo",(J55-(J55*T58)),IF(R58="Correctivo",(J55))))</f>
        <v>0.44</v>
      </c>
      <c r="AA58" s="299"/>
      <c r="AB58" s="299"/>
      <c r="AC58" s="162" t="str">
        <f t="shared" si="1"/>
        <v>Moderado</v>
      </c>
      <c r="AD58" s="162">
        <f t="shared" si="26"/>
        <v>0.6</v>
      </c>
      <c r="AE58" s="299"/>
      <c r="AF58" s="299"/>
      <c r="AG58" s="291"/>
      <c r="AH58" s="296"/>
      <c r="AI58" s="296"/>
      <c r="AJ58" s="296"/>
      <c r="AK58" s="296"/>
      <c r="AL58" s="296"/>
      <c r="AM58" s="296"/>
      <c r="AN58" s="296"/>
    </row>
    <row r="59" spans="1:40" ht="174" customHeight="1" x14ac:dyDescent="0.25">
      <c r="A59" s="296"/>
      <c r="B59" s="292"/>
      <c r="C59" s="296"/>
      <c r="D59" s="301"/>
      <c r="E59" s="296"/>
      <c r="F59" s="296"/>
      <c r="G59" s="296"/>
      <c r="H59" s="296"/>
      <c r="I59" s="302"/>
      <c r="J59" s="303"/>
      <c r="K59" s="296"/>
      <c r="L59" s="297"/>
      <c r="M59" s="297"/>
      <c r="N59" s="296"/>
      <c r="O59" s="161">
        <v>5</v>
      </c>
      <c r="P59" s="179" t="s">
        <v>173</v>
      </c>
      <c r="Q59" s="161" t="str">
        <f t="shared" si="0"/>
        <v>Probabilidad</v>
      </c>
      <c r="R59" s="161" t="s">
        <v>68</v>
      </c>
      <c r="S59" s="161" t="s">
        <v>69</v>
      </c>
      <c r="T59" s="162">
        <f>VLOOKUP(R59&amp;S59,Hoja1!$Q$4:$R$9,2,0)</f>
        <v>0.45</v>
      </c>
      <c r="U59" s="161" t="s">
        <v>70</v>
      </c>
      <c r="V59" s="161" t="s">
        <v>71</v>
      </c>
      <c r="W59" s="161" t="s">
        <v>72</v>
      </c>
      <c r="X59" s="162">
        <f t="shared" si="25"/>
        <v>0.36000000000000004</v>
      </c>
      <c r="Y59" s="162" t="str">
        <f>IF(Z59&lt;=20%,'Tabla probabilidad'!$B$5,IF(Z59&lt;=40%,'Tabla probabilidad'!$B$6,IF(Z59&lt;=60%,'Tabla probabilidad'!$B$7,IF(Z59&lt;=80%,'Tabla probabilidad'!$B$8,IF(Z59&lt;=100%,'Tabla probabilidad'!$B$9)))))</f>
        <v>Media</v>
      </c>
      <c r="Z59" s="162">
        <f>IF(R59="Preventivo",(J55-(J55*T59)),IF(R59="Detectivo",(J55-(J55*T59)),IF(R59="Correctivo",(J55))))</f>
        <v>0.44</v>
      </c>
      <c r="AA59" s="300"/>
      <c r="AB59" s="300"/>
      <c r="AC59" s="162" t="str">
        <f t="shared" si="1"/>
        <v>Moderado</v>
      </c>
      <c r="AD59" s="162">
        <f t="shared" si="26"/>
        <v>0.6</v>
      </c>
      <c r="AE59" s="300"/>
      <c r="AF59" s="300"/>
      <c r="AG59" s="292"/>
      <c r="AH59" s="296"/>
      <c r="AI59" s="296"/>
      <c r="AJ59" s="296"/>
      <c r="AK59" s="296"/>
      <c r="AL59" s="296"/>
      <c r="AM59" s="296"/>
      <c r="AN59" s="296"/>
    </row>
    <row r="60" spans="1:40" ht="42.75" customHeight="1" x14ac:dyDescent="0.25"/>
  </sheetData>
  <mergeCells count="306">
    <mergeCell ref="A55:A59"/>
    <mergeCell ref="B55:B59"/>
    <mergeCell ref="C55:C59"/>
    <mergeCell ref="D55:D59"/>
    <mergeCell ref="E55:E59"/>
    <mergeCell ref="F55:F59"/>
    <mergeCell ref="G55:G59"/>
    <mergeCell ref="H55:H59"/>
    <mergeCell ref="AG50:AG54"/>
    <mergeCell ref="M50:M54"/>
    <mergeCell ref="N50:N54"/>
    <mergeCell ref="AA55:AA59"/>
    <mergeCell ref="AB55:AB59"/>
    <mergeCell ref="AE55:AE59"/>
    <mergeCell ref="AF55:AF59"/>
    <mergeCell ref="AG55:AG59"/>
    <mergeCell ref="L50:L54"/>
    <mergeCell ref="I55:I59"/>
    <mergeCell ref="J55:J59"/>
    <mergeCell ref="K55:K59"/>
    <mergeCell ref="L55:L59"/>
    <mergeCell ref="M55:M59"/>
    <mergeCell ref="N55:N59"/>
    <mergeCell ref="AM50:AM54"/>
    <mergeCell ref="AN50:AN54"/>
    <mergeCell ref="AH50:AH54"/>
    <mergeCell ref="AI50:AI54"/>
    <mergeCell ref="AJ50:AJ54"/>
    <mergeCell ref="AK50:AK54"/>
    <mergeCell ref="AL50:AL54"/>
    <mergeCell ref="AI55:AI59"/>
    <mergeCell ref="AJ55:AJ59"/>
    <mergeCell ref="AK55:AK59"/>
    <mergeCell ref="AL55:AL59"/>
    <mergeCell ref="AM55:AM59"/>
    <mergeCell ref="AN55:AN59"/>
    <mergeCell ref="AH55:AH59"/>
    <mergeCell ref="A50:A54"/>
    <mergeCell ref="B50:B54"/>
    <mergeCell ref="C50:C54"/>
    <mergeCell ref="D50:D54"/>
    <mergeCell ref="E50:E54"/>
    <mergeCell ref="F50:F54"/>
    <mergeCell ref="AI45:AI49"/>
    <mergeCell ref="AJ45:AJ49"/>
    <mergeCell ref="AK45:AK49"/>
    <mergeCell ref="I45:I49"/>
    <mergeCell ref="J45:J49"/>
    <mergeCell ref="K45:K49"/>
    <mergeCell ref="L45:L49"/>
    <mergeCell ref="M45:M49"/>
    <mergeCell ref="N45:N49"/>
    <mergeCell ref="AA50:AA54"/>
    <mergeCell ref="AB50:AB54"/>
    <mergeCell ref="AE50:AE54"/>
    <mergeCell ref="AF50:AF54"/>
    <mergeCell ref="G50:G54"/>
    <mergeCell ref="H50:H54"/>
    <mergeCell ref="I50:I54"/>
    <mergeCell ref="J50:J54"/>
    <mergeCell ref="K50:K54"/>
    <mergeCell ref="AL45:AL49"/>
    <mergeCell ref="AM45:AM49"/>
    <mergeCell ref="AN45:AN49"/>
    <mergeCell ref="AA45:AA49"/>
    <mergeCell ref="AB45:AB49"/>
    <mergeCell ref="AE45:AE49"/>
    <mergeCell ref="AF45:AF49"/>
    <mergeCell ref="AG45:AG49"/>
    <mergeCell ref="AH45:AH49"/>
    <mergeCell ref="AM40:AM44"/>
    <mergeCell ref="AN40:AN44"/>
    <mergeCell ref="A45:A49"/>
    <mergeCell ref="B45:B49"/>
    <mergeCell ref="C45:C49"/>
    <mergeCell ref="D45:D49"/>
    <mergeCell ref="E45:E49"/>
    <mergeCell ref="F45:F49"/>
    <mergeCell ref="G45:G49"/>
    <mergeCell ref="H45:H49"/>
    <mergeCell ref="AG40:AG44"/>
    <mergeCell ref="AH40:AH44"/>
    <mergeCell ref="AI40:AI44"/>
    <mergeCell ref="AJ40:AJ44"/>
    <mergeCell ref="AK40:AK44"/>
    <mergeCell ref="AL40:AL44"/>
    <mergeCell ref="M40:M44"/>
    <mergeCell ref="N40:N44"/>
    <mergeCell ref="AA40:AA44"/>
    <mergeCell ref="AB40:AB44"/>
    <mergeCell ref="AE40:AE44"/>
    <mergeCell ref="AF40:AF44"/>
    <mergeCell ref="G40:G44"/>
    <mergeCell ref="H40:H44"/>
    <mergeCell ref="I40:I44"/>
    <mergeCell ref="J40:J44"/>
    <mergeCell ref="K40:K44"/>
    <mergeCell ref="L40:L44"/>
    <mergeCell ref="A40:A44"/>
    <mergeCell ref="B40:B44"/>
    <mergeCell ref="C40:C44"/>
    <mergeCell ref="D40:D44"/>
    <mergeCell ref="E40:E44"/>
    <mergeCell ref="F40:F44"/>
    <mergeCell ref="A35:A39"/>
    <mergeCell ref="B35:B39"/>
    <mergeCell ref="C35:C39"/>
    <mergeCell ref="D35:D39"/>
    <mergeCell ref="E35:E39"/>
    <mergeCell ref="F35:F39"/>
    <mergeCell ref="G35:G39"/>
    <mergeCell ref="H35:H39"/>
    <mergeCell ref="AG30:AG34"/>
    <mergeCell ref="M30:M34"/>
    <mergeCell ref="N30:N34"/>
    <mergeCell ref="AA35:AA39"/>
    <mergeCell ref="AB35:AB39"/>
    <mergeCell ref="AE35:AE39"/>
    <mergeCell ref="AF35:AF39"/>
    <mergeCell ref="AG35:AG39"/>
    <mergeCell ref="L30:L34"/>
    <mergeCell ref="I35:I39"/>
    <mergeCell ref="J35:J39"/>
    <mergeCell ref="K35:K39"/>
    <mergeCell ref="L35:L39"/>
    <mergeCell ref="M35:M39"/>
    <mergeCell ref="N35:N39"/>
    <mergeCell ref="AM30:AM34"/>
    <mergeCell ref="AN30:AN34"/>
    <mergeCell ref="AH30:AH34"/>
    <mergeCell ref="AI30:AI34"/>
    <mergeCell ref="AJ30:AJ34"/>
    <mergeCell ref="AK30:AK34"/>
    <mergeCell ref="AL30:AL34"/>
    <mergeCell ref="AI35:AI39"/>
    <mergeCell ref="AJ35:AJ39"/>
    <mergeCell ref="AK35:AK39"/>
    <mergeCell ref="AL35:AL39"/>
    <mergeCell ref="AM35:AM39"/>
    <mergeCell ref="AN35:AN39"/>
    <mergeCell ref="AH35:AH39"/>
    <mergeCell ref="A30:A34"/>
    <mergeCell ref="B30:B34"/>
    <mergeCell ref="C30:C34"/>
    <mergeCell ref="D30:D34"/>
    <mergeCell ref="E30:E34"/>
    <mergeCell ref="F30:F34"/>
    <mergeCell ref="AI25:AI29"/>
    <mergeCell ref="AJ25:AJ29"/>
    <mergeCell ref="AK25:AK29"/>
    <mergeCell ref="I25:I29"/>
    <mergeCell ref="J25:J29"/>
    <mergeCell ref="K25:K29"/>
    <mergeCell ref="L25:L29"/>
    <mergeCell ref="M25:M29"/>
    <mergeCell ref="N25:N29"/>
    <mergeCell ref="AA30:AA34"/>
    <mergeCell ref="AB30:AB34"/>
    <mergeCell ref="AE30:AE34"/>
    <mergeCell ref="AF30:AF34"/>
    <mergeCell ref="G30:G34"/>
    <mergeCell ref="H30:H34"/>
    <mergeCell ref="I30:I34"/>
    <mergeCell ref="J30:J34"/>
    <mergeCell ref="K30:K34"/>
    <mergeCell ref="AL25:AL29"/>
    <mergeCell ref="AM25:AM29"/>
    <mergeCell ref="AN25:AN29"/>
    <mergeCell ref="AA25:AA29"/>
    <mergeCell ref="AB25:AB29"/>
    <mergeCell ref="AE25:AE29"/>
    <mergeCell ref="AF25:AF29"/>
    <mergeCell ref="AG25:AG29"/>
    <mergeCell ref="AH25:AH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A20:AA24"/>
    <mergeCell ref="AB20:AB24"/>
    <mergeCell ref="AE20:AE24"/>
    <mergeCell ref="AF20:AF24"/>
    <mergeCell ref="G20:G24"/>
    <mergeCell ref="H20:H24"/>
    <mergeCell ref="I20:I24"/>
    <mergeCell ref="J20:J24"/>
    <mergeCell ref="K20:K24"/>
    <mergeCell ref="L20:L24"/>
    <mergeCell ref="A20:A24"/>
    <mergeCell ref="B20:B24"/>
    <mergeCell ref="C20:C24"/>
    <mergeCell ref="D20:D24"/>
    <mergeCell ref="E20:E24"/>
    <mergeCell ref="F20:F24"/>
    <mergeCell ref="AI15:AI19"/>
    <mergeCell ref="AJ15:AJ19"/>
    <mergeCell ref="AK15:AK19"/>
    <mergeCell ref="AL15:AL19"/>
    <mergeCell ref="AM15:AM19"/>
    <mergeCell ref="AN15:AN19"/>
    <mergeCell ref="AA15:AA19"/>
    <mergeCell ref="AB15:AB19"/>
    <mergeCell ref="AE15:AE19"/>
    <mergeCell ref="AF15:AF19"/>
    <mergeCell ref="AG15:AG19"/>
    <mergeCell ref="AH15:AH19"/>
    <mergeCell ref="I15:I19"/>
    <mergeCell ref="J15:J19"/>
    <mergeCell ref="K15:K19"/>
    <mergeCell ref="L15:L19"/>
    <mergeCell ref="M15:M19"/>
    <mergeCell ref="N15:N19"/>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I10:I14"/>
    <mergeCell ref="J10:J14"/>
    <mergeCell ref="K10:K14"/>
    <mergeCell ref="L10:L14"/>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A8:A9"/>
    <mergeCell ref="B8:B9"/>
    <mergeCell ref="C8:C9"/>
    <mergeCell ref="D8:D9"/>
    <mergeCell ref="E8:E9"/>
    <mergeCell ref="F8:F9"/>
    <mergeCell ref="G8:G9"/>
    <mergeCell ref="AL8:AL9"/>
    <mergeCell ref="AM8:AM9"/>
    <mergeCell ref="J8:J9"/>
    <mergeCell ref="K8:K9"/>
    <mergeCell ref="L8:L9"/>
    <mergeCell ref="M8:M9"/>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s>
  <conditionalFormatting sqref="I10">
    <cfRule type="containsText" dxfId="1049" priority="503" operator="containsText" text="Muy Baja">
      <formula>NOT(ISERROR(SEARCH("Muy Baja",I10)))</formula>
    </cfRule>
    <cfRule type="containsText" dxfId="1048" priority="504" operator="containsText" text="Baja">
      <formula>NOT(ISERROR(SEARCH("Baja",I10)))</formula>
    </cfRule>
    <cfRule type="containsText" dxfId="1047" priority="506" operator="containsText" text="Muy Alta">
      <formula>NOT(ISERROR(SEARCH("Muy Alta",I10)))</formula>
    </cfRule>
    <cfRule type="containsText" dxfId="1046" priority="507" operator="containsText" text="Alta">
      <formula>NOT(ISERROR(SEARCH("Alta",I10)))</formula>
    </cfRule>
    <cfRule type="containsText" dxfId="1045" priority="508" operator="containsText" text="Media">
      <formula>NOT(ISERROR(SEARCH("Media",I10)))</formula>
    </cfRule>
    <cfRule type="containsText" dxfId="1044" priority="509" operator="containsText" text="Media">
      <formula>NOT(ISERROR(SEARCH("Media",I10)))</formula>
    </cfRule>
    <cfRule type="containsText" dxfId="1043" priority="510" operator="containsText" text="Media">
      <formula>NOT(ISERROR(SEARCH("Media",I10)))</formula>
    </cfRule>
    <cfRule type="containsText" dxfId="1042" priority="511" operator="containsText" text="Muy Baja">
      <formula>NOT(ISERROR(SEARCH("Muy Baja",I10)))</formula>
    </cfRule>
    <cfRule type="containsText" dxfId="1041" priority="512" operator="containsText" text="Baja">
      <formula>NOT(ISERROR(SEARCH("Baja",I10)))</formula>
    </cfRule>
    <cfRule type="containsText" dxfId="1040" priority="513" operator="containsText" text="Muy Baja">
      <formula>NOT(ISERROR(SEARCH("Muy Baja",I10)))</formula>
    </cfRule>
    <cfRule type="containsText" dxfId="1039" priority="514" operator="containsText" text="Muy Baja">
      <formula>NOT(ISERROR(SEARCH("Muy Baja",I10)))</formula>
    </cfRule>
    <cfRule type="containsText" dxfId="1038" priority="515" operator="containsText" text="Muy Baja">
      <formula>NOT(ISERROR(SEARCH("Muy Baja",I10)))</formula>
    </cfRule>
    <cfRule type="containsText" dxfId="1037" priority="516" operator="containsText" text="Muy Baja'Tabla probabilidad'!">
      <formula>NOT(ISERROR(SEARCH("Muy Baja'Tabla probabilidad'!",I10)))</formula>
    </cfRule>
    <cfRule type="containsText" dxfId="1036" priority="517" operator="containsText" text="Muy bajo">
      <formula>NOT(ISERROR(SEARCH("Muy bajo",I10)))</formula>
    </cfRule>
    <cfRule type="containsText" dxfId="1035" priority="518" operator="containsText" text="Alta">
      <formula>NOT(ISERROR(SEARCH("Alta",I10)))</formula>
    </cfRule>
    <cfRule type="containsText" dxfId="1034" priority="519" operator="containsText" text="Media">
      <formula>NOT(ISERROR(SEARCH("Media",I10)))</formula>
    </cfRule>
    <cfRule type="containsText" dxfId="1033" priority="520" operator="containsText" text="Baja">
      <formula>NOT(ISERROR(SEARCH("Baja",I10)))</formula>
    </cfRule>
    <cfRule type="containsText" dxfId="1032" priority="521" operator="containsText" text="Muy baja">
      <formula>NOT(ISERROR(SEARCH("Muy baja",I10)))</formula>
    </cfRule>
    <cfRule type="cellIs" dxfId="1031" priority="524" operator="between">
      <formula>1</formula>
      <formula>2</formula>
    </cfRule>
    <cfRule type="cellIs" dxfId="1030" priority="525" operator="between">
      <formula>0</formula>
      <formula>2</formula>
    </cfRule>
  </conditionalFormatting>
  <conditionalFormatting sqref="I10">
    <cfRule type="containsText" dxfId="1029" priority="505" operator="containsText" text="Muy Alta">
      <formula>NOT(ISERROR(SEARCH("Muy Alta",I10)))</formula>
    </cfRule>
  </conditionalFormatting>
  <conditionalFormatting sqref="L10">
    <cfRule type="containsText" dxfId="1028" priority="497" operator="containsText" text="Catastrófico">
      <formula>NOT(ISERROR(SEARCH("Catastrófico",L10)))</formula>
    </cfRule>
    <cfRule type="containsText" dxfId="1027" priority="498" operator="containsText" text="Mayor">
      <formula>NOT(ISERROR(SEARCH("Mayor",L10)))</formula>
    </cfRule>
    <cfRule type="containsText" dxfId="1026" priority="499" operator="containsText" text="Alta">
      <formula>NOT(ISERROR(SEARCH("Alta",L10)))</formula>
    </cfRule>
    <cfRule type="containsText" dxfId="1025" priority="500" operator="containsText" text="Moderado">
      <formula>NOT(ISERROR(SEARCH("Moderado",L10)))</formula>
    </cfRule>
    <cfRule type="containsText" dxfId="1024" priority="501" operator="containsText" text="Menor">
      <formula>NOT(ISERROR(SEARCH("Menor",L10)))</formula>
    </cfRule>
    <cfRule type="containsText" dxfId="1023" priority="502" operator="containsText" text="Leve">
      <formula>NOT(ISERROR(SEARCH("Leve",L10)))</formula>
    </cfRule>
  </conditionalFormatting>
  <conditionalFormatting sqref="N10 N15 N20 N40 N45 N25">
    <cfRule type="containsText" dxfId="1022" priority="492" operator="containsText" text="Extremo">
      <formula>NOT(ISERROR(SEARCH("Extremo",N10)))</formula>
    </cfRule>
    <cfRule type="containsText" dxfId="1021" priority="493" operator="containsText" text="Alto">
      <formula>NOT(ISERROR(SEARCH("Alto",N10)))</formula>
    </cfRule>
    <cfRule type="containsText" dxfId="1020" priority="494" operator="containsText" text="Bajo">
      <formula>NOT(ISERROR(SEARCH("Bajo",N10)))</formula>
    </cfRule>
    <cfRule type="containsText" dxfId="1019" priority="495" operator="containsText" text="Moderado">
      <formula>NOT(ISERROR(SEARCH("Moderado",N10)))</formula>
    </cfRule>
    <cfRule type="containsText" dxfId="1018" priority="496" operator="containsText" text="Extremo">
      <formula>NOT(ISERROR(SEARCH("Extremo",N10)))</formula>
    </cfRule>
  </conditionalFormatting>
  <conditionalFormatting sqref="M10">
    <cfRule type="containsText" dxfId="1017" priority="486" operator="containsText" text="Catastrófico">
      <formula>NOT(ISERROR(SEARCH("Catastrófico",M10)))</formula>
    </cfRule>
    <cfRule type="containsText" dxfId="1016" priority="487" operator="containsText" text="Mayor">
      <formula>NOT(ISERROR(SEARCH("Mayor",M10)))</formula>
    </cfRule>
    <cfRule type="containsText" dxfId="1015" priority="488" operator="containsText" text="Alta">
      <formula>NOT(ISERROR(SEARCH("Alta",M10)))</formula>
    </cfRule>
    <cfRule type="containsText" dxfId="1014" priority="489" operator="containsText" text="Moderado">
      <formula>NOT(ISERROR(SEARCH("Moderado",M10)))</formula>
    </cfRule>
    <cfRule type="containsText" dxfId="1013" priority="490" operator="containsText" text="Menor">
      <formula>NOT(ISERROR(SEARCH("Menor",M10)))</formula>
    </cfRule>
    <cfRule type="containsText" dxfId="1012" priority="491" operator="containsText" text="Leve">
      <formula>NOT(ISERROR(SEARCH("Leve",M10)))</formula>
    </cfRule>
  </conditionalFormatting>
  <conditionalFormatting sqref="Y10:Y14">
    <cfRule type="containsText" dxfId="1011" priority="480" operator="containsText" text="Muy Alta">
      <formula>NOT(ISERROR(SEARCH("Muy Alta",Y10)))</formula>
    </cfRule>
    <cfRule type="containsText" dxfId="1010" priority="481" operator="containsText" text="Alta">
      <formula>NOT(ISERROR(SEARCH("Alta",Y10)))</formula>
    </cfRule>
    <cfRule type="containsText" dxfId="1009" priority="482" operator="containsText" text="Media">
      <formula>NOT(ISERROR(SEARCH("Media",Y10)))</formula>
    </cfRule>
    <cfRule type="containsText" dxfId="1008" priority="483" operator="containsText" text="Muy Baja">
      <formula>NOT(ISERROR(SEARCH("Muy Baja",Y10)))</formula>
    </cfRule>
    <cfRule type="containsText" dxfId="1007" priority="484" operator="containsText" text="Baja">
      <formula>NOT(ISERROR(SEARCH("Baja",Y10)))</formula>
    </cfRule>
    <cfRule type="containsText" dxfId="1006" priority="485" operator="containsText" text="Muy Baja">
      <formula>NOT(ISERROR(SEARCH("Muy Baja",Y10)))</formula>
    </cfRule>
  </conditionalFormatting>
  <conditionalFormatting sqref="AC10:AC14">
    <cfRule type="containsText" dxfId="1005" priority="475" operator="containsText" text="Catastrófico">
      <formula>NOT(ISERROR(SEARCH("Catastrófico",AC10)))</formula>
    </cfRule>
    <cfRule type="containsText" dxfId="1004" priority="476" operator="containsText" text="Mayor">
      <formula>NOT(ISERROR(SEARCH("Mayor",AC10)))</formula>
    </cfRule>
    <cfRule type="containsText" dxfId="1003" priority="477" operator="containsText" text="Moderado">
      <formula>NOT(ISERROR(SEARCH("Moderado",AC10)))</formula>
    </cfRule>
    <cfRule type="containsText" dxfId="1002" priority="478" operator="containsText" text="Menor">
      <formula>NOT(ISERROR(SEARCH("Menor",AC10)))</formula>
    </cfRule>
    <cfRule type="containsText" dxfId="1001" priority="479" operator="containsText" text="Leve">
      <formula>NOT(ISERROR(SEARCH("Leve",AC10)))</formula>
    </cfRule>
  </conditionalFormatting>
  <conditionalFormatting sqref="AG10">
    <cfRule type="containsText" dxfId="1000" priority="466" operator="containsText" text="Extremo">
      <formula>NOT(ISERROR(SEARCH("Extremo",AG10)))</formula>
    </cfRule>
    <cfRule type="containsText" dxfId="999" priority="467" operator="containsText" text="Alto">
      <formula>NOT(ISERROR(SEARCH("Alto",AG10)))</formula>
    </cfRule>
    <cfRule type="containsText" dxfId="998" priority="468" operator="containsText" text="Moderado">
      <formula>NOT(ISERROR(SEARCH("Moderado",AG10)))</formula>
    </cfRule>
    <cfRule type="containsText" dxfId="997" priority="469" operator="containsText" text="Menor">
      <formula>NOT(ISERROR(SEARCH("Menor",AG10)))</formula>
    </cfRule>
    <cfRule type="containsText" dxfId="996" priority="470" operator="containsText" text="Bajo">
      <formula>NOT(ISERROR(SEARCH("Bajo",AG10)))</formula>
    </cfRule>
    <cfRule type="containsText" dxfId="995" priority="471" operator="containsText" text="Moderado">
      <formula>NOT(ISERROR(SEARCH("Moderado",AG10)))</formula>
    </cfRule>
    <cfRule type="containsText" dxfId="994" priority="472" operator="containsText" text="Extremo">
      <formula>NOT(ISERROR(SEARCH("Extremo",AG10)))</formula>
    </cfRule>
    <cfRule type="containsText" dxfId="993" priority="473" operator="containsText" text="Baja">
      <formula>NOT(ISERROR(SEARCH("Baja",AG10)))</formula>
    </cfRule>
    <cfRule type="containsText" dxfId="992" priority="474" operator="containsText" text="Alto">
      <formula>NOT(ISERROR(SEARCH("Alto",AG10)))</formula>
    </cfRule>
  </conditionalFormatting>
  <conditionalFormatting sqref="AA10:AA14">
    <cfRule type="containsText" dxfId="991" priority="461" operator="containsText" text="Muy Alta">
      <formula>NOT(ISERROR(SEARCH("Muy Alta",AA10)))</formula>
    </cfRule>
    <cfRule type="containsText" dxfId="990" priority="462" operator="containsText" text="Alta">
      <formula>NOT(ISERROR(SEARCH("Alta",AA10)))</formula>
    </cfRule>
    <cfRule type="containsText" dxfId="989" priority="463" operator="containsText" text="Media">
      <formula>NOT(ISERROR(SEARCH("Media",AA10)))</formula>
    </cfRule>
    <cfRule type="containsText" dxfId="988" priority="464" operator="containsText" text="Baja">
      <formula>NOT(ISERROR(SEARCH("Baja",AA10)))</formula>
    </cfRule>
    <cfRule type="containsText" dxfId="987" priority="465" operator="containsText" text="Muy Baja">
      <formula>NOT(ISERROR(SEARCH("Muy Baja",AA10)))</formula>
    </cfRule>
  </conditionalFormatting>
  <conditionalFormatting sqref="AE10:AE14">
    <cfRule type="containsText" dxfId="986" priority="456" operator="containsText" text="Catastrófico">
      <formula>NOT(ISERROR(SEARCH("Catastrófico",AE10)))</formula>
    </cfRule>
    <cfRule type="containsText" dxfId="985" priority="457" operator="containsText" text="Moderado">
      <formula>NOT(ISERROR(SEARCH("Moderado",AE10)))</formula>
    </cfRule>
    <cfRule type="containsText" dxfId="984" priority="458" operator="containsText" text="Menor">
      <formula>NOT(ISERROR(SEARCH("Menor",AE10)))</formula>
    </cfRule>
    <cfRule type="containsText" dxfId="983" priority="459" operator="containsText" text="Leve">
      <formula>NOT(ISERROR(SEARCH("Leve",AE10)))</formula>
    </cfRule>
    <cfRule type="containsText" dxfId="982" priority="460" operator="containsText" text="Mayor">
      <formula>NOT(ISERROR(SEARCH("Mayor",AE10)))</formula>
    </cfRule>
  </conditionalFormatting>
  <conditionalFormatting sqref="I15 I20 I40 I45 I25">
    <cfRule type="containsText" dxfId="981" priority="433" operator="containsText" text="Muy Baja">
      <formula>NOT(ISERROR(SEARCH("Muy Baja",I15)))</formula>
    </cfRule>
    <cfRule type="containsText" dxfId="980" priority="434" operator="containsText" text="Baja">
      <formula>NOT(ISERROR(SEARCH("Baja",I15)))</formula>
    </cfRule>
    <cfRule type="containsText" dxfId="979" priority="436" operator="containsText" text="Muy Alta">
      <formula>NOT(ISERROR(SEARCH("Muy Alta",I15)))</formula>
    </cfRule>
    <cfRule type="containsText" dxfId="978" priority="437" operator="containsText" text="Alta">
      <formula>NOT(ISERROR(SEARCH("Alta",I15)))</formula>
    </cfRule>
    <cfRule type="containsText" dxfId="977" priority="438" operator="containsText" text="Media">
      <formula>NOT(ISERROR(SEARCH("Media",I15)))</formula>
    </cfRule>
    <cfRule type="containsText" dxfId="976" priority="439" operator="containsText" text="Media">
      <formula>NOT(ISERROR(SEARCH("Media",I15)))</formula>
    </cfRule>
    <cfRule type="containsText" dxfId="975" priority="440" operator="containsText" text="Media">
      <formula>NOT(ISERROR(SEARCH("Media",I15)))</formula>
    </cfRule>
    <cfRule type="containsText" dxfId="974" priority="441" operator="containsText" text="Muy Baja">
      <formula>NOT(ISERROR(SEARCH("Muy Baja",I15)))</formula>
    </cfRule>
    <cfRule type="containsText" dxfId="973" priority="442" operator="containsText" text="Baja">
      <formula>NOT(ISERROR(SEARCH("Baja",I15)))</formula>
    </cfRule>
    <cfRule type="containsText" dxfId="972" priority="443" operator="containsText" text="Muy Baja">
      <formula>NOT(ISERROR(SEARCH("Muy Baja",I15)))</formula>
    </cfRule>
    <cfRule type="containsText" dxfId="971" priority="444" operator="containsText" text="Muy Baja">
      <formula>NOT(ISERROR(SEARCH("Muy Baja",I15)))</formula>
    </cfRule>
    <cfRule type="containsText" dxfId="970" priority="445" operator="containsText" text="Muy Baja">
      <formula>NOT(ISERROR(SEARCH("Muy Baja",I15)))</formula>
    </cfRule>
    <cfRule type="containsText" dxfId="969" priority="446" operator="containsText" text="Muy Baja'Tabla probabilidad'!">
      <formula>NOT(ISERROR(SEARCH("Muy Baja'Tabla probabilidad'!",I15)))</formula>
    </cfRule>
    <cfRule type="containsText" dxfId="968" priority="447" operator="containsText" text="Muy bajo">
      <formula>NOT(ISERROR(SEARCH("Muy bajo",I15)))</formula>
    </cfRule>
    <cfRule type="containsText" dxfId="967" priority="448" operator="containsText" text="Alta">
      <formula>NOT(ISERROR(SEARCH("Alta",I15)))</formula>
    </cfRule>
    <cfRule type="containsText" dxfId="966" priority="449" operator="containsText" text="Media">
      <formula>NOT(ISERROR(SEARCH("Media",I15)))</formula>
    </cfRule>
    <cfRule type="containsText" dxfId="965" priority="450" operator="containsText" text="Baja">
      <formula>NOT(ISERROR(SEARCH("Baja",I15)))</formula>
    </cfRule>
    <cfRule type="containsText" dxfId="964" priority="451" operator="containsText" text="Muy baja">
      <formula>NOT(ISERROR(SEARCH("Muy baja",I15)))</formula>
    </cfRule>
    <cfRule type="cellIs" dxfId="963" priority="454" operator="between">
      <formula>1</formula>
      <formula>2</formula>
    </cfRule>
    <cfRule type="cellIs" dxfId="962" priority="455" operator="between">
      <formula>0</formula>
      <formula>2</formula>
    </cfRule>
  </conditionalFormatting>
  <conditionalFormatting sqref="I15 I20 I40 I45 I25">
    <cfRule type="containsText" dxfId="961" priority="435" operator="containsText" text="Muy Alta">
      <formula>NOT(ISERROR(SEARCH("Muy Alta",I15)))</formula>
    </cfRule>
  </conditionalFormatting>
  <conditionalFormatting sqref="Y15:Y19">
    <cfRule type="containsText" dxfId="960" priority="427" operator="containsText" text="Muy Alta">
      <formula>NOT(ISERROR(SEARCH("Muy Alta",Y15)))</formula>
    </cfRule>
    <cfRule type="containsText" dxfId="959" priority="428" operator="containsText" text="Alta">
      <formula>NOT(ISERROR(SEARCH("Alta",Y15)))</formula>
    </cfRule>
    <cfRule type="containsText" dxfId="958" priority="429" operator="containsText" text="Media">
      <formula>NOT(ISERROR(SEARCH("Media",Y15)))</formula>
    </cfRule>
    <cfRule type="containsText" dxfId="957" priority="430" operator="containsText" text="Muy Baja">
      <formula>NOT(ISERROR(SEARCH("Muy Baja",Y15)))</formula>
    </cfRule>
    <cfRule type="containsText" dxfId="956" priority="431" operator="containsText" text="Baja">
      <formula>NOT(ISERROR(SEARCH("Baja",Y15)))</formula>
    </cfRule>
    <cfRule type="containsText" dxfId="955" priority="432" operator="containsText" text="Muy Baja">
      <formula>NOT(ISERROR(SEARCH("Muy Baja",Y15)))</formula>
    </cfRule>
  </conditionalFormatting>
  <conditionalFormatting sqref="AC15:AC19">
    <cfRule type="containsText" dxfId="954" priority="422" operator="containsText" text="Catastrófico">
      <formula>NOT(ISERROR(SEARCH("Catastrófico",AC15)))</formula>
    </cfRule>
    <cfRule type="containsText" dxfId="953" priority="423" operator="containsText" text="Mayor">
      <formula>NOT(ISERROR(SEARCH("Mayor",AC15)))</formula>
    </cfRule>
    <cfRule type="containsText" dxfId="952" priority="424" operator="containsText" text="Moderado">
      <formula>NOT(ISERROR(SEARCH("Moderado",AC15)))</formula>
    </cfRule>
    <cfRule type="containsText" dxfId="951" priority="425" operator="containsText" text="Menor">
      <formula>NOT(ISERROR(SEARCH("Menor",AC15)))</formula>
    </cfRule>
    <cfRule type="containsText" dxfId="950" priority="426" operator="containsText" text="Leve">
      <formula>NOT(ISERROR(SEARCH("Leve",AC15)))</formula>
    </cfRule>
  </conditionalFormatting>
  <conditionalFormatting sqref="AG15">
    <cfRule type="containsText" dxfId="949" priority="413" operator="containsText" text="Extremo">
      <formula>NOT(ISERROR(SEARCH("Extremo",AG15)))</formula>
    </cfRule>
    <cfRule type="containsText" dxfId="948" priority="414" operator="containsText" text="Alto">
      <formula>NOT(ISERROR(SEARCH("Alto",AG15)))</formula>
    </cfRule>
    <cfRule type="containsText" dxfId="947" priority="415" operator="containsText" text="Moderado">
      <formula>NOT(ISERROR(SEARCH("Moderado",AG15)))</formula>
    </cfRule>
    <cfRule type="containsText" dxfId="946" priority="416" operator="containsText" text="Menor">
      <formula>NOT(ISERROR(SEARCH("Menor",AG15)))</formula>
    </cfRule>
    <cfRule type="containsText" dxfId="945" priority="417" operator="containsText" text="Bajo">
      <formula>NOT(ISERROR(SEARCH("Bajo",AG15)))</formula>
    </cfRule>
    <cfRule type="containsText" dxfId="944" priority="418" operator="containsText" text="Moderado">
      <formula>NOT(ISERROR(SEARCH("Moderado",AG15)))</formula>
    </cfRule>
    <cfRule type="containsText" dxfId="943" priority="419" operator="containsText" text="Extremo">
      <formula>NOT(ISERROR(SEARCH("Extremo",AG15)))</formula>
    </cfRule>
    <cfRule type="containsText" dxfId="942" priority="420" operator="containsText" text="Baja">
      <formula>NOT(ISERROR(SEARCH("Baja",AG15)))</formula>
    </cfRule>
    <cfRule type="containsText" dxfId="941" priority="421" operator="containsText" text="Alto">
      <formula>NOT(ISERROR(SEARCH("Alto",AG15)))</formula>
    </cfRule>
  </conditionalFormatting>
  <conditionalFormatting sqref="AA15:AA19">
    <cfRule type="containsText" dxfId="940" priority="408" operator="containsText" text="Muy Alta">
      <formula>NOT(ISERROR(SEARCH("Muy Alta",AA15)))</formula>
    </cfRule>
    <cfRule type="containsText" dxfId="939" priority="409" operator="containsText" text="Alta">
      <formula>NOT(ISERROR(SEARCH("Alta",AA15)))</formula>
    </cfRule>
    <cfRule type="containsText" dxfId="938" priority="410" operator="containsText" text="Media">
      <formula>NOT(ISERROR(SEARCH("Media",AA15)))</formula>
    </cfRule>
    <cfRule type="containsText" dxfId="937" priority="411" operator="containsText" text="Baja">
      <formula>NOT(ISERROR(SEARCH("Baja",AA15)))</formula>
    </cfRule>
    <cfRule type="containsText" dxfId="936" priority="412" operator="containsText" text="Muy Baja">
      <formula>NOT(ISERROR(SEARCH("Muy Baja",AA15)))</formula>
    </cfRule>
  </conditionalFormatting>
  <conditionalFormatting sqref="AE15:AE19">
    <cfRule type="containsText" dxfId="935" priority="403" operator="containsText" text="Catastrófico">
      <formula>NOT(ISERROR(SEARCH("Catastrófico",AE15)))</formula>
    </cfRule>
    <cfRule type="containsText" dxfId="934" priority="404" operator="containsText" text="Moderado">
      <formula>NOT(ISERROR(SEARCH("Moderado",AE15)))</formula>
    </cfRule>
    <cfRule type="containsText" dxfId="933" priority="405" operator="containsText" text="Menor">
      <formula>NOT(ISERROR(SEARCH("Menor",AE15)))</formula>
    </cfRule>
    <cfRule type="containsText" dxfId="932" priority="406" operator="containsText" text="Leve">
      <formula>NOT(ISERROR(SEARCH("Leve",AE15)))</formula>
    </cfRule>
    <cfRule type="containsText" dxfId="931" priority="407" operator="containsText" text="Mayor">
      <formula>NOT(ISERROR(SEARCH("Mayor",AE15)))</formula>
    </cfRule>
  </conditionalFormatting>
  <conditionalFormatting sqref="Y20:Y29">
    <cfRule type="containsText" dxfId="930" priority="397" operator="containsText" text="Muy Alta">
      <formula>NOT(ISERROR(SEARCH("Muy Alta",Y20)))</formula>
    </cfRule>
    <cfRule type="containsText" dxfId="929" priority="398" operator="containsText" text="Alta">
      <formula>NOT(ISERROR(SEARCH("Alta",Y20)))</formula>
    </cfRule>
    <cfRule type="containsText" dxfId="928" priority="399" operator="containsText" text="Media">
      <formula>NOT(ISERROR(SEARCH("Media",Y20)))</formula>
    </cfRule>
    <cfRule type="containsText" dxfId="927" priority="400" operator="containsText" text="Muy Baja">
      <formula>NOT(ISERROR(SEARCH("Muy Baja",Y20)))</formula>
    </cfRule>
    <cfRule type="containsText" dxfId="926" priority="401" operator="containsText" text="Baja">
      <formula>NOT(ISERROR(SEARCH("Baja",Y20)))</formula>
    </cfRule>
    <cfRule type="containsText" dxfId="925" priority="402" operator="containsText" text="Muy Baja">
      <formula>NOT(ISERROR(SEARCH("Muy Baja",Y20)))</formula>
    </cfRule>
  </conditionalFormatting>
  <conditionalFormatting sqref="AC20:AC29">
    <cfRule type="containsText" dxfId="924" priority="392" operator="containsText" text="Catastrófico">
      <formula>NOT(ISERROR(SEARCH("Catastrófico",AC20)))</formula>
    </cfRule>
    <cfRule type="containsText" dxfId="923" priority="393" operator="containsText" text="Mayor">
      <formula>NOT(ISERROR(SEARCH("Mayor",AC20)))</formula>
    </cfRule>
    <cfRule type="containsText" dxfId="922" priority="394" operator="containsText" text="Moderado">
      <formula>NOT(ISERROR(SEARCH("Moderado",AC20)))</formula>
    </cfRule>
    <cfRule type="containsText" dxfId="921" priority="395" operator="containsText" text="Menor">
      <formula>NOT(ISERROR(SEARCH("Menor",AC20)))</formula>
    </cfRule>
    <cfRule type="containsText" dxfId="920" priority="396" operator="containsText" text="Leve">
      <formula>NOT(ISERROR(SEARCH("Leve",AC20)))</formula>
    </cfRule>
  </conditionalFormatting>
  <conditionalFormatting sqref="AG20 AG25">
    <cfRule type="containsText" dxfId="919" priority="383" operator="containsText" text="Extremo">
      <formula>NOT(ISERROR(SEARCH("Extremo",AG20)))</formula>
    </cfRule>
    <cfRule type="containsText" dxfId="918" priority="384" operator="containsText" text="Alto">
      <formula>NOT(ISERROR(SEARCH("Alto",AG20)))</formula>
    </cfRule>
    <cfRule type="containsText" dxfId="917" priority="385" operator="containsText" text="Moderado">
      <formula>NOT(ISERROR(SEARCH("Moderado",AG20)))</formula>
    </cfRule>
    <cfRule type="containsText" dxfId="916" priority="386" operator="containsText" text="Menor">
      <formula>NOT(ISERROR(SEARCH("Menor",AG20)))</formula>
    </cfRule>
    <cfRule type="containsText" dxfId="915" priority="387" operator="containsText" text="Bajo">
      <formula>NOT(ISERROR(SEARCH("Bajo",AG20)))</formula>
    </cfRule>
    <cfRule type="containsText" dxfId="914" priority="388" operator="containsText" text="Moderado">
      <formula>NOT(ISERROR(SEARCH("Moderado",AG20)))</formula>
    </cfRule>
    <cfRule type="containsText" dxfId="913" priority="389" operator="containsText" text="Extremo">
      <formula>NOT(ISERROR(SEARCH("Extremo",AG20)))</formula>
    </cfRule>
    <cfRule type="containsText" dxfId="912" priority="390" operator="containsText" text="Baja">
      <formula>NOT(ISERROR(SEARCH("Baja",AG20)))</formula>
    </cfRule>
    <cfRule type="containsText" dxfId="911" priority="391" operator="containsText" text="Alto">
      <formula>NOT(ISERROR(SEARCH("Alto",AG20)))</formula>
    </cfRule>
  </conditionalFormatting>
  <conditionalFormatting sqref="AA20:AA29">
    <cfRule type="containsText" dxfId="910" priority="378" operator="containsText" text="Muy Alta">
      <formula>NOT(ISERROR(SEARCH("Muy Alta",AA20)))</formula>
    </cfRule>
    <cfRule type="containsText" dxfId="909" priority="379" operator="containsText" text="Alta">
      <formula>NOT(ISERROR(SEARCH("Alta",AA20)))</formula>
    </cfRule>
    <cfRule type="containsText" dxfId="908" priority="380" operator="containsText" text="Media">
      <formula>NOT(ISERROR(SEARCH("Media",AA20)))</formula>
    </cfRule>
    <cfRule type="containsText" dxfId="907" priority="381" operator="containsText" text="Baja">
      <formula>NOT(ISERROR(SEARCH("Baja",AA20)))</formula>
    </cfRule>
    <cfRule type="containsText" dxfId="906" priority="382" operator="containsText" text="Muy Baja">
      <formula>NOT(ISERROR(SEARCH("Muy Baja",AA20)))</formula>
    </cfRule>
  </conditionalFormatting>
  <conditionalFormatting sqref="AE20:AE29">
    <cfRule type="containsText" dxfId="905" priority="373" operator="containsText" text="Catastrófico">
      <formula>NOT(ISERROR(SEARCH("Catastrófico",AE20)))</formula>
    </cfRule>
    <cfRule type="containsText" dxfId="904" priority="374" operator="containsText" text="Moderado">
      <formula>NOT(ISERROR(SEARCH("Moderado",AE20)))</formula>
    </cfRule>
    <cfRule type="containsText" dxfId="903" priority="375" operator="containsText" text="Menor">
      <formula>NOT(ISERROR(SEARCH("Menor",AE20)))</formula>
    </cfRule>
    <cfRule type="containsText" dxfId="902" priority="376" operator="containsText" text="Leve">
      <formula>NOT(ISERROR(SEARCH("Leve",AE20)))</formula>
    </cfRule>
    <cfRule type="containsText" dxfId="901" priority="377" operator="containsText" text="Mayor">
      <formula>NOT(ISERROR(SEARCH("Mayor",AE20)))</formula>
    </cfRule>
  </conditionalFormatting>
  <conditionalFormatting sqref="Y40:Y44">
    <cfRule type="containsText" dxfId="900" priority="367" operator="containsText" text="Muy Alta">
      <formula>NOT(ISERROR(SEARCH("Muy Alta",Y40)))</formula>
    </cfRule>
    <cfRule type="containsText" dxfId="899" priority="368" operator="containsText" text="Alta">
      <formula>NOT(ISERROR(SEARCH("Alta",Y40)))</formula>
    </cfRule>
    <cfRule type="containsText" dxfId="898" priority="369" operator="containsText" text="Media">
      <formula>NOT(ISERROR(SEARCH("Media",Y40)))</formula>
    </cfRule>
    <cfRule type="containsText" dxfId="897" priority="370" operator="containsText" text="Muy Baja">
      <formula>NOT(ISERROR(SEARCH("Muy Baja",Y40)))</formula>
    </cfRule>
    <cfRule type="containsText" dxfId="896" priority="371" operator="containsText" text="Baja">
      <formula>NOT(ISERROR(SEARCH("Baja",Y40)))</formula>
    </cfRule>
    <cfRule type="containsText" dxfId="895" priority="372" operator="containsText" text="Muy Baja">
      <formula>NOT(ISERROR(SEARCH("Muy Baja",Y40)))</formula>
    </cfRule>
  </conditionalFormatting>
  <conditionalFormatting sqref="AC40:AC44">
    <cfRule type="containsText" dxfId="894" priority="362" operator="containsText" text="Catastrófico">
      <formula>NOT(ISERROR(SEARCH("Catastrófico",AC40)))</formula>
    </cfRule>
    <cfRule type="containsText" dxfId="893" priority="363" operator="containsText" text="Mayor">
      <formula>NOT(ISERROR(SEARCH("Mayor",AC40)))</formula>
    </cfRule>
    <cfRule type="containsText" dxfId="892" priority="364" operator="containsText" text="Moderado">
      <formula>NOT(ISERROR(SEARCH("Moderado",AC40)))</formula>
    </cfRule>
    <cfRule type="containsText" dxfId="891" priority="365" operator="containsText" text="Menor">
      <formula>NOT(ISERROR(SEARCH("Menor",AC40)))</formula>
    </cfRule>
    <cfRule type="containsText" dxfId="890" priority="366" operator="containsText" text="Leve">
      <formula>NOT(ISERROR(SEARCH("Leve",AC40)))</formula>
    </cfRule>
  </conditionalFormatting>
  <conditionalFormatting sqref="AG40">
    <cfRule type="containsText" dxfId="889" priority="353" operator="containsText" text="Extremo">
      <formula>NOT(ISERROR(SEARCH("Extremo",AG40)))</formula>
    </cfRule>
    <cfRule type="containsText" dxfId="888" priority="354" operator="containsText" text="Alto">
      <formula>NOT(ISERROR(SEARCH("Alto",AG40)))</formula>
    </cfRule>
    <cfRule type="containsText" dxfId="887" priority="355" operator="containsText" text="Moderado">
      <formula>NOT(ISERROR(SEARCH("Moderado",AG40)))</formula>
    </cfRule>
    <cfRule type="containsText" dxfId="886" priority="356" operator="containsText" text="Menor">
      <formula>NOT(ISERROR(SEARCH("Menor",AG40)))</formula>
    </cfRule>
    <cfRule type="containsText" dxfId="885" priority="357" operator="containsText" text="Bajo">
      <formula>NOT(ISERROR(SEARCH("Bajo",AG40)))</formula>
    </cfRule>
    <cfRule type="containsText" dxfId="884" priority="358" operator="containsText" text="Moderado">
      <formula>NOT(ISERROR(SEARCH("Moderado",AG40)))</formula>
    </cfRule>
    <cfRule type="containsText" dxfId="883" priority="359" operator="containsText" text="Extremo">
      <formula>NOT(ISERROR(SEARCH("Extremo",AG40)))</formula>
    </cfRule>
    <cfRule type="containsText" dxfId="882" priority="360" operator="containsText" text="Baja">
      <formula>NOT(ISERROR(SEARCH("Baja",AG40)))</formula>
    </cfRule>
    <cfRule type="containsText" dxfId="881" priority="361" operator="containsText" text="Alto">
      <formula>NOT(ISERROR(SEARCH("Alto",AG40)))</formula>
    </cfRule>
  </conditionalFormatting>
  <conditionalFormatting sqref="AA40:AA44">
    <cfRule type="containsText" dxfId="880" priority="348" operator="containsText" text="Muy Alta">
      <formula>NOT(ISERROR(SEARCH("Muy Alta",AA40)))</formula>
    </cfRule>
    <cfRule type="containsText" dxfId="879" priority="349" operator="containsText" text="Alta">
      <formula>NOT(ISERROR(SEARCH("Alta",AA40)))</formula>
    </cfRule>
    <cfRule type="containsText" dxfId="878" priority="350" operator="containsText" text="Media">
      <formula>NOT(ISERROR(SEARCH("Media",AA40)))</formula>
    </cfRule>
    <cfRule type="containsText" dxfId="877" priority="351" operator="containsText" text="Baja">
      <formula>NOT(ISERROR(SEARCH("Baja",AA40)))</formula>
    </cfRule>
    <cfRule type="containsText" dxfId="876" priority="352" operator="containsText" text="Muy Baja">
      <formula>NOT(ISERROR(SEARCH("Muy Baja",AA40)))</formula>
    </cfRule>
  </conditionalFormatting>
  <conditionalFormatting sqref="AE40:AE44">
    <cfRule type="containsText" dxfId="875" priority="343" operator="containsText" text="Catastrófico">
      <formula>NOT(ISERROR(SEARCH("Catastrófico",AE40)))</formula>
    </cfRule>
    <cfRule type="containsText" dxfId="874" priority="344" operator="containsText" text="Moderado">
      <formula>NOT(ISERROR(SEARCH("Moderado",AE40)))</formula>
    </cfRule>
    <cfRule type="containsText" dxfId="873" priority="345" operator="containsText" text="Menor">
      <formula>NOT(ISERROR(SEARCH("Menor",AE40)))</formula>
    </cfRule>
    <cfRule type="containsText" dxfId="872" priority="346" operator="containsText" text="Leve">
      <formula>NOT(ISERROR(SEARCH("Leve",AE40)))</formula>
    </cfRule>
    <cfRule type="containsText" dxfId="871" priority="347" operator="containsText" text="Mayor">
      <formula>NOT(ISERROR(SEARCH("Mayor",AE40)))</formula>
    </cfRule>
  </conditionalFormatting>
  <conditionalFormatting sqref="Y45:Y49">
    <cfRule type="containsText" dxfId="870" priority="337" operator="containsText" text="Muy Alta">
      <formula>NOT(ISERROR(SEARCH("Muy Alta",Y45)))</formula>
    </cfRule>
    <cfRule type="containsText" dxfId="869" priority="338" operator="containsText" text="Alta">
      <formula>NOT(ISERROR(SEARCH("Alta",Y45)))</formula>
    </cfRule>
    <cfRule type="containsText" dxfId="868" priority="339" operator="containsText" text="Media">
      <formula>NOT(ISERROR(SEARCH("Media",Y45)))</formula>
    </cfRule>
    <cfRule type="containsText" dxfId="867" priority="340" operator="containsText" text="Muy Baja">
      <formula>NOT(ISERROR(SEARCH("Muy Baja",Y45)))</formula>
    </cfRule>
    <cfRule type="containsText" dxfId="866" priority="341" operator="containsText" text="Baja">
      <formula>NOT(ISERROR(SEARCH("Baja",Y45)))</formula>
    </cfRule>
    <cfRule type="containsText" dxfId="865" priority="342" operator="containsText" text="Muy Baja">
      <formula>NOT(ISERROR(SEARCH("Muy Baja",Y45)))</formula>
    </cfRule>
  </conditionalFormatting>
  <conditionalFormatting sqref="AC45:AC49">
    <cfRule type="containsText" dxfId="864" priority="332" operator="containsText" text="Catastrófico">
      <formula>NOT(ISERROR(SEARCH("Catastrófico",AC45)))</formula>
    </cfRule>
    <cfRule type="containsText" dxfId="863" priority="333" operator="containsText" text="Mayor">
      <formula>NOT(ISERROR(SEARCH("Mayor",AC45)))</formula>
    </cfRule>
    <cfRule type="containsText" dxfId="862" priority="334" operator="containsText" text="Moderado">
      <formula>NOT(ISERROR(SEARCH("Moderado",AC45)))</formula>
    </cfRule>
    <cfRule type="containsText" dxfId="861" priority="335" operator="containsText" text="Menor">
      <formula>NOT(ISERROR(SEARCH("Menor",AC45)))</formula>
    </cfRule>
    <cfRule type="containsText" dxfId="860" priority="336" operator="containsText" text="Leve">
      <formula>NOT(ISERROR(SEARCH("Leve",AC45)))</formula>
    </cfRule>
  </conditionalFormatting>
  <conditionalFormatting sqref="AG45">
    <cfRule type="containsText" dxfId="859" priority="323" operator="containsText" text="Extremo">
      <formula>NOT(ISERROR(SEARCH("Extremo",AG45)))</formula>
    </cfRule>
    <cfRule type="containsText" dxfId="858" priority="324" operator="containsText" text="Alto">
      <formula>NOT(ISERROR(SEARCH("Alto",AG45)))</formula>
    </cfRule>
    <cfRule type="containsText" dxfId="857" priority="325" operator="containsText" text="Moderado">
      <formula>NOT(ISERROR(SEARCH("Moderado",AG45)))</formula>
    </cfRule>
    <cfRule type="containsText" dxfId="856" priority="326" operator="containsText" text="Menor">
      <formula>NOT(ISERROR(SEARCH("Menor",AG45)))</formula>
    </cfRule>
    <cfRule type="containsText" dxfId="855" priority="327" operator="containsText" text="Bajo">
      <formula>NOT(ISERROR(SEARCH("Bajo",AG45)))</formula>
    </cfRule>
    <cfRule type="containsText" dxfId="854" priority="328" operator="containsText" text="Moderado">
      <formula>NOT(ISERROR(SEARCH("Moderado",AG45)))</formula>
    </cfRule>
    <cfRule type="containsText" dxfId="853" priority="329" operator="containsText" text="Extremo">
      <formula>NOT(ISERROR(SEARCH("Extremo",AG45)))</formula>
    </cfRule>
    <cfRule type="containsText" dxfId="852" priority="330" operator="containsText" text="Baja">
      <formula>NOT(ISERROR(SEARCH("Baja",AG45)))</formula>
    </cfRule>
    <cfRule type="containsText" dxfId="851" priority="331" operator="containsText" text="Alto">
      <formula>NOT(ISERROR(SEARCH("Alto",AG45)))</formula>
    </cfRule>
  </conditionalFormatting>
  <conditionalFormatting sqref="AA45:AA49">
    <cfRule type="containsText" dxfId="850" priority="318" operator="containsText" text="Muy Alta">
      <formula>NOT(ISERROR(SEARCH("Muy Alta",AA45)))</formula>
    </cfRule>
    <cfRule type="containsText" dxfId="849" priority="319" operator="containsText" text="Alta">
      <formula>NOT(ISERROR(SEARCH("Alta",AA45)))</formula>
    </cfRule>
    <cfRule type="containsText" dxfId="848" priority="320" operator="containsText" text="Media">
      <formula>NOT(ISERROR(SEARCH("Media",AA45)))</formula>
    </cfRule>
    <cfRule type="containsText" dxfId="847" priority="321" operator="containsText" text="Baja">
      <formula>NOT(ISERROR(SEARCH("Baja",AA45)))</formula>
    </cfRule>
    <cfRule type="containsText" dxfId="846" priority="322" operator="containsText" text="Muy Baja">
      <formula>NOT(ISERROR(SEARCH("Muy Baja",AA45)))</formula>
    </cfRule>
  </conditionalFormatting>
  <conditionalFormatting sqref="AE45:AE49">
    <cfRule type="containsText" dxfId="845" priority="313" operator="containsText" text="Catastrófico">
      <formula>NOT(ISERROR(SEARCH("Catastrófico",AE45)))</formula>
    </cfRule>
    <cfRule type="containsText" dxfId="844" priority="314" operator="containsText" text="Moderado">
      <formula>NOT(ISERROR(SEARCH("Moderado",AE45)))</formula>
    </cfRule>
    <cfRule type="containsText" dxfId="843" priority="315" operator="containsText" text="Menor">
      <formula>NOT(ISERROR(SEARCH("Menor",AE45)))</formula>
    </cfRule>
    <cfRule type="containsText" dxfId="842" priority="316" operator="containsText" text="Leve">
      <formula>NOT(ISERROR(SEARCH("Leve",AE45)))</formula>
    </cfRule>
    <cfRule type="containsText" dxfId="841" priority="317" operator="containsText" text="Mayor">
      <formula>NOT(ISERROR(SEARCH("Mayor",AE45)))</formula>
    </cfRule>
  </conditionalFormatting>
  <conditionalFormatting sqref="N50 N55">
    <cfRule type="containsText" dxfId="840" priority="308" operator="containsText" text="Extremo">
      <formula>NOT(ISERROR(SEARCH("Extremo",N50)))</formula>
    </cfRule>
    <cfRule type="containsText" dxfId="839" priority="309" operator="containsText" text="Alto">
      <formula>NOT(ISERROR(SEARCH("Alto",N50)))</formula>
    </cfRule>
    <cfRule type="containsText" dxfId="838" priority="310" operator="containsText" text="Bajo">
      <formula>NOT(ISERROR(SEARCH("Bajo",N50)))</formula>
    </cfRule>
    <cfRule type="containsText" dxfId="837" priority="311" operator="containsText" text="Moderado">
      <formula>NOT(ISERROR(SEARCH("Moderado",N50)))</formula>
    </cfRule>
    <cfRule type="containsText" dxfId="836" priority="312" operator="containsText" text="Extremo">
      <formula>NOT(ISERROR(SEARCH("Extremo",N50)))</formula>
    </cfRule>
  </conditionalFormatting>
  <conditionalFormatting sqref="I50 I55">
    <cfRule type="containsText" dxfId="835" priority="285" operator="containsText" text="Muy Baja">
      <formula>NOT(ISERROR(SEARCH("Muy Baja",I50)))</formula>
    </cfRule>
    <cfRule type="containsText" dxfId="834" priority="286" operator="containsText" text="Baja">
      <formula>NOT(ISERROR(SEARCH("Baja",I50)))</formula>
    </cfRule>
    <cfRule type="containsText" dxfId="833" priority="288" operator="containsText" text="Muy Alta">
      <formula>NOT(ISERROR(SEARCH("Muy Alta",I50)))</formula>
    </cfRule>
    <cfRule type="containsText" dxfId="832" priority="289" operator="containsText" text="Alta">
      <formula>NOT(ISERROR(SEARCH("Alta",I50)))</formula>
    </cfRule>
    <cfRule type="containsText" dxfId="831" priority="290" operator="containsText" text="Media">
      <formula>NOT(ISERROR(SEARCH("Media",I50)))</formula>
    </cfRule>
    <cfRule type="containsText" dxfId="830" priority="291" operator="containsText" text="Media">
      <formula>NOT(ISERROR(SEARCH("Media",I50)))</formula>
    </cfRule>
    <cfRule type="containsText" dxfId="829" priority="292" operator="containsText" text="Media">
      <formula>NOT(ISERROR(SEARCH("Media",I50)))</formula>
    </cfRule>
    <cfRule type="containsText" dxfId="828" priority="293" operator="containsText" text="Muy Baja">
      <formula>NOT(ISERROR(SEARCH("Muy Baja",I50)))</formula>
    </cfRule>
    <cfRule type="containsText" dxfId="827" priority="294" operator="containsText" text="Baja">
      <formula>NOT(ISERROR(SEARCH("Baja",I50)))</formula>
    </cfRule>
    <cfRule type="containsText" dxfId="826" priority="295" operator="containsText" text="Muy Baja">
      <formula>NOT(ISERROR(SEARCH("Muy Baja",I50)))</formula>
    </cfRule>
    <cfRule type="containsText" dxfId="825" priority="296" operator="containsText" text="Muy Baja">
      <formula>NOT(ISERROR(SEARCH("Muy Baja",I50)))</formula>
    </cfRule>
    <cfRule type="containsText" dxfId="824" priority="297" operator="containsText" text="Muy Baja">
      <formula>NOT(ISERROR(SEARCH("Muy Baja",I50)))</formula>
    </cfRule>
    <cfRule type="containsText" dxfId="823" priority="298" operator="containsText" text="Muy Baja'Tabla probabilidad'!">
      <formula>NOT(ISERROR(SEARCH("Muy Baja'Tabla probabilidad'!",I50)))</formula>
    </cfRule>
    <cfRule type="containsText" dxfId="822" priority="299" operator="containsText" text="Muy bajo">
      <formula>NOT(ISERROR(SEARCH("Muy bajo",I50)))</formula>
    </cfRule>
    <cfRule type="containsText" dxfId="821" priority="300" operator="containsText" text="Alta">
      <formula>NOT(ISERROR(SEARCH("Alta",I50)))</formula>
    </cfRule>
    <cfRule type="containsText" dxfId="820" priority="301" operator="containsText" text="Media">
      <formula>NOT(ISERROR(SEARCH("Media",I50)))</formula>
    </cfRule>
    <cfRule type="containsText" dxfId="819" priority="302" operator="containsText" text="Baja">
      <formula>NOT(ISERROR(SEARCH("Baja",I50)))</formula>
    </cfRule>
    <cfRule type="containsText" dxfId="818" priority="303" operator="containsText" text="Muy baja">
      <formula>NOT(ISERROR(SEARCH("Muy baja",I50)))</formula>
    </cfRule>
    <cfRule type="cellIs" dxfId="817" priority="306" operator="between">
      <formula>1</formula>
      <formula>2</formula>
    </cfRule>
    <cfRule type="cellIs" dxfId="816" priority="307" operator="between">
      <formula>0</formula>
      <formula>2</formula>
    </cfRule>
  </conditionalFormatting>
  <conditionalFormatting sqref="I50 I55">
    <cfRule type="containsText" dxfId="815" priority="287" operator="containsText" text="Muy Alta">
      <formula>NOT(ISERROR(SEARCH("Muy Alta",I50)))</formula>
    </cfRule>
  </conditionalFormatting>
  <conditionalFormatting sqref="Y50:Y54">
    <cfRule type="containsText" dxfId="814" priority="279" operator="containsText" text="Muy Alta">
      <formula>NOT(ISERROR(SEARCH("Muy Alta",Y50)))</formula>
    </cfRule>
    <cfRule type="containsText" dxfId="813" priority="280" operator="containsText" text="Alta">
      <formula>NOT(ISERROR(SEARCH("Alta",Y50)))</formula>
    </cfRule>
    <cfRule type="containsText" dxfId="812" priority="281" operator="containsText" text="Media">
      <formula>NOT(ISERROR(SEARCH("Media",Y50)))</formula>
    </cfRule>
    <cfRule type="containsText" dxfId="811" priority="282" operator="containsText" text="Muy Baja">
      <formula>NOT(ISERROR(SEARCH("Muy Baja",Y50)))</formula>
    </cfRule>
    <cfRule type="containsText" dxfId="810" priority="283" operator="containsText" text="Baja">
      <formula>NOT(ISERROR(SEARCH("Baja",Y50)))</formula>
    </cfRule>
    <cfRule type="containsText" dxfId="809" priority="284" operator="containsText" text="Muy Baja">
      <formula>NOT(ISERROR(SEARCH("Muy Baja",Y50)))</formula>
    </cfRule>
  </conditionalFormatting>
  <conditionalFormatting sqref="AC50:AC54">
    <cfRule type="containsText" dxfId="808" priority="274" operator="containsText" text="Catastrófico">
      <formula>NOT(ISERROR(SEARCH("Catastrófico",AC50)))</formula>
    </cfRule>
    <cfRule type="containsText" dxfId="807" priority="275" operator="containsText" text="Mayor">
      <formula>NOT(ISERROR(SEARCH("Mayor",AC50)))</formula>
    </cfRule>
    <cfRule type="containsText" dxfId="806" priority="276" operator="containsText" text="Moderado">
      <formula>NOT(ISERROR(SEARCH("Moderado",AC50)))</formula>
    </cfRule>
    <cfRule type="containsText" dxfId="805" priority="277" operator="containsText" text="Menor">
      <formula>NOT(ISERROR(SEARCH("Menor",AC50)))</formula>
    </cfRule>
    <cfRule type="containsText" dxfId="804" priority="278" operator="containsText" text="Leve">
      <formula>NOT(ISERROR(SEARCH("Leve",AC50)))</formula>
    </cfRule>
  </conditionalFormatting>
  <conditionalFormatting sqref="AG50">
    <cfRule type="containsText" dxfId="803" priority="265" operator="containsText" text="Extremo">
      <formula>NOT(ISERROR(SEARCH("Extremo",AG50)))</formula>
    </cfRule>
    <cfRule type="containsText" dxfId="802" priority="266" operator="containsText" text="Alto">
      <formula>NOT(ISERROR(SEARCH("Alto",AG50)))</formula>
    </cfRule>
    <cfRule type="containsText" dxfId="801" priority="267" operator="containsText" text="Moderado">
      <formula>NOT(ISERROR(SEARCH("Moderado",AG50)))</formula>
    </cfRule>
    <cfRule type="containsText" dxfId="800" priority="268" operator="containsText" text="Menor">
      <formula>NOT(ISERROR(SEARCH("Menor",AG50)))</formula>
    </cfRule>
    <cfRule type="containsText" dxfId="799" priority="269" operator="containsText" text="Bajo">
      <formula>NOT(ISERROR(SEARCH("Bajo",AG50)))</formula>
    </cfRule>
    <cfRule type="containsText" dxfId="798" priority="270" operator="containsText" text="Moderado">
      <formula>NOT(ISERROR(SEARCH("Moderado",AG50)))</formula>
    </cfRule>
    <cfRule type="containsText" dxfId="797" priority="271" operator="containsText" text="Extremo">
      <formula>NOT(ISERROR(SEARCH("Extremo",AG50)))</formula>
    </cfRule>
    <cfRule type="containsText" dxfId="796" priority="272" operator="containsText" text="Baja">
      <formula>NOT(ISERROR(SEARCH("Baja",AG50)))</formula>
    </cfRule>
    <cfRule type="containsText" dxfId="795" priority="273" operator="containsText" text="Alto">
      <formula>NOT(ISERROR(SEARCH("Alto",AG50)))</formula>
    </cfRule>
  </conditionalFormatting>
  <conditionalFormatting sqref="AA50:AA54">
    <cfRule type="containsText" dxfId="794" priority="260" operator="containsText" text="Muy Alta">
      <formula>NOT(ISERROR(SEARCH("Muy Alta",AA50)))</formula>
    </cfRule>
    <cfRule type="containsText" dxfId="793" priority="261" operator="containsText" text="Alta">
      <formula>NOT(ISERROR(SEARCH("Alta",AA50)))</formula>
    </cfRule>
    <cfRule type="containsText" dxfId="792" priority="262" operator="containsText" text="Media">
      <formula>NOT(ISERROR(SEARCH("Media",AA50)))</formula>
    </cfRule>
    <cfRule type="containsText" dxfId="791" priority="263" operator="containsText" text="Baja">
      <formula>NOT(ISERROR(SEARCH("Baja",AA50)))</formula>
    </cfRule>
    <cfRule type="containsText" dxfId="790" priority="264" operator="containsText" text="Muy Baja">
      <formula>NOT(ISERROR(SEARCH("Muy Baja",AA50)))</formula>
    </cfRule>
  </conditionalFormatting>
  <conditionalFormatting sqref="AE50:AE54">
    <cfRule type="containsText" dxfId="789" priority="255" operator="containsText" text="Catastrófico">
      <formula>NOT(ISERROR(SEARCH("Catastrófico",AE50)))</formula>
    </cfRule>
    <cfRule type="containsText" dxfId="788" priority="256" operator="containsText" text="Moderado">
      <formula>NOT(ISERROR(SEARCH("Moderado",AE50)))</formula>
    </cfRule>
    <cfRule type="containsText" dxfId="787" priority="257" operator="containsText" text="Menor">
      <formula>NOT(ISERROR(SEARCH("Menor",AE50)))</formula>
    </cfRule>
    <cfRule type="containsText" dxfId="786" priority="258" operator="containsText" text="Leve">
      <formula>NOT(ISERROR(SEARCH("Leve",AE50)))</formula>
    </cfRule>
    <cfRule type="containsText" dxfId="785" priority="259" operator="containsText" text="Mayor">
      <formula>NOT(ISERROR(SEARCH("Mayor",AE50)))</formula>
    </cfRule>
  </conditionalFormatting>
  <conditionalFormatting sqref="Y55:Y59">
    <cfRule type="containsText" dxfId="784" priority="249" operator="containsText" text="Muy Alta">
      <formula>NOT(ISERROR(SEARCH("Muy Alta",Y55)))</formula>
    </cfRule>
    <cfRule type="containsText" dxfId="783" priority="250" operator="containsText" text="Alta">
      <formula>NOT(ISERROR(SEARCH("Alta",Y55)))</formula>
    </cfRule>
    <cfRule type="containsText" dxfId="782" priority="251" operator="containsText" text="Media">
      <formula>NOT(ISERROR(SEARCH("Media",Y55)))</formula>
    </cfRule>
    <cfRule type="containsText" dxfId="781" priority="252" operator="containsText" text="Muy Baja">
      <formula>NOT(ISERROR(SEARCH("Muy Baja",Y55)))</formula>
    </cfRule>
    <cfRule type="containsText" dxfId="780" priority="253" operator="containsText" text="Baja">
      <formula>NOT(ISERROR(SEARCH("Baja",Y55)))</formula>
    </cfRule>
    <cfRule type="containsText" dxfId="779" priority="254" operator="containsText" text="Muy Baja">
      <formula>NOT(ISERROR(SEARCH("Muy Baja",Y55)))</formula>
    </cfRule>
  </conditionalFormatting>
  <conditionalFormatting sqref="AC55:AC59">
    <cfRule type="containsText" dxfId="778" priority="244" operator="containsText" text="Catastrófico">
      <formula>NOT(ISERROR(SEARCH("Catastrófico",AC55)))</formula>
    </cfRule>
    <cfRule type="containsText" dxfId="777" priority="245" operator="containsText" text="Mayor">
      <formula>NOT(ISERROR(SEARCH("Mayor",AC55)))</formula>
    </cfRule>
    <cfRule type="containsText" dxfId="776" priority="246" operator="containsText" text="Moderado">
      <formula>NOT(ISERROR(SEARCH("Moderado",AC55)))</formula>
    </cfRule>
    <cfRule type="containsText" dxfId="775" priority="247" operator="containsText" text="Menor">
      <formula>NOT(ISERROR(SEARCH("Menor",AC55)))</formula>
    </cfRule>
    <cfRule type="containsText" dxfId="774" priority="248" operator="containsText" text="Leve">
      <formula>NOT(ISERROR(SEARCH("Leve",AC55)))</formula>
    </cfRule>
  </conditionalFormatting>
  <conditionalFormatting sqref="AG55">
    <cfRule type="containsText" dxfId="773" priority="235" operator="containsText" text="Extremo">
      <formula>NOT(ISERROR(SEARCH("Extremo",AG55)))</formula>
    </cfRule>
    <cfRule type="containsText" dxfId="772" priority="236" operator="containsText" text="Alto">
      <formula>NOT(ISERROR(SEARCH("Alto",AG55)))</formula>
    </cfRule>
    <cfRule type="containsText" dxfId="771" priority="237" operator="containsText" text="Moderado">
      <formula>NOT(ISERROR(SEARCH("Moderado",AG55)))</formula>
    </cfRule>
    <cfRule type="containsText" dxfId="770" priority="238" operator="containsText" text="Menor">
      <formula>NOT(ISERROR(SEARCH("Menor",AG55)))</formula>
    </cfRule>
    <cfRule type="containsText" dxfId="769" priority="239" operator="containsText" text="Bajo">
      <formula>NOT(ISERROR(SEARCH("Bajo",AG55)))</formula>
    </cfRule>
    <cfRule type="containsText" dxfId="768" priority="240" operator="containsText" text="Moderado">
      <formula>NOT(ISERROR(SEARCH("Moderado",AG55)))</formula>
    </cfRule>
    <cfRule type="containsText" dxfId="767" priority="241" operator="containsText" text="Extremo">
      <formula>NOT(ISERROR(SEARCH("Extremo",AG55)))</formula>
    </cfRule>
    <cfRule type="containsText" dxfId="766" priority="242" operator="containsText" text="Baja">
      <formula>NOT(ISERROR(SEARCH("Baja",AG55)))</formula>
    </cfRule>
    <cfRule type="containsText" dxfId="765" priority="243" operator="containsText" text="Alto">
      <formula>NOT(ISERROR(SEARCH("Alto",AG55)))</formula>
    </cfRule>
  </conditionalFormatting>
  <conditionalFormatting sqref="AA55:AA59">
    <cfRule type="containsText" dxfId="764" priority="230" operator="containsText" text="Muy Alta">
      <formula>NOT(ISERROR(SEARCH("Muy Alta",AA55)))</formula>
    </cfRule>
    <cfRule type="containsText" dxfId="763" priority="231" operator="containsText" text="Alta">
      <formula>NOT(ISERROR(SEARCH("Alta",AA55)))</formula>
    </cfRule>
    <cfRule type="containsText" dxfId="762" priority="232" operator="containsText" text="Media">
      <formula>NOT(ISERROR(SEARCH("Media",AA55)))</formula>
    </cfRule>
    <cfRule type="containsText" dxfId="761" priority="233" operator="containsText" text="Baja">
      <formula>NOT(ISERROR(SEARCH("Baja",AA55)))</formula>
    </cfRule>
    <cfRule type="containsText" dxfId="760" priority="234" operator="containsText" text="Muy Baja">
      <formula>NOT(ISERROR(SEARCH("Muy Baja",AA55)))</formula>
    </cfRule>
  </conditionalFormatting>
  <conditionalFormatting sqref="AE55:AE59">
    <cfRule type="containsText" dxfId="759" priority="225" operator="containsText" text="Catastrófico">
      <formula>NOT(ISERROR(SEARCH("Catastrófico",AE55)))</formula>
    </cfRule>
    <cfRule type="containsText" dxfId="758" priority="226" operator="containsText" text="Moderado">
      <formula>NOT(ISERROR(SEARCH("Moderado",AE55)))</formula>
    </cfRule>
    <cfRule type="containsText" dxfId="757" priority="227" operator="containsText" text="Menor">
      <formula>NOT(ISERROR(SEARCH("Menor",AE55)))</formula>
    </cfRule>
    <cfRule type="containsText" dxfId="756" priority="228" operator="containsText" text="Leve">
      <formula>NOT(ISERROR(SEARCH("Leve",AE55)))</formula>
    </cfRule>
    <cfRule type="containsText" dxfId="755" priority="229" operator="containsText" text="Mayor">
      <formula>NOT(ISERROR(SEARCH("Mayor",AE55)))</formula>
    </cfRule>
  </conditionalFormatting>
  <conditionalFormatting sqref="N30">
    <cfRule type="containsText" dxfId="754" priority="220" operator="containsText" text="Extremo">
      <formula>NOT(ISERROR(SEARCH("Extremo",N30)))</formula>
    </cfRule>
    <cfRule type="containsText" dxfId="753" priority="221" operator="containsText" text="Alto">
      <formula>NOT(ISERROR(SEARCH("Alto",N30)))</formula>
    </cfRule>
    <cfRule type="containsText" dxfId="752" priority="222" operator="containsText" text="Bajo">
      <formula>NOT(ISERROR(SEARCH("Bajo",N30)))</formula>
    </cfRule>
    <cfRule type="containsText" dxfId="751" priority="223" operator="containsText" text="Moderado">
      <formula>NOT(ISERROR(SEARCH("Moderado",N30)))</formula>
    </cfRule>
    <cfRule type="containsText" dxfId="750" priority="224" operator="containsText" text="Extremo">
      <formula>NOT(ISERROR(SEARCH("Extremo",N30)))</formula>
    </cfRule>
  </conditionalFormatting>
  <conditionalFormatting sqref="I30">
    <cfRule type="containsText" dxfId="749" priority="197" operator="containsText" text="Muy Baja">
      <formula>NOT(ISERROR(SEARCH("Muy Baja",I30)))</formula>
    </cfRule>
    <cfRule type="containsText" dxfId="748" priority="198" operator="containsText" text="Baja">
      <formula>NOT(ISERROR(SEARCH("Baja",I30)))</formula>
    </cfRule>
    <cfRule type="containsText" dxfId="747" priority="200" operator="containsText" text="Muy Alta">
      <formula>NOT(ISERROR(SEARCH("Muy Alta",I30)))</formula>
    </cfRule>
    <cfRule type="containsText" dxfId="746" priority="201" operator="containsText" text="Alta">
      <formula>NOT(ISERROR(SEARCH("Alta",I30)))</formula>
    </cfRule>
    <cfRule type="containsText" dxfId="745" priority="202" operator="containsText" text="Media">
      <formula>NOT(ISERROR(SEARCH("Media",I30)))</formula>
    </cfRule>
    <cfRule type="containsText" dxfId="744" priority="203" operator="containsText" text="Media">
      <formula>NOT(ISERROR(SEARCH("Media",I30)))</formula>
    </cfRule>
    <cfRule type="containsText" dxfId="743" priority="204" operator="containsText" text="Media">
      <formula>NOT(ISERROR(SEARCH("Media",I30)))</formula>
    </cfRule>
    <cfRule type="containsText" dxfId="742" priority="205" operator="containsText" text="Muy Baja">
      <formula>NOT(ISERROR(SEARCH("Muy Baja",I30)))</formula>
    </cfRule>
    <cfRule type="containsText" dxfId="741" priority="206" operator="containsText" text="Baja">
      <formula>NOT(ISERROR(SEARCH("Baja",I30)))</formula>
    </cfRule>
    <cfRule type="containsText" dxfId="740" priority="207" operator="containsText" text="Muy Baja">
      <formula>NOT(ISERROR(SEARCH("Muy Baja",I30)))</formula>
    </cfRule>
    <cfRule type="containsText" dxfId="739" priority="208" operator="containsText" text="Muy Baja">
      <formula>NOT(ISERROR(SEARCH("Muy Baja",I30)))</formula>
    </cfRule>
    <cfRule type="containsText" dxfId="738" priority="209" operator="containsText" text="Muy Baja">
      <formula>NOT(ISERROR(SEARCH("Muy Baja",I30)))</formula>
    </cfRule>
    <cfRule type="containsText" dxfId="737" priority="210" operator="containsText" text="Muy Baja'Tabla probabilidad'!">
      <formula>NOT(ISERROR(SEARCH("Muy Baja'Tabla probabilidad'!",I30)))</formula>
    </cfRule>
    <cfRule type="containsText" dxfId="736" priority="211" operator="containsText" text="Muy bajo">
      <formula>NOT(ISERROR(SEARCH("Muy bajo",I30)))</formula>
    </cfRule>
    <cfRule type="containsText" dxfId="735" priority="212" operator="containsText" text="Alta">
      <formula>NOT(ISERROR(SEARCH("Alta",I30)))</formula>
    </cfRule>
    <cfRule type="containsText" dxfId="734" priority="213" operator="containsText" text="Media">
      <formula>NOT(ISERROR(SEARCH("Media",I30)))</formula>
    </cfRule>
    <cfRule type="containsText" dxfId="733" priority="214" operator="containsText" text="Baja">
      <formula>NOT(ISERROR(SEARCH("Baja",I30)))</formula>
    </cfRule>
    <cfRule type="containsText" dxfId="732" priority="215" operator="containsText" text="Muy baja">
      <formula>NOT(ISERROR(SEARCH("Muy baja",I30)))</formula>
    </cfRule>
    <cfRule type="cellIs" dxfId="731" priority="218" operator="between">
      <formula>1</formula>
      <formula>2</formula>
    </cfRule>
    <cfRule type="cellIs" dxfId="730" priority="219" operator="between">
      <formula>0</formula>
      <formula>2</formula>
    </cfRule>
  </conditionalFormatting>
  <conditionalFormatting sqref="I30">
    <cfRule type="containsText" dxfId="729" priority="199" operator="containsText" text="Muy Alta">
      <formula>NOT(ISERROR(SEARCH("Muy Alta",I30)))</formula>
    </cfRule>
  </conditionalFormatting>
  <conditionalFormatting sqref="Y30:Y34">
    <cfRule type="containsText" dxfId="728" priority="191" operator="containsText" text="Muy Alta">
      <formula>NOT(ISERROR(SEARCH("Muy Alta",Y30)))</formula>
    </cfRule>
    <cfRule type="containsText" dxfId="727" priority="192" operator="containsText" text="Alta">
      <formula>NOT(ISERROR(SEARCH("Alta",Y30)))</formula>
    </cfRule>
    <cfRule type="containsText" dxfId="726" priority="193" operator="containsText" text="Media">
      <formula>NOT(ISERROR(SEARCH("Media",Y30)))</formula>
    </cfRule>
    <cfRule type="containsText" dxfId="725" priority="194" operator="containsText" text="Muy Baja">
      <formula>NOT(ISERROR(SEARCH("Muy Baja",Y30)))</formula>
    </cfRule>
    <cfRule type="containsText" dxfId="724" priority="195" operator="containsText" text="Baja">
      <formula>NOT(ISERROR(SEARCH("Baja",Y30)))</formula>
    </cfRule>
    <cfRule type="containsText" dxfId="723" priority="196" operator="containsText" text="Muy Baja">
      <formula>NOT(ISERROR(SEARCH("Muy Baja",Y30)))</formula>
    </cfRule>
  </conditionalFormatting>
  <conditionalFormatting sqref="AC30:AC34">
    <cfRule type="containsText" dxfId="722" priority="186" operator="containsText" text="Catastrófico">
      <formula>NOT(ISERROR(SEARCH("Catastrófico",AC30)))</formula>
    </cfRule>
    <cfRule type="containsText" dxfId="721" priority="187" operator="containsText" text="Mayor">
      <formula>NOT(ISERROR(SEARCH("Mayor",AC30)))</formula>
    </cfRule>
    <cfRule type="containsText" dxfId="720" priority="188" operator="containsText" text="Moderado">
      <formula>NOT(ISERROR(SEARCH("Moderado",AC30)))</formula>
    </cfRule>
    <cfRule type="containsText" dxfId="719" priority="189" operator="containsText" text="Menor">
      <formula>NOT(ISERROR(SEARCH("Menor",AC30)))</formula>
    </cfRule>
    <cfRule type="containsText" dxfId="718" priority="190" operator="containsText" text="Leve">
      <formula>NOT(ISERROR(SEARCH("Leve",AC30)))</formula>
    </cfRule>
  </conditionalFormatting>
  <conditionalFormatting sqref="AG30">
    <cfRule type="containsText" dxfId="717" priority="177" operator="containsText" text="Extremo">
      <formula>NOT(ISERROR(SEARCH("Extremo",AG30)))</formula>
    </cfRule>
    <cfRule type="containsText" dxfId="716" priority="178" operator="containsText" text="Alto">
      <formula>NOT(ISERROR(SEARCH("Alto",AG30)))</formula>
    </cfRule>
    <cfRule type="containsText" dxfId="715" priority="179" operator="containsText" text="Moderado">
      <formula>NOT(ISERROR(SEARCH("Moderado",AG30)))</formula>
    </cfRule>
    <cfRule type="containsText" dxfId="714" priority="180" operator="containsText" text="Menor">
      <formula>NOT(ISERROR(SEARCH("Menor",AG30)))</formula>
    </cfRule>
    <cfRule type="containsText" dxfId="713" priority="181" operator="containsText" text="Bajo">
      <formula>NOT(ISERROR(SEARCH("Bajo",AG30)))</formula>
    </cfRule>
    <cfRule type="containsText" dxfId="712" priority="182" operator="containsText" text="Moderado">
      <formula>NOT(ISERROR(SEARCH("Moderado",AG30)))</formula>
    </cfRule>
    <cfRule type="containsText" dxfId="711" priority="183" operator="containsText" text="Extremo">
      <formula>NOT(ISERROR(SEARCH("Extremo",AG30)))</formula>
    </cfRule>
    <cfRule type="containsText" dxfId="710" priority="184" operator="containsText" text="Baja">
      <formula>NOT(ISERROR(SEARCH("Baja",AG30)))</formula>
    </cfRule>
    <cfRule type="containsText" dxfId="709" priority="185" operator="containsText" text="Alto">
      <formula>NOT(ISERROR(SEARCH("Alto",AG30)))</formula>
    </cfRule>
  </conditionalFormatting>
  <conditionalFormatting sqref="AA30:AA34">
    <cfRule type="containsText" dxfId="708" priority="172" operator="containsText" text="Muy Alta">
      <formula>NOT(ISERROR(SEARCH("Muy Alta",AA30)))</formula>
    </cfRule>
    <cfRule type="containsText" dxfId="707" priority="173" operator="containsText" text="Alta">
      <formula>NOT(ISERROR(SEARCH("Alta",AA30)))</formula>
    </cfRule>
    <cfRule type="containsText" dxfId="706" priority="174" operator="containsText" text="Media">
      <formula>NOT(ISERROR(SEARCH("Media",AA30)))</formula>
    </cfRule>
    <cfRule type="containsText" dxfId="705" priority="175" operator="containsText" text="Baja">
      <formula>NOT(ISERROR(SEARCH("Baja",AA30)))</formula>
    </cfRule>
    <cfRule type="containsText" dxfId="704" priority="176" operator="containsText" text="Muy Baja">
      <formula>NOT(ISERROR(SEARCH("Muy Baja",AA30)))</formula>
    </cfRule>
  </conditionalFormatting>
  <conditionalFormatting sqref="AE30:AE34">
    <cfRule type="containsText" dxfId="703" priority="167" operator="containsText" text="Catastrófico">
      <formula>NOT(ISERROR(SEARCH("Catastrófico",AE30)))</formula>
    </cfRule>
    <cfRule type="containsText" dxfId="702" priority="168" operator="containsText" text="Moderado">
      <formula>NOT(ISERROR(SEARCH("Moderado",AE30)))</formula>
    </cfRule>
    <cfRule type="containsText" dxfId="701" priority="169" operator="containsText" text="Menor">
      <formula>NOT(ISERROR(SEARCH("Menor",AE30)))</formula>
    </cfRule>
    <cfRule type="containsText" dxfId="700" priority="170" operator="containsText" text="Leve">
      <formula>NOT(ISERROR(SEARCH("Leve",AE30)))</formula>
    </cfRule>
    <cfRule type="containsText" dxfId="699" priority="171" operator="containsText" text="Mayor">
      <formula>NOT(ISERROR(SEARCH("Mayor",AE30)))</formula>
    </cfRule>
  </conditionalFormatting>
  <conditionalFormatting sqref="N35">
    <cfRule type="containsText" dxfId="698" priority="162" operator="containsText" text="Extremo">
      <formula>NOT(ISERROR(SEARCH("Extremo",N35)))</formula>
    </cfRule>
    <cfRule type="containsText" dxfId="697" priority="163" operator="containsText" text="Alto">
      <formula>NOT(ISERROR(SEARCH("Alto",N35)))</formula>
    </cfRule>
    <cfRule type="containsText" dxfId="696" priority="164" operator="containsText" text="Bajo">
      <formula>NOT(ISERROR(SEARCH("Bajo",N35)))</formula>
    </cfRule>
    <cfRule type="containsText" dxfId="695" priority="165" operator="containsText" text="Moderado">
      <formula>NOT(ISERROR(SEARCH("Moderado",N35)))</formula>
    </cfRule>
    <cfRule type="containsText" dxfId="694" priority="166" operator="containsText" text="Extremo">
      <formula>NOT(ISERROR(SEARCH("Extremo",N35)))</formula>
    </cfRule>
  </conditionalFormatting>
  <conditionalFormatting sqref="I35">
    <cfRule type="containsText" dxfId="693" priority="139" operator="containsText" text="Muy Baja">
      <formula>NOT(ISERROR(SEARCH("Muy Baja",I35)))</formula>
    </cfRule>
    <cfRule type="containsText" dxfId="692" priority="140" operator="containsText" text="Baja">
      <formula>NOT(ISERROR(SEARCH("Baja",I35)))</formula>
    </cfRule>
    <cfRule type="containsText" dxfId="691" priority="142" operator="containsText" text="Muy Alta">
      <formula>NOT(ISERROR(SEARCH("Muy Alta",I35)))</formula>
    </cfRule>
    <cfRule type="containsText" dxfId="690" priority="143" operator="containsText" text="Alta">
      <formula>NOT(ISERROR(SEARCH("Alta",I35)))</formula>
    </cfRule>
    <cfRule type="containsText" dxfId="689" priority="144" operator="containsText" text="Media">
      <formula>NOT(ISERROR(SEARCH("Media",I35)))</formula>
    </cfRule>
    <cfRule type="containsText" dxfId="688" priority="145" operator="containsText" text="Media">
      <formula>NOT(ISERROR(SEARCH("Media",I35)))</formula>
    </cfRule>
    <cfRule type="containsText" dxfId="687" priority="146" operator="containsText" text="Media">
      <formula>NOT(ISERROR(SEARCH("Media",I35)))</formula>
    </cfRule>
    <cfRule type="containsText" dxfId="686" priority="147" operator="containsText" text="Muy Baja">
      <formula>NOT(ISERROR(SEARCH("Muy Baja",I35)))</formula>
    </cfRule>
    <cfRule type="containsText" dxfId="685" priority="148" operator="containsText" text="Baja">
      <formula>NOT(ISERROR(SEARCH("Baja",I35)))</formula>
    </cfRule>
    <cfRule type="containsText" dxfId="684" priority="149" operator="containsText" text="Muy Baja">
      <formula>NOT(ISERROR(SEARCH("Muy Baja",I35)))</formula>
    </cfRule>
    <cfRule type="containsText" dxfId="683" priority="150" operator="containsText" text="Muy Baja">
      <formula>NOT(ISERROR(SEARCH("Muy Baja",I35)))</formula>
    </cfRule>
    <cfRule type="containsText" dxfId="682" priority="151" operator="containsText" text="Muy Baja">
      <formula>NOT(ISERROR(SEARCH("Muy Baja",I35)))</formula>
    </cfRule>
    <cfRule type="containsText" dxfId="681" priority="152" operator="containsText" text="Muy Baja'Tabla probabilidad'!">
      <formula>NOT(ISERROR(SEARCH("Muy Baja'Tabla probabilidad'!",I35)))</formula>
    </cfRule>
    <cfRule type="containsText" dxfId="680" priority="153" operator="containsText" text="Muy bajo">
      <formula>NOT(ISERROR(SEARCH("Muy bajo",I35)))</formula>
    </cfRule>
    <cfRule type="containsText" dxfId="679" priority="154" operator="containsText" text="Alta">
      <formula>NOT(ISERROR(SEARCH("Alta",I35)))</formula>
    </cfRule>
    <cfRule type="containsText" dxfId="678" priority="155" operator="containsText" text="Media">
      <formula>NOT(ISERROR(SEARCH("Media",I35)))</formula>
    </cfRule>
    <cfRule type="containsText" dxfId="677" priority="156" operator="containsText" text="Baja">
      <formula>NOT(ISERROR(SEARCH("Baja",I35)))</formula>
    </cfRule>
    <cfRule type="containsText" dxfId="676" priority="157" operator="containsText" text="Muy baja">
      <formula>NOT(ISERROR(SEARCH("Muy baja",I35)))</formula>
    </cfRule>
    <cfRule type="cellIs" dxfId="675" priority="160" operator="between">
      <formula>1</formula>
      <formula>2</formula>
    </cfRule>
    <cfRule type="cellIs" dxfId="674" priority="161" operator="between">
      <formula>0</formula>
      <formula>2</formula>
    </cfRule>
  </conditionalFormatting>
  <conditionalFormatting sqref="I35">
    <cfRule type="containsText" dxfId="673" priority="141" operator="containsText" text="Muy Alta">
      <formula>NOT(ISERROR(SEARCH("Muy Alta",I35)))</formula>
    </cfRule>
  </conditionalFormatting>
  <conditionalFormatting sqref="Y35:Y39">
    <cfRule type="containsText" dxfId="672" priority="133" operator="containsText" text="Muy Alta">
      <formula>NOT(ISERROR(SEARCH("Muy Alta",Y35)))</formula>
    </cfRule>
    <cfRule type="containsText" dxfId="671" priority="134" operator="containsText" text="Alta">
      <formula>NOT(ISERROR(SEARCH("Alta",Y35)))</formula>
    </cfRule>
    <cfRule type="containsText" dxfId="670" priority="135" operator="containsText" text="Media">
      <formula>NOT(ISERROR(SEARCH("Media",Y35)))</formula>
    </cfRule>
    <cfRule type="containsText" dxfId="669" priority="136" operator="containsText" text="Muy Baja">
      <formula>NOT(ISERROR(SEARCH("Muy Baja",Y35)))</formula>
    </cfRule>
    <cfRule type="containsText" dxfId="668" priority="137" operator="containsText" text="Baja">
      <formula>NOT(ISERROR(SEARCH("Baja",Y35)))</formula>
    </cfRule>
    <cfRule type="containsText" dxfId="667" priority="138" operator="containsText" text="Muy Baja">
      <formula>NOT(ISERROR(SEARCH("Muy Baja",Y35)))</formula>
    </cfRule>
  </conditionalFormatting>
  <conditionalFormatting sqref="AC35:AC39">
    <cfRule type="containsText" dxfId="666" priority="128" operator="containsText" text="Catastrófico">
      <formula>NOT(ISERROR(SEARCH("Catastrófico",AC35)))</formula>
    </cfRule>
    <cfRule type="containsText" dxfId="665" priority="129" operator="containsText" text="Mayor">
      <formula>NOT(ISERROR(SEARCH("Mayor",AC35)))</formula>
    </cfRule>
    <cfRule type="containsText" dxfId="664" priority="130" operator="containsText" text="Moderado">
      <formula>NOT(ISERROR(SEARCH("Moderado",AC35)))</formula>
    </cfRule>
    <cfRule type="containsText" dxfId="663" priority="131" operator="containsText" text="Menor">
      <formula>NOT(ISERROR(SEARCH("Menor",AC35)))</formula>
    </cfRule>
    <cfRule type="containsText" dxfId="662" priority="132" operator="containsText" text="Leve">
      <formula>NOT(ISERROR(SEARCH("Leve",AC35)))</formula>
    </cfRule>
  </conditionalFormatting>
  <conditionalFormatting sqref="AG35">
    <cfRule type="containsText" dxfId="661" priority="119" operator="containsText" text="Extremo">
      <formula>NOT(ISERROR(SEARCH("Extremo",AG35)))</formula>
    </cfRule>
    <cfRule type="containsText" dxfId="660" priority="120" operator="containsText" text="Alto">
      <formula>NOT(ISERROR(SEARCH("Alto",AG35)))</formula>
    </cfRule>
    <cfRule type="containsText" dxfId="659" priority="121" operator="containsText" text="Moderado">
      <formula>NOT(ISERROR(SEARCH("Moderado",AG35)))</formula>
    </cfRule>
    <cfRule type="containsText" dxfId="658" priority="122" operator="containsText" text="Menor">
      <formula>NOT(ISERROR(SEARCH("Menor",AG35)))</formula>
    </cfRule>
    <cfRule type="containsText" dxfId="657" priority="123" operator="containsText" text="Bajo">
      <formula>NOT(ISERROR(SEARCH("Bajo",AG35)))</formula>
    </cfRule>
    <cfRule type="containsText" dxfId="656" priority="124" operator="containsText" text="Moderado">
      <formula>NOT(ISERROR(SEARCH("Moderado",AG35)))</formula>
    </cfRule>
    <cfRule type="containsText" dxfId="655" priority="125" operator="containsText" text="Extremo">
      <formula>NOT(ISERROR(SEARCH("Extremo",AG35)))</formula>
    </cfRule>
    <cfRule type="containsText" dxfId="654" priority="126" operator="containsText" text="Baja">
      <formula>NOT(ISERROR(SEARCH("Baja",AG35)))</formula>
    </cfRule>
    <cfRule type="containsText" dxfId="653" priority="127" operator="containsText" text="Alto">
      <formula>NOT(ISERROR(SEARCH("Alto",AG35)))</formula>
    </cfRule>
  </conditionalFormatting>
  <conditionalFormatting sqref="AA35:AA39">
    <cfRule type="containsText" dxfId="652" priority="114" operator="containsText" text="Muy Alta">
      <formula>NOT(ISERROR(SEARCH("Muy Alta",AA35)))</formula>
    </cfRule>
    <cfRule type="containsText" dxfId="651" priority="115" operator="containsText" text="Alta">
      <formula>NOT(ISERROR(SEARCH("Alta",AA35)))</formula>
    </cfRule>
    <cfRule type="containsText" dxfId="650" priority="116" operator="containsText" text="Media">
      <formula>NOT(ISERROR(SEARCH("Media",AA35)))</formula>
    </cfRule>
    <cfRule type="containsText" dxfId="649" priority="117" operator="containsText" text="Baja">
      <formula>NOT(ISERROR(SEARCH("Baja",AA35)))</formula>
    </cfRule>
    <cfRule type="containsText" dxfId="648" priority="118" operator="containsText" text="Muy Baja">
      <formula>NOT(ISERROR(SEARCH("Muy Baja",AA35)))</formula>
    </cfRule>
  </conditionalFormatting>
  <conditionalFormatting sqref="AE35:AE39">
    <cfRule type="containsText" dxfId="647" priority="109" operator="containsText" text="Catastrófico">
      <formula>NOT(ISERROR(SEARCH("Catastrófico",AE35)))</formula>
    </cfRule>
    <cfRule type="containsText" dxfId="646" priority="110" operator="containsText" text="Moderado">
      <formula>NOT(ISERROR(SEARCH("Moderado",AE35)))</formula>
    </cfRule>
    <cfRule type="containsText" dxfId="645" priority="111" operator="containsText" text="Menor">
      <formula>NOT(ISERROR(SEARCH("Menor",AE35)))</formula>
    </cfRule>
    <cfRule type="containsText" dxfId="644" priority="112" operator="containsText" text="Leve">
      <formula>NOT(ISERROR(SEARCH("Leve",AE35)))</formula>
    </cfRule>
    <cfRule type="containsText" dxfId="643" priority="113" operator="containsText" text="Mayor">
      <formula>NOT(ISERROR(SEARCH("Mayor",AE35)))</formula>
    </cfRule>
  </conditionalFormatting>
  <conditionalFormatting sqref="L15">
    <cfRule type="containsText" dxfId="642" priority="103" operator="containsText" text="Catastrófico">
      <formula>NOT(ISERROR(SEARCH("Catastrófico",L15)))</formula>
    </cfRule>
    <cfRule type="containsText" dxfId="641" priority="104" operator="containsText" text="Mayor">
      <formula>NOT(ISERROR(SEARCH("Mayor",L15)))</formula>
    </cfRule>
    <cfRule type="containsText" dxfId="640" priority="105" operator="containsText" text="Alta">
      <formula>NOT(ISERROR(SEARCH("Alta",L15)))</formula>
    </cfRule>
    <cfRule type="containsText" dxfId="639" priority="106" operator="containsText" text="Moderado">
      <formula>NOT(ISERROR(SEARCH("Moderado",L15)))</formula>
    </cfRule>
    <cfRule type="containsText" dxfId="638" priority="107" operator="containsText" text="Menor">
      <formula>NOT(ISERROR(SEARCH("Menor",L15)))</formula>
    </cfRule>
    <cfRule type="containsText" dxfId="637" priority="108" operator="containsText" text="Leve">
      <formula>NOT(ISERROR(SEARCH("Leve",L15)))</formula>
    </cfRule>
  </conditionalFormatting>
  <conditionalFormatting sqref="M15">
    <cfRule type="containsText" dxfId="636" priority="97" operator="containsText" text="Catastrófico">
      <formula>NOT(ISERROR(SEARCH("Catastrófico",M15)))</formula>
    </cfRule>
    <cfRule type="containsText" dxfId="635" priority="98" operator="containsText" text="Mayor">
      <formula>NOT(ISERROR(SEARCH("Mayor",M15)))</formula>
    </cfRule>
    <cfRule type="containsText" dxfId="634" priority="99" operator="containsText" text="Alta">
      <formula>NOT(ISERROR(SEARCH("Alta",M15)))</formula>
    </cfRule>
    <cfRule type="containsText" dxfId="633" priority="100" operator="containsText" text="Moderado">
      <formula>NOT(ISERROR(SEARCH("Moderado",M15)))</formula>
    </cfRule>
    <cfRule type="containsText" dxfId="632" priority="101" operator="containsText" text="Menor">
      <formula>NOT(ISERROR(SEARCH("Menor",M15)))</formula>
    </cfRule>
    <cfRule type="containsText" dxfId="631" priority="102" operator="containsText" text="Leve">
      <formula>NOT(ISERROR(SEARCH("Leve",M15)))</formula>
    </cfRule>
  </conditionalFormatting>
  <conditionalFormatting sqref="L20">
    <cfRule type="containsText" dxfId="630" priority="91" operator="containsText" text="Catastrófico">
      <formula>NOT(ISERROR(SEARCH("Catastrófico",L20)))</formula>
    </cfRule>
    <cfRule type="containsText" dxfId="629" priority="92" operator="containsText" text="Mayor">
      <formula>NOT(ISERROR(SEARCH("Mayor",L20)))</formula>
    </cfRule>
    <cfRule type="containsText" dxfId="628" priority="93" operator="containsText" text="Alta">
      <formula>NOT(ISERROR(SEARCH("Alta",L20)))</formula>
    </cfRule>
    <cfRule type="containsText" dxfId="627" priority="94" operator="containsText" text="Moderado">
      <formula>NOT(ISERROR(SEARCH("Moderado",L20)))</formula>
    </cfRule>
    <cfRule type="containsText" dxfId="626" priority="95" operator="containsText" text="Menor">
      <formula>NOT(ISERROR(SEARCH("Menor",L20)))</formula>
    </cfRule>
    <cfRule type="containsText" dxfId="625" priority="96" operator="containsText" text="Leve">
      <formula>NOT(ISERROR(SEARCH("Leve",L20)))</formula>
    </cfRule>
  </conditionalFormatting>
  <conditionalFormatting sqref="M20">
    <cfRule type="containsText" dxfId="624" priority="85" operator="containsText" text="Catastrófico">
      <formula>NOT(ISERROR(SEARCH("Catastrófico",M20)))</formula>
    </cfRule>
    <cfRule type="containsText" dxfId="623" priority="86" operator="containsText" text="Mayor">
      <formula>NOT(ISERROR(SEARCH("Mayor",M20)))</formula>
    </cfRule>
    <cfRule type="containsText" dxfId="622" priority="87" operator="containsText" text="Alta">
      <formula>NOT(ISERROR(SEARCH("Alta",M20)))</formula>
    </cfRule>
    <cfRule type="containsText" dxfId="621" priority="88" operator="containsText" text="Moderado">
      <formula>NOT(ISERROR(SEARCH("Moderado",M20)))</formula>
    </cfRule>
    <cfRule type="containsText" dxfId="620" priority="89" operator="containsText" text="Menor">
      <formula>NOT(ISERROR(SEARCH("Menor",M20)))</formula>
    </cfRule>
    <cfRule type="containsText" dxfId="619" priority="90" operator="containsText" text="Leve">
      <formula>NOT(ISERROR(SEARCH("Leve",M20)))</formula>
    </cfRule>
  </conditionalFormatting>
  <conditionalFormatting sqref="L25">
    <cfRule type="containsText" dxfId="618" priority="79" operator="containsText" text="Catastrófico">
      <formula>NOT(ISERROR(SEARCH("Catastrófico",L25)))</formula>
    </cfRule>
    <cfRule type="containsText" dxfId="617" priority="80" operator="containsText" text="Mayor">
      <formula>NOT(ISERROR(SEARCH("Mayor",L25)))</formula>
    </cfRule>
    <cfRule type="containsText" dxfId="616" priority="81" operator="containsText" text="Alta">
      <formula>NOT(ISERROR(SEARCH("Alta",L25)))</formula>
    </cfRule>
    <cfRule type="containsText" dxfId="615" priority="82" operator="containsText" text="Moderado">
      <formula>NOT(ISERROR(SEARCH("Moderado",L25)))</formula>
    </cfRule>
    <cfRule type="containsText" dxfId="614" priority="83" operator="containsText" text="Menor">
      <formula>NOT(ISERROR(SEARCH("Menor",L25)))</formula>
    </cfRule>
    <cfRule type="containsText" dxfId="613" priority="84" operator="containsText" text="Leve">
      <formula>NOT(ISERROR(SEARCH("Leve",L25)))</formula>
    </cfRule>
  </conditionalFormatting>
  <conditionalFormatting sqref="M25">
    <cfRule type="containsText" dxfId="612" priority="73" operator="containsText" text="Catastrófico">
      <formula>NOT(ISERROR(SEARCH("Catastrófico",M25)))</formula>
    </cfRule>
    <cfRule type="containsText" dxfId="611" priority="74" operator="containsText" text="Mayor">
      <formula>NOT(ISERROR(SEARCH("Mayor",M25)))</formula>
    </cfRule>
    <cfRule type="containsText" dxfId="610" priority="75" operator="containsText" text="Alta">
      <formula>NOT(ISERROR(SEARCH("Alta",M25)))</formula>
    </cfRule>
    <cfRule type="containsText" dxfId="609" priority="76" operator="containsText" text="Moderado">
      <formula>NOT(ISERROR(SEARCH("Moderado",M25)))</formula>
    </cfRule>
    <cfRule type="containsText" dxfId="608" priority="77" operator="containsText" text="Menor">
      <formula>NOT(ISERROR(SEARCH("Menor",M25)))</formula>
    </cfRule>
    <cfRule type="containsText" dxfId="607" priority="78" operator="containsText" text="Leve">
      <formula>NOT(ISERROR(SEARCH("Leve",M25)))</formula>
    </cfRule>
  </conditionalFormatting>
  <conditionalFormatting sqref="L30">
    <cfRule type="containsText" dxfId="606" priority="67" operator="containsText" text="Catastrófico">
      <formula>NOT(ISERROR(SEARCH("Catastrófico",L30)))</formula>
    </cfRule>
    <cfRule type="containsText" dxfId="605" priority="68" operator="containsText" text="Mayor">
      <formula>NOT(ISERROR(SEARCH("Mayor",L30)))</formula>
    </cfRule>
    <cfRule type="containsText" dxfId="604" priority="69" operator="containsText" text="Alta">
      <formula>NOT(ISERROR(SEARCH("Alta",L30)))</formula>
    </cfRule>
    <cfRule type="containsText" dxfId="603" priority="70" operator="containsText" text="Moderado">
      <formula>NOT(ISERROR(SEARCH("Moderado",L30)))</formula>
    </cfRule>
    <cfRule type="containsText" dxfId="602" priority="71" operator="containsText" text="Menor">
      <formula>NOT(ISERROR(SEARCH("Menor",L30)))</formula>
    </cfRule>
    <cfRule type="containsText" dxfId="601" priority="72" operator="containsText" text="Leve">
      <formula>NOT(ISERROR(SEARCH("Leve",L30)))</formula>
    </cfRule>
  </conditionalFormatting>
  <conditionalFormatting sqref="M30">
    <cfRule type="containsText" dxfId="600" priority="61" operator="containsText" text="Catastrófico">
      <formula>NOT(ISERROR(SEARCH("Catastrófico",M30)))</formula>
    </cfRule>
    <cfRule type="containsText" dxfId="599" priority="62" operator="containsText" text="Mayor">
      <formula>NOT(ISERROR(SEARCH("Mayor",M30)))</formula>
    </cfRule>
    <cfRule type="containsText" dxfId="598" priority="63" operator="containsText" text="Alta">
      <formula>NOT(ISERROR(SEARCH("Alta",M30)))</formula>
    </cfRule>
    <cfRule type="containsText" dxfId="597" priority="64" operator="containsText" text="Moderado">
      <formula>NOT(ISERROR(SEARCH("Moderado",M30)))</formula>
    </cfRule>
    <cfRule type="containsText" dxfId="596" priority="65" operator="containsText" text="Menor">
      <formula>NOT(ISERROR(SEARCH("Menor",M30)))</formula>
    </cfRule>
    <cfRule type="containsText" dxfId="595" priority="66" operator="containsText" text="Leve">
      <formula>NOT(ISERROR(SEARCH("Leve",M30)))</formula>
    </cfRule>
  </conditionalFormatting>
  <conditionalFormatting sqref="L35">
    <cfRule type="containsText" dxfId="594" priority="55" operator="containsText" text="Catastrófico">
      <formula>NOT(ISERROR(SEARCH("Catastrófico",L35)))</formula>
    </cfRule>
    <cfRule type="containsText" dxfId="593" priority="56" operator="containsText" text="Mayor">
      <formula>NOT(ISERROR(SEARCH("Mayor",L35)))</formula>
    </cfRule>
    <cfRule type="containsText" dxfId="592" priority="57" operator="containsText" text="Alta">
      <formula>NOT(ISERROR(SEARCH("Alta",L35)))</formula>
    </cfRule>
    <cfRule type="containsText" dxfId="591" priority="58" operator="containsText" text="Moderado">
      <formula>NOT(ISERROR(SEARCH("Moderado",L35)))</formula>
    </cfRule>
    <cfRule type="containsText" dxfId="590" priority="59" operator="containsText" text="Menor">
      <formula>NOT(ISERROR(SEARCH("Menor",L35)))</formula>
    </cfRule>
    <cfRule type="containsText" dxfId="589" priority="60" operator="containsText" text="Leve">
      <formula>NOT(ISERROR(SEARCH("Leve",L35)))</formula>
    </cfRule>
  </conditionalFormatting>
  <conditionalFormatting sqref="M35">
    <cfRule type="containsText" dxfId="588" priority="49" operator="containsText" text="Catastrófico">
      <formula>NOT(ISERROR(SEARCH("Catastrófico",M35)))</formula>
    </cfRule>
    <cfRule type="containsText" dxfId="587" priority="50" operator="containsText" text="Mayor">
      <formula>NOT(ISERROR(SEARCH("Mayor",M35)))</formula>
    </cfRule>
    <cfRule type="containsText" dxfId="586" priority="51" operator="containsText" text="Alta">
      <formula>NOT(ISERROR(SEARCH("Alta",M35)))</formula>
    </cfRule>
    <cfRule type="containsText" dxfId="585" priority="52" operator="containsText" text="Moderado">
      <formula>NOT(ISERROR(SEARCH("Moderado",M35)))</formula>
    </cfRule>
    <cfRule type="containsText" dxfId="584" priority="53" operator="containsText" text="Menor">
      <formula>NOT(ISERROR(SEARCH("Menor",M35)))</formula>
    </cfRule>
    <cfRule type="containsText" dxfId="583" priority="54" operator="containsText" text="Leve">
      <formula>NOT(ISERROR(SEARCH("Leve",M35)))</formula>
    </cfRule>
  </conditionalFormatting>
  <conditionalFormatting sqref="L40">
    <cfRule type="containsText" dxfId="582" priority="43" operator="containsText" text="Catastrófico">
      <formula>NOT(ISERROR(SEARCH("Catastrófico",L40)))</formula>
    </cfRule>
    <cfRule type="containsText" dxfId="581" priority="44" operator="containsText" text="Mayor">
      <formula>NOT(ISERROR(SEARCH("Mayor",L40)))</formula>
    </cfRule>
    <cfRule type="containsText" dxfId="580" priority="45" operator="containsText" text="Alta">
      <formula>NOT(ISERROR(SEARCH("Alta",L40)))</formula>
    </cfRule>
    <cfRule type="containsText" dxfId="579" priority="46" operator="containsText" text="Moderado">
      <formula>NOT(ISERROR(SEARCH("Moderado",L40)))</formula>
    </cfRule>
    <cfRule type="containsText" dxfId="578" priority="47" operator="containsText" text="Menor">
      <formula>NOT(ISERROR(SEARCH("Menor",L40)))</formula>
    </cfRule>
    <cfRule type="containsText" dxfId="577" priority="48" operator="containsText" text="Leve">
      <formula>NOT(ISERROR(SEARCH("Leve",L40)))</formula>
    </cfRule>
  </conditionalFormatting>
  <conditionalFormatting sqref="M40">
    <cfRule type="containsText" dxfId="576" priority="37" operator="containsText" text="Catastrófico">
      <formula>NOT(ISERROR(SEARCH("Catastrófico",M40)))</formula>
    </cfRule>
    <cfRule type="containsText" dxfId="575" priority="38" operator="containsText" text="Mayor">
      <formula>NOT(ISERROR(SEARCH("Mayor",M40)))</formula>
    </cfRule>
    <cfRule type="containsText" dxfId="574" priority="39" operator="containsText" text="Alta">
      <formula>NOT(ISERROR(SEARCH("Alta",M40)))</formula>
    </cfRule>
    <cfRule type="containsText" dxfId="573" priority="40" operator="containsText" text="Moderado">
      <formula>NOT(ISERROR(SEARCH("Moderado",M40)))</formula>
    </cfRule>
    <cfRule type="containsText" dxfId="572" priority="41" operator="containsText" text="Menor">
      <formula>NOT(ISERROR(SEARCH("Menor",M40)))</formula>
    </cfRule>
    <cfRule type="containsText" dxfId="571" priority="42" operator="containsText" text="Leve">
      <formula>NOT(ISERROR(SEARCH("Leve",M40)))</formula>
    </cfRule>
  </conditionalFormatting>
  <conditionalFormatting sqref="L45">
    <cfRule type="containsText" dxfId="570" priority="31" operator="containsText" text="Catastrófico">
      <formula>NOT(ISERROR(SEARCH("Catastrófico",L45)))</formula>
    </cfRule>
    <cfRule type="containsText" dxfId="569" priority="32" operator="containsText" text="Mayor">
      <formula>NOT(ISERROR(SEARCH("Mayor",L45)))</formula>
    </cfRule>
    <cfRule type="containsText" dxfId="568" priority="33" operator="containsText" text="Alta">
      <formula>NOT(ISERROR(SEARCH("Alta",L45)))</formula>
    </cfRule>
    <cfRule type="containsText" dxfId="567" priority="34" operator="containsText" text="Moderado">
      <formula>NOT(ISERROR(SEARCH("Moderado",L45)))</formula>
    </cfRule>
    <cfRule type="containsText" dxfId="566" priority="35" operator="containsText" text="Menor">
      <formula>NOT(ISERROR(SEARCH("Menor",L45)))</formula>
    </cfRule>
    <cfRule type="containsText" dxfId="565" priority="36" operator="containsText" text="Leve">
      <formula>NOT(ISERROR(SEARCH("Leve",L45)))</formula>
    </cfRule>
  </conditionalFormatting>
  <conditionalFormatting sqref="M45">
    <cfRule type="containsText" dxfId="564" priority="25" operator="containsText" text="Catastrófico">
      <formula>NOT(ISERROR(SEARCH("Catastrófico",M45)))</formula>
    </cfRule>
    <cfRule type="containsText" dxfId="563" priority="26" operator="containsText" text="Mayor">
      <formula>NOT(ISERROR(SEARCH("Mayor",M45)))</formula>
    </cfRule>
    <cfRule type="containsText" dxfId="562" priority="27" operator="containsText" text="Alta">
      <formula>NOT(ISERROR(SEARCH("Alta",M45)))</formula>
    </cfRule>
    <cfRule type="containsText" dxfId="561" priority="28" operator="containsText" text="Moderado">
      <formula>NOT(ISERROR(SEARCH("Moderado",M45)))</formula>
    </cfRule>
    <cfRule type="containsText" dxfId="560" priority="29" operator="containsText" text="Menor">
      <formula>NOT(ISERROR(SEARCH("Menor",M45)))</formula>
    </cfRule>
    <cfRule type="containsText" dxfId="559" priority="30" operator="containsText" text="Leve">
      <formula>NOT(ISERROR(SEARCH("Leve",M45)))</formula>
    </cfRule>
  </conditionalFormatting>
  <conditionalFormatting sqref="L50">
    <cfRule type="containsText" dxfId="558" priority="19" operator="containsText" text="Catastrófico">
      <formula>NOT(ISERROR(SEARCH("Catastrófico",L50)))</formula>
    </cfRule>
    <cfRule type="containsText" dxfId="557" priority="20" operator="containsText" text="Mayor">
      <formula>NOT(ISERROR(SEARCH("Mayor",L50)))</formula>
    </cfRule>
    <cfRule type="containsText" dxfId="556" priority="21" operator="containsText" text="Alta">
      <formula>NOT(ISERROR(SEARCH("Alta",L50)))</formula>
    </cfRule>
    <cfRule type="containsText" dxfId="555" priority="22" operator="containsText" text="Moderado">
      <formula>NOT(ISERROR(SEARCH("Moderado",L50)))</formula>
    </cfRule>
    <cfRule type="containsText" dxfId="554" priority="23" operator="containsText" text="Menor">
      <formula>NOT(ISERROR(SEARCH("Menor",L50)))</formula>
    </cfRule>
    <cfRule type="containsText" dxfId="553" priority="24" operator="containsText" text="Leve">
      <formula>NOT(ISERROR(SEARCH("Leve",L50)))</formula>
    </cfRule>
  </conditionalFormatting>
  <conditionalFormatting sqref="M50">
    <cfRule type="containsText" dxfId="552" priority="13" operator="containsText" text="Catastrófico">
      <formula>NOT(ISERROR(SEARCH("Catastrófico",M50)))</formula>
    </cfRule>
    <cfRule type="containsText" dxfId="551" priority="14" operator="containsText" text="Mayor">
      <formula>NOT(ISERROR(SEARCH("Mayor",M50)))</formula>
    </cfRule>
    <cfRule type="containsText" dxfId="550" priority="15" operator="containsText" text="Alta">
      <formula>NOT(ISERROR(SEARCH("Alta",M50)))</formula>
    </cfRule>
    <cfRule type="containsText" dxfId="549" priority="16" operator="containsText" text="Moderado">
      <formula>NOT(ISERROR(SEARCH("Moderado",M50)))</formula>
    </cfRule>
    <cfRule type="containsText" dxfId="548" priority="17" operator="containsText" text="Menor">
      <formula>NOT(ISERROR(SEARCH("Menor",M50)))</formula>
    </cfRule>
    <cfRule type="containsText" dxfId="547" priority="18" operator="containsText" text="Leve">
      <formula>NOT(ISERROR(SEARCH("Leve",M50)))</formula>
    </cfRule>
  </conditionalFormatting>
  <conditionalFormatting sqref="L55">
    <cfRule type="containsText" dxfId="546" priority="7" operator="containsText" text="Catastrófico">
      <formula>NOT(ISERROR(SEARCH("Catastrófico",L55)))</formula>
    </cfRule>
    <cfRule type="containsText" dxfId="545" priority="8" operator="containsText" text="Mayor">
      <formula>NOT(ISERROR(SEARCH("Mayor",L55)))</formula>
    </cfRule>
    <cfRule type="containsText" dxfId="544" priority="9" operator="containsText" text="Alta">
      <formula>NOT(ISERROR(SEARCH("Alta",L55)))</formula>
    </cfRule>
    <cfRule type="containsText" dxfId="543" priority="10" operator="containsText" text="Moderado">
      <formula>NOT(ISERROR(SEARCH("Moderado",L55)))</formula>
    </cfRule>
    <cfRule type="containsText" dxfId="542" priority="11" operator="containsText" text="Menor">
      <formula>NOT(ISERROR(SEARCH("Menor",L55)))</formula>
    </cfRule>
    <cfRule type="containsText" dxfId="541" priority="12" operator="containsText" text="Leve">
      <formula>NOT(ISERROR(SEARCH("Leve",L55)))</formula>
    </cfRule>
  </conditionalFormatting>
  <conditionalFormatting sqref="M55">
    <cfRule type="containsText" dxfId="540" priority="1" operator="containsText" text="Catastrófico">
      <formula>NOT(ISERROR(SEARCH("Catastrófico",M55)))</formula>
    </cfRule>
    <cfRule type="containsText" dxfId="539" priority="2" operator="containsText" text="Mayor">
      <formula>NOT(ISERROR(SEARCH("Mayor",M55)))</formula>
    </cfRule>
    <cfRule type="containsText" dxfId="538" priority="3" operator="containsText" text="Alta">
      <formula>NOT(ISERROR(SEARCH("Alta",M55)))</formula>
    </cfRule>
    <cfRule type="containsText" dxfId="537" priority="4" operator="containsText" text="Moderado">
      <formula>NOT(ISERROR(SEARCH("Moderado",M55)))</formula>
    </cfRule>
    <cfRule type="containsText" dxfId="536" priority="5" operator="containsText" text="Menor">
      <formula>NOT(ISERROR(SEARCH("Menor",M55)))</formula>
    </cfRule>
    <cfRule type="containsText" dxfId="535" priority="6" operator="containsText" text="Leve">
      <formula>NOT(ISERROR(SEARCH("Leve",M55)))</formula>
    </cfRule>
  </conditionalFormatting>
  <dataValidations count="1">
    <dataValidation allowBlank="1" showInputMessage="1" showErrorMessage="1" prompt="Enunciar cuál es el control" sqref="P41" xr:uid="{382A1D3C-B810-44FD-AC50-2D9561437E32}"/>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522" operator="containsText" id="{B87371CF-BEF9-41A7-8D4E-3D4F41D63207}">
            <xm:f>NOT(ISERROR(SEARCH('Tabla probabilidad'!$B$5,I10)))</xm:f>
            <xm:f>'Tabla probabilidad'!$B$5</xm:f>
            <x14:dxf>
              <font>
                <color rgb="FF006100"/>
              </font>
              <fill>
                <patternFill>
                  <bgColor rgb="FFC6EFCE"/>
                </patternFill>
              </fill>
            </x14:dxf>
          </x14:cfRule>
          <x14:cfRule type="containsText" priority="523" operator="containsText" id="{0354DBBE-59E8-469A-A1F3-37A1D17A205E}">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452" operator="containsText" id="{6DD65F11-1697-4456-B430-048BB02347E8}">
            <xm:f>NOT(ISERROR(SEARCH('Tabla probabilidad'!$B$5,I15)))</xm:f>
            <xm:f>'Tabla probabilidad'!$B$5</xm:f>
            <x14:dxf>
              <font>
                <color rgb="FF006100"/>
              </font>
              <fill>
                <patternFill>
                  <bgColor rgb="FFC6EFCE"/>
                </patternFill>
              </fill>
            </x14:dxf>
          </x14:cfRule>
          <x14:cfRule type="containsText" priority="453" operator="containsText" id="{2FAFDBDD-4910-4199-8FA5-9C4FFA494201}">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04" operator="containsText" id="{225B2813-884A-4615-940A-401620D185DB}">
            <xm:f>NOT(ISERROR(SEARCH('Tabla probabilidad'!$B$5,I50)))</xm:f>
            <xm:f>'Tabla probabilidad'!$B$5</xm:f>
            <x14:dxf>
              <font>
                <color rgb="FF006100"/>
              </font>
              <fill>
                <patternFill>
                  <bgColor rgb="FFC6EFCE"/>
                </patternFill>
              </fill>
            </x14:dxf>
          </x14:cfRule>
          <x14:cfRule type="containsText" priority="305" operator="containsText" id="{BC61714D-3FEF-4761-974C-225CF4424A80}">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16" operator="containsText" id="{8FF7C07D-1E73-48E7-8F32-B80446A42507}">
            <xm:f>NOT(ISERROR(SEARCH('Tabla probabilidad'!$B$5,I30)))</xm:f>
            <xm:f>'Tabla probabilidad'!$B$5</xm:f>
            <x14:dxf>
              <font>
                <color rgb="FF006100"/>
              </font>
              <fill>
                <patternFill>
                  <bgColor rgb="FFC6EFCE"/>
                </patternFill>
              </fill>
            </x14:dxf>
          </x14:cfRule>
          <x14:cfRule type="containsText" priority="217" operator="containsText" id="{8D79B3EE-9CFC-4824-AC3D-301C19E10553}">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58" operator="containsText" id="{10332FDB-8121-4C8E-8592-9D2B36343FD7}">
            <xm:f>NOT(ISERROR(SEARCH('Tabla probabilidad'!$B$5,I35)))</xm:f>
            <xm:f>'Tabla probabilidad'!$B$5</xm:f>
            <x14:dxf>
              <font>
                <color rgb="FF006100"/>
              </font>
              <fill>
                <patternFill>
                  <bgColor rgb="FFC6EFCE"/>
                </patternFill>
              </fill>
            </x14:dxf>
          </x14:cfRule>
          <x14:cfRule type="containsText" priority="159" operator="containsText" id="{8F4C5A1B-9FEC-4E1F-B479-45847114ED74}">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776BC277-0FE2-4EEE-843F-537CEEC447C2}">
          <x14:formula1>
            <xm:f>LISTA!$C$3:$C$9</xm:f>
          </x14:formula1>
          <xm:sqref>G10 G15 G20 G40 G45 G50 G35 G25 G30</xm:sqref>
        </x14:dataValidation>
        <x14:dataValidation type="list" allowBlank="1" showInputMessage="1" showErrorMessage="1" xr:uid="{9AA9D5C1-916D-4FAD-B8BA-553CA7AD98AD}">
          <x14:formula1>
            <xm:f>LISTA!$J$3:$J$4</xm:f>
          </x14:formula1>
          <xm:sqref>AN10 AN45 AN15 AN35 AN40 AN20 AN25 AN30 AN50 AN55</xm:sqref>
        </x14:dataValidation>
        <x14:dataValidation type="list" allowBlank="1" showInputMessage="1" showErrorMessage="1" xr:uid="{613792E2-A30F-429F-BB60-2E86E6E4D157}">
          <x14:formula1>
            <xm:f>LISTA!$K$3:$K$6</xm:f>
          </x14:formula1>
          <xm:sqref>AH10 AH45 AH15 AH35 AH40 AH20 AH25 AH30 AH50 AH55</xm:sqref>
        </x14:dataValidation>
        <x14:dataValidation type="list" allowBlank="1" showInputMessage="1" showErrorMessage="1" xr:uid="{ADA44234-D7BC-4AA2-A6E9-E8AD7EBFADDE}">
          <x14:formula1>
            <xm:f>LISTA!$C$3:$C$10</xm:f>
          </x14:formula1>
          <xm:sqref>G55:G59</xm:sqref>
        </x14:dataValidation>
        <x14:dataValidation type="list" allowBlank="1" showInputMessage="1" showErrorMessage="1" xr:uid="{94B70DC3-73EF-4D29-AC0C-B125F787BAF9}">
          <x14:formula1>
            <xm:f>LISTA!$E$3:$E$5</xm:f>
          </x14:formula1>
          <xm:sqref>R10:R59</xm:sqref>
        </x14:dataValidation>
        <x14:dataValidation type="list" allowBlank="1" showInputMessage="1" showErrorMessage="1" xr:uid="{A2942873-5435-46B7-860C-AD8406E3A111}">
          <x14:formula1>
            <xm:f>LISTA!$F$3:$F$4</xm:f>
          </x14:formula1>
          <xm:sqref>S10:S59</xm:sqref>
        </x14:dataValidation>
        <x14:dataValidation type="list" allowBlank="1" showInputMessage="1" showErrorMessage="1" xr:uid="{E968A211-EAE2-4120-8202-A277D94150CE}">
          <x14:formula1>
            <xm:f>LISTA!$G$3:$G$4</xm:f>
          </x14:formula1>
          <xm:sqref>U10:U59</xm:sqref>
        </x14:dataValidation>
        <x14:dataValidation type="list" allowBlank="1" showInputMessage="1" showErrorMessage="1" xr:uid="{B3ED467A-5F8D-4E46-B777-A7353BC5BEC4}">
          <x14:formula1>
            <xm:f>LISTA!$H$3:$H$4</xm:f>
          </x14:formula1>
          <xm:sqref>V10:V59</xm:sqref>
        </x14:dataValidation>
        <x14:dataValidation type="list" allowBlank="1" showInputMessage="1" showErrorMessage="1" xr:uid="{C98E26A9-0484-4360-A63E-7E72423E1BEE}">
          <x14:formula1>
            <xm:f>LISTA!$I$3:$I$4</xm:f>
          </x14:formula1>
          <xm:sqref>W10:W59</xm:sqref>
        </x14:dataValidation>
        <x14:dataValidation type="list" allowBlank="1" showInputMessage="1" showErrorMessage="1" xr:uid="{9726FA0A-D9BB-4058-AFC9-0C86432400FC}">
          <x14:formula1>
            <xm:f>LISTA!$B$3:$B$9</xm:f>
          </x14:formula1>
          <xm:sqref>C10:C59</xm:sqref>
        </x14:dataValidation>
        <x14:dataValidation type="list" allowBlank="1" showInputMessage="1" showErrorMessage="1" xr:uid="{BCDE11F1-C818-4808-A83C-8C3F6024CBF0}">
          <x14:formula1>
            <xm:f>LISTA!$D$3:$D$31</xm:f>
          </x14:formula1>
          <xm:sqref>K10:K59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29DB-99A6-4273-BA87-E20A080936D9}">
  <sheetPr>
    <tabColor theme="4" tint="-0.249977111117893"/>
  </sheetPr>
  <dimension ref="A1:KL60"/>
  <sheetViews>
    <sheetView tabSelected="1" topLeftCell="W49" zoomScale="60" zoomScaleNormal="60" workbookViewId="0">
      <selection activeCell="G10" sqref="G10:G14"/>
    </sheetView>
  </sheetViews>
  <sheetFormatPr baseColWidth="10" defaultColWidth="11.42578125"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9.140625"/>
    <col min="11" max="11" width="28.5703125" customWidth="1"/>
    <col min="12" max="12" width="22.85546875" customWidth="1"/>
    <col min="13" max="15" width="9.140625"/>
    <col min="16" max="16" width="33.42578125" customWidth="1"/>
    <col min="17" max="17" width="18.28515625" customWidth="1"/>
    <col min="18" max="20" width="9.1406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9.140625"/>
    <col min="33" max="33" width="13.42578125" customWidth="1"/>
    <col min="34" max="34" width="21.140625" customWidth="1"/>
    <col min="35" max="35" width="10"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75" customFormat="1" ht="16.5" customHeight="1" x14ac:dyDescent="0.3">
      <c r="A1" s="339"/>
      <c r="B1" s="340"/>
      <c r="C1" s="340"/>
      <c r="D1" s="329" t="s">
        <v>13</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14</v>
      </c>
      <c r="AM1" s="331"/>
      <c r="AN1" s="33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x14ac:dyDescent="0.3">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x14ac:dyDescent="0.3">
      <c r="A3" s="2"/>
      <c r="B3" s="2"/>
      <c r="C3" s="3"/>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x14ac:dyDescent="0.3">
      <c r="A4" s="332" t="s">
        <v>15</v>
      </c>
      <c r="B4" s="333"/>
      <c r="C4" s="334"/>
      <c r="D4" s="335" t="s">
        <v>16</v>
      </c>
      <c r="E4" s="336"/>
      <c r="F4" s="336"/>
      <c r="G4" s="336"/>
      <c r="H4" s="336"/>
      <c r="I4" s="336"/>
      <c r="J4" s="336"/>
      <c r="K4" s="336"/>
      <c r="L4" s="336"/>
      <c r="M4" s="336"/>
      <c r="N4" s="337"/>
      <c r="O4" s="338"/>
      <c r="P4" s="338"/>
      <c r="Q4" s="338"/>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x14ac:dyDescent="0.3">
      <c r="A5" s="332" t="s">
        <v>17</v>
      </c>
      <c r="B5" s="333"/>
      <c r="C5" s="334"/>
      <c r="D5" s="335" t="s">
        <v>18</v>
      </c>
      <c r="E5" s="336"/>
      <c r="F5" s="336"/>
      <c r="G5" s="336"/>
      <c r="H5" s="336"/>
      <c r="I5" s="336"/>
      <c r="J5" s="336"/>
      <c r="K5" s="336"/>
      <c r="L5" s="336"/>
      <c r="M5" s="336"/>
      <c r="N5" s="337"/>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x14ac:dyDescent="0.3">
      <c r="A6" s="332" t="s">
        <v>19</v>
      </c>
      <c r="B6" s="333"/>
      <c r="C6" s="334"/>
      <c r="D6" s="343" t="s">
        <v>20</v>
      </c>
      <c r="E6" s="344"/>
      <c r="F6" s="344"/>
      <c r="G6" s="344"/>
      <c r="H6" s="344"/>
      <c r="I6" s="344"/>
      <c r="J6" s="344"/>
      <c r="K6" s="344"/>
      <c r="L6" s="344"/>
      <c r="M6" s="344"/>
      <c r="N6" s="345"/>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x14ac:dyDescent="0.3">
      <c r="A7" s="326" t="s">
        <v>21</v>
      </c>
      <c r="B7" s="327"/>
      <c r="C7" s="327"/>
      <c r="D7" s="327"/>
      <c r="E7" s="327"/>
      <c r="F7" s="327"/>
      <c r="G7" s="327"/>
      <c r="H7" s="328"/>
      <c r="I7" s="326" t="s">
        <v>22</v>
      </c>
      <c r="J7" s="327"/>
      <c r="K7" s="327"/>
      <c r="L7" s="327"/>
      <c r="M7" s="327"/>
      <c r="N7" s="328"/>
      <c r="O7" s="326" t="s">
        <v>23</v>
      </c>
      <c r="P7" s="327"/>
      <c r="Q7" s="327"/>
      <c r="R7" s="327"/>
      <c r="S7" s="327"/>
      <c r="T7" s="327"/>
      <c r="U7" s="327"/>
      <c r="V7" s="327"/>
      <c r="W7" s="328"/>
      <c r="X7" s="326" t="s">
        <v>24</v>
      </c>
      <c r="Y7" s="327"/>
      <c r="Z7" s="327"/>
      <c r="AA7" s="327"/>
      <c r="AB7" s="327"/>
      <c r="AC7" s="327"/>
      <c r="AD7" s="327"/>
      <c r="AE7" s="327"/>
      <c r="AF7" s="327"/>
      <c r="AG7" s="327"/>
      <c r="AH7" s="328"/>
      <c r="AI7" s="326" t="s">
        <v>25</v>
      </c>
      <c r="AJ7" s="327"/>
      <c r="AK7" s="327"/>
      <c r="AL7" s="327"/>
      <c r="AM7" s="327"/>
      <c r="AN7" s="346"/>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x14ac:dyDescent="0.3">
      <c r="A8" s="320" t="s">
        <v>26</v>
      </c>
      <c r="B8" s="320" t="s">
        <v>27</v>
      </c>
      <c r="C8" s="322" t="s">
        <v>28</v>
      </c>
      <c r="D8" s="317" t="s">
        <v>29</v>
      </c>
      <c r="E8" s="317" t="s">
        <v>30</v>
      </c>
      <c r="F8" s="324" t="s">
        <v>31</v>
      </c>
      <c r="G8" s="310" t="s">
        <v>32</v>
      </c>
      <c r="H8" s="317" t="s">
        <v>33</v>
      </c>
      <c r="I8" s="318" t="s">
        <v>34</v>
      </c>
      <c r="J8" s="319" t="s">
        <v>35</v>
      </c>
      <c r="K8" s="310" t="s">
        <v>36</v>
      </c>
      <c r="L8" s="310" t="s">
        <v>37</v>
      </c>
      <c r="M8" s="319" t="s">
        <v>35</v>
      </c>
      <c r="N8" s="317" t="s">
        <v>38</v>
      </c>
      <c r="O8" s="314" t="s">
        <v>39</v>
      </c>
      <c r="P8" s="309" t="s">
        <v>40</v>
      </c>
      <c r="Q8" s="310" t="s">
        <v>41</v>
      </c>
      <c r="R8" s="309" t="s">
        <v>42</v>
      </c>
      <c r="S8" s="309"/>
      <c r="T8" s="309"/>
      <c r="U8" s="309"/>
      <c r="V8" s="309"/>
      <c r="W8" s="309"/>
      <c r="X8" s="313" t="s">
        <v>43</v>
      </c>
      <c r="Y8" s="314" t="s">
        <v>44</v>
      </c>
      <c r="Z8" s="314" t="s">
        <v>35</v>
      </c>
      <c r="AA8" s="167"/>
      <c r="AB8" s="167"/>
      <c r="AC8" s="314" t="s">
        <v>45</v>
      </c>
      <c r="AD8" s="314" t="s">
        <v>35</v>
      </c>
      <c r="AE8" s="167"/>
      <c r="AF8" s="167"/>
      <c r="AG8" s="313" t="s">
        <v>46</v>
      </c>
      <c r="AH8" s="314" t="s">
        <v>47</v>
      </c>
      <c r="AI8" s="309" t="s">
        <v>25</v>
      </c>
      <c r="AJ8" s="309" t="s">
        <v>48</v>
      </c>
      <c r="AK8" s="309" t="s">
        <v>49</v>
      </c>
      <c r="AL8" s="309" t="s">
        <v>50</v>
      </c>
      <c r="AM8" s="311" t="s">
        <v>51</v>
      </c>
      <c r="AN8" s="311" t="s">
        <v>52</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x14ac:dyDescent="0.25">
      <c r="A9" s="321"/>
      <c r="B9" s="325"/>
      <c r="C9" s="323"/>
      <c r="D9" s="310"/>
      <c r="E9" s="310"/>
      <c r="F9" s="323"/>
      <c r="G9" s="318"/>
      <c r="H9" s="310"/>
      <c r="I9" s="318"/>
      <c r="J9" s="319"/>
      <c r="K9" s="318"/>
      <c r="L9" s="318"/>
      <c r="M9" s="319"/>
      <c r="N9" s="310"/>
      <c r="O9" s="315"/>
      <c r="P9" s="310"/>
      <c r="Q9" s="318"/>
      <c r="R9" s="160" t="s">
        <v>53</v>
      </c>
      <c r="S9" s="160" t="s">
        <v>54</v>
      </c>
      <c r="T9" s="160" t="s">
        <v>55</v>
      </c>
      <c r="U9" s="160" t="s">
        <v>56</v>
      </c>
      <c r="V9" s="160" t="s">
        <v>57</v>
      </c>
      <c r="W9" s="160" t="s">
        <v>58</v>
      </c>
      <c r="X9" s="314"/>
      <c r="Y9" s="316"/>
      <c r="Z9" s="316"/>
      <c r="AA9" s="170" t="s">
        <v>59</v>
      </c>
      <c r="AB9" s="170" t="s">
        <v>35</v>
      </c>
      <c r="AC9" s="316"/>
      <c r="AD9" s="316"/>
      <c r="AE9" s="168" t="s">
        <v>45</v>
      </c>
      <c r="AF9" s="168" t="s">
        <v>35</v>
      </c>
      <c r="AG9" s="314"/>
      <c r="AH9" s="315"/>
      <c r="AI9" s="310"/>
      <c r="AJ9" s="310"/>
      <c r="AK9" s="310"/>
      <c r="AL9" s="310"/>
      <c r="AM9" s="312"/>
      <c r="AN9" s="312"/>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117.75" customHeight="1" x14ac:dyDescent="0.25">
      <c r="A10" s="296">
        <v>1</v>
      </c>
      <c r="B10" s="290" t="s">
        <v>60</v>
      </c>
      <c r="C10" s="296" t="s">
        <v>61</v>
      </c>
      <c r="D10" s="301" t="s">
        <v>62</v>
      </c>
      <c r="E10" s="296" t="s">
        <v>63</v>
      </c>
      <c r="F10" s="301" t="s">
        <v>64</v>
      </c>
      <c r="G10" s="296" t="s">
        <v>65</v>
      </c>
      <c r="H10" s="296">
        <v>2000</v>
      </c>
      <c r="I10" s="302" t="str">
        <f>IF(H10&lt;=2,'Tabla probabilidad'!$B$5,IF(H10&lt;=24,'Tabla probabilidad'!$B$6,IF(H10&lt;=500,'Tabla probabilidad'!$B$7,IF(H10&lt;=5000,'Tabla probabilidad'!$B$8,IF(H10&gt;5000,'Tabla probabilidad'!$B$9)))))</f>
        <v>Alta</v>
      </c>
      <c r="J10" s="303">
        <f>IF(H10&lt;=2,'Tabla probabilidad'!$D$5,IF(H10&lt;=24,'Tabla probabilidad'!$D$6,IF(H10&lt;=500,'Tabla probabilidad'!$D$7,IF(H10&lt;=5000,'Tabla probabilidad'!$D$8,IF(H10&gt;5000,'Tabla probabilidad'!$D$9)))))</f>
        <v>0.8</v>
      </c>
      <c r="K10" s="296" t="s">
        <v>66</v>
      </c>
      <c r="L10" s="2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2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296" t="str">
        <f>VLOOKUP((I10&amp;L10),Hoja1!$B$4:$C$28,2,0)</f>
        <v xml:space="preserve">Alto </v>
      </c>
      <c r="O10" s="161">
        <v>1</v>
      </c>
      <c r="P10" s="98" t="s">
        <v>67</v>
      </c>
      <c r="Q10" s="161" t="str">
        <f t="shared" ref="Q10:Q59" si="0">IF(R10="Preventivo","Probabilidad",IF(R10="Detectivo","Probabilidad", IF(R10="Correctivo","Impacto")))</f>
        <v>Probabilidad</v>
      </c>
      <c r="R10" s="161" t="s">
        <v>68</v>
      </c>
      <c r="S10" s="161" t="s">
        <v>69</v>
      </c>
      <c r="T10" s="162">
        <f>VLOOKUP(R10&amp;S10,Hoja1!$Q$4:$R$9,2,0)</f>
        <v>0.45</v>
      </c>
      <c r="U10" s="161" t="s">
        <v>70</v>
      </c>
      <c r="V10" s="161" t="s">
        <v>71</v>
      </c>
      <c r="W10" s="161" t="s">
        <v>72</v>
      </c>
      <c r="X10" s="162">
        <f>IF(Q10="Probabilidad",($J$10*T10),IF(Q10="Impacto"," "))</f>
        <v>0.36000000000000004</v>
      </c>
      <c r="Y10" s="162" t="str">
        <f>IF(Z10&lt;=20%,'Tabla probabilidad'!$B$5,IF(Z10&lt;=40%,'Tabla probabilidad'!$B$6,IF(Z10&lt;=60%,'Tabla probabilidad'!$B$7,IF(Z10&lt;=80%,'Tabla probabilidad'!$B$8,IF(Z10&lt;=100%,'Tabla probabilidad'!$B$9)))))</f>
        <v>Media</v>
      </c>
      <c r="Z10" s="162">
        <f>IF(R10="Preventivo",($J$10-($J$10*T10)),IF(R10="Detectivo",($J$10-($J$10*T10)),IF(R10="Correctivo",($J$10))))</f>
        <v>0.44</v>
      </c>
      <c r="AA10" s="298" t="str">
        <f>IF(AB10&lt;=20%,'Tabla probabilidad'!$B$5,IF(AB10&lt;=40%,'Tabla probabilidad'!$B$6,IF(AB10&lt;=60%,'Tabla probabilidad'!$B$7,IF(AB10&lt;=80%,'Tabla probabilidad'!$B$8,IF(AB10&lt;=100%,'Tabla probabilidad'!$B$9)))))</f>
        <v>Media</v>
      </c>
      <c r="AB10" s="298">
        <f>AVERAGE(Z10:Z14)</f>
        <v>0.44000000000000006</v>
      </c>
      <c r="AC10" s="162" t="str">
        <f t="shared" ref="AC10:AC59" si="1">IF(AD10&lt;=20%,"Leve",IF(AD10&lt;=40%,"Menor",IF(AD10&lt;=60%,"Moderado",IF(AD10&lt;=80%,"Mayor",IF(AD10&lt;=100%,"Catastrófico")))))</f>
        <v>Mayor</v>
      </c>
      <c r="AD10" s="162">
        <f>IF(Q10="Probabilidad",(($M$10-0)),IF(Q10="Impacto",($M$10-($M$10*T10))))</f>
        <v>0.8</v>
      </c>
      <c r="AE10" s="298" t="str">
        <f>IF(AF10&lt;=20%,"Leve",IF(AF10&lt;=40%,"Menor",IF(AF10&lt;=60%,"Moderado",IF(AF10&lt;=80%,"Mayor",IF(AF10&lt;=100%,"Catastrófico")))))</f>
        <v>Mayor</v>
      </c>
      <c r="AF10" s="298">
        <f>AVERAGE(AD10:AD14)</f>
        <v>0.8</v>
      </c>
      <c r="AG10" s="290" t="str">
        <f>VLOOKUP(AA10&amp;AE10,Hoja1!$B$4:$C$28,2,0)</f>
        <v xml:space="preserve">Alto </v>
      </c>
      <c r="AH10" s="296" t="s">
        <v>73</v>
      </c>
      <c r="AI10" s="296" t="s">
        <v>652</v>
      </c>
      <c r="AJ10" s="296" t="s">
        <v>653</v>
      </c>
      <c r="AK10" s="296" t="s">
        <v>654</v>
      </c>
      <c r="AL10" s="296" t="s">
        <v>655</v>
      </c>
      <c r="AM10" s="296" t="s">
        <v>655</v>
      </c>
      <c r="AN10" s="296"/>
    </row>
    <row r="11" spans="1:298" ht="92.25" customHeight="1" x14ac:dyDescent="0.25">
      <c r="A11" s="296"/>
      <c r="B11" s="291"/>
      <c r="C11" s="296"/>
      <c r="D11" s="301"/>
      <c r="E11" s="296"/>
      <c r="F11" s="301"/>
      <c r="G11" s="296"/>
      <c r="H11" s="296"/>
      <c r="I11" s="302"/>
      <c r="J11" s="303"/>
      <c r="K11" s="296"/>
      <c r="L11" s="297"/>
      <c r="M11" s="297"/>
      <c r="N11" s="296"/>
      <c r="O11" s="161">
        <v>2</v>
      </c>
      <c r="P11" s="98" t="s">
        <v>74</v>
      </c>
      <c r="Q11" s="161" t="str">
        <f t="shared" si="0"/>
        <v>Probabilidad</v>
      </c>
      <c r="R11" s="161" t="s">
        <v>68</v>
      </c>
      <c r="S11" s="161" t="s">
        <v>69</v>
      </c>
      <c r="T11" s="162">
        <f>VLOOKUP(R11&amp;S11,Hoja1!$Q$4:$R$9,2,0)</f>
        <v>0.45</v>
      </c>
      <c r="U11" s="161" t="s">
        <v>70</v>
      </c>
      <c r="V11" s="161" t="s">
        <v>71</v>
      </c>
      <c r="W11" s="161" t="s">
        <v>72</v>
      </c>
      <c r="X11" s="162">
        <f>IF(Q11="Probabilidad",($J$10*T11),IF(Q11="Impacto"," "))</f>
        <v>0.36000000000000004</v>
      </c>
      <c r="Y11" s="162" t="str">
        <f>IF(Z11&lt;=20%,'Tabla probabilidad'!$B$5,IF(Z11&lt;=40%,'Tabla probabilidad'!$B$6,IF(Z11&lt;=60%,'Tabla probabilidad'!$B$7,IF(Z11&lt;=80%,'Tabla probabilidad'!$B$8,IF(Z11&lt;=100%,'Tabla probabilidad'!$B$9)))))</f>
        <v>Media</v>
      </c>
      <c r="Z11" s="162">
        <f t="shared" ref="Z11:Z14" si="2">IF(R11="Preventivo",($J$10-($J$10*T11)),IF(R11="Detectivo",($J$10-($J$10*T11)),IF(R11="Correctivo",($J$10))))</f>
        <v>0.44</v>
      </c>
      <c r="AA11" s="299"/>
      <c r="AB11" s="299"/>
      <c r="AC11" s="162" t="str">
        <f t="shared" si="1"/>
        <v>Mayor</v>
      </c>
      <c r="AD11" s="162">
        <f>IF(Q11="Probabilidad",(($M$10-0)),IF(Q11="Impacto",($M$10-($M$10*T11))))</f>
        <v>0.8</v>
      </c>
      <c r="AE11" s="299"/>
      <c r="AF11" s="299"/>
      <c r="AG11" s="291"/>
      <c r="AH11" s="296"/>
      <c r="AI11" s="296"/>
      <c r="AJ11" s="296"/>
      <c r="AK11" s="296"/>
      <c r="AL11" s="296"/>
      <c r="AM11" s="296"/>
      <c r="AN11" s="296"/>
    </row>
    <row r="12" spans="1:298" ht="86.25" customHeight="1" x14ac:dyDescent="0.25">
      <c r="A12" s="296"/>
      <c r="B12" s="291"/>
      <c r="C12" s="296"/>
      <c r="D12" s="301"/>
      <c r="E12" s="296"/>
      <c r="F12" s="301"/>
      <c r="G12" s="296"/>
      <c r="H12" s="296"/>
      <c r="I12" s="302"/>
      <c r="J12" s="303"/>
      <c r="K12" s="296"/>
      <c r="L12" s="297"/>
      <c r="M12" s="297"/>
      <c r="N12" s="296"/>
      <c r="O12" s="161">
        <v>3</v>
      </c>
      <c r="P12" s="98" t="s">
        <v>75</v>
      </c>
      <c r="Q12" s="161" t="str">
        <f t="shared" si="0"/>
        <v>Probabilidad</v>
      </c>
      <c r="R12" s="161" t="s">
        <v>68</v>
      </c>
      <c r="S12" s="161" t="s">
        <v>69</v>
      </c>
      <c r="T12" s="162">
        <f>VLOOKUP(R12&amp;S12,Hoja1!$Q$4:$R$9,2,0)</f>
        <v>0.45</v>
      </c>
      <c r="U12" s="161" t="s">
        <v>70</v>
      </c>
      <c r="V12" s="161" t="s">
        <v>71</v>
      </c>
      <c r="W12" s="161" t="s">
        <v>72</v>
      </c>
      <c r="X12" s="162">
        <f t="shared" ref="X12:X14" si="3">IF(Q12="Probabilidad",($J$10*T12),IF(Q12="Impacto"," "))</f>
        <v>0.36000000000000004</v>
      </c>
      <c r="Y12" s="162" t="str">
        <f>IF(Z12&lt;=20%,'Tabla probabilidad'!$B$5,IF(Z12&lt;=40%,'Tabla probabilidad'!$B$6,IF(Z12&lt;=60%,'Tabla probabilidad'!$B$7,IF(Z12&lt;=80%,'Tabla probabilidad'!$B$8,IF(Z12&lt;=100%,'Tabla probabilidad'!$B$9)))))</f>
        <v>Media</v>
      </c>
      <c r="Z12" s="162">
        <f t="shared" si="2"/>
        <v>0.44</v>
      </c>
      <c r="AA12" s="299"/>
      <c r="AB12" s="299"/>
      <c r="AC12" s="162" t="str">
        <f t="shared" si="1"/>
        <v>Mayor</v>
      </c>
      <c r="AD12" s="162">
        <f>IF(Q12="Probabilidad",(($M$10-0)),IF(Q12="Impacto",($M$10-($M$10*T12))))</f>
        <v>0.8</v>
      </c>
      <c r="AE12" s="299"/>
      <c r="AF12" s="299"/>
      <c r="AG12" s="291"/>
      <c r="AH12" s="296"/>
      <c r="AI12" s="296"/>
      <c r="AJ12" s="296"/>
      <c r="AK12" s="296"/>
      <c r="AL12" s="296"/>
      <c r="AM12" s="296"/>
      <c r="AN12" s="296"/>
    </row>
    <row r="13" spans="1:298" ht="112.5" customHeight="1" x14ac:dyDescent="0.25">
      <c r="A13" s="296"/>
      <c r="B13" s="291"/>
      <c r="C13" s="296"/>
      <c r="D13" s="301"/>
      <c r="E13" s="296"/>
      <c r="F13" s="301"/>
      <c r="G13" s="296"/>
      <c r="H13" s="296"/>
      <c r="I13" s="302"/>
      <c r="J13" s="303"/>
      <c r="K13" s="296"/>
      <c r="L13" s="297"/>
      <c r="M13" s="297"/>
      <c r="N13" s="296"/>
      <c r="O13" s="161">
        <v>4</v>
      </c>
      <c r="P13" s="98" t="s">
        <v>76</v>
      </c>
      <c r="Q13" s="161" t="str">
        <f t="shared" si="0"/>
        <v>Probabilidad</v>
      </c>
      <c r="R13" s="161" t="s">
        <v>68</v>
      </c>
      <c r="S13" s="161" t="s">
        <v>69</v>
      </c>
      <c r="T13" s="162">
        <f>VLOOKUP(R13&amp;S13,Hoja1!$Q$4:$R$9,2,0)</f>
        <v>0.45</v>
      </c>
      <c r="U13" s="161" t="s">
        <v>70</v>
      </c>
      <c r="V13" s="161" t="s">
        <v>71</v>
      </c>
      <c r="W13" s="161" t="s">
        <v>72</v>
      </c>
      <c r="X13" s="162">
        <f t="shared" si="3"/>
        <v>0.36000000000000004</v>
      </c>
      <c r="Y13" s="162" t="str">
        <f>IF(Z13&lt;=20%,'Tabla probabilidad'!$B$5,IF(Z13&lt;=40%,'Tabla probabilidad'!$B$6,IF(Z13&lt;=60%,'Tabla probabilidad'!$B$7,IF(Z13&lt;=80%,'Tabla probabilidad'!$B$8,IF(Z13&lt;=100%,'Tabla probabilidad'!$B$9)))))</f>
        <v>Media</v>
      </c>
      <c r="Z13" s="162">
        <f t="shared" si="2"/>
        <v>0.44</v>
      </c>
      <c r="AA13" s="299"/>
      <c r="AB13" s="299"/>
      <c r="AC13" s="162" t="str">
        <f t="shared" si="1"/>
        <v>Mayor</v>
      </c>
      <c r="AD13" s="162">
        <f>IF(Q13="Probabilidad",(($M$10-0)),IF(Q13="Impacto",($M$10-($M$10*T13))))</f>
        <v>0.8</v>
      </c>
      <c r="AE13" s="299"/>
      <c r="AF13" s="299"/>
      <c r="AG13" s="291"/>
      <c r="AH13" s="296"/>
      <c r="AI13" s="296"/>
      <c r="AJ13" s="296"/>
      <c r="AK13" s="296"/>
      <c r="AL13" s="296"/>
      <c r="AM13" s="296"/>
      <c r="AN13" s="296"/>
    </row>
    <row r="14" spans="1:298" ht="123.75" customHeight="1" x14ac:dyDescent="0.25">
      <c r="A14" s="296"/>
      <c r="B14" s="292"/>
      <c r="C14" s="296"/>
      <c r="D14" s="301"/>
      <c r="E14" s="296"/>
      <c r="F14" s="301"/>
      <c r="G14" s="296"/>
      <c r="H14" s="296"/>
      <c r="I14" s="302"/>
      <c r="J14" s="303"/>
      <c r="K14" s="296"/>
      <c r="L14" s="297"/>
      <c r="M14" s="297"/>
      <c r="N14" s="296"/>
      <c r="O14" s="161">
        <v>5</v>
      </c>
      <c r="P14" s="178" t="s">
        <v>77</v>
      </c>
      <c r="Q14" s="161" t="str">
        <f t="shared" si="0"/>
        <v>Probabilidad</v>
      </c>
      <c r="R14" s="161" t="s">
        <v>68</v>
      </c>
      <c r="S14" s="161" t="s">
        <v>69</v>
      </c>
      <c r="T14" s="162">
        <f>VLOOKUP(R14&amp;S14,Hoja1!$Q$4:$R$9,2,0)</f>
        <v>0.45</v>
      </c>
      <c r="U14" s="161" t="s">
        <v>70</v>
      </c>
      <c r="V14" s="161" t="s">
        <v>71</v>
      </c>
      <c r="W14" s="161" t="s">
        <v>72</v>
      </c>
      <c r="X14" s="162">
        <f t="shared" si="3"/>
        <v>0.36000000000000004</v>
      </c>
      <c r="Y14" s="162" t="str">
        <f>IF(Z14&lt;=20%,'Tabla probabilidad'!$B$5,IF(Z14&lt;=40%,'Tabla probabilidad'!$B$6,IF(Z14&lt;=60%,'Tabla probabilidad'!$B$7,IF(Z14&lt;=80%,'Tabla probabilidad'!$B$8,IF(Z14&lt;=100%,'Tabla probabilidad'!$B$9)))))</f>
        <v>Media</v>
      </c>
      <c r="Z14" s="162">
        <f t="shared" si="2"/>
        <v>0.44</v>
      </c>
      <c r="AA14" s="300"/>
      <c r="AB14" s="300"/>
      <c r="AC14" s="162" t="str">
        <f t="shared" si="1"/>
        <v>Mayor</v>
      </c>
      <c r="AD14" s="162">
        <f>IF(Q14="Probabilidad",(($M$10-0)),IF(Q14="Impacto",($M$10-($M$10*T14))))</f>
        <v>0.8</v>
      </c>
      <c r="AE14" s="300"/>
      <c r="AF14" s="300"/>
      <c r="AG14" s="292"/>
      <c r="AH14" s="296"/>
      <c r="AI14" s="296"/>
      <c r="AJ14" s="296"/>
      <c r="AK14" s="296"/>
      <c r="AL14" s="296"/>
      <c r="AM14" s="296"/>
      <c r="AN14" s="296"/>
    </row>
    <row r="15" spans="1:298" ht="93" customHeight="1" x14ac:dyDescent="0.25">
      <c r="A15" s="296">
        <v>2</v>
      </c>
      <c r="B15" s="290" t="s">
        <v>78</v>
      </c>
      <c r="C15" s="296" t="s">
        <v>61</v>
      </c>
      <c r="D15" s="305" t="s">
        <v>79</v>
      </c>
      <c r="E15" s="290" t="s">
        <v>80</v>
      </c>
      <c r="F15" s="290" t="s">
        <v>81</v>
      </c>
      <c r="G15" s="296" t="s">
        <v>65</v>
      </c>
      <c r="H15" s="290">
        <v>8000</v>
      </c>
      <c r="I15" s="302" t="str">
        <f>IF(H15&lt;=2,'Tabla probabilidad'!$B$5,IF(H15&lt;=24,'Tabla probabilidad'!$B$6,IF(H15&lt;=500,'Tabla probabilidad'!$B$7,IF(H15&lt;=5000,'Tabla probabilidad'!$B$8,IF(H15&gt;5000,'Tabla probabilidad'!$B$9)))))</f>
        <v>Muy Alta</v>
      </c>
      <c r="J15" s="303">
        <f>IF(H15&lt;=2,'Tabla probabilidad'!$D$5,IF(H15&lt;=24,'Tabla probabilidad'!$D$6,IF(H15&lt;=500,'Tabla probabilidad'!$D$7,IF(H15&lt;=5000,'Tabla probabilidad'!$D$8,IF(H15&gt;5000,'Tabla probabilidad'!$D$9)))))</f>
        <v>1</v>
      </c>
      <c r="K15" s="296" t="s">
        <v>66</v>
      </c>
      <c r="L15" s="2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6" t="str">
        <f>VLOOKUP((I15&amp;L15),Hoja1!$B$4:$C$28,2,0)</f>
        <v xml:space="preserve">Alto </v>
      </c>
      <c r="O15" s="161">
        <v>1</v>
      </c>
      <c r="P15" s="98" t="s">
        <v>82</v>
      </c>
      <c r="Q15" s="161" t="str">
        <f t="shared" si="0"/>
        <v>Probabilidad</v>
      </c>
      <c r="R15" s="161" t="s">
        <v>68</v>
      </c>
      <c r="S15" s="161" t="s">
        <v>69</v>
      </c>
      <c r="T15" s="162">
        <f>VLOOKUP(R15&amp;S15,Hoja1!$Q$4:$R$9,2,0)</f>
        <v>0.45</v>
      </c>
      <c r="U15" s="161" t="s">
        <v>70</v>
      </c>
      <c r="V15" s="161" t="s">
        <v>71</v>
      </c>
      <c r="W15" s="161" t="s">
        <v>72</v>
      </c>
      <c r="X15" s="162">
        <f>IF(Q15="Probabilidad",($J$15*T15),IF(Q15="Impacto"," "))</f>
        <v>0.45</v>
      </c>
      <c r="Y15" s="162" t="str">
        <f>IF(Z15&lt;=20%,'Tabla probabilidad'!$B$5,IF(Z15&lt;=40%,'Tabla probabilidad'!$B$6,IF(Z15&lt;=60%,'Tabla probabilidad'!$B$7,IF(Z15&lt;=80%,'Tabla probabilidad'!$B$8,IF(Z15&lt;=100%,'Tabla probabilidad'!$B$9)))))</f>
        <v>Media</v>
      </c>
      <c r="Z15" s="162">
        <f>IF(R15="Preventivo",($J$15-($J$15*T15)),IF(R15="Detectivo",($J$15-($J$15*T15)),IF(R15="Correctivo",($J$15))))</f>
        <v>0.55000000000000004</v>
      </c>
      <c r="AA15" s="298" t="str">
        <f>IF(AB15&lt;=20%,'Tabla probabilidad'!$B$5,IF(AB15&lt;=40%,'Tabla probabilidad'!$B$6,IF(AB15&lt;=60%,'Tabla probabilidad'!$B$7,IF(AB15&lt;=80%,'Tabla probabilidad'!$B$8,IF(AB15&lt;=100%,'Tabla probabilidad'!$B$9)))))</f>
        <v>Media</v>
      </c>
      <c r="AB15" s="298">
        <f>AVERAGE(Z15:Z19)</f>
        <v>0.55000000000000004</v>
      </c>
      <c r="AC15" s="162" t="str">
        <f t="shared" si="1"/>
        <v>Mayor</v>
      </c>
      <c r="AD15" s="162">
        <f>IF(Q15="Probabilidad",(($M$15-0)),IF(Q15="Impacto",($M$15-($M$15*T15))))</f>
        <v>0.8</v>
      </c>
      <c r="AE15" s="298" t="str">
        <f>IF(AF15&lt;=20%,"Leve",IF(AF15&lt;=40%,"Menor",IF(AF15&lt;=60%,"Moderado",IF(AF15&lt;=80%,"Mayor",IF(AF15&lt;=100%,"Catastrófico")))))</f>
        <v>Mayor</v>
      </c>
      <c r="AF15" s="298">
        <f>AVERAGE(AD15:AD19)</f>
        <v>0.8</v>
      </c>
      <c r="AG15" s="290" t="str">
        <f>VLOOKUP(AA15&amp;AE15,Hoja1!$B$4:$C$28,2,0)</f>
        <v xml:space="preserve">Alto </v>
      </c>
      <c r="AH15" s="296" t="s">
        <v>73</v>
      </c>
      <c r="AI15" s="296" t="s">
        <v>656</v>
      </c>
      <c r="AJ15" s="296" t="s">
        <v>657</v>
      </c>
      <c r="AK15" s="296" t="s">
        <v>654</v>
      </c>
      <c r="AL15" s="296" t="s">
        <v>655</v>
      </c>
      <c r="AM15" s="296" t="s">
        <v>655</v>
      </c>
      <c r="AN15" s="296"/>
    </row>
    <row r="16" spans="1:298" ht="47.25" customHeight="1" x14ac:dyDescent="0.25">
      <c r="A16" s="296"/>
      <c r="B16" s="291"/>
      <c r="C16" s="296"/>
      <c r="D16" s="306"/>
      <c r="E16" s="291"/>
      <c r="F16" s="291"/>
      <c r="G16" s="296"/>
      <c r="H16" s="291"/>
      <c r="I16" s="302"/>
      <c r="J16" s="303"/>
      <c r="K16" s="296"/>
      <c r="L16" s="297"/>
      <c r="M16" s="297"/>
      <c r="N16" s="296"/>
      <c r="O16" s="161">
        <v>2</v>
      </c>
      <c r="P16" s="98" t="s">
        <v>83</v>
      </c>
      <c r="Q16" s="161" t="str">
        <f t="shared" si="0"/>
        <v>Probabilidad</v>
      </c>
      <c r="R16" s="161" t="s">
        <v>68</v>
      </c>
      <c r="S16" s="161" t="s">
        <v>69</v>
      </c>
      <c r="T16" s="162">
        <f>VLOOKUP(R16&amp;S16,Hoja1!$Q$4:$R$9,2,0)</f>
        <v>0.45</v>
      </c>
      <c r="U16" s="161" t="s">
        <v>70</v>
      </c>
      <c r="V16" s="161" t="s">
        <v>71</v>
      </c>
      <c r="W16" s="161" t="s">
        <v>72</v>
      </c>
      <c r="X16" s="162">
        <f>IF(Q16="Probabilidad",($J$15*T16),IF(Q16="Impacto"," "))</f>
        <v>0.45</v>
      </c>
      <c r="Y16" s="162" t="str">
        <f>IF(Z16&lt;=20%,'Tabla probabilidad'!$B$5,IF(Z16&lt;=40%,'Tabla probabilidad'!$B$6,IF(Z16&lt;=60%,'Tabla probabilidad'!$B$7,IF(Z16&lt;=80%,'Tabla probabilidad'!$B$8,IF(Z16&lt;=100%,'Tabla probabilidad'!$B$9)))))</f>
        <v>Media</v>
      </c>
      <c r="Z16" s="162">
        <f t="shared" ref="Z16:Z19" si="4">IF(R16="Preventivo",($J$15-($J$15*T16)),IF(R16="Detectivo",($J$15-($J$15*T16)),IF(R16="Correctivo",($J$15))))</f>
        <v>0.55000000000000004</v>
      </c>
      <c r="AA16" s="299"/>
      <c r="AB16" s="299"/>
      <c r="AC16" s="162" t="str">
        <f t="shared" si="1"/>
        <v>Mayor</v>
      </c>
      <c r="AD16" s="162">
        <f t="shared" ref="AD16:AD19" si="5">IF(Q16="Probabilidad",(($M$15-0)),IF(Q16="Impacto",($M$15-($M$15*T16))))</f>
        <v>0.8</v>
      </c>
      <c r="AE16" s="299"/>
      <c r="AF16" s="299"/>
      <c r="AG16" s="291"/>
      <c r="AH16" s="296"/>
      <c r="AI16" s="296"/>
      <c r="AJ16" s="296"/>
      <c r="AK16" s="296"/>
      <c r="AL16" s="296"/>
      <c r="AM16" s="296"/>
      <c r="AN16" s="296"/>
    </row>
    <row r="17" spans="1:40" ht="90.75" customHeight="1" x14ac:dyDescent="0.25">
      <c r="A17" s="296"/>
      <c r="B17" s="291"/>
      <c r="C17" s="296"/>
      <c r="D17" s="306"/>
      <c r="E17" s="291"/>
      <c r="F17" s="291"/>
      <c r="G17" s="296"/>
      <c r="H17" s="291"/>
      <c r="I17" s="302"/>
      <c r="J17" s="303"/>
      <c r="K17" s="296"/>
      <c r="L17" s="297"/>
      <c r="M17" s="297"/>
      <c r="N17" s="296"/>
      <c r="O17" s="161">
        <v>3</v>
      </c>
      <c r="P17" s="98" t="s">
        <v>84</v>
      </c>
      <c r="Q17" s="161" t="str">
        <f t="shared" si="0"/>
        <v>Probabilidad</v>
      </c>
      <c r="R17" s="161" t="s">
        <v>68</v>
      </c>
      <c r="S17" s="161" t="s">
        <v>69</v>
      </c>
      <c r="T17" s="162">
        <f>VLOOKUP(R17&amp;S17,Hoja1!$Q$4:$R$9,2,0)</f>
        <v>0.45</v>
      </c>
      <c r="U17" s="161" t="s">
        <v>70</v>
      </c>
      <c r="V17" s="161" t="s">
        <v>71</v>
      </c>
      <c r="W17" s="161" t="s">
        <v>72</v>
      </c>
      <c r="X17" s="162">
        <f t="shared" ref="X17:X19" si="6">IF(Q17="Probabilidad",($J$15*T17),IF(Q17="Impacto"," "))</f>
        <v>0.45</v>
      </c>
      <c r="Y17" s="162" t="str">
        <f>IF(Z17&lt;=20%,'Tabla probabilidad'!$B$5,IF(Z17&lt;=40%,'Tabla probabilidad'!$B$6,IF(Z17&lt;=60%,'Tabla probabilidad'!$B$7,IF(Z17&lt;=80%,'Tabla probabilidad'!$B$8,IF(Z17&lt;=100%,'Tabla probabilidad'!$B$9)))))</f>
        <v>Media</v>
      </c>
      <c r="Z17" s="162">
        <f t="shared" si="4"/>
        <v>0.55000000000000004</v>
      </c>
      <c r="AA17" s="299"/>
      <c r="AB17" s="299"/>
      <c r="AC17" s="162" t="str">
        <f t="shared" si="1"/>
        <v>Mayor</v>
      </c>
      <c r="AD17" s="162">
        <f t="shared" si="5"/>
        <v>0.8</v>
      </c>
      <c r="AE17" s="299"/>
      <c r="AF17" s="299"/>
      <c r="AG17" s="291"/>
      <c r="AH17" s="296"/>
      <c r="AI17" s="296"/>
      <c r="AJ17" s="296"/>
      <c r="AK17" s="296"/>
      <c r="AL17" s="296"/>
      <c r="AM17" s="296"/>
      <c r="AN17" s="296"/>
    </row>
    <row r="18" spans="1:40" ht="51" customHeight="1" x14ac:dyDescent="0.25">
      <c r="A18" s="296"/>
      <c r="B18" s="291"/>
      <c r="C18" s="296"/>
      <c r="D18" s="306"/>
      <c r="E18" s="291"/>
      <c r="F18" s="291"/>
      <c r="G18" s="296"/>
      <c r="H18" s="291"/>
      <c r="I18" s="302"/>
      <c r="J18" s="303"/>
      <c r="K18" s="296"/>
      <c r="L18" s="297"/>
      <c r="M18" s="297"/>
      <c r="N18" s="296"/>
      <c r="O18" s="161">
        <v>4</v>
      </c>
      <c r="P18" s="98" t="s">
        <v>85</v>
      </c>
      <c r="Q18" s="161" t="str">
        <f t="shared" si="0"/>
        <v>Probabilidad</v>
      </c>
      <c r="R18" s="161" t="s">
        <v>68</v>
      </c>
      <c r="S18" s="161" t="s">
        <v>69</v>
      </c>
      <c r="T18" s="162">
        <f>VLOOKUP(R18&amp;S18,Hoja1!$Q$4:$R$9,2,0)</f>
        <v>0.45</v>
      </c>
      <c r="U18" s="161" t="s">
        <v>70</v>
      </c>
      <c r="V18" s="161" t="s">
        <v>71</v>
      </c>
      <c r="W18" s="161" t="s">
        <v>72</v>
      </c>
      <c r="X18" s="162">
        <f t="shared" si="6"/>
        <v>0.45</v>
      </c>
      <c r="Y18" s="162" t="str">
        <f>IF(Z18&lt;=20%,'Tabla probabilidad'!$B$5,IF(Z18&lt;=40%,'Tabla probabilidad'!$B$6,IF(Z18&lt;=60%,'Tabla probabilidad'!$B$7,IF(Z18&lt;=80%,'Tabla probabilidad'!$B$8,IF(Z18&lt;=100%,'Tabla probabilidad'!$B$9)))))</f>
        <v>Media</v>
      </c>
      <c r="Z18" s="162">
        <f t="shared" si="4"/>
        <v>0.55000000000000004</v>
      </c>
      <c r="AA18" s="299"/>
      <c r="AB18" s="299"/>
      <c r="AC18" s="162" t="str">
        <f t="shared" si="1"/>
        <v>Mayor</v>
      </c>
      <c r="AD18" s="162">
        <f t="shared" si="5"/>
        <v>0.8</v>
      </c>
      <c r="AE18" s="299"/>
      <c r="AF18" s="299"/>
      <c r="AG18" s="291"/>
      <c r="AH18" s="296"/>
      <c r="AI18" s="296"/>
      <c r="AJ18" s="296"/>
      <c r="AK18" s="296"/>
      <c r="AL18" s="296"/>
      <c r="AM18" s="296"/>
      <c r="AN18" s="296"/>
    </row>
    <row r="19" spans="1:40" ht="243.75" customHeight="1" x14ac:dyDescent="0.25">
      <c r="A19" s="296"/>
      <c r="B19" s="292"/>
      <c r="C19" s="296"/>
      <c r="D19" s="308"/>
      <c r="E19" s="292"/>
      <c r="F19" s="292"/>
      <c r="G19" s="296"/>
      <c r="H19" s="292"/>
      <c r="I19" s="302"/>
      <c r="J19" s="303"/>
      <c r="K19" s="296"/>
      <c r="L19" s="297"/>
      <c r="M19" s="297"/>
      <c r="N19" s="296"/>
      <c r="O19" s="161">
        <v>5</v>
      </c>
      <c r="P19" s="179" t="s">
        <v>86</v>
      </c>
      <c r="Q19" s="161" t="str">
        <f t="shared" si="0"/>
        <v>Probabilidad</v>
      </c>
      <c r="R19" s="161" t="s">
        <v>68</v>
      </c>
      <c r="S19" s="161" t="s">
        <v>69</v>
      </c>
      <c r="T19" s="162">
        <f>VLOOKUP(R19&amp;S19,Hoja1!$Q$4:$R$9,2,0)</f>
        <v>0.45</v>
      </c>
      <c r="U19" s="161" t="s">
        <v>70</v>
      </c>
      <c r="V19" s="161" t="s">
        <v>71</v>
      </c>
      <c r="W19" s="161" t="s">
        <v>72</v>
      </c>
      <c r="X19" s="162">
        <f t="shared" si="6"/>
        <v>0.45</v>
      </c>
      <c r="Y19" s="162" t="str">
        <f>IF(Z19&lt;=20%,'Tabla probabilidad'!$B$5,IF(Z19&lt;=40%,'Tabla probabilidad'!$B$6,IF(Z19&lt;=60%,'Tabla probabilidad'!$B$7,IF(Z19&lt;=80%,'Tabla probabilidad'!$B$8,IF(Z19&lt;=100%,'Tabla probabilidad'!$B$9)))))</f>
        <v>Media</v>
      </c>
      <c r="Z19" s="162">
        <f t="shared" si="4"/>
        <v>0.55000000000000004</v>
      </c>
      <c r="AA19" s="300"/>
      <c r="AB19" s="300"/>
      <c r="AC19" s="162" t="str">
        <f t="shared" si="1"/>
        <v>Mayor</v>
      </c>
      <c r="AD19" s="162">
        <f t="shared" si="5"/>
        <v>0.8</v>
      </c>
      <c r="AE19" s="300"/>
      <c r="AF19" s="300"/>
      <c r="AG19" s="292"/>
      <c r="AH19" s="296"/>
      <c r="AI19" s="296"/>
      <c r="AJ19" s="296"/>
      <c r="AK19" s="296"/>
      <c r="AL19" s="296"/>
      <c r="AM19" s="296"/>
      <c r="AN19" s="296"/>
    </row>
    <row r="20" spans="1:40" ht="54.75" customHeight="1" x14ac:dyDescent="0.25">
      <c r="A20" s="296">
        <v>3</v>
      </c>
      <c r="B20" s="293" t="s">
        <v>87</v>
      </c>
      <c r="C20" s="296" t="s">
        <v>88</v>
      </c>
      <c r="D20" s="305" t="s">
        <v>89</v>
      </c>
      <c r="E20" s="296" t="s">
        <v>90</v>
      </c>
      <c r="F20" s="296" t="s">
        <v>91</v>
      </c>
      <c r="G20" s="296" t="s">
        <v>65</v>
      </c>
      <c r="H20" s="296">
        <v>8000</v>
      </c>
      <c r="I20" s="302" t="str">
        <f>IF(H20&lt;=2,'Tabla probabilidad'!$B$5,IF(H20&lt;=24,'Tabla probabilidad'!$B$6,IF(H20&lt;=500,'Tabla probabilidad'!$B$7,IF(H20&lt;=5000,'Tabla probabilidad'!$B$8,IF(H20&gt;5000,'Tabla probabilidad'!$B$9)))))</f>
        <v>Muy Alta</v>
      </c>
      <c r="J20" s="303">
        <f>IF(H20&lt;=2,'Tabla probabilidad'!$D$5,IF(H20&lt;=24,'Tabla probabilidad'!$D$6,IF(H20&lt;=500,'Tabla probabilidad'!$D$7,IF(H20&lt;=5000,'Tabla probabilidad'!$D$8,IF(H20&gt;5000,'Tabla probabilidad'!$D$9)))))</f>
        <v>1</v>
      </c>
      <c r="K20" s="296" t="s">
        <v>92</v>
      </c>
      <c r="L20" s="2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6" t="str">
        <f>VLOOKUP((I20&amp;L20),Hoja1!$B$4:$C$28,2,0)</f>
        <v xml:space="preserve">Alto </v>
      </c>
      <c r="O20" s="161">
        <v>1</v>
      </c>
      <c r="P20" s="98" t="s">
        <v>93</v>
      </c>
      <c r="Q20" s="161" t="str">
        <f t="shared" si="0"/>
        <v>Probabilidad</v>
      </c>
      <c r="R20" s="161" t="s">
        <v>68</v>
      </c>
      <c r="S20" s="161" t="s">
        <v>69</v>
      </c>
      <c r="T20" s="162">
        <f>VLOOKUP(R20&amp;S20,Hoja1!$Q$4:$R$9,2,0)</f>
        <v>0.45</v>
      </c>
      <c r="U20" s="161" t="s">
        <v>70</v>
      </c>
      <c r="V20" s="161" t="s">
        <v>71</v>
      </c>
      <c r="W20" s="161" t="s">
        <v>72</v>
      </c>
      <c r="X20" s="162">
        <f>IF(Q20="Probabilidad",($J$20*T20),IF(Q20="Impacto"," "))</f>
        <v>0.45</v>
      </c>
      <c r="Y20" s="162" t="str">
        <f>IF(Z20&lt;=20%,'Tabla probabilidad'!$B$5,IF(Z20&lt;=40%,'Tabla probabilidad'!$B$6,IF(Z20&lt;=60%,'Tabla probabilidad'!$B$7,IF(Z20&lt;=80%,'Tabla probabilidad'!$B$8,IF(Z20&lt;=100%,'Tabla probabilidad'!$B$9)))))</f>
        <v>Media</v>
      </c>
      <c r="Z20" s="162">
        <f>IF(R20="Preventivo",($J$20-($J$20*T20)),IF(R20="Detectivo",($J$20-($J$20*T20)),IF(R20="Correctivo",($J$20))))</f>
        <v>0.55000000000000004</v>
      </c>
      <c r="AA20" s="298" t="str">
        <f>IF(AB20&lt;=20%,'Tabla probabilidad'!$B$5,IF(AB20&lt;=40%,'Tabla probabilidad'!$B$6,IF(AB20&lt;=60%,'Tabla probabilidad'!$B$7,IF(AB20&lt;=80%,'Tabla probabilidad'!$B$8,IF(AB20&lt;=100%,'Tabla probabilidad'!$B$9)))))</f>
        <v>Media</v>
      </c>
      <c r="AB20" s="298">
        <f>AVERAGE(Z20:Z24)</f>
        <v>0.55000000000000004</v>
      </c>
      <c r="AC20" s="162" t="str">
        <f t="shared" si="1"/>
        <v>Moderado</v>
      </c>
      <c r="AD20" s="162">
        <f>IF(Q20="Probabilidad",(($M$20-0)),IF(Q20="Impacto",($M$20-($M$20*T20))))</f>
        <v>0.6</v>
      </c>
      <c r="AE20" s="298" t="str">
        <f>IF(AF20&lt;=20%,"Leve",IF(AF20&lt;=40%,"Menor",IF(AF20&lt;=60%,"Moderado",IF(AF20&lt;=80%,"Mayor",IF(AF20&lt;=100%,"Catastrófico")))))</f>
        <v>Moderado</v>
      </c>
      <c r="AF20" s="298">
        <f>AVERAGE(AD20:AD24)</f>
        <v>0.6</v>
      </c>
      <c r="AG20" s="290" t="str">
        <f>VLOOKUP(AA20&amp;AE20,Hoja1!$B$4:$C$28,2,0)</f>
        <v>Moderado</v>
      </c>
      <c r="AH20" s="296" t="s">
        <v>94</v>
      </c>
      <c r="AI20" s="296" t="s">
        <v>652</v>
      </c>
      <c r="AJ20" s="296"/>
      <c r="AK20" s="296"/>
      <c r="AL20" s="296"/>
      <c r="AM20" s="296"/>
      <c r="AN20" s="296"/>
    </row>
    <row r="21" spans="1:40" ht="60.75" customHeight="1" x14ac:dyDescent="0.25">
      <c r="A21" s="296"/>
      <c r="B21" s="294"/>
      <c r="C21" s="296"/>
      <c r="D21" s="306"/>
      <c r="E21" s="296"/>
      <c r="F21" s="296"/>
      <c r="G21" s="296"/>
      <c r="H21" s="296"/>
      <c r="I21" s="302"/>
      <c r="J21" s="303"/>
      <c r="K21" s="296"/>
      <c r="L21" s="297"/>
      <c r="M21" s="297"/>
      <c r="N21" s="296"/>
      <c r="O21" s="161">
        <v>2</v>
      </c>
      <c r="P21" s="185" t="s">
        <v>95</v>
      </c>
      <c r="Q21" s="161" t="str">
        <f t="shared" si="0"/>
        <v>Probabilidad</v>
      </c>
      <c r="R21" s="161" t="s">
        <v>68</v>
      </c>
      <c r="S21" s="161" t="s">
        <v>69</v>
      </c>
      <c r="T21" s="162">
        <f>VLOOKUP(R21&amp;S21,Hoja1!$Q$4:$R$9,2,0)</f>
        <v>0.45</v>
      </c>
      <c r="U21" s="161" t="s">
        <v>70</v>
      </c>
      <c r="V21" s="161" t="s">
        <v>71</v>
      </c>
      <c r="W21" s="161" t="s">
        <v>72</v>
      </c>
      <c r="X21" s="162">
        <f t="shared" ref="X21:X24" si="7">IF(Q21="Probabilidad",($J$20*T21),IF(Q21="Impacto"," "))</f>
        <v>0.45</v>
      </c>
      <c r="Y21" s="162" t="str">
        <f>IF(Z21&lt;=20%,'Tabla probabilidad'!$B$5,IF(Z21&lt;=40%,'Tabla probabilidad'!$B$6,IF(Z21&lt;=60%,'Tabla probabilidad'!$B$7,IF(Z21&lt;=80%,'Tabla probabilidad'!$B$8,IF(Z21&lt;=100%,'Tabla probabilidad'!$B$9)))))</f>
        <v>Media</v>
      </c>
      <c r="Z21" s="162">
        <f t="shared" ref="Z21:Z24" si="8">IF(R21="Preventivo",($J$20-($J$20*T21)),IF(R21="Detectivo",($J$20-($J$20*T21)),IF(R21="Correctivo",($J$20))))</f>
        <v>0.55000000000000004</v>
      </c>
      <c r="AA21" s="299"/>
      <c r="AB21" s="299"/>
      <c r="AC21" s="162" t="str">
        <f t="shared" si="1"/>
        <v>Moderado</v>
      </c>
      <c r="AD21" s="162">
        <f t="shared" ref="AD21:AD24" si="9">IF(Q21="Probabilidad",(($M$20-0)),IF(Q21="Impacto",($M$20-($M$20*T21))))</f>
        <v>0.6</v>
      </c>
      <c r="AE21" s="299"/>
      <c r="AF21" s="299"/>
      <c r="AG21" s="291"/>
      <c r="AH21" s="296"/>
      <c r="AI21" s="296"/>
      <c r="AJ21" s="296"/>
      <c r="AK21" s="296"/>
      <c r="AL21" s="296"/>
      <c r="AM21" s="296"/>
      <c r="AN21" s="296"/>
    </row>
    <row r="22" spans="1:40" ht="69" customHeight="1" x14ac:dyDescent="0.25">
      <c r="A22" s="296"/>
      <c r="B22" s="294"/>
      <c r="C22" s="296"/>
      <c r="D22" s="306"/>
      <c r="E22" s="296"/>
      <c r="F22" s="296"/>
      <c r="G22" s="296"/>
      <c r="H22" s="296"/>
      <c r="I22" s="302"/>
      <c r="J22" s="303"/>
      <c r="K22" s="296"/>
      <c r="L22" s="297"/>
      <c r="M22" s="297"/>
      <c r="N22" s="296"/>
      <c r="O22" s="161">
        <v>3</v>
      </c>
      <c r="P22" s="185" t="s">
        <v>96</v>
      </c>
      <c r="Q22" s="161" t="str">
        <f t="shared" si="0"/>
        <v>Probabilidad</v>
      </c>
      <c r="R22" s="161" t="s">
        <v>68</v>
      </c>
      <c r="S22" s="161" t="s">
        <v>69</v>
      </c>
      <c r="T22" s="162">
        <f>VLOOKUP(R22&amp;S22,Hoja1!$Q$4:$R$9,2,0)</f>
        <v>0.45</v>
      </c>
      <c r="U22" s="161" t="s">
        <v>70</v>
      </c>
      <c r="V22" s="161" t="s">
        <v>71</v>
      </c>
      <c r="W22" s="161" t="s">
        <v>72</v>
      </c>
      <c r="X22" s="162">
        <f t="shared" si="7"/>
        <v>0.45</v>
      </c>
      <c r="Y22" s="162" t="str">
        <f>IF(Z22&lt;=20%,'Tabla probabilidad'!$B$5,IF(Z22&lt;=40%,'Tabla probabilidad'!$B$6,IF(Z22&lt;=60%,'Tabla probabilidad'!$B$7,IF(Z22&lt;=80%,'Tabla probabilidad'!$B$8,IF(Z22&lt;=100%,'Tabla probabilidad'!$B$9)))))</f>
        <v>Media</v>
      </c>
      <c r="Z22" s="162">
        <f t="shared" si="8"/>
        <v>0.55000000000000004</v>
      </c>
      <c r="AA22" s="299"/>
      <c r="AB22" s="299"/>
      <c r="AC22" s="162" t="str">
        <f t="shared" si="1"/>
        <v>Moderado</v>
      </c>
      <c r="AD22" s="162">
        <f t="shared" si="9"/>
        <v>0.6</v>
      </c>
      <c r="AE22" s="299"/>
      <c r="AF22" s="299"/>
      <c r="AG22" s="291"/>
      <c r="AH22" s="296"/>
      <c r="AI22" s="296"/>
      <c r="AJ22" s="296"/>
      <c r="AK22" s="296"/>
      <c r="AL22" s="296"/>
      <c r="AM22" s="296"/>
      <c r="AN22" s="296"/>
    </row>
    <row r="23" spans="1:40" ht="75.75" customHeight="1" x14ac:dyDescent="0.25">
      <c r="A23" s="296"/>
      <c r="B23" s="294"/>
      <c r="C23" s="296"/>
      <c r="D23" s="306"/>
      <c r="E23" s="296"/>
      <c r="F23" s="296"/>
      <c r="G23" s="296"/>
      <c r="H23" s="296"/>
      <c r="I23" s="302"/>
      <c r="J23" s="303"/>
      <c r="K23" s="296"/>
      <c r="L23" s="297"/>
      <c r="M23" s="297"/>
      <c r="N23" s="296"/>
      <c r="O23" s="161">
        <v>4</v>
      </c>
      <c r="P23" s="185" t="s">
        <v>97</v>
      </c>
      <c r="Q23" s="161" t="str">
        <f t="shared" si="0"/>
        <v>Probabilidad</v>
      </c>
      <c r="R23" s="161" t="s">
        <v>68</v>
      </c>
      <c r="S23" s="161" t="s">
        <v>69</v>
      </c>
      <c r="T23" s="162">
        <f>VLOOKUP(R23&amp;S23,Hoja1!$Q$4:$R$9,2,0)</f>
        <v>0.45</v>
      </c>
      <c r="U23" s="161" t="s">
        <v>70</v>
      </c>
      <c r="V23" s="161" t="s">
        <v>71</v>
      </c>
      <c r="W23" s="161" t="s">
        <v>72</v>
      </c>
      <c r="X23" s="162">
        <f t="shared" si="7"/>
        <v>0.45</v>
      </c>
      <c r="Y23" s="162" t="str">
        <f>IF(Z23&lt;=20%,'Tabla probabilidad'!$B$5,IF(Z23&lt;=40%,'Tabla probabilidad'!$B$6,IF(Z23&lt;=60%,'Tabla probabilidad'!$B$7,IF(Z23&lt;=80%,'Tabla probabilidad'!$B$8,IF(Z23&lt;=100%,'Tabla probabilidad'!$B$9)))))</f>
        <v>Media</v>
      </c>
      <c r="Z23" s="162">
        <f t="shared" si="8"/>
        <v>0.55000000000000004</v>
      </c>
      <c r="AA23" s="299"/>
      <c r="AB23" s="299"/>
      <c r="AC23" s="162" t="str">
        <f t="shared" si="1"/>
        <v>Moderado</v>
      </c>
      <c r="AD23" s="162">
        <f t="shared" si="9"/>
        <v>0.6</v>
      </c>
      <c r="AE23" s="299"/>
      <c r="AF23" s="299"/>
      <c r="AG23" s="291"/>
      <c r="AH23" s="296"/>
      <c r="AI23" s="296"/>
      <c r="AJ23" s="296"/>
      <c r="AK23" s="296"/>
      <c r="AL23" s="296"/>
      <c r="AM23" s="296"/>
      <c r="AN23" s="296"/>
    </row>
    <row r="24" spans="1:40" ht="139.5" customHeight="1" x14ac:dyDescent="0.25">
      <c r="A24" s="296"/>
      <c r="B24" s="295"/>
      <c r="C24" s="296"/>
      <c r="D24" s="308"/>
      <c r="E24" s="296"/>
      <c r="F24" s="296"/>
      <c r="G24" s="296"/>
      <c r="H24" s="296"/>
      <c r="I24" s="302"/>
      <c r="J24" s="303"/>
      <c r="K24" s="296"/>
      <c r="L24" s="297"/>
      <c r="M24" s="297"/>
      <c r="N24" s="296"/>
      <c r="O24" s="161">
        <v>5</v>
      </c>
      <c r="P24" s="194" t="s">
        <v>74</v>
      </c>
      <c r="Q24" s="161" t="str">
        <f t="shared" si="0"/>
        <v>Probabilidad</v>
      </c>
      <c r="R24" s="161" t="s">
        <v>68</v>
      </c>
      <c r="S24" s="161" t="s">
        <v>69</v>
      </c>
      <c r="T24" s="162">
        <f>VLOOKUP(R24&amp;S24,Hoja1!$Q$4:$R$9,2,0)</f>
        <v>0.45</v>
      </c>
      <c r="U24" s="161" t="s">
        <v>70</v>
      </c>
      <c r="V24" s="161" t="s">
        <v>71</v>
      </c>
      <c r="W24" s="161" t="s">
        <v>72</v>
      </c>
      <c r="X24" s="162">
        <f t="shared" si="7"/>
        <v>0.45</v>
      </c>
      <c r="Y24" s="162" t="str">
        <f>IF(Z24&lt;=20%,'Tabla probabilidad'!$B$5,IF(Z24&lt;=40%,'Tabla probabilidad'!$B$6,IF(Z24&lt;=60%,'Tabla probabilidad'!$B$7,IF(Z24&lt;=80%,'Tabla probabilidad'!$B$8,IF(Z24&lt;=100%,'Tabla probabilidad'!$B$9)))))</f>
        <v>Media</v>
      </c>
      <c r="Z24" s="162">
        <f t="shared" si="8"/>
        <v>0.55000000000000004</v>
      </c>
      <c r="AA24" s="300"/>
      <c r="AB24" s="300"/>
      <c r="AC24" s="162" t="str">
        <f t="shared" si="1"/>
        <v>Moderado</v>
      </c>
      <c r="AD24" s="162">
        <f t="shared" si="9"/>
        <v>0.6</v>
      </c>
      <c r="AE24" s="300"/>
      <c r="AF24" s="300"/>
      <c r="AG24" s="292"/>
      <c r="AH24" s="296"/>
      <c r="AI24" s="296"/>
      <c r="AJ24" s="296"/>
      <c r="AK24" s="296"/>
      <c r="AL24" s="296"/>
      <c r="AM24" s="296"/>
      <c r="AN24" s="296"/>
    </row>
    <row r="25" spans="1:40" ht="50.1" customHeight="1" x14ac:dyDescent="0.25">
      <c r="A25" s="290">
        <v>4</v>
      </c>
      <c r="B25" s="290" t="s">
        <v>98</v>
      </c>
      <c r="C25" s="296" t="s">
        <v>88</v>
      </c>
      <c r="D25" s="301" t="s">
        <v>99</v>
      </c>
      <c r="E25" s="290" t="s">
        <v>100</v>
      </c>
      <c r="F25" s="290" t="s">
        <v>101</v>
      </c>
      <c r="G25" s="296" t="s">
        <v>65</v>
      </c>
      <c r="H25" s="304">
        <v>12000</v>
      </c>
      <c r="I25" s="302" t="str">
        <f>IF(H25&lt;=2,'Tabla probabilidad'!$B$5,IF(H25&lt;=24,'Tabla probabilidad'!$B$6,IF(H25&lt;=500,'Tabla probabilidad'!$B$7,IF(H25&lt;=5000,'Tabla probabilidad'!$B$8,IF(H25&gt;5000,'Tabla probabilidad'!$B$9)))))</f>
        <v>Muy Alta</v>
      </c>
      <c r="J25" s="303">
        <f>IF(H25&lt;=2,'Tabla probabilidad'!$D$5,IF(H25&lt;=24,'Tabla probabilidad'!$D$6,IF(H25&lt;=500,'Tabla probabilidad'!$D$7,IF(H25&lt;=5000,'Tabla probabilidad'!$D$8,IF(H25&gt;5000,'Tabla probabilidad'!$D$9)))))</f>
        <v>1</v>
      </c>
      <c r="K25" s="296" t="s">
        <v>102</v>
      </c>
      <c r="L25" s="2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6" t="str">
        <f>VLOOKUP((I25&amp;L25),Hoja1!$B$4:$C$28,2,0)</f>
        <v xml:space="preserve">Alto </v>
      </c>
      <c r="O25" s="161">
        <v>1</v>
      </c>
      <c r="P25" s="185" t="s">
        <v>103</v>
      </c>
      <c r="Q25" s="161" t="str">
        <f t="shared" si="0"/>
        <v>Probabilidad</v>
      </c>
      <c r="R25" s="161" t="s">
        <v>68</v>
      </c>
      <c r="S25" s="161" t="s">
        <v>69</v>
      </c>
      <c r="T25" s="162">
        <f>VLOOKUP(R25&amp;S25,Hoja1!$Q$4:$R$9,2,0)</f>
        <v>0.45</v>
      </c>
      <c r="U25" s="161" t="s">
        <v>70</v>
      </c>
      <c r="V25" s="161" t="s">
        <v>71</v>
      </c>
      <c r="W25" s="161" t="s">
        <v>72</v>
      </c>
      <c r="X25" s="162">
        <f>IF(Q25="Probabilidad",($J$25*T25),IF(Q25="Impacto"," "))</f>
        <v>0.45</v>
      </c>
      <c r="Y25" s="162" t="str">
        <f>IF(Z25&lt;=20%,'Tabla probabilidad'!$B$5,IF(Z25&lt;=40%,'Tabla probabilidad'!$B$6,IF(Z25&lt;=60%,'Tabla probabilidad'!$B$7,IF(Z25&lt;=80%,'Tabla probabilidad'!$B$8,IF(Z25&lt;=100%,'Tabla probabilidad'!$B$9)))))</f>
        <v>Media</v>
      </c>
      <c r="Z25" s="162">
        <f>IF(R25="Preventivo",($J$25-($J$25*T25)),IF(R25="Detectivo",($J$25-($J$25*T25)),IF(R25="Correctivo",($J$25))))</f>
        <v>0.55000000000000004</v>
      </c>
      <c r="AA25" s="298" t="str">
        <f>IF(AB25&lt;=20%,'Tabla probabilidad'!$B$5,IF(AB25&lt;=40%,'Tabla probabilidad'!$B$6,IF(AB25&lt;=60%,'Tabla probabilidad'!$B$7,IF(AB25&lt;=80%,'Tabla probabilidad'!$B$8,IF(AB25&lt;=100%,'Tabla probabilidad'!$B$9)))))</f>
        <v>Media</v>
      </c>
      <c r="AB25" s="298">
        <f>AVERAGE(Z25:Z29)</f>
        <v>0.59000000000000008</v>
      </c>
      <c r="AC25" s="162" t="str">
        <f t="shared" si="1"/>
        <v>Moderado</v>
      </c>
      <c r="AD25" s="162">
        <f>IF(Q25="Probabilidad",(($M$25-0)),IF(Q25="Impacto",($M$25-($M$25*T25))))</f>
        <v>0.6</v>
      </c>
      <c r="AE25" s="298" t="str">
        <f>IF(AF25&lt;=20%,"Leve",IF(AF25&lt;=40%,"Menor",IF(AF25&lt;=60%,"Moderado",IF(AF25&lt;=80%,"Mayor",IF(AF25&lt;=100%,"Catastrófico")))))</f>
        <v>Moderado</v>
      </c>
      <c r="AF25" s="298">
        <f>AVERAGE(AD25:AD29)</f>
        <v>0.6</v>
      </c>
      <c r="AG25" s="290" t="str">
        <f>VLOOKUP(AA25&amp;AE25,Hoja1!$B$4:$C$28,2,0)</f>
        <v>Moderado</v>
      </c>
      <c r="AH25" s="296" t="s">
        <v>73</v>
      </c>
      <c r="AI25" s="296" t="s">
        <v>658</v>
      </c>
      <c r="AJ25" s="296" t="s">
        <v>657</v>
      </c>
      <c r="AK25" s="296" t="s">
        <v>654</v>
      </c>
      <c r="AL25" s="296" t="s">
        <v>655</v>
      </c>
      <c r="AM25" s="296" t="s">
        <v>655</v>
      </c>
      <c r="AN25" s="296"/>
    </row>
    <row r="26" spans="1:40" ht="62.25" customHeight="1" x14ac:dyDescent="0.25">
      <c r="A26" s="291"/>
      <c r="B26" s="291"/>
      <c r="C26" s="296"/>
      <c r="D26" s="301"/>
      <c r="E26" s="291"/>
      <c r="F26" s="291"/>
      <c r="G26" s="296"/>
      <c r="H26" s="296"/>
      <c r="I26" s="302"/>
      <c r="J26" s="303"/>
      <c r="K26" s="296"/>
      <c r="L26" s="297"/>
      <c r="M26" s="297"/>
      <c r="N26" s="296"/>
      <c r="O26" s="161">
        <v>2</v>
      </c>
      <c r="P26" s="185" t="s">
        <v>104</v>
      </c>
      <c r="Q26" s="161" t="str">
        <f t="shared" si="0"/>
        <v>Probabilidad</v>
      </c>
      <c r="R26" s="161" t="s">
        <v>68</v>
      </c>
      <c r="S26" s="161" t="s">
        <v>69</v>
      </c>
      <c r="T26" s="162">
        <f>VLOOKUP(R26&amp;S26,Hoja1!$Q$4:$R$9,2,0)</f>
        <v>0.45</v>
      </c>
      <c r="U26" s="161" t="s">
        <v>70</v>
      </c>
      <c r="V26" s="161" t="s">
        <v>71</v>
      </c>
      <c r="W26" s="161" t="s">
        <v>72</v>
      </c>
      <c r="X26" s="162">
        <f t="shared" ref="X26:X29" si="10">IF(Q26="Probabilidad",($J$25*T26),IF(Q26="Impacto"," "))</f>
        <v>0.45</v>
      </c>
      <c r="Y26" s="162" t="str">
        <f>IF(Z26&lt;=20%,'Tabla probabilidad'!$B$5,IF(Z26&lt;=40%,'Tabla probabilidad'!$B$6,IF(Z26&lt;=60%,'Tabla probabilidad'!$B$7,IF(Z26&lt;=80%,'Tabla probabilidad'!$B$8,IF(Z26&lt;=100%,'Tabla probabilidad'!$B$9)))))</f>
        <v>Media</v>
      </c>
      <c r="Z26" s="162">
        <f t="shared" ref="Z26:Z29" si="11">IF(R26="Preventivo",($J$25-($J$25*T26)),IF(R26="Detectivo",($J$25-($J$25*T26)),IF(R26="Correctivo",($J$25))))</f>
        <v>0.55000000000000004</v>
      </c>
      <c r="AA26" s="299"/>
      <c r="AB26" s="299"/>
      <c r="AC26" s="162" t="str">
        <f t="shared" si="1"/>
        <v>Moderado</v>
      </c>
      <c r="AD26" s="162">
        <f t="shared" ref="AD26:AD29" si="12">IF(Q26="Probabilidad",(($M$25-0)),IF(Q26="Impacto",($M$25-($M$25*T26))))</f>
        <v>0.6</v>
      </c>
      <c r="AE26" s="299"/>
      <c r="AF26" s="299"/>
      <c r="AG26" s="291"/>
      <c r="AH26" s="296"/>
      <c r="AI26" s="296"/>
      <c r="AJ26" s="296"/>
      <c r="AK26" s="296"/>
      <c r="AL26" s="296"/>
      <c r="AM26" s="296"/>
      <c r="AN26" s="296"/>
    </row>
    <row r="27" spans="1:40" ht="61.5" customHeight="1" x14ac:dyDescent="0.25">
      <c r="A27" s="291"/>
      <c r="B27" s="291"/>
      <c r="C27" s="296"/>
      <c r="D27" s="301"/>
      <c r="E27" s="291"/>
      <c r="F27" s="291"/>
      <c r="G27" s="296"/>
      <c r="H27" s="296"/>
      <c r="I27" s="302"/>
      <c r="J27" s="303"/>
      <c r="K27" s="296"/>
      <c r="L27" s="297"/>
      <c r="M27" s="297"/>
      <c r="N27" s="296"/>
      <c r="O27" s="161">
        <v>3</v>
      </c>
      <c r="P27" s="185" t="s">
        <v>105</v>
      </c>
      <c r="Q27" s="161" t="str">
        <f t="shared" si="0"/>
        <v>Probabilidad</v>
      </c>
      <c r="R27" s="161" t="s">
        <v>68</v>
      </c>
      <c r="S27" s="161" t="s">
        <v>69</v>
      </c>
      <c r="T27" s="162">
        <f>VLOOKUP(R27&amp;S27,Hoja1!$Q$4:$R$9,2,0)</f>
        <v>0.45</v>
      </c>
      <c r="U27" s="161" t="s">
        <v>106</v>
      </c>
      <c r="V27" s="161" t="s">
        <v>71</v>
      </c>
      <c r="W27" s="161" t="s">
        <v>107</v>
      </c>
      <c r="X27" s="162">
        <f t="shared" si="10"/>
        <v>0.45</v>
      </c>
      <c r="Y27" s="162" t="str">
        <f>IF(Z27&lt;=20%,'Tabla probabilidad'!$B$5,IF(Z27&lt;=40%,'Tabla probabilidad'!$B$6,IF(Z27&lt;=60%,'Tabla probabilidad'!$B$7,IF(Z27&lt;=80%,'Tabla probabilidad'!$B$8,IF(Z27&lt;=100%,'Tabla probabilidad'!$B$9)))))</f>
        <v>Media</v>
      </c>
      <c r="Z27" s="162">
        <f t="shared" si="11"/>
        <v>0.55000000000000004</v>
      </c>
      <c r="AA27" s="299"/>
      <c r="AB27" s="299"/>
      <c r="AC27" s="162" t="str">
        <f t="shared" si="1"/>
        <v>Moderado</v>
      </c>
      <c r="AD27" s="162">
        <f t="shared" si="12"/>
        <v>0.6</v>
      </c>
      <c r="AE27" s="299"/>
      <c r="AF27" s="299"/>
      <c r="AG27" s="291"/>
      <c r="AH27" s="296"/>
      <c r="AI27" s="296"/>
      <c r="AJ27" s="296"/>
      <c r="AK27" s="296"/>
      <c r="AL27" s="296"/>
      <c r="AM27" s="296"/>
      <c r="AN27" s="296"/>
    </row>
    <row r="28" spans="1:40" ht="73.5" customHeight="1" x14ac:dyDescent="0.25">
      <c r="A28" s="291"/>
      <c r="B28" s="291"/>
      <c r="C28" s="296"/>
      <c r="D28" s="301"/>
      <c r="E28" s="291"/>
      <c r="F28" s="291"/>
      <c r="G28" s="296"/>
      <c r="H28" s="296"/>
      <c r="I28" s="302"/>
      <c r="J28" s="303"/>
      <c r="K28" s="296"/>
      <c r="L28" s="297"/>
      <c r="M28" s="297"/>
      <c r="N28" s="296"/>
      <c r="O28" s="161">
        <v>4</v>
      </c>
      <c r="P28" s="185" t="s">
        <v>108</v>
      </c>
      <c r="Q28" s="161" t="str">
        <f t="shared" si="0"/>
        <v>Probabilidad</v>
      </c>
      <c r="R28" s="161" t="s">
        <v>109</v>
      </c>
      <c r="S28" s="161" t="s">
        <v>69</v>
      </c>
      <c r="T28" s="162">
        <f>VLOOKUP(R28&amp;S28,Hoja1!$Q$4:$R$9,2,0)</f>
        <v>0.35</v>
      </c>
      <c r="U28" s="161" t="s">
        <v>70</v>
      </c>
      <c r="V28" s="161" t="s">
        <v>71</v>
      </c>
      <c r="W28" s="161" t="s">
        <v>72</v>
      </c>
      <c r="X28" s="162">
        <f t="shared" si="10"/>
        <v>0.35</v>
      </c>
      <c r="Y28" s="162" t="str">
        <f>IF(Z28&lt;=20%,'Tabla probabilidad'!$B$5,IF(Z28&lt;=40%,'Tabla probabilidad'!$B$6,IF(Z28&lt;=60%,'Tabla probabilidad'!$B$7,IF(Z28&lt;=80%,'Tabla probabilidad'!$B$8,IF(Z28&lt;=100%,'Tabla probabilidad'!$B$9)))))</f>
        <v>Alta</v>
      </c>
      <c r="Z28" s="162">
        <f t="shared" si="11"/>
        <v>0.65</v>
      </c>
      <c r="AA28" s="299"/>
      <c r="AB28" s="299"/>
      <c r="AC28" s="162" t="str">
        <f t="shared" si="1"/>
        <v>Moderado</v>
      </c>
      <c r="AD28" s="162">
        <f t="shared" si="12"/>
        <v>0.6</v>
      </c>
      <c r="AE28" s="299"/>
      <c r="AF28" s="299"/>
      <c r="AG28" s="291"/>
      <c r="AH28" s="296"/>
      <c r="AI28" s="296"/>
      <c r="AJ28" s="296"/>
      <c r="AK28" s="296"/>
      <c r="AL28" s="296"/>
      <c r="AM28" s="296"/>
      <c r="AN28" s="296"/>
    </row>
    <row r="29" spans="1:40" ht="186" customHeight="1" x14ac:dyDescent="0.25">
      <c r="A29" s="292"/>
      <c r="B29" s="292"/>
      <c r="C29" s="296"/>
      <c r="D29" s="301"/>
      <c r="E29" s="292"/>
      <c r="F29" s="292"/>
      <c r="G29" s="296"/>
      <c r="H29" s="296"/>
      <c r="I29" s="302"/>
      <c r="J29" s="303"/>
      <c r="K29" s="296"/>
      <c r="L29" s="297"/>
      <c r="M29" s="297"/>
      <c r="N29" s="296"/>
      <c r="O29" s="161">
        <v>5</v>
      </c>
      <c r="P29" s="185" t="s">
        <v>110</v>
      </c>
      <c r="Q29" s="161" t="str">
        <f t="shared" si="0"/>
        <v>Probabilidad</v>
      </c>
      <c r="R29" s="161" t="s">
        <v>109</v>
      </c>
      <c r="S29" s="161" t="s">
        <v>69</v>
      </c>
      <c r="T29" s="162">
        <f>VLOOKUP(R29&amp;S29,Hoja1!$Q$4:$R$9,2,0)</f>
        <v>0.35</v>
      </c>
      <c r="U29" s="161" t="s">
        <v>70</v>
      </c>
      <c r="V29" s="161" t="s">
        <v>71</v>
      </c>
      <c r="W29" s="161" t="s">
        <v>72</v>
      </c>
      <c r="X29" s="162">
        <f t="shared" si="10"/>
        <v>0.35</v>
      </c>
      <c r="Y29" s="162" t="str">
        <f>IF(Z29&lt;=20%,'Tabla probabilidad'!$B$5,IF(Z29&lt;=40%,'Tabla probabilidad'!$B$6,IF(Z29&lt;=60%,'Tabla probabilidad'!$B$7,IF(Z29&lt;=80%,'Tabla probabilidad'!$B$8,IF(Z29&lt;=100%,'Tabla probabilidad'!$B$9)))))</f>
        <v>Alta</v>
      </c>
      <c r="Z29" s="162">
        <f t="shared" si="11"/>
        <v>0.65</v>
      </c>
      <c r="AA29" s="300"/>
      <c r="AB29" s="300"/>
      <c r="AC29" s="162" t="str">
        <f t="shared" si="1"/>
        <v>Moderado</v>
      </c>
      <c r="AD29" s="162">
        <f t="shared" si="12"/>
        <v>0.6</v>
      </c>
      <c r="AE29" s="300"/>
      <c r="AF29" s="300"/>
      <c r="AG29" s="292"/>
      <c r="AH29" s="296"/>
      <c r="AI29" s="296"/>
      <c r="AJ29" s="296"/>
      <c r="AK29" s="296"/>
      <c r="AL29" s="296"/>
      <c r="AM29" s="296"/>
      <c r="AN29" s="296"/>
    </row>
    <row r="30" spans="1:40" ht="98.25" customHeight="1" x14ac:dyDescent="0.25">
      <c r="A30" s="290">
        <v>5</v>
      </c>
      <c r="B30" s="290" t="s">
        <v>111</v>
      </c>
      <c r="C30" s="296" t="s">
        <v>112</v>
      </c>
      <c r="D30" s="301" t="s">
        <v>113</v>
      </c>
      <c r="E30" s="290" t="s">
        <v>114</v>
      </c>
      <c r="F30" s="290" t="s">
        <v>115</v>
      </c>
      <c r="G30" s="296" t="s">
        <v>116</v>
      </c>
      <c r="H30" s="296">
        <v>20000</v>
      </c>
      <c r="I30" s="302" t="str">
        <f>IF(H30&lt;=2,'Tabla probabilidad'!$B$5,IF(H30&lt;=24,'Tabla probabilidad'!$B$6,IF(H30&lt;=500,'Tabla probabilidad'!$B$7,IF(H30&lt;=5000,'Tabla probabilidad'!$B$8,IF(H30&gt;5000,'Tabla probabilidad'!$B$9)))))</f>
        <v>Muy Alta</v>
      </c>
      <c r="J30" s="303">
        <f>IF(H30&lt;=2,'Tabla probabilidad'!$D$5,IF(H30&lt;=24,'Tabla probabilidad'!$D$6,IF(H30&lt;=500,'Tabla probabilidad'!$D$7,IF(H30&lt;=5000,'Tabla probabilidad'!$D$8,IF(H30&gt;5000,'Tabla probabilidad'!$D$9)))))</f>
        <v>1</v>
      </c>
      <c r="K30" s="296" t="s">
        <v>117</v>
      </c>
      <c r="L30" s="2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6" t="str">
        <f>VLOOKUP((I30&amp;L30),Hoja1!$B$4:$C$28,2,0)</f>
        <v xml:space="preserve">Alto </v>
      </c>
      <c r="O30" s="161">
        <v>1</v>
      </c>
      <c r="P30" s="185" t="s">
        <v>118</v>
      </c>
      <c r="Q30" s="161" t="str">
        <f t="shared" si="0"/>
        <v>Probabilidad</v>
      </c>
      <c r="R30" s="161" t="s">
        <v>68</v>
      </c>
      <c r="S30" s="161" t="s">
        <v>69</v>
      </c>
      <c r="T30" s="162">
        <f>VLOOKUP(R30&amp;S30,Hoja1!$Q$4:$R$9,2,0)</f>
        <v>0.45</v>
      </c>
      <c r="U30" s="161" t="s">
        <v>70</v>
      </c>
      <c r="V30" s="161" t="s">
        <v>71</v>
      </c>
      <c r="W30" s="161" t="s">
        <v>72</v>
      </c>
      <c r="X30" s="162">
        <f>IF(Q30="Probabilidad",($J$30*T30),IF(Q30="Impacto"," "))</f>
        <v>0.45</v>
      </c>
      <c r="Y30" s="162" t="str">
        <f>IF(Z30&lt;=20%,'Tabla probabilidad'!$B$5,IF(Z30&lt;=40%,'Tabla probabilidad'!$B$6,IF(Z30&lt;=60%,'Tabla probabilidad'!$B$7,IF(Z30&lt;=80%,'Tabla probabilidad'!$B$8,IF(Z30&lt;=100%,'Tabla probabilidad'!$B$9)))))</f>
        <v>Media</v>
      </c>
      <c r="Z30" s="162">
        <f>IF(R30="Preventivo",($J$30-($J$30*T30)),IF(R30="Detectivo",($J$30-($J$30*T30)),IF(R30="Correctivo",($J$30))))</f>
        <v>0.55000000000000004</v>
      </c>
      <c r="AA30" s="298" t="str">
        <f>IF(AB30&lt;=20%,'Tabla probabilidad'!$B$5,IF(AB30&lt;=40%,'Tabla probabilidad'!$B$6,IF(AB30&lt;=60%,'Tabla probabilidad'!$B$7,IF(AB30&lt;=80%,'Tabla probabilidad'!$B$8,IF(AB30&lt;=100%,'Tabla probabilidad'!$B$9)))))</f>
        <v>Media</v>
      </c>
      <c r="AB30" s="298">
        <f>AVERAGE(Z30:Z34)</f>
        <v>0.57000000000000006</v>
      </c>
      <c r="AC30" s="162" t="str">
        <f t="shared" si="1"/>
        <v>Moderado</v>
      </c>
      <c r="AD30" s="162">
        <f>IF(Q30="Probabilidad",(($M$30-0)),IF(Q30="Impacto",($M$30-($M$30*T30))))</f>
        <v>0.6</v>
      </c>
      <c r="AE30" s="298" t="str">
        <f>IF(AF30&lt;=20%,"Leve",IF(AF30&lt;=40%,"Menor",IF(AF30&lt;=60%,"Moderado",IF(AF30&lt;=80%,"Mayor",IF(AF30&lt;=100%,"Catastrófico")))))</f>
        <v>Moderado</v>
      </c>
      <c r="AF30" s="298">
        <f>AVERAGE(AD30:AD34)</f>
        <v>0.6</v>
      </c>
      <c r="AG30" s="290" t="str">
        <f>VLOOKUP(AA30&amp;AE30,Hoja1!$B$4:$C$28,2,0)</f>
        <v>Moderado</v>
      </c>
      <c r="AH30" s="296" t="s">
        <v>73</v>
      </c>
      <c r="AI30" s="296" t="s">
        <v>659</v>
      </c>
      <c r="AJ30" s="296" t="s">
        <v>657</v>
      </c>
      <c r="AK30" s="296" t="s">
        <v>654</v>
      </c>
      <c r="AL30" s="296" t="s">
        <v>655</v>
      </c>
      <c r="AM30" s="296" t="s">
        <v>655</v>
      </c>
      <c r="AN30" s="296"/>
    </row>
    <row r="31" spans="1:40" ht="91.5" customHeight="1" x14ac:dyDescent="0.25">
      <c r="A31" s="291"/>
      <c r="B31" s="291"/>
      <c r="C31" s="296"/>
      <c r="D31" s="301"/>
      <c r="E31" s="291"/>
      <c r="F31" s="291"/>
      <c r="G31" s="296"/>
      <c r="H31" s="296"/>
      <c r="I31" s="302"/>
      <c r="J31" s="303"/>
      <c r="K31" s="296"/>
      <c r="L31" s="297"/>
      <c r="M31" s="297"/>
      <c r="N31" s="296"/>
      <c r="O31" s="161">
        <v>2</v>
      </c>
      <c r="P31" s="195" t="s">
        <v>119</v>
      </c>
      <c r="Q31" s="161" t="str">
        <f t="shared" si="0"/>
        <v>Probabilidad</v>
      </c>
      <c r="R31" s="161" t="s">
        <v>109</v>
      </c>
      <c r="S31" s="161" t="s">
        <v>69</v>
      </c>
      <c r="T31" s="162">
        <f>VLOOKUP(R31&amp;S31,Hoja1!$Q$4:$R$9,2,0)</f>
        <v>0.35</v>
      </c>
      <c r="U31" s="161" t="s">
        <v>70</v>
      </c>
      <c r="V31" s="161" t="s">
        <v>120</v>
      </c>
      <c r="W31" s="161" t="s">
        <v>72</v>
      </c>
      <c r="X31" s="162">
        <f t="shared" ref="X31:X34" si="13">IF(Q31="Probabilidad",($J$30*T31),IF(Q31="Impacto"," "))</f>
        <v>0.35</v>
      </c>
      <c r="Y31" s="162" t="str">
        <f>IF(Z31&lt;=20%,'Tabla probabilidad'!$B$5,IF(Z31&lt;=40%,'Tabla probabilidad'!$B$6,IF(Z31&lt;=60%,'Tabla probabilidad'!$B$7,IF(Z31&lt;=80%,'Tabla probabilidad'!$B$8,IF(Z31&lt;=100%,'Tabla probabilidad'!$B$9)))))</f>
        <v>Alta</v>
      </c>
      <c r="Z31" s="162">
        <f t="shared" ref="Z31:Z34" si="14">IF(R31="Preventivo",($J$30-($J$30*T31)),IF(R31="Detectivo",($J$30-($J$30*T31)),IF(R31="Correctivo",($J$30))))</f>
        <v>0.65</v>
      </c>
      <c r="AA31" s="299"/>
      <c r="AB31" s="299"/>
      <c r="AC31" s="162" t="str">
        <f t="shared" si="1"/>
        <v>Moderado</v>
      </c>
      <c r="AD31" s="162">
        <f t="shared" ref="AD31:AD34" si="15">IF(Q31="Probabilidad",(($M$30-0)),IF(Q31="Impacto",($M$30-($M$30*T31))))</f>
        <v>0.6</v>
      </c>
      <c r="AE31" s="299"/>
      <c r="AF31" s="299"/>
      <c r="AG31" s="291"/>
      <c r="AH31" s="296"/>
      <c r="AI31" s="296"/>
      <c r="AJ31" s="296"/>
      <c r="AK31" s="296"/>
      <c r="AL31" s="296"/>
      <c r="AM31" s="296"/>
      <c r="AN31" s="296"/>
    </row>
    <row r="32" spans="1:40" ht="78" customHeight="1" x14ac:dyDescent="0.25">
      <c r="A32" s="291"/>
      <c r="B32" s="291"/>
      <c r="C32" s="296"/>
      <c r="D32" s="301"/>
      <c r="E32" s="291"/>
      <c r="F32" s="291"/>
      <c r="G32" s="296"/>
      <c r="H32" s="296"/>
      <c r="I32" s="302"/>
      <c r="J32" s="303"/>
      <c r="K32" s="296"/>
      <c r="L32" s="297"/>
      <c r="M32" s="297"/>
      <c r="N32" s="296"/>
      <c r="O32" s="161">
        <v>3</v>
      </c>
      <c r="P32" s="185" t="s">
        <v>121</v>
      </c>
      <c r="Q32" s="161" t="str">
        <f t="shared" si="0"/>
        <v>Probabilidad</v>
      </c>
      <c r="R32" s="161" t="s">
        <v>109</v>
      </c>
      <c r="S32" s="161" t="s">
        <v>122</v>
      </c>
      <c r="T32" s="162">
        <f>VLOOKUP(R32&amp;S32,Hoja1!$Q$4:$R$9,2,0)</f>
        <v>0.4</v>
      </c>
      <c r="U32" s="161" t="s">
        <v>106</v>
      </c>
      <c r="V32" s="161" t="s">
        <v>120</v>
      </c>
      <c r="W32" s="161" t="s">
        <v>72</v>
      </c>
      <c r="X32" s="162">
        <f t="shared" si="13"/>
        <v>0.4</v>
      </c>
      <c r="Y32" s="162" t="str">
        <f>IF(Z32&lt;=20%,'Tabla probabilidad'!$B$5,IF(Z32&lt;=40%,'Tabla probabilidad'!$B$6,IF(Z32&lt;=60%,'Tabla probabilidad'!$B$7,IF(Z32&lt;=80%,'Tabla probabilidad'!$B$8,IF(Z32&lt;=100%,'Tabla probabilidad'!$B$9)))))</f>
        <v>Media</v>
      </c>
      <c r="Z32" s="162">
        <f t="shared" si="14"/>
        <v>0.6</v>
      </c>
      <c r="AA32" s="299"/>
      <c r="AB32" s="299"/>
      <c r="AC32" s="162" t="str">
        <f t="shared" si="1"/>
        <v>Moderado</v>
      </c>
      <c r="AD32" s="162">
        <f t="shared" si="15"/>
        <v>0.6</v>
      </c>
      <c r="AE32" s="299"/>
      <c r="AF32" s="299"/>
      <c r="AG32" s="291"/>
      <c r="AH32" s="296"/>
      <c r="AI32" s="296"/>
      <c r="AJ32" s="296"/>
      <c r="AK32" s="296"/>
      <c r="AL32" s="296"/>
      <c r="AM32" s="296"/>
      <c r="AN32" s="296"/>
    </row>
    <row r="33" spans="1:40" ht="113.25" customHeight="1" x14ac:dyDescent="0.25">
      <c r="A33" s="291"/>
      <c r="B33" s="291"/>
      <c r="C33" s="296"/>
      <c r="D33" s="301"/>
      <c r="E33" s="291"/>
      <c r="F33" s="291"/>
      <c r="G33" s="296"/>
      <c r="H33" s="296"/>
      <c r="I33" s="302"/>
      <c r="J33" s="303"/>
      <c r="K33" s="296"/>
      <c r="L33" s="297"/>
      <c r="M33" s="297"/>
      <c r="N33" s="296"/>
      <c r="O33" s="161">
        <v>4</v>
      </c>
      <c r="P33" s="185" t="s">
        <v>123</v>
      </c>
      <c r="Q33" s="161" t="str">
        <f t="shared" si="0"/>
        <v>Probabilidad</v>
      </c>
      <c r="R33" s="161" t="s">
        <v>68</v>
      </c>
      <c r="S33" s="161" t="s">
        <v>122</v>
      </c>
      <c r="T33" s="162">
        <f>VLOOKUP(R33&amp;S33,Hoja1!$Q$4:$R$9,2,0)</f>
        <v>0.5</v>
      </c>
      <c r="U33" s="161" t="s">
        <v>70</v>
      </c>
      <c r="V33" s="161" t="s">
        <v>71</v>
      </c>
      <c r="W33" s="161" t="s">
        <v>72</v>
      </c>
      <c r="X33" s="162">
        <f t="shared" si="13"/>
        <v>0.5</v>
      </c>
      <c r="Y33" s="162" t="str">
        <f>IF(Z33&lt;=20%,'Tabla probabilidad'!$B$5,IF(Z33&lt;=40%,'Tabla probabilidad'!$B$6,IF(Z33&lt;=60%,'Tabla probabilidad'!$B$7,IF(Z33&lt;=80%,'Tabla probabilidad'!$B$8,IF(Z33&lt;=100%,'Tabla probabilidad'!$B$9)))))</f>
        <v>Media</v>
      </c>
      <c r="Z33" s="162">
        <f t="shared" si="14"/>
        <v>0.5</v>
      </c>
      <c r="AA33" s="299"/>
      <c r="AB33" s="299"/>
      <c r="AC33" s="162" t="str">
        <f t="shared" si="1"/>
        <v>Moderado</v>
      </c>
      <c r="AD33" s="162">
        <f t="shared" si="15"/>
        <v>0.6</v>
      </c>
      <c r="AE33" s="299"/>
      <c r="AF33" s="299"/>
      <c r="AG33" s="291"/>
      <c r="AH33" s="296"/>
      <c r="AI33" s="296"/>
      <c r="AJ33" s="296"/>
      <c r="AK33" s="296"/>
      <c r="AL33" s="296"/>
      <c r="AM33" s="296"/>
      <c r="AN33" s="296"/>
    </row>
    <row r="34" spans="1:40" ht="121.5" customHeight="1" x14ac:dyDescent="0.25">
      <c r="A34" s="292"/>
      <c r="B34" s="292"/>
      <c r="C34" s="296"/>
      <c r="D34" s="301"/>
      <c r="E34" s="292"/>
      <c r="F34" s="292"/>
      <c r="G34" s="296"/>
      <c r="H34" s="296"/>
      <c r="I34" s="302"/>
      <c r="J34" s="303"/>
      <c r="K34" s="296"/>
      <c r="L34" s="297"/>
      <c r="M34" s="297"/>
      <c r="N34" s="296"/>
      <c r="O34" s="161">
        <v>5</v>
      </c>
      <c r="P34" s="185" t="s">
        <v>124</v>
      </c>
      <c r="Q34" s="161" t="str">
        <f t="shared" si="0"/>
        <v>Probabilidad</v>
      </c>
      <c r="R34" s="161" t="s">
        <v>68</v>
      </c>
      <c r="S34" s="161" t="s">
        <v>69</v>
      </c>
      <c r="T34" s="162">
        <f>VLOOKUP(R34&amp;S34,Hoja1!$Q$4:$R$9,2,0)</f>
        <v>0.45</v>
      </c>
      <c r="U34" s="161" t="s">
        <v>70</v>
      </c>
      <c r="V34" s="161" t="s">
        <v>71</v>
      </c>
      <c r="W34" s="161" t="s">
        <v>72</v>
      </c>
      <c r="X34" s="162">
        <f t="shared" si="13"/>
        <v>0.45</v>
      </c>
      <c r="Y34" s="162" t="str">
        <f>IF(Z34&lt;=20%,'Tabla probabilidad'!$B$5,IF(Z34&lt;=40%,'Tabla probabilidad'!$B$6,IF(Z34&lt;=60%,'Tabla probabilidad'!$B$7,IF(Z34&lt;=80%,'Tabla probabilidad'!$B$8,IF(Z34&lt;=100%,'Tabla probabilidad'!$B$9)))))</f>
        <v>Media</v>
      </c>
      <c r="Z34" s="162">
        <f t="shared" si="14"/>
        <v>0.55000000000000004</v>
      </c>
      <c r="AA34" s="300"/>
      <c r="AB34" s="300"/>
      <c r="AC34" s="162" t="str">
        <f t="shared" si="1"/>
        <v>Moderado</v>
      </c>
      <c r="AD34" s="162">
        <f t="shared" si="15"/>
        <v>0.6</v>
      </c>
      <c r="AE34" s="300"/>
      <c r="AF34" s="300"/>
      <c r="AG34" s="292"/>
      <c r="AH34" s="296"/>
      <c r="AI34" s="296"/>
      <c r="AJ34" s="296"/>
      <c r="AK34" s="296"/>
      <c r="AL34" s="296"/>
      <c r="AM34" s="296"/>
      <c r="AN34" s="296"/>
    </row>
    <row r="35" spans="1:40" ht="50.1" customHeight="1" x14ac:dyDescent="0.25">
      <c r="A35" s="290">
        <v>6</v>
      </c>
      <c r="B35" s="290" t="s">
        <v>125</v>
      </c>
      <c r="C35" s="296" t="s">
        <v>88</v>
      </c>
      <c r="D35" s="301" t="s">
        <v>126</v>
      </c>
      <c r="E35" s="290" t="s">
        <v>127</v>
      </c>
      <c r="F35" s="290" t="s">
        <v>128</v>
      </c>
      <c r="G35" s="296" t="s">
        <v>65</v>
      </c>
      <c r="H35" s="296">
        <v>20000</v>
      </c>
      <c r="I35" s="302" t="str">
        <f>IF(H35&lt;=2,'Tabla probabilidad'!$B$5,IF(H35&lt;=24,'Tabla probabilidad'!$B$6,IF(H35&lt;=500,'Tabla probabilidad'!$B$7,IF(H35&lt;=5000,'Tabla probabilidad'!$B$8,IF(H35&gt;5000,'Tabla probabilidad'!$B$9)))))</f>
        <v>Muy Alta</v>
      </c>
      <c r="J35" s="303">
        <f>IF(H35&lt;=2,'Tabla probabilidad'!$D$5,IF(H35&lt;=24,'Tabla probabilidad'!$D$6,IF(H35&lt;=500,'Tabla probabilidad'!$D$7,IF(H35&lt;=5000,'Tabla probabilidad'!$D$8,IF(H35&gt;5000,'Tabla probabilidad'!$D$9)))))</f>
        <v>1</v>
      </c>
      <c r="K35" s="296" t="s">
        <v>117</v>
      </c>
      <c r="L35" s="2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6" t="str">
        <f>VLOOKUP((I35&amp;L35),Hoja1!$B$4:$C$28,2,0)</f>
        <v xml:space="preserve">Alto </v>
      </c>
      <c r="O35" s="161">
        <v>1</v>
      </c>
      <c r="P35" s="185" t="s">
        <v>129</v>
      </c>
      <c r="Q35" s="161" t="str">
        <f t="shared" si="0"/>
        <v>Probabilidad</v>
      </c>
      <c r="R35" s="161" t="s">
        <v>68</v>
      </c>
      <c r="S35" s="161" t="s">
        <v>69</v>
      </c>
      <c r="T35" s="162">
        <f>VLOOKUP(R35&amp;S35,Hoja1!$Q$4:$R$9,2,0)</f>
        <v>0.45</v>
      </c>
      <c r="U35" s="161" t="s">
        <v>70</v>
      </c>
      <c r="V35" s="161" t="s">
        <v>71</v>
      </c>
      <c r="W35" s="161" t="s">
        <v>72</v>
      </c>
      <c r="X35" s="162">
        <f>IF(Q35="Probabilidad",($J$30*T35),IF(Q35="Impacto"," "))</f>
        <v>0.45</v>
      </c>
      <c r="Y35" s="162" t="str">
        <f>IF(Z35&lt;=20%,'Tabla probabilidad'!$B$5,IF(Z35&lt;=40%,'Tabla probabilidad'!$B$6,IF(Z35&lt;=60%,'Tabla probabilidad'!$B$7,IF(Z35&lt;=80%,'Tabla probabilidad'!$B$8,IF(Z35&lt;=100%,'Tabla probabilidad'!$B$9)))))</f>
        <v>Media</v>
      </c>
      <c r="Z35" s="162">
        <f>IF(R35="Preventivo",($J$30-($J$30*T35)),IF(R35="Detectivo",($J$30-($J$30*T35)),IF(R35="Correctivo",($J$30))))</f>
        <v>0.55000000000000004</v>
      </c>
      <c r="AA35" s="298" t="str">
        <f>IF(AB35&lt;=20%,'Tabla probabilidad'!$B$5,IF(AB35&lt;=40%,'Tabla probabilidad'!$B$6,IF(AB35&lt;=60%,'Tabla probabilidad'!$B$7,IF(AB35&lt;=80%,'Tabla probabilidad'!$B$8,IF(AB35&lt;=100%,'Tabla probabilidad'!$B$9)))))</f>
        <v>Media</v>
      </c>
      <c r="AB35" s="298">
        <f>AVERAGE(Z35:Z39)</f>
        <v>0.53750000000000009</v>
      </c>
      <c r="AC35" s="162" t="str">
        <f t="shared" si="1"/>
        <v>Moderado</v>
      </c>
      <c r="AD35" s="162">
        <f>IF(Q35="Probabilidad",(($M$30-0)),IF(Q35="Impacto",($M$30-($M$30*T35))))</f>
        <v>0.6</v>
      </c>
      <c r="AE35" s="298" t="str">
        <f>IF(AF35&lt;=20%,"Leve",IF(AF35&lt;=40%,"Menor",IF(AF35&lt;=60%,"Moderado",IF(AF35&lt;=80%,"Mayor",IF(AF35&lt;=100%,"Catastrófico")))))</f>
        <v>Moderado</v>
      </c>
      <c r="AF35" s="298">
        <f>AVERAGE(AD35:AD39)</f>
        <v>0.6</v>
      </c>
      <c r="AG35" s="290" t="str">
        <f>VLOOKUP(AA35&amp;AE35,Hoja1!$B$4:$C$28,2,0)</f>
        <v>Moderado</v>
      </c>
      <c r="AH35" s="296" t="s">
        <v>73</v>
      </c>
      <c r="AI35" s="296" t="s">
        <v>660</v>
      </c>
      <c r="AJ35" s="296" t="s">
        <v>657</v>
      </c>
      <c r="AK35" s="296" t="s">
        <v>654</v>
      </c>
      <c r="AL35" s="296" t="s">
        <v>655</v>
      </c>
      <c r="AM35" s="296" t="s">
        <v>655</v>
      </c>
      <c r="AN35" s="296"/>
    </row>
    <row r="36" spans="1:40" ht="98.25" customHeight="1" x14ac:dyDescent="0.25">
      <c r="A36" s="291"/>
      <c r="B36" s="291"/>
      <c r="C36" s="296"/>
      <c r="D36" s="301"/>
      <c r="E36" s="291"/>
      <c r="F36" s="291"/>
      <c r="G36" s="296"/>
      <c r="H36" s="296"/>
      <c r="I36" s="302"/>
      <c r="J36" s="303"/>
      <c r="K36" s="296"/>
      <c r="L36" s="297"/>
      <c r="M36" s="297"/>
      <c r="N36" s="296"/>
      <c r="O36" s="161">
        <v>2</v>
      </c>
      <c r="P36" s="185" t="s">
        <v>130</v>
      </c>
      <c r="Q36" s="161" t="str">
        <f t="shared" si="0"/>
        <v>Probabilidad</v>
      </c>
      <c r="R36" s="161" t="s">
        <v>68</v>
      </c>
      <c r="S36" s="161" t="s">
        <v>69</v>
      </c>
      <c r="T36" s="162">
        <f>VLOOKUP(R36&amp;S36,Hoja1!$Q$4:$R$9,2,0)</f>
        <v>0.45</v>
      </c>
      <c r="U36" s="161" t="s">
        <v>70</v>
      </c>
      <c r="V36" s="161" t="s">
        <v>71</v>
      </c>
      <c r="W36" s="161" t="s">
        <v>72</v>
      </c>
      <c r="X36" s="162">
        <f t="shared" ref="X36:X39" si="16">IF(Q36="Probabilidad",($J$30*T36),IF(Q36="Impacto"," "))</f>
        <v>0.45</v>
      </c>
      <c r="Y36" s="162" t="str">
        <f>IF(Z36&lt;=20%,'Tabla probabilidad'!$B$5,IF(Z36&lt;=40%,'Tabla probabilidad'!$B$6,IF(Z36&lt;=60%,'Tabla probabilidad'!$B$7,IF(Z36&lt;=80%,'Tabla probabilidad'!$B$8,IF(Z36&lt;=100%,'Tabla probabilidad'!$B$9)))))</f>
        <v>Media</v>
      </c>
      <c r="Z36" s="162">
        <f t="shared" ref="Z36:Z39" si="17">IF(R36="Preventivo",($J$30-($J$30*T36)),IF(R36="Detectivo",($J$30-($J$30*T36)),IF(R36="Correctivo",($J$30))))</f>
        <v>0.55000000000000004</v>
      </c>
      <c r="AA36" s="299"/>
      <c r="AB36" s="299"/>
      <c r="AC36" s="162" t="str">
        <f t="shared" si="1"/>
        <v>Moderado</v>
      </c>
      <c r="AD36" s="162">
        <f t="shared" ref="AD36:AD39" si="18">IF(Q36="Probabilidad",(($M$30-0)),IF(Q36="Impacto",($M$30-($M$30*T36))))</f>
        <v>0.6</v>
      </c>
      <c r="AE36" s="299"/>
      <c r="AF36" s="299"/>
      <c r="AG36" s="291"/>
      <c r="AH36" s="296"/>
      <c r="AI36" s="296"/>
      <c r="AJ36" s="296"/>
      <c r="AK36" s="296"/>
      <c r="AL36" s="296"/>
      <c r="AM36" s="296"/>
      <c r="AN36" s="296"/>
    </row>
    <row r="37" spans="1:40" ht="78" customHeight="1" x14ac:dyDescent="0.25">
      <c r="A37" s="291"/>
      <c r="B37" s="291"/>
      <c r="C37" s="296"/>
      <c r="D37" s="301"/>
      <c r="E37" s="291"/>
      <c r="F37" s="291"/>
      <c r="G37" s="296"/>
      <c r="H37" s="296"/>
      <c r="I37" s="302"/>
      <c r="J37" s="303"/>
      <c r="K37" s="296"/>
      <c r="L37" s="297"/>
      <c r="M37" s="297"/>
      <c r="N37" s="296"/>
      <c r="O37" s="161">
        <v>3</v>
      </c>
      <c r="P37" s="195" t="s">
        <v>131</v>
      </c>
      <c r="Q37" s="161" t="str">
        <f t="shared" si="0"/>
        <v>Probabilidad</v>
      </c>
      <c r="R37" s="161" t="s">
        <v>68</v>
      </c>
      <c r="S37" s="161" t="s">
        <v>69</v>
      </c>
      <c r="T37" s="162">
        <f>VLOOKUP(R37&amp;S37,Hoja1!$Q$4:$R$9,2,0)</f>
        <v>0.45</v>
      </c>
      <c r="U37" s="161" t="s">
        <v>106</v>
      </c>
      <c r="V37" s="161" t="s">
        <v>71</v>
      </c>
      <c r="W37" s="161" t="s">
        <v>107</v>
      </c>
      <c r="X37" s="162">
        <f t="shared" si="16"/>
        <v>0.45</v>
      </c>
      <c r="Y37" s="162" t="str">
        <f>IF(Z37&lt;=20%,'Tabla probabilidad'!$B$5,IF(Z37&lt;=40%,'Tabla probabilidad'!$B$6,IF(Z37&lt;=60%,'Tabla probabilidad'!$B$7,IF(Z37&lt;=80%,'Tabla probabilidad'!$B$8,IF(Z37&lt;=100%,'Tabla probabilidad'!$B$9)))))</f>
        <v>Media</v>
      </c>
      <c r="Z37" s="162">
        <f t="shared" si="17"/>
        <v>0.55000000000000004</v>
      </c>
      <c r="AA37" s="299"/>
      <c r="AB37" s="299"/>
      <c r="AC37" s="162" t="str">
        <f t="shared" si="1"/>
        <v>Moderado</v>
      </c>
      <c r="AD37" s="162">
        <f t="shared" si="18"/>
        <v>0.6</v>
      </c>
      <c r="AE37" s="299"/>
      <c r="AF37" s="299"/>
      <c r="AG37" s="291"/>
      <c r="AH37" s="296"/>
      <c r="AI37" s="296"/>
      <c r="AJ37" s="296"/>
      <c r="AK37" s="296"/>
      <c r="AL37" s="296"/>
      <c r="AM37" s="296"/>
      <c r="AN37" s="296"/>
    </row>
    <row r="38" spans="1:40" ht="77.25" customHeight="1" x14ac:dyDescent="0.25">
      <c r="A38" s="291"/>
      <c r="B38" s="291"/>
      <c r="C38" s="296"/>
      <c r="D38" s="301"/>
      <c r="E38" s="291"/>
      <c r="F38" s="291"/>
      <c r="G38" s="296"/>
      <c r="H38" s="296"/>
      <c r="I38" s="302"/>
      <c r="J38" s="303"/>
      <c r="K38" s="296"/>
      <c r="L38" s="297"/>
      <c r="M38" s="297"/>
      <c r="N38" s="296"/>
      <c r="O38" s="161">
        <v>4</v>
      </c>
      <c r="P38" s="185" t="s">
        <v>132</v>
      </c>
      <c r="Q38" s="161" t="str">
        <f t="shared" si="0"/>
        <v>Probabilidad</v>
      </c>
      <c r="R38" s="161" t="s">
        <v>68</v>
      </c>
      <c r="S38" s="161" t="s">
        <v>122</v>
      </c>
      <c r="T38" s="162">
        <f>VLOOKUP(R38&amp;S38,Hoja1!$Q$4:$R$9,2,0)</f>
        <v>0.5</v>
      </c>
      <c r="U38" s="161" t="s">
        <v>70</v>
      </c>
      <c r="V38" s="161" t="s">
        <v>71</v>
      </c>
      <c r="W38" s="161" t="s">
        <v>72</v>
      </c>
      <c r="X38" s="162">
        <f t="shared" si="16"/>
        <v>0.5</v>
      </c>
      <c r="Y38" s="162" t="str">
        <f>IF(Z38&lt;=20%,'Tabla probabilidad'!$B$5,IF(Z38&lt;=40%,'Tabla probabilidad'!$B$6,IF(Z38&lt;=60%,'Tabla probabilidad'!$B$7,IF(Z38&lt;=80%,'Tabla probabilidad'!$B$8,IF(Z38&lt;=100%,'Tabla probabilidad'!$B$9)))))</f>
        <v>Media</v>
      </c>
      <c r="Z38" s="162">
        <f t="shared" si="17"/>
        <v>0.5</v>
      </c>
      <c r="AA38" s="299"/>
      <c r="AB38" s="299"/>
      <c r="AC38" s="162" t="str">
        <f t="shared" si="1"/>
        <v>Moderado</v>
      </c>
      <c r="AD38" s="162">
        <f t="shared" si="18"/>
        <v>0.6</v>
      </c>
      <c r="AE38" s="299"/>
      <c r="AF38" s="299"/>
      <c r="AG38" s="291"/>
      <c r="AH38" s="296"/>
      <c r="AI38" s="296"/>
      <c r="AJ38" s="296"/>
      <c r="AK38" s="296"/>
      <c r="AL38" s="296"/>
      <c r="AM38" s="296"/>
      <c r="AN38" s="296"/>
    </row>
    <row r="39" spans="1:40" ht="51" customHeight="1" x14ac:dyDescent="0.25">
      <c r="A39" s="292"/>
      <c r="B39" s="292"/>
      <c r="C39" s="296"/>
      <c r="D39" s="301"/>
      <c r="E39" s="292"/>
      <c r="F39" s="292"/>
      <c r="G39" s="296"/>
      <c r="H39" s="296"/>
      <c r="I39" s="302"/>
      <c r="J39" s="303"/>
      <c r="K39" s="296"/>
      <c r="L39" s="297"/>
      <c r="M39" s="297"/>
      <c r="N39" s="296"/>
      <c r="O39" s="161"/>
      <c r="P39" s="185"/>
      <c r="Q39" s="161" t="b">
        <f t="shared" si="0"/>
        <v>0</v>
      </c>
      <c r="R39" s="161"/>
      <c r="S39" s="161"/>
      <c r="T39" s="162" t="e">
        <f>VLOOKUP(R39&amp;S39,Hoja1!$Q$4:$R$9,2,0)</f>
        <v>#N/A</v>
      </c>
      <c r="U39" s="161"/>
      <c r="V39" s="161"/>
      <c r="W39" s="161"/>
      <c r="X39" s="162" t="b">
        <f t="shared" si="16"/>
        <v>0</v>
      </c>
      <c r="Y39" s="162" t="b">
        <f>IF(Z39&lt;=20%,'Tabla probabilidad'!$B$5,IF(Z39&lt;=40%,'Tabla probabilidad'!$B$6,IF(Z39&lt;=60%,'Tabla probabilidad'!$B$7,IF(Z39&lt;=80%,'Tabla probabilidad'!$B$8,IF(Z39&lt;=100%,'Tabla probabilidad'!$B$9)))))</f>
        <v>0</v>
      </c>
      <c r="Z39" s="162" t="b">
        <f t="shared" si="17"/>
        <v>0</v>
      </c>
      <c r="AA39" s="300"/>
      <c r="AB39" s="300"/>
      <c r="AC39" s="162" t="b">
        <f t="shared" si="1"/>
        <v>0</v>
      </c>
      <c r="AD39" s="162" t="b">
        <f t="shared" si="18"/>
        <v>0</v>
      </c>
      <c r="AE39" s="300"/>
      <c r="AF39" s="300"/>
      <c r="AG39" s="292"/>
      <c r="AH39" s="296"/>
      <c r="AI39" s="296"/>
      <c r="AJ39" s="296"/>
      <c r="AK39" s="296"/>
      <c r="AL39" s="296"/>
      <c r="AM39" s="296"/>
      <c r="AN39" s="296"/>
    </row>
    <row r="40" spans="1:40" ht="66.75" customHeight="1" x14ac:dyDescent="0.25">
      <c r="A40" s="296">
        <v>7</v>
      </c>
      <c r="B40" s="290" t="s">
        <v>133</v>
      </c>
      <c r="C40" s="296" t="s">
        <v>88</v>
      </c>
      <c r="D40" s="305" t="s">
        <v>134</v>
      </c>
      <c r="E40" s="296" t="s">
        <v>135</v>
      </c>
      <c r="F40" s="296" t="s">
        <v>136</v>
      </c>
      <c r="G40" s="296" t="s">
        <v>65</v>
      </c>
      <c r="H40" s="296">
        <v>20000</v>
      </c>
      <c r="I40" s="302" t="str">
        <f>IF(H40&lt;=2,'Tabla probabilidad'!$B$5,IF(H40&lt;=24,'Tabla probabilidad'!$B$6,IF(H40&lt;=500,'Tabla probabilidad'!$B$7,IF(H40&lt;=5000,'Tabla probabilidad'!$B$8,IF(H40&gt;5000,'Tabla probabilidad'!$B$9)))))</f>
        <v>Muy Alta</v>
      </c>
      <c r="J40" s="303">
        <f>IF(H40&lt;=2,'Tabla probabilidad'!$D$5,IF(H40&lt;=24,'Tabla probabilidad'!$D$6,IF(H40&lt;=500,'Tabla probabilidad'!$D$7,IF(H40&lt;=5000,'Tabla probabilidad'!$D$8,IF(H40&gt;5000,'Tabla probabilidad'!$D$9)))))</f>
        <v>1</v>
      </c>
      <c r="K40" s="296" t="s">
        <v>137</v>
      </c>
      <c r="L40" s="2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96" t="str">
        <f>VLOOKUP((I40&amp;L40),Hoja1!$B$4:$C$28,2,0)</f>
        <v xml:space="preserve">Alto </v>
      </c>
      <c r="O40" s="161">
        <v>1</v>
      </c>
      <c r="P40" s="189" t="s">
        <v>138</v>
      </c>
      <c r="Q40" s="161" t="str">
        <f t="shared" si="0"/>
        <v>Probabilidad</v>
      </c>
      <c r="R40" s="161" t="s">
        <v>68</v>
      </c>
      <c r="S40" s="161" t="s">
        <v>69</v>
      </c>
      <c r="T40" s="162">
        <f>VLOOKUP(R40&amp;S40,Hoja1!$Q$4:$R$9,2,0)</f>
        <v>0.45</v>
      </c>
      <c r="U40" s="161" t="s">
        <v>70</v>
      </c>
      <c r="V40" s="161" t="s">
        <v>71</v>
      </c>
      <c r="W40" s="161" t="s">
        <v>72</v>
      </c>
      <c r="X40" s="162">
        <f>IF(Q40="Probabilidad",($J$40*T40),IF(Q40="Impacto"," "))</f>
        <v>0.45</v>
      </c>
      <c r="Y40" s="162" t="str">
        <f>IF(Z40&lt;=20%,'Tabla probabilidad'!$B$5,IF(Z40&lt;=40%,'Tabla probabilidad'!$B$6,IF(Z40&lt;=60%,'Tabla probabilidad'!$B$7,IF(Z40&lt;=80%,'Tabla probabilidad'!$B$8,IF(Z40&lt;=100%,'Tabla probabilidad'!$B$9)))))</f>
        <v>Media</v>
      </c>
      <c r="Z40" s="162">
        <f>IF(R40="Preventivo",(J40-(J40*T40)),IF(R40="Detectivo",(J40-(J40*T40)),IF(R40="Correctivo",(J40))))</f>
        <v>0.55000000000000004</v>
      </c>
      <c r="AA40" s="298" t="str">
        <f>IF(AB40&lt;=20%,'Tabla probabilidad'!$B$5,IF(AB40&lt;=40%,'Tabla probabilidad'!$B$6,IF(AB40&lt;=60%,'Tabla probabilidad'!$B$7,IF(AB40&lt;=80%,'Tabla probabilidad'!$B$8,IF(AB40&lt;=100%,'Tabla probabilidad'!$B$9)))))</f>
        <v>Media</v>
      </c>
      <c r="AB40" s="298">
        <f>AVERAGE(Z40:Z44)</f>
        <v>0.55000000000000004</v>
      </c>
      <c r="AC40" s="162" t="str">
        <f t="shared" si="1"/>
        <v>Mayor</v>
      </c>
      <c r="AD40" s="162">
        <f>IF(Q40="Probabilidad",(($M$40-0)),IF(Q40="Impacto",($M$40-($M$40*T40))))</f>
        <v>0.8</v>
      </c>
      <c r="AE40" s="298" t="str">
        <f>IF(AF40&lt;=20%,"Leve",IF(AF40&lt;=40%,"Menor",IF(AF40&lt;=60%,"Moderado",IF(AF40&lt;=80%,"Mayor",IF(AF40&lt;=100%,"Catastrófico")))))</f>
        <v>Mayor</v>
      </c>
      <c r="AF40" s="298">
        <f>AVERAGE(AD40:AD44)</f>
        <v>0.8</v>
      </c>
      <c r="AG40" s="290" t="str">
        <f>VLOOKUP(AA40&amp;AE40,Hoja1!$B$4:$C$28,2,0)</f>
        <v xml:space="preserve">Alto </v>
      </c>
      <c r="AH40" s="296" t="s">
        <v>73</v>
      </c>
      <c r="AI40" s="296" t="s">
        <v>661</v>
      </c>
      <c r="AJ40" s="296" t="s">
        <v>657</v>
      </c>
      <c r="AK40" s="296" t="s">
        <v>654</v>
      </c>
      <c r="AL40" s="296" t="s">
        <v>655</v>
      </c>
      <c r="AM40" s="296" t="s">
        <v>655</v>
      </c>
      <c r="AN40" s="296"/>
    </row>
    <row r="41" spans="1:40" ht="48.75" customHeight="1" x14ac:dyDescent="0.25">
      <c r="A41" s="296"/>
      <c r="B41" s="291"/>
      <c r="C41" s="296"/>
      <c r="D41" s="306"/>
      <c r="E41" s="296"/>
      <c r="F41" s="296"/>
      <c r="G41" s="296"/>
      <c r="H41" s="296"/>
      <c r="I41" s="302"/>
      <c r="J41" s="303"/>
      <c r="K41" s="296"/>
      <c r="L41" s="297"/>
      <c r="M41" s="297"/>
      <c r="N41" s="296"/>
      <c r="O41" s="161">
        <v>2</v>
      </c>
      <c r="P41" s="189" t="s">
        <v>139</v>
      </c>
      <c r="Q41" s="161" t="str">
        <f t="shared" si="0"/>
        <v>Probabilidad</v>
      </c>
      <c r="R41" s="161" t="s">
        <v>68</v>
      </c>
      <c r="S41" s="161" t="s">
        <v>69</v>
      </c>
      <c r="T41" s="162">
        <f>VLOOKUP(R41&amp;S41,Hoja1!$Q$4:$R$9,2,0)</f>
        <v>0.45</v>
      </c>
      <c r="U41" s="161" t="s">
        <v>70</v>
      </c>
      <c r="V41" s="161" t="s">
        <v>71</v>
      </c>
      <c r="W41" s="161" t="s">
        <v>72</v>
      </c>
      <c r="X41" s="162">
        <f t="shared" ref="X41:X44" si="19">IF(Q41="Probabilidad",($J$40*T41),IF(Q41="Impacto"," "))</f>
        <v>0.45</v>
      </c>
      <c r="Y41" s="162" t="str">
        <f>IF(Z41&lt;=20%,'Tabla probabilidad'!$B$5,IF(Z41&lt;=40%,'Tabla probabilidad'!$B$6,IF(Z41&lt;=60%,'Tabla probabilidad'!$B$7,IF(Z41&lt;=80%,'Tabla probabilidad'!$B$8,IF(Z41&lt;=100%,'Tabla probabilidad'!$B$9)))))</f>
        <v>Media</v>
      </c>
      <c r="Z41" s="162">
        <f>IF(R41="Preventivo",(J40-(J40*T41)),IF(R41="Detectivo",(J40-(J40*T41)),IF(R41="Correctivo",(J40))))</f>
        <v>0.55000000000000004</v>
      </c>
      <c r="AA41" s="299"/>
      <c r="AB41" s="299"/>
      <c r="AC41" s="162" t="str">
        <f t="shared" si="1"/>
        <v>Mayor</v>
      </c>
      <c r="AD41" s="162">
        <f t="shared" ref="AD41:AD44" si="20">IF(Q41="Probabilidad",(($M$40-0)),IF(Q41="Impacto",($M$40-($M$40*T41))))</f>
        <v>0.8</v>
      </c>
      <c r="AE41" s="299"/>
      <c r="AF41" s="299"/>
      <c r="AG41" s="291"/>
      <c r="AH41" s="296"/>
      <c r="AI41" s="296"/>
      <c r="AJ41" s="296"/>
      <c r="AK41" s="296"/>
      <c r="AL41" s="296"/>
      <c r="AM41" s="296"/>
      <c r="AN41" s="296"/>
    </row>
    <row r="42" spans="1:40" ht="76.5" customHeight="1" x14ac:dyDescent="0.25">
      <c r="A42" s="296"/>
      <c r="B42" s="291"/>
      <c r="C42" s="296"/>
      <c r="D42" s="306"/>
      <c r="E42" s="296"/>
      <c r="F42" s="296"/>
      <c r="G42" s="296"/>
      <c r="H42" s="296"/>
      <c r="I42" s="302"/>
      <c r="J42" s="303"/>
      <c r="K42" s="296"/>
      <c r="L42" s="297"/>
      <c r="M42" s="297"/>
      <c r="N42" s="296"/>
      <c r="O42" s="161">
        <v>3</v>
      </c>
      <c r="P42" s="190" t="s">
        <v>140</v>
      </c>
      <c r="Q42" s="161" t="str">
        <f t="shared" si="0"/>
        <v>Probabilidad</v>
      </c>
      <c r="R42" s="161" t="s">
        <v>68</v>
      </c>
      <c r="S42" s="161" t="s">
        <v>69</v>
      </c>
      <c r="T42" s="162">
        <f>VLOOKUP(R42&amp;S42,Hoja1!$Q$4:$R$9,2,0)</f>
        <v>0.45</v>
      </c>
      <c r="U42" s="161" t="s">
        <v>70</v>
      </c>
      <c r="V42" s="161" t="s">
        <v>71</v>
      </c>
      <c r="W42" s="161" t="s">
        <v>72</v>
      </c>
      <c r="X42" s="162">
        <f t="shared" si="19"/>
        <v>0.45</v>
      </c>
      <c r="Y42" s="162" t="str">
        <f>IF(Z42&lt;=20%,'Tabla probabilidad'!$B$5,IF(Z42&lt;=40%,'Tabla probabilidad'!$B$6,IF(Z42&lt;=60%,'Tabla probabilidad'!$B$7,IF(Z42&lt;=80%,'Tabla probabilidad'!$B$8,IF(Z42&lt;=100%,'Tabla probabilidad'!$B$9)))))</f>
        <v>Media</v>
      </c>
      <c r="Z42" s="162">
        <f>IF(R42="Preventivo",(J40-(J40*T42)),IF(R42="Detectivo",(J40-(J40*T42)),IF(R42="Correctivo",(J40))))</f>
        <v>0.55000000000000004</v>
      </c>
      <c r="AA42" s="299"/>
      <c r="AB42" s="299"/>
      <c r="AC42" s="162" t="str">
        <f t="shared" si="1"/>
        <v>Mayor</v>
      </c>
      <c r="AD42" s="162">
        <f t="shared" si="20"/>
        <v>0.8</v>
      </c>
      <c r="AE42" s="299"/>
      <c r="AF42" s="299"/>
      <c r="AG42" s="291"/>
      <c r="AH42" s="296"/>
      <c r="AI42" s="296"/>
      <c r="AJ42" s="296"/>
      <c r="AK42" s="296"/>
      <c r="AL42" s="296"/>
      <c r="AM42" s="296"/>
      <c r="AN42" s="296"/>
    </row>
    <row r="43" spans="1:40" ht="54" customHeight="1" x14ac:dyDescent="0.25">
      <c r="A43" s="296"/>
      <c r="B43" s="291"/>
      <c r="C43" s="296"/>
      <c r="D43" s="306"/>
      <c r="E43" s="296"/>
      <c r="F43" s="296"/>
      <c r="G43" s="296"/>
      <c r="H43" s="296"/>
      <c r="I43" s="302"/>
      <c r="J43" s="303"/>
      <c r="K43" s="296"/>
      <c r="L43" s="297"/>
      <c r="M43" s="297"/>
      <c r="N43" s="296"/>
      <c r="O43" s="161">
        <v>4</v>
      </c>
      <c r="P43" s="190" t="s">
        <v>141</v>
      </c>
      <c r="Q43" s="161" t="str">
        <f t="shared" si="0"/>
        <v>Probabilidad</v>
      </c>
      <c r="R43" s="161" t="s">
        <v>68</v>
      </c>
      <c r="S43" s="161" t="s">
        <v>69</v>
      </c>
      <c r="T43" s="162">
        <f>VLOOKUP(R43&amp;S43,Hoja1!$Q$4:$R$9,2,0)</f>
        <v>0.45</v>
      </c>
      <c r="U43" s="161" t="s">
        <v>70</v>
      </c>
      <c r="V43" s="161" t="s">
        <v>71</v>
      </c>
      <c r="W43" s="161" t="s">
        <v>72</v>
      </c>
      <c r="X43" s="162">
        <f t="shared" si="19"/>
        <v>0.45</v>
      </c>
      <c r="Y43" s="162" t="str">
        <f>IF(Z43&lt;=20%,'Tabla probabilidad'!$B$5,IF(Z43&lt;=40%,'Tabla probabilidad'!$B$6,IF(Z43&lt;=60%,'Tabla probabilidad'!$B$7,IF(Z43&lt;=80%,'Tabla probabilidad'!$B$8,IF(Z43&lt;=100%,'Tabla probabilidad'!$B$9)))))</f>
        <v>Media</v>
      </c>
      <c r="Z43" s="162">
        <f>IF(R43="Preventivo",(J40-(J40*T43)),IF(R43="Detectivo",(J40-(J40*T43)),IF(R43="Correctivo",(J40))))</f>
        <v>0.55000000000000004</v>
      </c>
      <c r="AA43" s="299"/>
      <c r="AB43" s="299"/>
      <c r="AC43" s="162" t="str">
        <f t="shared" si="1"/>
        <v>Mayor</v>
      </c>
      <c r="AD43" s="162">
        <f t="shared" si="20"/>
        <v>0.8</v>
      </c>
      <c r="AE43" s="299"/>
      <c r="AF43" s="299"/>
      <c r="AG43" s="291"/>
      <c r="AH43" s="296"/>
      <c r="AI43" s="296"/>
      <c r="AJ43" s="296"/>
      <c r="AK43" s="296"/>
      <c r="AL43" s="296"/>
      <c r="AM43" s="296"/>
      <c r="AN43" s="296"/>
    </row>
    <row r="44" spans="1:40" ht="61.5" customHeight="1" x14ac:dyDescent="0.25">
      <c r="A44" s="296"/>
      <c r="B44" s="292"/>
      <c r="C44" s="296"/>
      <c r="D44" s="308"/>
      <c r="E44" s="296"/>
      <c r="F44" s="296"/>
      <c r="G44" s="296"/>
      <c r="H44" s="296"/>
      <c r="I44" s="302"/>
      <c r="J44" s="303"/>
      <c r="K44" s="296"/>
      <c r="L44" s="297"/>
      <c r="M44" s="297"/>
      <c r="N44" s="296"/>
      <c r="O44" s="161">
        <v>5</v>
      </c>
      <c r="P44" s="193" t="s">
        <v>142</v>
      </c>
      <c r="Q44" s="161" t="str">
        <f t="shared" si="0"/>
        <v>Probabilidad</v>
      </c>
      <c r="R44" s="161" t="s">
        <v>68</v>
      </c>
      <c r="S44" s="161" t="s">
        <v>69</v>
      </c>
      <c r="T44" s="162">
        <f>VLOOKUP(R44&amp;S44,Hoja1!$Q$4:$R$9,2,0)</f>
        <v>0.45</v>
      </c>
      <c r="U44" s="161" t="s">
        <v>70</v>
      </c>
      <c r="V44" s="161" t="s">
        <v>71</v>
      </c>
      <c r="W44" s="161" t="s">
        <v>72</v>
      </c>
      <c r="X44" s="162">
        <f t="shared" si="19"/>
        <v>0.45</v>
      </c>
      <c r="Y44" s="162" t="str">
        <f>IF(Z44&lt;=20%,'Tabla probabilidad'!$B$5,IF(Z44&lt;=40%,'Tabla probabilidad'!$B$6,IF(Z44&lt;=60%,'Tabla probabilidad'!$B$7,IF(Z44&lt;=80%,'Tabla probabilidad'!$B$8,IF(Z44&lt;=100%,'Tabla probabilidad'!$B$9)))))</f>
        <v>Media</v>
      </c>
      <c r="Z44" s="162">
        <f>IF(R44="Preventivo",(J40-(J40*T44)),IF(R44="Detectivo",(J40-(J40*T44)),IF(R44="Correctivo",(J40))))</f>
        <v>0.55000000000000004</v>
      </c>
      <c r="AA44" s="300"/>
      <c r="AB44" s="300"/>
      <c r="AC44" s="162" t="str">
        <f t="shared" si="1"/>
        <v>Mayor</v>
      </c>
      <c r="AD44" s="162">
        <f t="shared" si="20"/>
        <v>0.8</v>
      </c>
      <c r="AE44" s="300"/>
      <c r="AF44" s="300"/>
      <c r="AG44" s="292"/>
      <c r="AH44" s="296"/>
      <c r="AI44" s="296"/>
      <c r="AJ44" s="296"/>
      <c r="AK44" s="296"/>
      <c r="AL44" s="296"/>
      <c r="AM44" s="296"/>
      <c r="AN44" s="296"/>
    </row>
    <row r="45" spans="1:40" ht="61.5" customHeight="1" x14ac:dyDescent="0.25">
      <c r="A45" s="296">
        <v>8</v>
      </c>
      <c r="B45" s="290" t="s">
        <v>143</v>
      </c>
      <c r="C45" s="296" t="s">
        <v>112</v>
      </c>
      <c r="D45" s="305" t="s">
        <v>144</v>
      </c>
      <c r="E45" s="296" t="s">
        <v>145</v>
      </c>
      <c r="F45" s="296" t="s">
        <v>146</v>
      </c>
      <c r="G45" s="296" t="s">
        <v>147</v>
      </c>
      <c r="H45" s="296">
        <v>20000</v>
      </c>
      <c r="I45" s="302" t="str">
        <f>IF(H45&lt;=2,'Tabla probabilidad'!$B$5,IF(H45&lt;=24,'Tabla probabilidad'!$B$6,IF(H45&lt;=500,'Tabla probabilidad'!$B$7,IF(H45&lt;=5000,'Tabla probabilidad'!$B$8,IF(H45&gt;5000,'Tabla probabilidad'!$B$9)))))</f>
        <v>Muy Alta</v>
      </c>
      <c r="J45" s="303">
        <f>IF(H45&lt;=2,'Tabla probabilidad'!$D$5,IF(H45&lt;=24,'Tabla probabilidad'!$D$6,IF(H45&lt;=500,'Tabla probabilidad'!$D$7,IF(H45&lt;=5000,'Tabla probabilidad'!$D$8,IF(H45&gt;5000,'Tabla probabilidad'!$D$9)))))</f>
        <v>1</v>
      </c>
      <c r="K45" s="296" t="s">
        <v>148</v>
      </c>
      <c r="L45" s="29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9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96" t="str">
        <f>VLOOKUP((I45&amp;L45),Hoja1!$B$4:$C$28,2,0)</f>
        <v xml:space="preserve">Alto </v>
      </c>
      <c r="O45" s="161">
        <v>1</v>
      </c>
      <c r="P45" s="191" t="s">
        <v>149</v>
      </c>
      <c r="Q45" s="161" t="str">
        <f t="shared" si="0"/>
        <v>Probabilidad</v>
      </c>
      <c r="R45" s="161" t="s">
        <v>68</v>
      </c>
      <c r="S45" s="161" t="s">
        <v>69</v>
      </c>
      <c r="T45" s="162">
        <f>VLOOKUP(R45&amp;S45,Hoja1!$Q$4:$R$9,2,0)</f>
        <v>0.45</v>
      </c>
      <c r="U45" s="161" t="s">
        <v>70</v>
      </c>
      <c r="V45" s="161" t="s">
        <v>71</v>
      </c>
      <c r="W45" s="161" t="s">
        <v>72</v>
      </c>
      <c r="X45" s="162">
        <f>IF(Q45="Probabilidad",($J$45*T45),IF(Q45="Impacto"," "))</f>
        <v>0.45</v>
      </c>
      <c r="Y45" s="162" t="str">
        <f>IF(Z45&lt;=20%,'Tabla probabilidad'!$B$5,IF(Z45&lt;=40%,'Tabla probabilidad'!$B$6,IF(Z45&lt;=60%,'Tabla probabilidad'!$B$7,IF(Z45&lt;=80%,'Tabla probabilidad'!$B$8,IF(Z45&lt;=100%,'Tabla probabilidad'!$B$9)))))</f>
        <v>Media</v>
      </c>
      <c r="Z45" s="162">
        <f>IF(R45="Preventivo",(J45-(J45*T45)),IF(R45="Detectivo",(J45-(J45*T45)),IF(R45="Correctivo",(J45))))</f>
        <v>0.55000000000000004</v>
      </c>
      <c r="AA45" s="298" t="str">
        <f>IF(AB45&lt;=20%,'Tabla probabilidad'!$B$5,IF(AB45&lt;=40%,'Tabla probabilidad'!$B$6,IF(AB45&lt;=60%,'Tabla probabilidad'!$B$7,IF(AB45&lt;=80%,'Tabla probabilidad'!$B$8,IF(AB45&lt;=100%,'Tabla probabilidad'!$B$9)))))</f>
        <v>Media</v>
      </c>
      <c r="AB45" s="298">
        <f>AVERAGE(Z45:Z49)</f>
        <v>0.59000000000000008</v>
      </c>
      <c r="AC45" s="162" t="str">
        <f t="shared" si="1"/>
        <v>Mayor</v>
      </c>
      <c r="AD45" s="162">
        <f>IF(Q45="Probabilidad",(($M$45-0)),IF(Q45="Impacto",($M$45-($M$45*T45))))</f>
        <v>0.8</v>
      </c>
      <c r="AE45" s="298" t="str">
        <f>IF(AF45&lt;=20%,"Leve",IF(AF45&lt;=40%,"Menor",IF(AF45&lt;=60%,"Moderado",IF(AF45&lt;=80%,"Mayor",IF(AF45&lt;=100%,"Catastrófico")))))</f>
        <v>Mayor</v>
      </c>
      <c r="AF45" s="298">
        <f>AVERAGE(AD45:AD49)</f>
        <v>0.8</v>
      </c>
      <c r="AG45" s="290" t="str">
        <f>VLOOKUP(AA45&amp;AE45,Hoja1!$B$4:$C$28,2,0)</f>
        <v xml:space="preserve">Alto </v>
      </c>
      <c r="AH45" s="296" t="s">
        <v>73</v>
      </c>
      <c r="AI45" s="296" t="s">
        <v>662</v>
      </c>
      <c r="AJ45" s="296" t="s">
        <v>657</v>
      </c>
      <c r="AK45" s="296" t="s">
        <v>654</v>
      </c>
      <c r="AL45" s="296" t="s">
        <v>655</v>
      </c>
      <c r="AM45" s="296" t="s">
        <v>655</v>
      </c>
      <c r="AN45" s="296"/>
    </row>
    <row r="46" spans="1:40" ht="65.25" customHeight="1" x14ac:dyDescent="0.25">
      <c r="A46" s="296"/>
      <c r="B46" s="291"/>
      <c r="C46" s="296"/>
      <c r="D46" s="306"/>
      <c r="E46" s="296"/>
      <c r="F46" s="296"/>
      <c r="G46" s="296"/>
      <c r="H46" s="296"/>
      <c r="I46" s="302"/>
      <c r="J46" s="303"/>
      <c r="K46" s="296"/>
      <c r="L46" s="297"/>
      <c r="M46" s="297"/>
      <c r="N46" s="296"/>
      <c r="O46" s="161">
        <v>2</v>
      </c>
      <c r="P46" s="191" t="s">
        <v>150</v>
      </c>
      <c r="Q46" s="161" t="str">
        <f t="shared" si="0"/>
        <v>Probabilidad</v>
      </c>
      <c r="R46" s="161" t="s">
        <v>68</v>
      </c>
      <c r="S46" s="161" t="s">
        <v>69</v>
      </c>
      <c r="T46" s="162">
        <f>VLOOKUP(R46&amp;S46,Hoja1!$Q$4:$R$9,2,0)</f>
        <v>0.45</v>
      </c>
      <c r="U46" s="161" t="s">
        <v>70</v>
      </c>
      <c r="V46" s="161" t="s">
        <v>71</v>
      </c>
      <c r="W46" s="161" t="s">
        <v>72</v>
      </c>
      <c r="X46" s="162">
        <f t="shared" ref="X46:X49" si="21">IF(Q46="Probabilidad",($J$45*T46),IF(Q46="Impacto"," "))</f>
        <v>0.45</v>
      </c>
      <c r="Y46" s="162" t="str">
        <f>IF(Z46&lt;=20%,'Tabla probabilidad'!$B$5,IF(Z46&lt;=40%,'Tabla probabilidad'!$B$6,IF(Z46&lt;=60%,'Tabla probabilidad'!$B$7,IF(Z46&lt;=80%,'Tabla probabilidad'!$B$8,IF(Z46&lt;=100%,'Tabla probabilidad'!$B$9)))))</f>
        <v>Media</v>
      </c>
      <c r="Z46" s="162">
        <f>IF(R46="Preventivo",(J45-(J45*T46)),IF(R46="Detectivo",(J45-(J45*T46)),IF(R46="Correctivo",(J45))))</f>
        <v>0.55000000000000004</v>
      </c>
      <c r="AA46" s="299"/>
      <c r="AB46" s="299"/>
      <c r="AC46" s="162" t="str">
        <f t="shared" si="1"/>
        <v>Mayor</v>
      </c>
      <c r="AD46" s="162">
        <f t="shared" ref="AD46:AD49" si="22">IF(Q46="Probabilidad",(($M$45-0)),IF(Q46="Impacto",($M$45-($M$45*T46))))</f>
        <v>0.8</v>
      </c>
      <c r="AE46" s="299"/>
      <c r="AF46" s="299"/>
      <c r="AG46" s="291"/>
      <c r="AH46" s="296"/>
      <c r="AI46" s="296"/>
      <c r="AJ46" s="296"/>
      <c r="AK46" s="296"/>
      <c r="AL46" s="296"/>
      <c r="AM46" s="296"/>
      <c r="AN46" s="296"/>
    </row>
    <row r="47" spans="1:40" ht="96.75" customHeight="1" x14ac:dyDescent="0.25">
      <c r="A47" s="296"/>
      <c r="B47" s="291"/>
      <c r="C47" s="296"/>
      <c r="D47" s="306"/>
      <c r="E47" s="296"/>
      <c r="F47" s="296"/>
      <c r="G47" s="296"/>
      <c r="H47" s="296"/>
      <c r="I47" s="302"/>
      <c r="J47" s="303"/>
      <c r="K47" s="296"/>
      <c r="L47" s="297"/>
      <c r="M47" s="297"/>
      <c r="N47" s="296"/>
      <c r="O47" s="161">
        <v>3</v>
      </c>
      <c r="P47" s="191" t="s">
        <v>151</v>
      </c>
      <c r="Q47" s="161" t="str">
        <f t="shared" si="0"/>
        <v>Probabilidad</v>
      </c>
      <c r="R47" s="161" t="s">
        <v>68</v>
      </c>
      <c r="S47" s="161" t="s">
        <v>69</v>
      </c>
      <c r="T47" s="162">
        <f>VLOOKUP(R47&amp;S47,Hoja1!$Q$4:$R$9,2,0)</f>
        <v>0.45</v>
      </c>
      <c r="U47" s="161" t="s">
        <v>70</v>
      </c>
      <c r="V47" s="161" t="s">
        <v>71</v>
      </c>
      <c r="W47" s="161" t="s">
        <v>72</v>
      </c>
      <c r="X47" s="162">
        <f t="shared" si="21"/>
        <v>0.45</v>
      </c>
      <c r="Y47" s="162" t="str">
        <f>IF(Z47&lt;=20%,'Tabla probabilidad'!$B$5,IF(Z47&lt;=40%,'Tabla probabilidad'!$B$6,IF(Z47&lt;=60%,'Tabla probabilidad'!$B$7,IF(Z47&lt;=80%,'Tabla probabilidad'!$B$8,IF(Z47&lt;=100%,'Tabla probabilidad'!$B$9)))))</f>
        <v>Media</v>
      </c>
      <c r="Z47" s="162">
        <f>IF(R47="Preventivo",(J45-(J45*T47)),IF(R47="Detectivo",(J45-(J45*T47)),IF(R47="Correctivo",(J45))))</f>
        <v>0.55000000000000004</v>
      </c>
      <c r="AA47" s="299"/>
      <c r="AB47" s="299"/>
      <c r="AC47" s="162" t="str">
        <f t="shared" si="1"/>
        <v>Mayor</v>
      </c>
      <c r="AD47" s="162">
        <f t="shared" si="22"/>
        <v>0.8</v>
      </c>
      <c r="AE47" s="299"/>
      <c r="AF47" s="299"/>
      <c r="AG47" s="291"/>
      <c r="AH47" s="296"/>
      <c r="AI47" s="296"/>
      <c r="AJ47" s="296"/>
      <c r="AK47" s="296"/>
      <c r="AL47" s="296"/>
      <c r="AM47" s="296"/>
      <c r="AN47" s="296"/>
    </row>
    <row r="48" spans="1:40" ht="81.75" customHeight="1" x14ac:dyDescent="0.25">
      <c r="A48" s="296"/>
      <c r="B48" s="291"/>
      <c r="C48" s="296"/>
      <c r="D48" s="306"/>
      <c r="E48" s="296"/>
      <c r="F48" s="296"/>
      <c r="G48" s="296"/>
      <c r="H48" s="296"/>
      <c r="I48" s="302"/>
      <c r="J48" s="303"/>
      <c r="K48" s="296"/>
      <c r="L48" s="297"/>
      <c r="M48" s="297"/>
      <c r="N48" s="296"/>
      <c r="O48" s="161">
        <v>4</v>
      </c>
      <c r="P48" s="192" t="s">
        <v>152</v>
      </c>
      <c r="Q48" s="161" t="str">
        <f t="shared" si="0"/>
        <v>Probabilidad</v>
      </c>
      <c r="R48" s="161" t="s">
        <v>109</v>
      </c>
      <c r="S48" s="161" t="s">
        <v>69</v>
      </c>
      <c r="T48" s="162">
        <f>VLOOKUP(R48&amp;S48,Hoja1!$Q$4:$R$9,2,0)</f>
        <v>0.35</v>
      </c>
      <c r="U48" s="161" t="s">
        <v>70</v>
      </c>
      <c r="V48" s="161" t="s">
        <v>71</v>
      </c>
      <c r="W48" s="161" t="s">
        <v>72</v>
      </c>
      <c r="X48" s="162">
        <f t="shared" si="21"/>
        <v>0.35</v>
      </c>
      <c r="Y48" s="162" t="str">
        <f>IF(Z48&lt;=20%,'Tabla probabilidad'!$B$5,IF(Z48&lt;=40%,'Tabla probabilidad'!$B$6,IF(Z48&lt;=60%,'Tabla probabilidad'!$B$7,IF(Z48&lt;=80%,'Tabla probabilidad'!$B$8,IF(Z48&lt;=100%,'Tabla probabilidad'!$B$9)))))</f>
        <v>Alta</v>
      </c>
      <c r="Z48" s="162">
        <f>IF(R48="Preventivo",(J45-(J45*T48)),IF(R48="Detectivo",(J45-(J45*T48)),IF(R48="Correctivo",(J45))))</f>
        <v>0.65</v>
      </c>
      <c r="AA48" s="299"/>
      <c r="AB48" s="299"/>
      <c r="AC48" s="162" t="str">
        <f t="shared" si="1"/>
        <v>Mayor</v>
      </c>
      <c r="AD48" s="162">
        <f t="shared" si="22"/>
        <v>0.8</v>
      </c>
      <c r="AE48" s="299"/>
      <c r="AF48" s="299"/>
      <c r="AG48" s="291"/>
      <c r="AH48" s="296"/>
      <c r="AI48" s="296"/>
      <c r="AJ48" s="296"/>
      <c r="AK48" s="296"/>
      <c r="AL48" s="296"/>
      <c r="AM48" s="296"/>
      <c r="AN48" s="296"/>
    </row>
    <row r="49" spans="1:40" ht="74.25" customHeight="1" x14ac:dyDescent="0.25">
      <c r="A49" s="296"/>
      <c r="B49" s="292"/>
      <c r="C49" s="296"/>
      <c r="D49" s="308"/>
      <c r="E49" s="296"/>
      <c r="F49" s="296"/>
      <c r="G49" s="296"/>
      <c r="H49" s="296"/>
      <c r="I49" s="302"/>
      <c r="J49" s="303"/>
      <c r="K49" s="296"/>
      <c r="L49" s="297"/>
      <c r="M49" s="297"/>
      <c r="N49" s="296"/>
      <c r="O49" s="161">
        <v>5</v>
      </c>
      <c r="P49" s="186" t="s">
        <v>153</v>
      </c>
      <c r="Q49" s="161" t="str">
        <f t="shared" si="0"/>
        <v>Probabilidad</v>
      </c>
      <c r="R49" s="161" t="s">
        <v>109</v>
      </c>
      <c r="S49" s="161" t="s">
        <v>69</v>
      </c>
      <c r="T49" s="162">
        <f>VLOOKUP(R49&amp;S49,Hoja1!$Q$4:$R$9,2,0)</f>
        <v>0.35</v>
      </c>
      <c r="U49" s="161" t="s">
        <v>70</v>
      </c>
      <c r="V49" s="161" t="s">
        <v>71</v>
      </c>
      <c r="W49" s="161" t="s">
        <v>72</v>
      </c>
      <c r="X49" s="162">
        <f t="shared" si="21"/>
        <v>0.35</v>
      </c>
      <c r="Y49" s="162" t="str">
        <f>IF(Z49&lt;=20%,'Tabla probabilidad'!$B$5,IF(Z49&lt;=40%,'Tabla probabilidad'!$B$6,IF(Z49&lt;=60%,'Tabla probabilidad'!$B$7,IF(Z49&lt;=80%,'Tabla probabilidad'!$B$8,IF(Z49&lt;=100%,'Tabla probabilidad'!$B$9)))))</f>
        <v>Alta</v>
      </c>
      <c r="Z49" s="162">
        <f>IF(R49="Preventivo",(J45-(J45*T49)),IF(R49="Detectivo",(J45-(J45*T49)),IF(R49="Correctivo",(J45))))</f>
        <v>0.65</v>
      </c>
      <c r="AA49" s="300"/>
      <c r="AB49" s="300"/>
      <c r="AC49" s="162" t="str">
        <f t="shared" si="1"/>
        <v>Mayor</v>
      </c>
      <c r="AD49" s="162">
        <f t="shared" si="22"/>
        <v>0.8</v>
      </c>
      <c r="AE49" s="300"/>
      <c r="AF49" s="300"/>
      <c r="AG49" s="292"/>
      <c r="AH49" s="296"/>
      <c r="AI49" s="296"/>
      <c r="AJ49" s="296"/>
      <c r="AK49" s="296"/>
      <c r="AL49" s="296"/>
      <c r="AM49" s="296"/>
      <c r="AN49" s="296"/>
    </row>
    <row r="50" spans="1:40" ht="48" customHeight="1" x14ac:dyDescent="0.25">
      <c r="A50" s="296">
        <v>9</v>
      </c>
      <c r="B50" s="290" t="s">
        <v>154</v>
      </c>
      <c r="C50" s="296" t="s">
        <v>88</v>
      </c>
      <c r="D50" s="305" t="s">
        <v>155</v>
      </c>
      <c r="E50" s="296" t="s">
        <v>156</v>
      </c>
      <c r="F50" s="296" t="s">
        <v>157</v>
      </c>
      <c r="G50" s="296" t="s">
        <v>65</v>
      </c>
      <c r="H50" s="296">
        <v>10000</v>
      </c>
      <c r="I50" s="302" t="str">
        <f>IF(H50&lt;=2,'Tabla probabilidad'!$B$5,IF(H50&lt;=24,'Tabla probabilidad'!$B$6,IF(H50&lt;=500,'Tabla probabilidad'!$B$7,IF(H50&lt;=5000,'Tabla probabilidad'!$B$8,IF(H50&gt;5000,'Tabla probabilidad'!$B$9)))))</f>
        <v>Muy Alta</v>
      </c>
      <c r="J50" s="303">
        <f>IF(H50&lt;=2,'Tabla probabilidad'!$D$5,IF(H50&lt;=24,'Tabla probabilidad'!$D$6,IF(H50&lt;=500,'Tabla probabilidad'!$D$7,IF(H50&lt;=5000,'Tabla probabilidad'!$D$8,IF(H50&gt;5000,'Tabla probabilidad'!$D$9)))))</f>
        <v>1</v>
      </c>
      <c r="K50" s="296" t="s">
        <v>102</v>
      </c>
      <c r="L50" s="29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9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96" t="str">
        <f>VLOOKUP((I50&amp;L50),Hoja1!$B$4:$C$28,2,0)</f>
        <v xml:space="preserve">Alto </v>
      </c>
      <c r="O50" s="161">
        <v>1</v>
      </c>
      <c r="P50" s="191" t="s">
        <v>158</v>
      </c>
      <c r="Q50" s="161" t="str">
        <f t="shared" si="0"/>
        <v>Probabilidad</v>
      </c>
      <c r="R50" s="161" t="s">
        <v>68</v>
      </c>
      <c r="S50" s="161" t="s">
        <v>69</v>
      </c>
      <c r="T50" s="162">
        <f>VLOOKUP(R50&amp;S50,Hoja1!$Q$4:$R$9,2,0)</f>
        <v>0.45</v>
      </c>
      <c r="U50" s="161" t="s">
        <v>70</v>
      </c>
      <c r="V50" s="161" t="s">
        <v>71</v>
      </c>
      <c r="W50" s="161" t="s">
        <v>72</v>
      </c>
      <c r="X50" s="162">
        <f>IF(Q50="Probabilidad",($J$50*T50),IF(Q50="Impacto"," "))</f>
        <v>0.45</v>
      </c>
      <c r="Y50" s="162" t="str">
        <f>IF(Z50&lt;=20%,'Tabla probabilidad'!$B$5,IF(Z50&lt;=40%,'Tabla probabilidad'!$B$6,IF(Z50&lt;=60%,'Tabla probabilidad'!$B$7,IF(Z50&lt;=80%,'Tabla probabilidad'!$B$8,IF(Z50&lt;=100%,'Tabla probabilidad'!$B$9)))))</f>
        <v>Media</v>
      </c>
      <c r="Z50" s="162">
        <f>IF(R50="Preventivo",(J50-(J50*T50)),IF(R50="Detectivo",(J50-(J50*T50)),IF(R50="Correctivo",(J50))))</f>
        <v>0.55000000000000004</v>
      </c>
      <c r="AA50" s="298" t="str">
        <f>IF(AB50&lt;=20%,'Tabla probabilidad'!$B$5,IF(AB50&lt;=40%,'Tabla probabilidad'!$B$6,IF(AB50&lt;=60%,'Tabla probabilidad'!$B$7,IF(AB50&lt;=80%,'Tabla probabilidad'!$B$8,IF(AB50&lt;=100%,'Tabla probabilidad'!$B$9)))))</f>
        <v>Media</v>
      </c>
      <c r="AB50" s="298">
        <f>AVERAGE(Z50:Z54)</f>
        <v>0.55000000000000004</v>
      </c>
      <c r="AC50" s="162" t="str">
        <f t="shared" si="1"/>
        <v>Moderado</v>
      </c>
      <c r="AD50" s="162">
        <f>IF(Q50="Probabilidad",(($M$50-0)),IF(Q50="Impacto",($M$50-($M$50*T50))))</f>
        <v>0.6</v>
      </c>
      <c r="AE50" s="298" t="str">
        <f>IF(AF50&lt;=20%,"Leve",IF(AF50&lt;=40%,"Menor",IF(AF50&lt;=60%,"Moderado",IF(AF50&lt;=80%,"Mayor",IF(AF50&lt;=100%,"Catastrófico")))))</f>
        <v>Moderado</v>
      </c>
      <c r="AF50" s="298">
        <f>AVERAGE(AD50:AD54)</f>
        <v>0.6</v>
      </c>
      <c r="AG50" s="290" t="str">
        <f>VLOOKUP(AA50&amp;AE50,Hoja1!$B$4:$C$28,2,0)</f>
        <v>Moderado</v>
      </c>
      <c r="AH50" s="296" t="s">
        <v>94</v>
      </c>
      <c r="AI50" s="296" t="s">
        <v>663</v>
      </c>
      <c r="AJ50" s="296" t="s">
        <v>653</v>
      </c>
      <c r="AK50" s="296" t="s">
        <v>654</v>
      </c>
      <c r="AL50" s="296" t="s">
        <v>655</v>
      </c>
      <c r="AM50" s="296" t="s">
        <v>655</v>
      </c>
      <c r="AN50" s="296"/>
    </row>
    <row r="51" spans="1:40" ht="55.5" customHeight="1" x14ac:dyDescent="0.25">
      <c r="A51" s="296"/>
      <c r="B51" s="291"/>
      <c r="C51" s="296"/>
      <c r="D51" s="306"/>
      <c r="E51" s="296"/>
      <c r="F51" s="296"/>
      <c r="G51" s="296"/>
      <c r="H51" s="296"/>
      <c r="I51" s="302"/>
      <c r="J51" s="303"/>
      <c r="K51" s="296"/>
      <c r="L51" s="297"/>
      <c r="M51" s="297"/>
      <c r="N51" s="296"/>
      <c r="O51" s="161">
        <v>2</v>
      </c>
      <c r="P51" s="191" t="s">
        <v>159</v>
      </c>
      <c r="Q51" s="161" t="str">
        <f t="shared" si="0"/>
        <v>Probabilidad</v>
      </c>
      <c r="R51" s="161" t="s">
        <v>68</v>
      </c>
      <c r="S51" s="161" t="s">
        <v>69</v>
      </c>
      <c r="T51" s="162">
        <f>VLOOKUP(R51&amp;S51,Hoja1!$Q$4:$R$9,2,0)</f>
        <v>0.45</v>
      </c>
      <c r="U51" s="161" t="s">
        <v>70</v>
      </c>
      <c r="V51" s="161" t="s">
        <v>71</v>
      </c>
      <c r="W51" s="161" t="s">
        <v>72</v>
      </c>
      <c r="X51" s="162">
        <f t="shared" ref="X51:X54" si="23">IF(Q51="Probabilidad",($J$50*T51),IF(Q51="Impacto"," "))</f>
        <v>0.45</v>
      </c>
      <c r="Y51" s="162" t="str">
        <f>IF(Z51&lt;=20%,'Tabla probabilidad'!$B$5,IF(Z51&lt;=40%,'Tabla probabilidad'!$B$6,IF(Z51&lt;=60%,'Tabla probabilidad'!$B$7,IF(Z51&lt;=80%,'Tabla probabilidad'!$B$8,IF(Z51&lt;=100%,'Tabla probabilidad'!$B$9)))))</f>
        <v>Media</v>
      </c>
      <c r="Z51" s="162">
        <f>IF(R51="Preventivo",(J50-(J50*T51)),IF(R51="Detectivo",(J50-(J50*T51)),IF(R51="Correctivo",(J50))))</f>
        <v>0.55000000000000004</v>
      </c>
      <c r="AA51" s="299"/>
      <c r="AB51" s="299"/>
      <c r="AC51" s="162" t="str">
        <f t="shared" si="1"/>
        <v>Moderado</v>
      </c>
      <c r="AD51" s="162">
        <f t="shared" ref="AD51:AD54" si="24">IF(Q51="Probabilidad",(($M$50-0)),IF(Q51="Impacto",($M$50-($M$50*T51))))</f>
        <v>0.6</v>
      </c>
      <c r="AE51" s="299"/>
      <c r="AF51" s="299"/>
      <c r="AG51" s="291"/>
      <c r="AH51" s="296"/>
      <c r="AI51" s="296"/>
      <c r="AJ51" s="296"/>
      <c r="AK51" s="296"/>
      <c r="AL51" s="296"/>
      <c r="AM51" s="296"/>
      <c r="AN51" s="296"/>
    </row>
    <row r="52" spans="1:40" ht="42" customHeight="1" x14ac:dyDescent="0.25">
      <c r="A52" s="296"/>
      <c r="B52" s="291"/>
      <c r="C52" s="296"/>
      <c r="D52" s="306"/>
      <c r="E52" s="296"/>
      <c r="F52" s="296"/>
      <c r="G52" s="296"/>
      <c r="H52" s="296"/>
      <c r="I52" s="302"/>
      <c r="J52" s="303"/>
      <c r="K52" s="296"/>
      <c r="L52" s="297"/>
      <c r="M52" s="297"/>
      <c r="N52" s="296"/>
      <c r="O52" s="161">
        <v>3</v>
      </c>
      <c r="P52" s="191" t="s">
        <v>160</v>
      </c>
      <c r="Q52" s="161" t="str">
        <f t="shared" si="0"/>
        <v>Probabilidad</v>
      </c>
      <c r="R52" s="161" t="s">
        <v>68</v>
      </c>
      <c r="S52" s="161" t="s">
        <v>69</v>
      </c>
      <c r="T52" s="162">
        <f>VLOOKUP(R52&amp;S52,Hoja1!$Q$4:$R$9,2,0)</f>
        <v>0.45</v>
      </c>
      <c r="U52" s="161" t="s">
        <v>70</v>
      </c>
      <c r="V52" s="161" t="s">
        <v>71</v>
      </c>
      <c r="W52" s="161" t="s">
        <v>72</v>
      </c>
      <c r="X52" s="162">
        <f t="shared" si="23"/>
        <v>0.45</v>
      </c>
      <c r="Y52" s="162" t="str">
        <f>IF(Z52&lt;=20%,'Tabla probabilidad'!$B$5,IF(Z52&lt;=40%,'Tabla probabilidad'!$B$6,IF(Z52&lt;=60%,'Tabla probabilidad'!$B$7,IF(Z52&lt;=80%,'Tabla probabilidad'!$B$8,IF(Z52&lt;=100%,'Tabla probabilidad'!$B$9)))))</f>
        <v>Media</v>
      </c>
      <c r="Z52" s="162">
        <f>IF(R52="Preventivo",(J50-(J50*T52)),IF(R52="Detectivo",(J50-(J50*T52)),IF(R52="Correctivo",(J50))))</f>
        <v>0.55000000000000004</v>
      </c>
      <c r="AA52" s="299"/>
      <c r="AB52" s="299"/>
      <c r="AC52" s="162" t="str">
        <f t="shared" si="1"/>
        <v>Moderado</v>
      </c>
      <c r="AD52" s="162">
        <f t="shared" si="24"/>
        <v>0.6</v>
      </c>
      <c r="AE52" s="299"/>
      <c r="AF52" s="299"/>
      <c r="AG52" s="291"/>
      <c r="AH52" s="296"/>
      <c r="AI52" s="296"/>
      <c r="AJ52" s="296"/>
      <c r="AK52" s="296"/>
      <c r="AL52" s="296"/>
      <c r="AM52" s="296"/>
      <c r="AN52" s="296"/>
    </row>
    <row r="53" spans="1:40" ht="96.75" customHeight="1" x14ac:dyDescent="0.25">
      <c r="A53" s="296"/>
      <c r="B53" s="291"/>
      <c r="C53" s="296"/>
      <c r="D53" s="306"/>
      <c r="E53" s="296"/>
      <c r="F53" s="296"/>
      <c r="G53" s="296"/>
      <c r="H53" s="296"/>
      <c r="I53" s="302"/>
      <c r="J53" s="303"/>
      <c r="K53" s="296"/>
      <c r="L53" s="297"/>
      <c r="M53" s="297"/>
      <c r="N53" s="296"/>
      <c r="O53" s="161">
        <v>4</v>
      </c>
      <c r="P53" s="192" t="s">
        <v>161</v>
      </c>
      <c r="Q53" s="161" t="str">
        <f t="shared" si="0"/>
        <v>Probabilidad</v>
      </c>
      <c r="R53" s="161" t="s">
        <v>68</v>
      </c>
      <c r="S53" s="161" t="s">
        <v>69</v>
      </c>
      <c r="T53" s="162">
        <f>VLOOKUP(R53&amp;S53,Hoja1!$Q$4:$R$9,2,0)</f>
        <v>0.45</v>
      </c>
      <c r="U53" s="161" t="s">
        <v>70</v>
      </c>
      <c r="V53" s="161" t="s">
        <v>71</v>
      </c>
      <c r="W53" s="161" t="s">
        <v>72</v>
      </c>
      <c r="X53" s="162">
        <f t="shared" si="23"/>
        <v>0.45</v>
      </c>
      <c r="Y53" s="162" t="str">
        <f>IF(Z53&lt;=20%,'Tabla probabilidad'!$B$5,IF(Z53&lt;=40%,'Tabla probabilidad'!$B$6,IF(Z53&lt;=60%,'Tabla probabilidad'!$B$7,IF(Z53&lt;=80%,'Tabla probabilidad'!$B$8,IF(Z53&lt;=100%,'Tabla probabilidad'!$B$9)))))</f>
        <v>Media</v>
      </c>
      <c r="Z53" s="162">
        <f>IF(R53="Preventivo",(J50-(J50*T53)),IF(R53="Detectivo",(J50-(J50*T53)),IF(R53="Correctivo",(J50))))</f>
        <v>0.55000000000000004</v>
      </c>
      <c r="AA53" s="299"/>
      <c r="AB53" s="299"/>
      <c r="AC53" s="162" t="str">
        <f t="shared" si="1"/>
        <v>Moderado</v>
      </c>
      <c r="AD53" s="162">
        <f t="shared" si="24"/>
        <v>0.6</v>
      </c>
      <c r="AE53" s="299"/>
      <c r="AF53" s="299"/>
      <c r="AG53" s="291"/>
      <c r="AH53" s="296"/>
      <c r="AI53" s="296"/>
      <c r="AJ53" s="296"/>
      <c r="AK53" s="296"/>
      <c r="AL53" s="296"/>
      <c r="AM53" s="296"/>
      <c r="AN53" s="296"/>
    </row>
    <row r="54" spans="1:40" ht="104.25" customHeight="1" x14ac:dyDescent="0.25">
      <c r="A54" s="290"/>
      <c r="B54" s="292"/>
      <c r="C54" s="296"/>
      <c r="D54" s="306"/>
      <c r="E54" s="290"/>
      <c r="F54" s="290"/>
      <c r="G54" s="290"/>
      <c r="H54" s="290"/>
      <c r="I54" s="307"/>
      <c r="J54" s="298"/>
      <c r="K54" s="296"/>
      <c r="L54" s="297"/>
      <c r="M54" s="297"/>
      <c r="N54" s="290"/>
      <c r="O54" s="187">
        <v>5</v>
      </c>
      <c r="P54" s="191" t="s">
        <v>162</v>
      </c>
      <c r="Q54" s="187" t="str">
        <f t="shared" si="0"/>
        <v>Probabilidad</v>
      </c>
      <c r="R54" s="187" t="s">
        <v>68</v>
      </c>
      <c r="S54" s="187" t="s">
        <v>69</v>
      </c>
      <c r="T54" s="188">
        <f>VLOOKUP(R54&amp;S54,Hoja1!$Q$4:$R$9,2,0)</f>
        <v>0.45</v>
      </c>
      <c r="U54" s="187" t="s">
        <v>70</v>
      </c>
      <c r="V54" s="187" t="s">
        <v>71</v>
      </c>
      <c r="W54" s="187" t="s">
        <v>72</v>
      </c>
      <c r="X54" s="188">
        <f t="shared" si="23"/>
        <v>0.45</v>
      </c>
      <c r="Y54" s="188" t="str">
        <f>IF(Z54&lt;=20%,'Tabla probabilidad'!$B$5,IF(Z54&lt;=40%,'Tabla probabilidad'!$B$6,IF(Z54&lt;=60%,'Tabla probabilidad'!$B$7,IF(Z54&lt;=80%,'Tabla probabilidad'!$B$8,IF(Z54&lt;=100%,'Tabla probabilidad'!$B$9)))))</f>
        <v>Media</v>
      </c>
      <c r="Z54" s="188">
        <f>IF(R54="Preventivo",(J50-(J50*T54)),IF(R54="Detectivo",(J50-(J50*T54)),IF(R54="Correctivo",(J50))))</f>
        <v>0.55000000000000004</v>
      </c>
      <c r="AA54" s="299"/>
      <c r="AB54" s="299"/>
      <c r="AC54" s="188" t="str">
        <f t="shared" si="1"/>
        <v>Moderado</v>
      </c>
      <c r="AD54" s="188">
        <f t="shared" si="24"/>
        <v>0.6</v>
      </c>
      <c r="AE54" s="299"/>
      <c r="AF54" s="299"/>
      <c r="AG54" s="291"/>
      <c r="AH54" s="296"/>
      <c r="AI54" s="296"/>
      <c r="AJ54" s="296"/>
      <c r="AK54" s="296"/>
      <c r="AL54" s="296"/>
      <c r="AM54" s="296"/>
      <c r="AN54" s="296"/>
    </row>
    <row r="55" spans="1:40" ht="123.75" customHeight="1" x14ac:dyDescent="0.25">
      <c r="A55" s="296">
        <v>10</v>
      </c>
      <c r="B55" s="290" t="s">
        <v>163</v>
      </c>
      <c r="C55" s="296" t="s">
        <v>164</v>
      </c>
      <c r="D55" s="301" t="s">
        <v>165</v>
      </c>
      <c r="E55" s="296" t="s">
        <v>166</v>
      </c>
      <c r="F55" s="296" t="s">
        <v>167</v>
      </c>
      <c r="G55" s="296" t="s">
        <v>168</v>
      </c>
      <c r="H55" s="296">
        <v>3000</v>
      </c>
      <c r="I55" s="302" t="str">
        <f>IF(H55&lt;=2,'Tabla probabilidad'!$B$5,IF(H55&lt;=24,'Tabla probabilidad'!$B$6,IF(H55&lt;=500,'Tabla probabilidad'!$B$7,IF(H55&lt;=5000,'Tabla probabilidad'!$B$8,IF(H55&gt;5000,'Tabla probabilidad'!$B$9)))))</f>
        <v>Alta</v>
      </c>
      <c r="J55" s="303">
        <f>IF(H55&lt;=2,'Tabla probabilidad'!$D$5,IF(H55&lt;=24,'Tabla probabilidad'!$D$6,IF(H55&lt;=500,'Tabla probabilidad'!$D$7,IF(H55&lt;=5000,'Tabla probabilidad'!$D$8,IF(H55&gt;5000,'Tabla probabilidad'!$D$9)))))</f>
        <v>0.8</v>
      </c>
      <c r="K55" s="296" t="s">
        <v>117</v>
      </c>
      <c r="L55" s="29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9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96" t="str">
        <f>VLOOKUP((I55&amp;L55),Hoja1!$B$4:$C$28,2,0)</f>
        <v xml:space="preserve">Alto </v>
      </c>
      <c r="O55" s="161">
        <v>1</v>
      </c>
      <c r="P55" s="178" t="s">
        <v>169</v>
      </c>
      <c r="Q55" s="161" t="str">
        <f t="shared" si="0"/>
        <v>Probabilidad</v>
      </c>
      <c r="R55" s="161" t="s">
        <v>68</v>
      </c>
      <c r="S55" s="161" t="s">
        <v>69</v>
      </c>
      <c r="T55" s="162">
        <f>VLOOKUP(R55&amp;S55,Hoja1!$Q$4:$R$9,2,0)</f>
        <v>0.45</v>
      </c>
      <c r="U55" s="161" t="s">
        <v>70</v>
      </c>
      <c r="V55" s="161" t="s">
        <v>71</v>
      </c>
      <c r="W55" s="161" t="s">
        <v>72</v>
      </c>
      <c r="X55" s="162">
        <f>IF(Q55="Probabilidad",($J$55*T55),IF(Q55="Impacto"," "))</f>
        <v>0.36000000000000004</v>
      </c>
      <c r="Y55" s="162" t="str">
        <f>IF(Z55&lt;=20%,'Tabla probabilidad'!$B$5,IF(Z55&lt;=40%,'Tabla probabilidad'!$B$6,IF(Z55&lt;=60%,'Tabla probabilidad'!$B$7,IF(Z55&lt;=80%,'Tabla probabilidad'!$B$8,IF(Z55&lt;=100%,'Tabla probabilidad'!$B$9)))))</f>
        <v>Media</v>
      </c>
      <c r="Z55" s="162">
        <f>IF(R55="Preventivo",(J55-(J55*T55)),IF(R55="Detectivo",(J55-(J55*T55)),IF(R55="Correctivo",(J55))))</f>
        <v>0.44</v>
      </c>
      <c r="AA55" s="298" t="str">
        <f>IF(AB55&lt;=20%,'Tabla probabilidad'!$B$5,IF(AB55&lt;=40%,'Tabla probabilidad'!$B$6,IF(AB55&lt;=60%,'Tabla probabilidad'!$B$7,IF(AB55&lt;=80%,'Tabla probabilidad'!$B$8,IF(AB55&lt;=100%,'Tabla probabilidad'!$B$9)))))</f>
        <v>Media</v>
      </c>
      <c r="AB55" s="298">
        <f>AVERAGE(Z55:Z59)</f>
        <v>0.45599999999999996</v>
      </c>
      <c r="AC55" s="162" t="str">
        <f t="shared" si="1"/>
        <v>Moderado</v>
      </c>
      <c r="AD55" s="162">
        <f>IF(Q55="Probabilidad",(($M$55-0)),IF(Q55="Impacto",($M$55-($M$55*T55))))</f>
        <v>0.6</v>
      </c>
      <c r="AE55" s="298" t="str">
        <f>IF(AF55&lt;=20%,"Leve",IF(AF55&lt;=40%,"Menor",IF(AF55&lt;=60%,"Moderado",IF(AF55&lt;=80%,"Mayor",IF(AF55&lt;=100%,"Catastrófico")))))</f>
        <v>Moderado</v>
      </c>
      <c r="AF55" s="298">
        <f>AVERAGE(AD55:AD59)</f>
        <v>0.6</v>
      </c>
      <c r="AG55" s="290" t="str">
        <f>VLOOKUP(AA55&amp;AE55,Hoja1!$B$4:$C$28,2,0)</f>
        <v>Moderado</v>
      </c>
      <c r="AH55" s="296" t="s">
        <v>73</v>
      </c>
      <c r="AI55" s="296" t="s">
        <v>664</v>
      </c>
      <c r="AJ55" s="296" t="s">
        <v>657</v>
      </c>
      <c r="AK55" s="296" t="s">
        <v>665</v>
      </c>
      <c r="AL55" s="296" t="s">
        <v>655</v>
      </c>
      <c r="AM55" s="296" t="s">
        <v>655</v>
      </c>
      <c r="AN55" s="296"/>
    </row>
    <row r="56" spans="1:40" ht="82.5" customHeight="1" x14ac:dyDescent="0.25">
      <c r="A56" s="296"/>
      <c r="B56" s="291"/>
      <c r="C56" s="296"/>
      <c r="D56" s="301"/>
      <c r="E56" s="296"/>
      <c r="F56" s="296"/>
      <c r="G56" s="296"/>
      <c r="H56" s="296"/>
      <c r="I56" s="302"/>
      <c r="J56" s="303"/>
      <c r="K56" s="296"/>
      <c r="L56" s="297"/>
      <c r="M56" s="297"/>
      <c r="N56" s="296"/>
      <c r="O56" s="161">
        <v>2</v>
      </c>
      <c r="P56" s="178" t="s">
        <v>170</v>
      </c>
      <c r="Q56" s="161" t="str">
        <f t="shared" si="0"/>
        <v>Probabilidad</v>
      </c>
      <c r="R56" s="161" t="s">
        <v>68</v>
      </c>
      <c r="S56" s="161" t="s">
        <v>69</v>
      </c>
      <c r="T56" s="162">
        <f>VLOOKUP(R56&amp;S56,Hoja1!$Q$4:$R$9,2,0)</f>
        <v>0.45</v>
      </c>
      <c r="U56" s="161" t="s">
        <v>70</v>
      </c>
      <c r="V56" s="161" t="s">
        <v>71</v>
      </c>
      <c r="W56" s="161" t="s">
        <v>72</v>
      </c>
      <c r="X56" s="162">
        <f t="shared" ref="X56:X59" si="25">IF(Q56="Probabilidad",($J$55*T56),IF(Q56="Impacto"," "))</f>
        <v>0.36000000000000004</v>
      </c>
      <c r="Y56" s="162" t="str">
        <f>IF(Z56&lt;=20%,'Tabla probabilidad'!$B$5,IF(Z56&lt;=40%,'Tabla probabilidad'!$B$6,IF(Z56&lt;=60%,'Tabla probabilidad'!$B$7,IF(Z56&lt;=80%,'Tabla probabilidad'!$B$8,IF(Z56&lt;=100%,'Tabla probabilidad'!$B$9)))))</f>
        <v>Media</v>
      </c>
      <c r="Z56" s="162">
        <f>IF(R56="Preventivo",(J55-(J55*T56)),IF(R56="Detectivo",(J55-(J55*T56)),IF(R56="Correctivo",(J55))))</f>
        <v>0.44</v>
      </c>
      <c r="AA56" s="299"/>
      <c r="AB56" s="299"/>
      <c r="AC56" s="162" t="str">
        <f t="shared" si="1"/>
        <v>Moderado</v>
      </c>
      <c r="AD56" s="162">
        <f t="shared" ref="AD56:AD59" si="26">IF(Q56="Probabilidad",(($M$55-0)),IF(Q56="Impacto",($M$55-($M$55*T56))))</f>
        <v>0.6</v>
      </c>
      <c r="AE56" s="299"/>
      <c r="AF56" s="299"/>
      <c r="AG56" s="291"/>
      <c r="AH56" s="296"/>
      <c r="AI56" s="296"/>
      <c r="AJ56" s="296"/>
      <c r="AK56" s="296"/>
      <c r="AL56" s="296"/>
      <c r="AM56" s="296"/>
      <c r="AN56" s="296"/>
    </row>
    <row r="57" spans="1:40" ht="51" customHeight="1" x14ac:dyDescent="0.25">
      <c r="A57" s="296"/>
      <c r="B57" s="291"/>
      <c r="C57" s="296"/>
      <c r="D57" s="301"/>
      <c r="E57" s="296"/>
      <c r="F57" s="296"/>
      <c r="G57" s="296"/>
      <c r="H57" s="296"/>
      <c r="I57" s="302"/>
      <c r="J57" s="303"/>
      <c r="K57" s="296"/>
      <c r="L57" s="297"/>
      <c r="M57" s="297"/>
      <c r="N57" s="296"/>
      <c r="O57" s="161">
        <v>3</v>
      </c>
      <c r="P57" s="178" t="s">
        <v>171</v>
      </c>
      <c r="Q57" s="161" t="str">
        <f t="shared" si="0"/>
        <v>Probabilidad</v>
      </c>
      <c r="R57" s="161" t="s">
        <v>109</v>
      </c>
      <c r="S57" s="161" t="s">
        <v>69</v>
      </c>
      <c r="T57" s="162">
        <f>VLOOKUP(R57&amp;S57,Hoja1!$Q$4:$R$9,2,0)</f>
        <v>0.35</v>
      </c>
      <c r="U57" s="161" t="s">
        <v>70</v>
      </c>
      <c r="V57" s="161" t="s">
        <v>71</v>
      </c>
      <c r="W57" s="161" t="s">
        <v>72</v>
      </c>
      <c r="X57" s="162">
        <f t="shared" si="25"/>
        <v>0.27999999999999997</v>
      </c>
      <c r="Y57" s="162" t="str">
        <f>IF(Z57&lt;=20%,'Tabla probabilidad'!$B$5,IF(Z57&lt;=40%,'Tabla probabilidad'!$B$6,IF(Z57&lt;=60%,'Tabla probabilidad'!$B$7,IF(Z57&lt;=80%,'Tabla probabilidad'!$B$8,IF(Z57&lt;=100%,'Tabla probabilidad'!$B$9)))))</f>
        <v>Media</v>
      </c>
      <c r="Z57" s="162">
        <f>IF(R57="Preventivo",(J55-(J55*T57)),IF(R57="Detectivo",(J55-(J55*T57)),IF(R57="Correctivo",(J55))))</f>
        <v>0.52</v>
      </c>
      <c r="AA57" s="299"/>
      <c r="AB57" s="299"/>
      <c r="AC57" s="162" t="str">
        <f t="shared" si="1"/>
        <v>Moderado</v>
      </c>
      <c r="AD57" s="162">
        <f t="shared" si="26"/>
        <v>0.6</v>
      </c>
      <c r="AE57" s="299"/>
      <c r="AF57" s="299"/>
      <c r="AG57" s="291"/>
      <c r="AH57" s="296"/>
      <c r="AI57" s="296"/>
      <c r="AJ57" s="296"/>
      <c r="AK57" s="296"/>
      <c r="AL57" s="296"/>
      <c r="AM57" s="296"/>
      <c r="AN57" s="296"/>
    </row>
    <row r="58" spans="1:40" ht="123" customHeight="1" x14ac:dyDescent="0.25">
      <c r="A58" s="296"/>
      <c r="B58" s="291"/>
      <c r="C58" s="296"/>
      <c r="D58" s="301"/>
      <c r="E58" s="296"/>
      <c r="F58" s="296"/>
      <c r="G58" s="296"/>
      <c r="H58" s="296"/>
      <c r="I58" s="302"/>
      <c r="J58" s="303"/>
      <c r="K58" s="296"/>
      <c r="L58" s="297"/>
      <c r="M58" s="297"/>
      <c r="N58" s="296"/>
      <c r="O58" s="161">
        <v>4</v>
      </c>
      <c r="P58" s="178" t="s">
        <v>172</v>
      </c>
      <c r="Q58" s="161" t="str">
        <f t="shared" si="0"/>
        <v>Probabilidad</v>
      </c>
      <c r="R58" s="161" t="s">
        <v>68</v>
      </c>
      <c r="S58" s="161" t="s">
        <v>69</v>
      </c>
      <c r="T58" s="162">
        <f>VLOOKUP(R58&amp;S58,Hoja1!$Q$4:$R$9,2,0)</f>
        <v>0.45</v>
      </c>
      <c r="U58" s="161" t="s">
        <v>70</v>
      </c>
      <c r="V58" s="161" t="s">
        <v>71</v>
      </c>
      <c r="W58" s="161" t="s">
        <v>72</v>
      </c>
      <c r="X58" s="162">
        <f t="shared" si="25"/>
        <v>0.36000000000000004</v>
      </c>
      <c r="Y58" s="162" t="str">
        <f>IF(Z58&lt;=20%,'Tabla probabilidad'!$B$5,IF(Z58&lt;=40%,'Tabla probabilidad'!$B$6,IF(Z58&lt;=60%,'Tabla probabilidad'!$B$7,IF(Z58&lt;=80%,'Tabla probabilidad'!$B$8,IF(Z58&lt;=100%,'Tabla probabilidad'!$B$9)))))</f>
        <v>Media</v>
      </c>
      <c r="Z58" s="162">
        <f>IF(R58="Preventivo",(J55-(J55*T58)),IF(R58="Detectivo",(J55-(J55*T58)),IF(R58="Correctivo",(J55))))</f>
        <v>0.44</v>
      </c>
      <c r="AA58" s="299"/>
      <c r="AB58" s="299"/>
      <c r="AC58" s="162" t="str">
        <f t="shared" si="1"/>
        <v>Moderado</v>
      </c>
      <c r="AD58" s="162">
        <f t="shared" si="26"/>
        <v>0.6</v>
      </c>
      <c r="AE58" s="299"/>
      <c r="AF58" s="299"/>
      <c r="AG58" s="291"/>
      <c r="AH58" s="296"/>
      <c r="AI58" s="296"/>
      <c r="AJ58" s="296"/>
      <c r="AK58" s="296"/>
      <c r="AL58" s="296"/>
      <c r="AM58" s="296"/>
      <c r="AN58" s="296"/>
    </row>
    <row r="59" spans="1:40" ht="174" customHeight="1" x14ac:dyDescent="0.25">
      <c r="A59" s="296"/>
      <c r="B59" s="292"/>
      <c r="C59" s="296"/>
      <c r="D59" s="301"/>
      <c r="E59" s="296"/>
      <c r="F59" s="296"/>
      <c r="G59" s="296"/>
      <c r="H59" s="296"/>
      <c r="I59" s="302"/>
      <c r="J59" s="303"/>
      <c r="K59" s="296"/>
      <c r="L59" s="297"/>
      <c r="M59" s="297"/>
      <c r="N59" s="296"/>
      <c r="O59" s="161">
        <v>5</v>
      </c>
      <c r="P59" s="179" t="s">
        <v>173</v>
      </c>
      <c r="Q59" s="161" t="str">
        <f t="shared" si="0"/>
        <v>Probabilidad</v>
      </c>
      <c r="R59" s="161" t="s">
        <v>68</v>
      </c>
      <c r="S59" s="161" t="s">
        <v>69</v>
      </c>
      <c r="T59" s="162">
        <f>VLOOKUP(R59&amp;S59,Hoja1!$Q$4:$R$9,2,0)</f>
        <v>0.45</v>
      </c>
      <c r="U59" s="161" t="s">
        <v>70</v>
      </c>
      <c r="V59" s="161" t="s">
        <v>71</v>
      </c>
      <c r="W59" s="161" t="s">
        <v>72</v>
      </c>
      <c r="X59" s="162">
        <f t="shared" si="25"/>
        <v>0.36000000000000004</v>
      </c>
      <c r="Y59" s="162" t="str">
        <f>IF(Z59&lt;=20%,'Tabla probabilidad'!$B$5,IF(Z59&lt;=40%,'Tabla probabilidad'!$B$6,IF(Z59&lt;=60%,'Tabla probabilidad'!$B$7,IF(Z59&lt;=80%,'Tabla probabilidad'!$B$8,IF(Z59&lt;=100%,'Tabla probabilidad'!$B$9)))))</f>
        <v>Media</v>
      </c>
      <c r="Z59" s="162">
        <f>IF(R59="Preventivo",(J55-(J55*T59)),IF(R59="Detectivo",(J55-(J55*T59)),IF(R59="Correctivo",(J55))))</f>
        <v>0.44</v>
      </c>
      <c r="AA59" s="300"/>
      <c r="AB59" s="300"/>
      <c r="AC59" s="162" t="str">
        <f t="shared" si="1"/>
        <v>Moderado</v>
      </c>
      <c r="AD59" s="162">
        <f t="shared" si="26"/>
        <v>0.6</v>
      </c>
      <c r="AE59" s="300"/>
      <c r="AF59" s="300"/>
      <c r="AG59" s="292"/>
      <c r="AH59" s="296"/>
      <c r="AI59" s="296"/>
      <c r="AJ59" s="296"/>
      <c r="AK59" s="296"/>
      <c r="AL59" s="296"/>
      <c r="AM59" s="296"/>
      <c r="AN59" s="296"/>
    </row>
    <row r="60" spans="1:40" ht="42.75" customHeight="1" x14ac:dyDescent="0.25"/>
  </sheetData>
  <mergeCells count="306">
    <mergeCell ref="A55:A59"/>
    <mergeCell ref="B55:B59"/>
    <mergeCell ref="C55:C59"/>
    <mergeCell ref="D55:D59"/>
    <mergeCell ref="E55:E59"/>
    <mergeCell ref="F55:F59"/>
    <mergeCell ref="G55:G59"/>
    <mergeCell ref="H55:H59"/>
    <mergeCell ref="AG50:AG54"/>
    <mergeCell ref="M50:M54"/>
    <mergeCell ref="N50:N54"/>
    <mergeCell ref="AA55:AA59"/>
    <mergeCell ref="AB55:AB59"/>
    <mergeCell ref="AE55:AE59"/>
    <mergeCell ref="AF55:AF59"/>
    <mergeCell ref="AG55:AG59"/>
    <mergeCell ref="L50:L54"/>
    <mergeCell ref="I55:I59"/>
    <mergeCell ref="J55:J59"/>
    <mergeCell ref="K55:K59"/>
    <mergeCell ref="L55:L59"/>
    <mergeCell ref="M55:M59"/>
    <mergeCell ref="N55:N59"/>
    <mergeCell ref="AM50:AM54"/>
    <mergeCell ref="AN50:AN54"/>
    <mergeCell ref="AH50:AH54"/>
    <mergeCell ref="AI50:AI54"/>
    <mergeCell ref="AJ50:AJ54"/>
    <mergeCell ref="AK50:AK54"/>
    <mergeCell ref="AL50:AL54"/>
    <mergeCell ref="AI55:AI59"/>
    <mergeCell ref="AJ55:AJ59"/>
    <mergeCell ref="AK55:AK59"/>
    <mergeCell ref="AL55:AL59"/>
    <mergeCell ref="AM55:AM59"/>
    <mergeCell ref="AN55:AN59"/>
    <mergeCell ref="AH55:AH59"/>
    <mergeCell ref="A50:A54"/>
    <mergeCell ref="B50:B54"/>
    <mergeCell ref="C50:C54"/>
    <mergeCell ref="D50:D54"/>
    <mergeCell ref="E50:E54"/>
    <mergeCell ref="F50:F54"/>
    <mergeCell ref="AI45:AI49"/>
    <mergeCell ref="AJ45:AJ49"/>
    <mergeCell ref="AK45:AK49"/>
    <mergeCell ref="I45:I49"/>
    <mergeCell ref="J45:J49"/>
    <mergeCell ref="K45:K49"/>
    <mergeCell ref="L45:L49"/>
    <mergeCell ref="M45:M49"/>
    <mergeCell ref="N45:N49"/>
    <mergeCell ref="AA50:AA54"/>
    <mergeCell ref="AB50:AB54"/>
    <mergeCell ref="AE50:AE54"/>
    <mergeCell ref="AF50:AF54"/>
    <mergeCell ref="G50:G54"/>
    <mergeCell ref="H50:H54"/>
    <mergeCell ref="I50:I54"/>
    <mergeCell ref="J50:J54"/>
    <mergeCell ref="K50:K54"/>
    <mergeCell ref="AL45:AL49"/>
    <mergeCell ref="AM45:AM49"/>
    <mergeCell ref="AN45:AN49"/>
    <mergeCell ref="AA45:AA49"/>
    <mergeCell ref="AB45:AB49"/>
    <mergeCell ref="AE45:AE49"/>
    <mergeCell ref="AF45:AF49"/>
    <mergeCell ref="AG45:AG49"/>
    <mergeCell ref="AH45:AH49"/>
    <mergeCell ref="AM40:AM44"/>
    <mergeCell ref="AN40:AN44"/>
    <mergeCell ref="A45:A49"/>
    <mergeCell ref="B45:B49"/>
    <mergeCell ref="C45:C49"/>
    <mergeCell ref="D45:D49"/>
    <mergeCell ref="E45:E49"/>
    <mergeCell ref="F45:F49"/>
    <mergeCell ref="G45:G49"/>
    <mergeCell ref="H45:H49"/>
    <mergeCell ref="AG40:AG44"/>
    <mergeCell ref="AH40:AH44"/>
    <mergeCell ref="AI40:AI44"/>
    <mergeCell ref="AJ40:AJ44"/>
    <mergeCell ref="AK40:AK44"/>
    <mergeCell ref="AL40:AL44"/>
    <mergeCell ref="M40:M44"/>
    <mergeCell ref="N40:N44"/>
    <mergeCell ref="AA40:AA44"/>
    <mergeCell ref="AB40:AB44"/>
    <mergeCell ref="AE40:AE44"/>
    <mergeCell ref="AF40:AF44"/>
    <mergeCell ref="G40:G44"/>
    <mergeCell ref="H40:H44"/>
    <mergeCell ref="I40:I44"/>
    <mergeCell ref="J40:J44"/>
    <mergeCell ref="K40:K44"/>
    <mergeCell ref="L40:L44"/>
    <mergeCell ref="A40:A44"/>
    <mergeCell ref="B40:B44"/>
    <mergeCell ref="C40:C44"/>
    <mergeCell ref="D40:D44"/>
    <mergeCell ref="E40:E44"/>
    <mergeCell ref="F40:F44"/>
    <mergeCell ref="A35:A39"/>
    <mergeCell ref="B35:B39"/>
    <mergeCell ref="C35:C39"/>
    <mergeCell ref="D35:D39"/>
    <mergeCell ref="E35:E39"/>
    <mergeCell ref="F35:F39"/>
    <mergeCell ref="G35:G39"/>
    <mergeCell ref="H35:H39"/>
    <mergeCell ref="AG30:AG34"/>
    <mergeCell ref="M30:M34"/>
    <mergeCell ref="N30:N34"/>
    <mergeCell ref="AA35:AA39"/>
    <mergeCell ref="AB35:AB39"/>
    <mergeCell ref="AE35:AE39"/>
    <mergeCell ref="AF35:AF39"/>
    <mergeCell ref="AG35:AG39"/>
    <mergeCell ref="L30:L34"/>
    <mergeCell ref="I35:I39"/>
    <mergeCell ref="J35:J39"/>
    <mergeCell ref="K35:K39"/>
    <mergeCell ref="L35:L39"/>
    <mergeCell ref="M35:M39"/>
    <mergeCell ref="N35:N39"/>
    <mergeCell ref="AM30:AM34"/>
    <mergeCell ref="AN30:AN34"/>
    <mergeCell ref="AH30:AH34"/>
    <mergeCell ref="AI30:AI34"/>
    <mergeCell ref="AJ30:AJ34"/>
    <mergeCell ref="AK30:AK34"/>
    <mergeCell ref="AL30:AL34"/>
    <mergeCell ref="AI35:AI39"/>
    <mergeCell ref="AJ35:AJ39"/>
    <mergeCell ref="AK35:AK39"/>
    <mergeCell ref="AL35:AL39"/>
    <mergeCell ref="AM35:AM39"/>
    <mergeCell ref="AN35:AN39"/>
    <mergeCell ref="AH35:AH39"/>
    <mergeCell ref="A30:A34"/>
    <mergeCell ref="B30:B34"/>
    <mergeCell ref="C30:C34"/>
    <mergeCell ref="D30:D34"/>
    <mergeCell ref="E30:E34"/>
    <mergeCell ref="F30:F34"/>
    <mergeCell ref="AI25:AI29"/>
    <mergeCell ref="AJ25:AJ29"/>
    <mergeCell ref="AK25:AK29"/>
    <mergeCell ref="I25:I29"/>
    <mergeCell ref="J25:J29"/>
    <mergeCell ref="K25:K29"/>
    <mergeCell ref="L25:L29"/>
    <mergeCell ref="M25:M29"/>
    <mergeCell ref="N25:N29"/>
    <mergeCell ref="AA30:AA34"/>
    <mergeCell ref="AB30:AB34"/>
    <mergeCell ref="AE30:AE34"/>
    <mergeCell ref="AF30:AF34"/>
    <mergeCell ref="G30:G34"/>
    <mergeCell ref="H30:H34"/>
    <mergeCell ref="I30:I34"/>
    <mergeCell ref="J30:J34"/>
    <mergeCell ref="K30:K34"/>
    <mergeCell ref="AL25:AL29"/>
    <mergeCell ref="AM25:AM29"/>
    <mergeCell ref="AN25:AN29"/>
    <mergeCell ref="AA25:AA29"/>
    <mergeCell ref="AB25:AB29"/>
    <mergeCell ref="AE25:AE29"/>
    <mergeCell ref="AF25:AF29"/>
    <mergeCell ref="AG25:AG29"/>
    <mergeCell ref="AH25:AH29"/>
    <mergeCell ref="AM20:AM24"/>
    <mergeCell ref="AN20:AN24"/>
    <mergeCell ref="A25:A29"/>
    <mergeCell ref="B25:B29"/>
    <mergeCell ref="C25:C29"/>
    <mergeCell ref="D25:D29"/>
    <mergeCell ref="E25:E29"/>
    <mergeCell ref="F25:F29"/>
    <mergeCell ref="G25:G29"/>
    <mergeCell ref="H25:H29"/>
    <mergeCell ref="AG20:AG24"/>
    <mergeCell ref="AH20:AH24"/>
    <mergeCell ref="AI20:AI24"/>
    <mergeCell ref="AJ20:AJ24"/>
    <mergeCell ref="AK20:AK24"/>
    <mergeCell ref="AL20:AL24"/>
    <mergeCell ref="M20:M24"/>
    <mergeCell ref="N20:N24"/>
    <mergeCell ref="AA20:AA24"/>
    <mergeCell ref="AB20:AB24"/>
    <mergeCell ref="AE20:AE24"/>
    <mergeCell ref="AF20:AF24"/>
    <mergeCell ref="G20:G24"/>
    <mergeCell ref="H20:H24"/>
    <mergeCell ref="I20:I24"/>
    <mergeCell ref="J20:J24"/>
    <mergeCell ref="K20:K24"/>
    <mergeCell ref="L20:L24"/>
    <mergeCell ref="A20:A24"/>
    <mergeCell ref="B20:B24"/>
    <mergeCell ref="C20:C24"/>
    <mergeCell ref="D20:D24"/>
    <mergeCell ref="E20:E24"/>
    <mergeCell ref="F20:F24"/>
    <mergeCell ref="AI15:AI19"/>
    <mergeCell ref="AJ15:AJ19"/>
    <mergeCell ref="AK15:AK19"/>
    <mergeCell ref="AL15:AL19"/>
    <mergeCell ref="AM15:AM19"/>
    <mergeCell ref="AN15:AN19"/>
    <mergeCell ref="AA15:AA19"/>
    <mergeCell ref="AB15:AB19"/>
    <mergeCell ref="AE15:AE19"/>
    <mergeCell ref="AF15:AF19"/>
    <mergeCell ref="AG15:AG19"/>
    <mergeCell ref="AH15:AH19"/>
    <mergeCell ref="I15:I19"/>
    <mergeCell ref="J15:J19"/>
    <mergeCell ref="K15:K19"/>
    <mergeCell ref="L15:L19"/>
    <mergeCell ref="M15:M19"/>
    <mergeCell ref="N15:N19"/>
    <mergeCell ref="AM10:AM14"/>
    <mergeCell ref="AN10:AN14"/>
    <mergeCell ref="A15:A19"/>
    <mergeCell ref="B15:B19"/>
    <mergeCell ref="C15:C19"/>
    <mergeCell ref="D15:D19"/>
    <mergeCell ref="E15:E19"/>
    <mergeCell ref="F15:F19"/>
    <mergeCell ref="G15:G19"/>
    <mergeCell ref="H15:H19"/>
    <mergeCell ref="AG10:AG14"/>
    <mergeCell ref="AH10:AH14"/>
    <mergeCell ref="AI10:AI14"/>
    <mergeCell ref="AJ10:AJ14"/>
    <mergeCell ref="AK10:AK14"/>
    <mergeCell ref="AL10:AL14"/>
    <mergeCell ref="M10:M14"/>
    <mergeCell ref="N10:N14"/>
    <mergeCell ref="AA10:AA14"/>
    <mergeCell ref="AB10:AB14"/>
    <mergeCell ref="AE10:AE14"/>
    <mergeCell ref="AF10:AF14"/>
    <mergeCell ref="G10:G14"/>
    <mergeCell ref="H10:H14"/>
    <mergeCell ref="I10:I14"/>
    <mergeCell ref="J10:J14"/>
    <mergeCell ref="K10:K14"/>
    <mergeCell ref="L10:L14"/>
    <mergeCell ref="AN8:AN9"/>
    <mergeCell ref="Y8:Y9"/>
    <mergeCell ref="Z8:Z9"/>
    <mergeCell ref="AC8:AC9"/>
    <mergeCell ref="AD8:AD9"/>
    <mergeCell ref="AG8:AG9"/>
    <mergeCell ref="AH8:AH9"/>
    <mergeCell ref="A10:A14"/>
    <mergeCell ref="B10:B14"/>
    <mergeCell ref="C10:C14"/>
    <mergeCell ref="D10:D14"/>
    <mergeCell ref="E10:E14"/>
    <mergeCell ref="F10:F14"/>
    <mergeCell ref="AI8:AI9"/>
    <mergeCell ref="AJ8:AJ9"/>
    <mergeCell ref="AK8:AK9"/>
    <mergeCell ref="N8:N9"/>
    <mergeCell ref="O8:O9"/>
    <mergeCell ref="P8:P9"/>
    <mergeCell ref="Q8:Q9"/>
    <mergeCell ref="R8:W8"/>
    <mergeCell ref="X8:X9"/>
    <mergeCell ref="H8:H9"/>
    <mergeCell ref="I8:I9"/>
    <mergeCell ref="A8:A9"/>
    <mergeCell ref="B8:B9"/>
    <mergeCell ref="C8:C9"/>
    <mergeCell ref="D8:D9"/>
    <mergeCell ref="E8:E9"/>
    <mergeCell ref="F8:F9"/>
    <mergeCell ref="G8:G9"/>
    <mergeCell ref="AL8:AL9"/>
    <mergeCell ref="AM8:AM9"/>
    <mergeCell ref="J8:J9"/>
    <mergeCell ref="K8:K9"/>
    <mergeCell ref="L8:L9"/>
    <mergeCell ref="M8:M9"/>
    <mergeCell ref="A5:C5"/>
    <mergeCell ref="D5:N5"/>
    <mergeCell ref="A6:C6"/>
    <mergeCell ref="D6:N6"/>
    <mergeCell ref="A7:H7"/>
    <mergeCell ref="I7:N7"/>
    <mergeCell ref="A1:C2"/>
    <mergeCell ref="D1:AK3"/>
    <mergeCell ref="AL1:AN3"/>
    <mergeCell ref="A4:C4"/>
    <mergeCell ref="D4:N4"/>
    <mergeCell ref="O4:Q4"/>
    <mergeCell ref="O7:W7"/>
    <mergeCell ref="X7:AH7"/>
    <mergeCell ref="AI7:AN7"/>
  </mergeCells>
  <conditionalFormatting sqref="I10">
    <cfRule type="containsText" dxfId="524" priority="503" operator="containsText" text="Muy Baja">
      <formula>NOT(ISERROR(SEARCH("Muy Baja",I10)))</formula>
    </cfRule>
    <cfRule type="containsText" dxfId="523" priority="504" operator="containsText" text="Baja">
      <formula>NOT(ISERROR(SEARCH("Baja",I10)))</formula>
    </cfRule>
    <cfRule type="containsText" dxfId="522" priority="506" operator="containsText" text="Muy Alta">
      <formula>NOT(ISERROR(SEARCH("Muy Alta",I10)))</formula>
    </cfRule>
    <cfRule type="containsText" dxfId="521" priority="507" operator="containsText" text="Alta">
      <formula>NOT(ISERROR(SEARCH("Alta",I10)))</formula>
    </cfRule>
    <cfRule type="containsText" dxfId="520" priority="508" operator="containsText" text="Media">
      <formula>NOT(ISERROR(SEARCH("Media",I10)))</formula>
    </cfRule>
    <cfRule type="containsText" dxfId="519" priority="509" operator="containsText" text="Media">
      <formula>NOT(ISERROR(SEARCH("Media",I10)))</formula>
    </cfRule>
    <cfRule type="containsText" dxfId="518" priority="510" operator="containsText" text="Media">
      <formula>NOT(ISERROR(SEARCH("Media",I10)))</formula>
    </cfRule>
    <cfRule type="containsText" dxfId="517" priority="511" operator="containsText" text="Muy Baja">
      <formula>NOT(ISERROR(SEARCH("Muy Baja",I10)))</formula>
    </cfRule>
    <cfRule type="containsText" dxfId="516" priority="512" operator="containsText" text="Baja">
      <formula>NOT(ISERROR(SEARCH("Baja",I10)))</formula>
    </cfRule>
    <cfRule type="containsText" dxfId="515" priority="513" operator="containsText" text="Muy Baja">
      <formula>NOT(ISERROR(SEARCH("Muy Baja",I10)))</formula>
    </cfRule>
    <cfRule type="containsText" dxfId="514" priority="514" operator="containsText" text="Muy Baja">
      <formula>NOT(ISERROR(SEARCH("Muy Baja",I10)))</formula>
    </cfRule>
    <cfRule type="containsText" dxfId="513" priority="515" operator="containsText" text="Muy Baja">
      <formula>NOT(ISERROR(SEARCH("Muy Baja",I10)))</formula>
    </cfRule>
    <cfRule type="containsText" dxfId="512" priority="516" operator="containsText" text="Muy Baja'Tabla probabilidad'!">
      <formula>NOT(ISERROR(SEARCH("Muy Baja'Tabla probabilidad'!",I10)))</formula>
    </cfRule>
    <cfRule type="containsText" dxfId="511" priority="517" operator="containsText" text="Muy bajo">
      <formula>NOT(ISERROR(SEARCH("Muy bajo",I10)))</formula>
    </cfRule>
    <cfRule type="containsText" dxfId="510" priority="518" operator="containsText" text="Alta">
      <formula>NOT(ISERROR(SEARCH("Alta",I10)))</formula>
    </cfRule>
    <cfRule type="containsText" dxfId="509" priority="519" operator="containsText" text="Media">
      <formula>NOT(ISERROR(SEARCH("Media",I10)))</formula>
    </cfRule>
    <cfRule type="containsText" dxfId="508" priority="520" operator="containsText" text="Baja">
      <formula>NOT(ISERROR(SEARCH("Baja",I10)))</formula>
    </cfRule>
    <cfRule type="containsText" dxfId="507" priority="521" operator="containsText" text="Muy baja">
      <formula>NOT(ISERROR(SEARCH("Muy baja",I10)))</formula>
    </cfRule>
    <cfRule type="cellIs" dxfId="506" priority="524" operator="between">
      <formula>1</formula>
      <formula>2</formula>
    </cfRule>
    <cfRule type="cellIs" dxfId="505" priority="525" operator="between">
      <formula>0</formula>
      <formula>2</formula>
    </cfRule>
  </conditionalFormatting>
  <conditionalFormatting sqref="I10">
    <cfRule type="containsText" dxfId="504" priority="505" operator="containsText" text="Muy Alta">
      <formula>NOT(ISERROR(SEARCH("Muy Alta",I10)))</formula>
    </cfRule>
  </conditionalFormatting>
  <conditionalFormatting sqref="L10">
    <cfRule type="containsText" dxfId="503" priority="497" operator="containsText" text="Catastrófico">
      <formula>NOT(ISERROR(SEARCH("Catastrófico",L10)))</formula>
    </cfRule>
    <cfRule type="containsText" dxfId="502" priority="498" operator="containsText" text="Mayor">
      <formula>NOT(ISERROR(SEARCH("Mayor",L10)))</formula>
    </cfRule>
    <cfRule type="containsText" dxfId="501" priority="499" operator="containsText" text="Alta">
      <formula>NOT(ISERROR(SEARCH("Alta",L10)))</formula>
    </cfRule>
    <cfRule type="containsText" dxfId="500" priority="500" operator="containsText" text="Moderado">
      <formula>NOT(ISERROR(SEARCH("Moderado",L10)))</formula>
    </cfRule>
    <cfRule type="containsText" dxfId="499" priority="501" operator="containsText" text="Menor">
      <formula>NOT(ISERROR(SEARCH("Menor",L10)))</formula>
    </cfRule>
    <cfRule type="containsText" dxfId="498" priority="502" operator="containsText" text="Leve">
      <formula>NOT(ISERROR(SEARCH("Leve",L10)))</formula>
    </cfRule>
  </conditionalFormatting>
  <conditionalFormatting sqref="N10 N15 N20 N40 N45 N25">
    <cfRule type="containsText" dxfId="497" priority="492" operator="containsText" text="Extremo">
      <formula>NOT(ISERROR(SEARCH("Extremo",N10)))</formula>
    </cfRule>
    <cfRule type="containsText" dxfId="496" priority="493" operator="containsText" text="Alto">
      <formula>NOT(ISERROR(SEARCH("Alto",N10)))</formula>
    </cfRule>
    <cfRule type="containsText" dxfId="495" priority="494" operator="containsText" text="Bajo">
      <formula>NOT(ISERROR(SEARCH("Bajo",N10)))</formula>
    </cfRule>
    <cfRule type="containsText" dxfId="494" priority="495" operator="containsText" text="Moderado">
      <formula>NOT(ISERROR(SEARCH("Moderado",N10)))</formula>
    </cfRule>
    <cfRule type="containsText" dxfId="493" priority="496" operator="containsText" text="Extremo">
      <formula>NOT(ISERROR(SEARCH("Extremo",N10)))</formula>
    </cfRule>
  </conditionalFormatting>
  <conditionalFormatting sqref="M10">
    <cfRule type="containsText" dxfId="492" priority="486" operator="containsText" text="Catastrófico">
      <formula>NOT(ISERROR(SEARCH("Catastrófico",M10)))</formula>
    </cfRule>
    <cfRule type="containsText" dxfId="491" priority="487" operator="containsText" text="Mayor">
      <formula>NOT(ISERROR(SEARCH("Mayor",M10)))</formula>
    </cfRule>
    <cfRule type="containsText" dxfId="490" priority="488" operator="containsText" text="Alta">
      <formula>NOT(ISERROR(SEARCH("Alta",M10)))</formula>
    </cfRule>
    <cfRule type="containsText" dxfId="489" priority="489" operator="containsText" text="Moderado">
      <formula>NOT(ISERROR(SEARCH("Moderado",M10)))</formula>
    </cfRule>
    <cfRule type="containsText" dxfId="488" priority="490" operator="containsText" text="Menor">
      <formula>NOT(ISERROR(SEARCH("Menor",M10)))</formula>
    </cfRule>
    <cfRule type="containsText" dxfId="487" priority="491" operator="containsText" text="Leve">
      <formula>NOT(ISERROR(SEARCH("Leve",M10)))</formula>
    </cfRule>
  </conditionalFormatting>
  <conditionalFormatting sqref="Y10:Y14">
    <cfRule type="containsText" dxfId="486" priority="480" operator="containsText" text="Muy Alta">
      <formula>NOT(ISERROR(SEARCH("Muy Alta",Y10)))</formula>
    </cfRule>
    <cfRule type="containsText" dxfId="485" priority="481" operator="containsText" text="Alta">
      <formula>NOT(ISERROR(SEARCH("Alta",Y10)))</formula>
    </cfRule>
    <cfRule type="containsText" dxfId="484" priority="482" operator="containsText" text="Media">
      <formula>NOT(ISERROR(SEARCH("Media",Y10)))</formula>
    </cfRule>
    <cfRule type="containsText" dxfId="483" priority="483" operator="containsText" text="Muy Baja">
      <formula>NOT(ISERROR(SEARCH("Muy Baja",Y10)))</formula>
    </cfRule>
    <cfRule type="containsText" dxfId="482" priority="484" operator="containsText" text="Baja">
      <formula>NOT(ISERROR(SEARCH("Baja",Y10)))</formula>
    </cfRule>
    <cfRule type="containsText" dxfId="481" priority="485" operator="containsText" text="Muy Baja">
      <formula>NOT(ISERROR(SEARCH("Muy Baja",Y10)))</formula>
    </cfRule>
  </conditionalFormatting>
  <conditionalFormatting sqref="AC10:AC14">
    <cfRule type="containsText" dxfId="480" priority="475" operator="containsText" text="Catastrófico">
      <formula>NOT(ISERROR(SEARCH("Catastrófico",AC10)))</formula>
    </cfRule>
    <cfRule type="containsText" dxfId="479" priority="476" operator="containsText" text="Mayor">
      <formula>NOT(ISERROR(SEARCH("Mayor",AC10)))</formula>
    </cfRule>
    <cfRule type="containsText" dxfId="478" priority="477" operator="containsText" text="Moderado">
      <formula>NOT(ISERROR(SEARCH("Moderado",AC10)))</formula>
    </cfRule>
    <cfRule type="containsText" dxfId="477" priority="478" operator="containsText" text="Menor">
      <formula>NOT(ISERROR(SEARCH("Menor",AC10)))</formula>
    </cfRule>
    <cfRule type="containsText" dxfId="476" priority="479" operator="containsText" text="Leve">
      <formula>NOT(ISERROR(SEARCH("Leve",AC10)))</formula>
    </cfRule>
  </conditionalFormatting>
  <conditionalFormatting sqref="AG10">
    <cfRule type="containsText" dxfId="475" priority="466" operator="containsText" text="Extremo">
      <formula>NOT(ISERROR(SEARCH("Extremo",AG10)))</formula>
    </cfRule>
    <cfRule type="containsText" dxfId="474" priority="467" operator="containsText" text="Alto">
      <formula>NOT(ISERROR(SEARCH("Alto",AG10)))</formula>
    </cfRule>
    <cfRule type="containsText" dxfId="473" priority="468" operator="containsText" text="Moderado">
      <formula>NOT(ISERROR(SEARCH("Moderado",AG10)))</formula>
    </cfRule>
    <cfRule type="containsText" dxfId="472" priority="469" operator="containsText" text="Menor">
      <formula>NOT(ISERROR(SEARCH("Menor",AG10)))</formula>
    </cfRule>
    <cfRule type="containsText" dxfId="471" priority="470" operator="containsText" text="Bajo">
      <formula>NOT(ISERROR(SEARCH("Bajo",AG10)))</formula>
    </cfRule>
    <cfRule type="containsText" dxfId="470" priority="471" operator="containsText" text="Moderado">
      <formula>NOT(ISERROR(SEARCH("Moderado",AG10)))</formula>
    </cfRule>
    <cfRule type="containsText" dxfId="469" priority="472" operator="containsText" text="Extremo">
      <formula>NOT(ISERROR(SEARCH("Extremo",AG10)))</formula>
    </cfRule>
    <cfRule type="containsText" dxfId="468" priority="473" operator="containsText" text="Baja">
      <formula>NOT(ISERROR(SEARCH("Baja",AG10)))</formula>
    </cfRule>
    <cfRule type="containsText" dxfId="467" priority="474" operator="containsText" text="Alto">
      <formula>NOT(ISERROR(SEARCH("Alto",AG10)))</formula>
    </cfRule>
  </conditionalFormatting>
  <conditionalFormatting sqref="AA10:AA14">
    <cfRule type="containsText" dxfId="466" priority="461" operator="containsText" text="Muy Alta">
      <formula>NOT(ISERROR(SEARCH("Muy Alta",AA10)))</formula>
    </cfRule>
    <cfRule type="containsText" dxfId="465" priority="462" operator="containsText" text="Alta">
      <formula>NOT(ISERROR(SEARCH("Alta",AA10)))</formula>
    </cfRule>
    <cfRule type="containsText" dxfId="464" priority="463" operator="containsText" text="Media">
      <formula>NOT(ISERROR(SEARCH("Media",AA10)))</formula>
    </cfRule>
    <cfRule type="containsText" dxfId="463" priority="464" operator="containsText" text="Baja">
      <formula>NOT(ISERROR(SEARCH("Baja",AA10)))</formula>
    </cfRule>
    <cfRule type="containsText" dxfId="462" priority="465" operator="containsText" text="Muy Baja">
      <formula>NOT(ISERROR(SEARCH("Muy Baja",AA10)))</formula>
    </cfRule>
  </conditionalFormatting>
  <conditionalFormatting sqref="AE10:AE14">
    <cfRule type="containsText" dxfId="461" priority="456" operator="containsText" text="Catastrófico">
      <formula>NOT(ISERROR(SEARCH("Catastrófico",AE10)))</formula>
    </cfRule>
    <cfRule type="containsText" dxfId="460" priority="457" operator="containsText" text="Moderado">
      <formula>NOT(ISERROR(SEARCH("Moderado",AE10)))</formula>
    </cfRule>
    <cfRule type="containsText" dxfId="459" priority="458" operator="containsText" text="Menor">
      <formula>NOT(ISERROR(SEARCH("Menor",AE10)))</formula>
    </cfRule>
    <cfRule type="containsText" dxfId="458" priority="459" operator="containsText" text="Leve">
      <formula>NOT(ISERROR(SEARCH("Leve",AE10)))</formula>
    </cfRule>
    <cfRule type="containsText" dxfId="457" priority="460" operator="containsText" text="Mayor">
      <formula>NOT(ISERROR(SEARCH("Mayor",AE10)))</formula>
    </cfRule>
  </conditionalFormatting>
  <conditionalFormatting sqref="I15 I20 I40 I45 I25">
    <cfRule type="containsText" dxfId="456" priority="433" operator="containsText" text="Muy Baja">
      <formula>NOT(ISERROR(SEARCH("Muy Baja",I15)))</formula>
    </cfRule>
    <cfRule type="containsText" dxfId="455" priority="434" operator="containsText" text="Baja">
      <formula>NOT(ISERROR(SEARCH("Baja",I15)))</formula>
    </cfRule>
    <cfRule type="containsText" dxfId="454" priority="436" operator="containsText" text="Muy Alta">
      <formula>NOT(ISERROR(SEARCH("Muy Alta",I15)))</formula>
    </cfRule>
    <cfRule type="containsText" dxfId="453" priority="437" operator="containsText" text="Alta">
      <formula>NOT(ISERROR(SEARCH("Alta",I15)))</formula>
    </cfRule>
    <cfRule type="containsText" dxfId="452" priority="438" operator="containsText" text="Media">
      <formula>NOT(ISERROR(SEARCH("Media",I15)))</formula>
    </cfRule>
    <cfRule type="containsText" dxfId="451" priority="439" operator="containsText" text="Media">
      <formula>NOT(ISERROR(SEARCH("Media",I15)))</formula>
    </cfRule>
    <cfRule type="containsText" dxfId="450" priority="440" operator="containsText" text="Media">
      <formula>NOT(ISERROR(SEARCH("Media",I15)))</formula>
    </cfRule>
    <cfRule type="containsText" dxfId="449" priority="441" operator="containsText" text="Muy Baja">
      <formula>NOT(ISERROR(SEARCH("Muy Baja",I15)))</formula>
    </cfRule>
    <cfRule type="containsText" dxfId="448" priority="442" operator="containsText" text="Baja">
      <formula>NOT(ISERROR(SEARCH("Baja",I15)))</formula>
    </cfRule>
    <cfRule type="containsText" dxfId="447" priority="443" operator="containsText" text="Muy Baja">
      <formula>NOT(ISERROR(SEARCH("Muy Baja",I15)))</formula>
    </cfRule>
    <cfRule type="containsText" dxfId="446" priority="444" operator="containsText" text="Muy Baja">
      <formula>NOT(ISERROR(SEARCH("Muy Baja",I15)))</formula>
    </cfRule>
    <cfRule type="containsText" dxfId="445" priority="445" operator="containsText" text="Muy Baja">
      <formula>NOT(ISERROR(SEARCH("Muy Baja",I15)))</formula>
    </cfRule>
    <cfRule type="containsText" dxfId="444" priority="446" operator="containsText" text="Muy Baja'Tabla probabilidad'!">
      <formula>NOT(ISERROR(SEARCH("Muy Baja'Tabla probabilidad'!",I15)))</formula>
    </cfRule>
    <cfRule type="containsText" dxfId="443" priority="447" operator="containsText" text="Muy bajo">
      <formula>NOT(ISERROR(SEARCH("Muy bajo",I15)))</formula>
    </cfRule>
    <cfRule type="containsText" dxfId="442" priority="448" operator="containsText" text="Alta">
      <formula>NOT(ISERROR(SEARCH("Alta",I15)))</formula>
    </cfRule>
    <cfRule type="containsText" dxfId="441" priority="449" operator="containsText" text="Media">
      <formula>NOT(ISERROR(SEARCH("Media",I15)))</formula>
    </cfRule>
    <cfRule type="containsText" dxfId="440" priority="450" operator="containsText" text="Baja">
      <formula>NOT(ISERROR(SEARCH("Baja",I15)))</formula>
    </cfRule>
    <cfRule type="containsText" dxfId="439" priority="451" operator="containsText" text="Muy baja">
      <formula>NOT(ISERROR(SEARCH("Muy baja",I15)))</formula>
    </cfRule>
    <cfRule type="cellIs" dxfId="438" priority="454" operator="between">
      <formula>1</formula>
      <formula>2</formula>
    </cfRule>
    <cfRule type="cellIs" dxfId="437" priority="455" operator="between">
      <formula>0</formula>
      <formula>2</formula>
    </cfRule>
  </conditionalFormatting>
  <conditionalFormatting sqref="I15 I20 I40 I45 I25">
    <cfRule type="containsText" dxfId="436" priority="435" operator="containsText" text="Muy Alta">
      <formula>NOT(ISERROR(SEARCH("Muy Alta",I15)))</formula>
    </cfRule>
  </conditionalFormatting>
  <conditionalFormatting sqref="Y15:Y19">
    <cfRule type="containsText" dxfId="435" priority="427" operator="containsText" text="Muy Alta">
      <formula>NOT(ISERROR(SEARCH("Muy Alta",Y15)))</formula>
    </cfRule>
    <cfRule type="containsText" dxfId="434" priority="428" operator="containsText" text="Alta">
      <formula>NOT(ISERROR(SEARCH("Alta",Y15)))</formula>
    </cfRule>
    <cfRule type="containsText" dxfId="433" priority="429" operator="containsText" text="Media">
      <formula>NOT(ISERROR(SEARCH("Media",Y15)))</formula>
    </cfRule>
    <cfRule type="containsText" dxfId="432" priority="430" operator="containsText" text="Muy Baja">
      <formula>NOT(ISERROR(SEARCH("Muy Baja",Y15)))</formula>
    </cfRule>
    <cfRule type="containsText" dxfId="431" priority="431" operator="containsText" text="Baja">
      <formula>NOT(ISERROR(SEARCH("Baja",Y15)))</formula>
    </cfRule>
    <cfRule type="containsText" dxfId="430" priority="432" operator="containsText" text="Muy Baja">
      <formula>NOT(ISERROR(SEARCH("Muy Baja",Y15)))</formula>
    </cfRule>
  </conditionalFormatting>
  <conditionalFormatting sqref="AC15:AC19">
    <cfRule type="containsText" dxfId="429" priority="422" operator="containsText" text="Catastrófico">
      <formula>NOT(ISERROR(SEARCH("Catastrófico",AC15)))</formula>
    </cfRule>
    <cfRule type="containsText" dxfId="428" priority="423" operator="containsText" text="Mayor">
      <formula>NOT(ISERROR(SEARCH("Mayor",AC15)))</formula>
    </cfRule>
    <cfRule type="containsText" dxfId="427" priority="424" operator="containsText" text="Moderado">
      <formula>NOT(ISERROR(SEARCH("Moderado",AC15)))</formula>
    </cfRule>
    <cfRule type="containsText" dxfId="426" priority="425" operator="containsText" text="Menor">
      <formula>NOT(ISERROR(SEARCH("Menor",AC15)))</formula>
    </cfRule>
    <cfRule type="containsText" dxfId="425" priority="426" operator="containsText" text="Leve">
      <formula>NOT(ISERROR(SEARCH("Leve",AC15)))</formula>
    </cfRule>
  </conditionalFormatting>
  <conditionalFormatting sqref="AG15">
    <cfRule type="containsText" dxfId="424" priority="413" operator="containsText" text="Extremo">
      <formula>NOT(ISERROR(SEARCH("Extremo",AG15)))</formula>
    </cfRule>
    <cfRule type="containsText" dxfId="423" priority="414" operator="containsText" text="Alto">
      <formula>NOT(ISERROR(SEARCH("Alto",AG15)))</formula>
    </cfRule>
    <cfRule type="containsText" dxfId="422" priority="415" operator="containsText" text="Moderado">
      <formula>NOT(ISERROR(SEARCH("Moderado",AG15)))</formula>
    </cfRule>
    <cfRule type="containsText" dxfId="421" priority="416" operator="containsText" text="Menor">
      <formula>NOT(ISERROR(SEARCH("Menor",AG15)))</formula>
    </cfRule>
    <cfRule type="containsText" dxfId="420" priority="417" operator="containsText" text="Bajo">
      <formula>NOT(ISERROR(SEARCH("Bajo",AG15)))</formula>
    </cfRule>
    <cfRule type="containsText" dxfId="419" priority="418" operator="containsText" text="Moderado">
      <formula>NOT(ISERROR(SEARCH("Moderado",AG15)))</formula>
    </cfRule>
    <cfRule type="containsText" dxfId="418" priority="419" operator="containsText" text="Extremo">
      <formula>NOT(ISERROR(SEARCH("Extremo",AG15)))</formula>
    </cfRule>
    <cfRule type="containsText" dxfId="417" priority="420" operator="containsText" text="Baja">
      <formula>NOT(ISERROR(SEARCH("Baja",AG15)))</formula>
    </cfRule>
    <cfRule type="containsText" dxfId="416" priority="421" operator="containsText" text="Alto">
      <formula>NOT(ISERROR(SEARCH("Alto",AG15)))</formula>
    </cfRule>
  </conditionalFormatting>
  <conditionalFormatting sqref="AA15:AA19">
    <cfRule type="containsText" dxfId="415" priority="408" operator="containsText" text="Muy Alta">
      <formula>NOT(ISERROR(SEARCH("Muy Alta",AA15)))</formula>
    </cfRule>
    <cfRule type="containsText" dxfId="414" priority="409" operator="containsText" text="Alta">
      <formula>NOT(ISERROR(SEARCH("Alta",AA15)))</formula>
    </cfRule>
    <cfRule type="containsText" dxfId="413" priority="410" operator="containsText" text="Media">
      <formula>NOT(ISERROR(SEARCH("Media",AA15)))</formula>
    </cfRule>
    <cfRule type="containsText" dxfId="412" priority="411" operator="containsText" text="Baja">
      <formula>NOT(ISERROR(SEARCH("Baja",AA15)))</formula>
    </cfRule>
    <cfRule type="containsText" dxfId="411" priority="412" operator="containsText" text="Muy Baja">
      <formula>NOT(ISERROR(SEARCH("Muy Baja",AA15)))</formula>
    </cfRule>
  </conditionalFormatting>
  <conditionalFormatting sqref="AE15:AE19">
    <cfRule type="containsText" dxfId="410" priority="403" operator="containsText" text="Catastrófico">
      <formula>NOT(ISERROR(SEARCH("Catastrófico",AE15)))</formula>
    </cfRule>
    <cfRule type="containsText" dxfId="409" priority="404" operator="containsText" text="Moderado">
      <formula>NOT(ISERROR(SEARCH("Moderado",AE15)))</formula>
    </cfRule>
    <cfRule type="containsText" dxfId="408" priority="405" operator="containsText" text="Menor">
      <formula>NOT(ISERROR(SEARCH("Menor",AE15)))</formula>
    </cfRule>
    <cfRule type="containsText" dxfId="407" priority="406" operator="containsText" text="Leve">
      <formula>NOT(ISERROR(SEARCH("Leve",AE15)))</formula>
    </cfRule>
    <cfRule type="containsText" dxfId="406" priority="407" operator="containsText" text="Mayor">
      <formula>NOT(ISERROR(SEARCH("Mayor",AE15)))</formula>
    </cfRule>
  </conditionalFormatting>
  <conditionalFormatting sqref="Y20:Y29">
    <cfRule type="containsText" dxfId="405" priority="397" operator="containsText" text="Muy Alta">
      <formula>NOT(ISERROR(SEARCH("Muy Alta",Y20)))</formula>
    </cfRule>
    <cfRule type="containsText" dxfId="404" priority="398" operator="containsText" text="Alta">
      <formula>NOT(ISERROR(SEARCH("Alta",Y20)))</formula>
    </cfRule>
    <cfRule type="containsText" dxfId="403" priority="399" operator="containsText" text="Media">
      <formula>NOT(ISERROR(SEARCH("Media",Y20)))</formula>
    </cfRule>
    <cfRule type="containsText" dxfId="402" priority="400" operator="containsText" text="Muy Baja">
      <formula>NOT(ISERROR(SEARCH("Muy Baja",Y20)))</formula>
    </cfRule>
    <cfRule type="containsText" dxfId="401" priority="401" operator="containsText" text="Baja">
      <formula>NOT(ISERROR(SEARCH("Baja",Y20)))</formula>
    </cfRule>
    <cfRule type="containsText" dxfId="400" priority="402" operator="containsText" text="Muy Baja">
      <formula>NOT(ISERROR(SEARCH("Muy Baja",Y20)))</formula>
    </cfRule>
  </conditionalFormatting>
  <conditionalFormatting sqref="AC20:AC29">
    <cfRule type="containsText" dxfId="399" priority="392" operator="containsText" text="Catastrófico">
      <formula>NOT(ISERROR(SEARCH("Catastrófico",AC20)))</formula>
    </cfRule>
    <cfRule type="containsText" dxfId="398" priority="393" operator="containsText" text="Mayor">
      <formula>NOT(ISERROR(SEARCH("Mayor",AC20)))</formula>
    </cfRule>
    <cfRule type="containsText" dxfId="397" priority="394" operator="containsText" text="Moderado">
      <formula>NOT(ISERROR(SEARCH("Moderado",AC20)))</formula>
    </cfRule>
    <cfRule type="containsText" dxfId="396" priority="395" operator="containsText" text="Menor">
      <formula>NOT(ISERROR(SEARCH("Menor",AC20)))</formula>
    </cfRule>
    <cfRule type="containsText" dxfId="395" priority="396" operator="containsText" text="Leve">
      <formula>NOT(ISERROR(SEARCH("Leve",AC20)))</formula>
    </cfRule>
  </conditionalFormatting>
  <conditionalFormatting sqref="AG20 AG25">
    <cfRule type="containsText" dxfId="394" priority="383" operator="containsText" text="Extremo">
      <formula>NOT(ISERROR(SEARCH("Extremo",AG20)))</formula>
    </cfRule>
    <cfRule type="containsText" dxfId="393" priority="384" operator="containsText" text="Alto">
      <formula>NOT(ISERROR(SEARCH("Alto",AG20)))</formula>
    </cfRule>
    <cfRule type="containsText" dxfId="392" priority="385" operator="containsText" text="Moderado">
      <formula>NOT(ISERROR(SEARCH("Moderado",AG20)))</formula>
    </cfRule>
    <cfRule type="containsText" dxfId="391" priority="386" operator="containsText" text="Menor">
      <formula>NOT(ISERROR(SEARCH("Menor",AG20)))</formula>
    </cfRule>
    <cfRule type="containsText" dxfId="390" priority="387" operator="containsText" text="Bajo">
      <formula>NOT(ISERROR(SEARCH("Bajo",AG20)))</formula>
    </cfRule>
    <cfRule type="containsText" dxfId="389" priority="388" operator="containsText" text="Moderado">
      <formula>NOT(ISERROR(SEARCH("Moderado",AG20)))</formula>
    </cfRule>
    <cfRule type="containsText" dxfId="388" priority="389" operator="containsText" text="Extremo">
      <formula>NOT(ISERROR(SEARCH("Extremo",AG20)))</formula>
    </cfRule>
    <cfRule type="containsText" dxfId="387" priority="390" operator="containsText" text="Baja">
      <formula>NOT(ISERROR(SEARCH("Baja",AG20)))</formula>
    </cfRule>
    <cfRule type="containsText" dxfId="386" priority="391" operator="containsText" text="Alto">
      <formula>NOT(ISERROR(SEARCH("Alto",AG20)))</formula>
    </cfRule>
  </conditionalFormatting>
  <conditionalFormatting sqref="AA20:AA29">
    <cfRule type="containsText" dxfId="385" priority="378" operator="containsText" text="Muy Alta">
      <formula>NOT(ISERROR(SEARCH("Muy Alta",AA20)))</formula>
    </cfRule>
    <cfRule type="containsText" dxfId="384" priority="379" operator="containsText" text="Alta">
      <formula>NOT(ISERROR(SEARCH("Alta",AA20)))</formula>
    </cfRule>
    <cfRule type="containsText" dxfId="383" priority="380" operator="containsText" text="Media">
      <formula>NOT(ISERROR(SEARCH("Media",AA20)))</formula>
    </cfRule>
    <cfRule type="containsText" dxfId="382" priority="381" operator="containsText" text="Baja">
      <formula>NOT(ISERROR(SEARCH("Baja",AA20)))</formula>
    </cfRule>
    <cfRule type="containsText" dxfId="381" priority="382" operator="containsText" text="Muy Baja">
      <formula>NOT(ISERROR(SEARCH("Muy Baja",AA20)))</formula>
    </cfRule>
  </conditionalFormatting>
  <conditionalFormatting sqref="AE20:AE29">
    <cfRule type="containsText" dxfId="380" priority="373" operator="containsText" text="Catastrófico">
      <formula>NOT(ISERROR(SEARCH("Catastrófico",AE20)))</formula>
    </cfRule>
    <cfRule type="containsText" dxfId="379" priority="374" operator="containsText" text="Moderado">
      <formula>NOT(ISERROR(SEARCH("Moderado",AE20)))</formula>
    </cfRule>
    <cfRule type="containsText" dxfId="378" priority="375" operator="containsText" text="Menor">
      <formula>NOT(ISERROR(SEARCH("Menor",AE20)))</formula>
    </cfRule>
    <cfRule type="containsText" dxfId="377" priority="376" operator="containsText" text="Leve">
      <formula>NOT(ISERROR(SEARCH("Leve",AE20)))</formula>
    </cfRule>
    <cfRule type="containsText" dxfId="376" priority="377" operator="containsText" text="Mayor">
      <formula>NOT(ISERROR(SEARCH("Mayor",AE20)))</formula>
    </cfRule>
  </conditionalFormatting>
  <conditionalFormatting sqref="Y40:Y44">
    <cfRule type="containsText" dxfId="375" priority="367" operator="containsText" text="Muy Alta">
      <formula>NOT(ISERROR(SEARCH("Muy Alta",Y40)))</formula>
    </cfRule>
    <cfRule type="containsText" dxfId="374" priority="368" operator="containsText" text="Alta">
      <formula>NOT(ISERROR(SEARCH("Alta",Y40)))</formula>
    </cfRule>
    <cfRule type="containsText" dxfId="373" priority="369" operator="containsText" text="Media">
      <formula>NOT(ISERROR(SEARCH("Media",Y40)))</formula>
    </cfRule>
    <cfRule type="containsText" dxfId="372" priority="370" operator="containsText" text="Muy Baja">
      <formula>NOT(ISERROR(SEARCH("Muy Baja",Y40)))</formula>
    </cfRule>
    <cfRule type="containsText" dxfId="371" priority="371" operator="containsText" text="Baja">
      <formula>NOT(ISERROR(SEARCH("Baja",Y40)))</formula>
    </cfRule>
    <cfRule type="containsText" dxfId="370" priority="372" operator="containsText" text="Muy Baja">
      <formula>NOT(ISERROR(SEARCH("Muy Baja",Y40)))</formula>
    </cfRule>
  </conditionalFormatting>
  <conditionalFormatting sqref="AC40:AC44">
    <cfRule type="containsText" dxfId="369" priority="362" operator="containsText" text="Catastrófico">
      <formula>NOT(ISERROR(SEARCH("Catastrófico",AC40)))</formula>
    </cfRule>
    <cfRule type="containsText" dxfId="368" priority="363" operator="containsText" text="Mayor">
      <formula>NOT(ISERROR(SEARCH("Mayor",AC40)))</formula>
    </cfRule>
    <cfRule type="containsText" dxfId="367" priority="364" operator="containsText" text="Moderado">
      <formula>NOT(ISERROR(SEARCH("Moderado",AC40)))</formula>
    </cfRule>
    <cfRule type="containsText" dxfId="366" priority="365" operator="containsText" text="Menor">
      <formula>NOT(ISERROR(SEARCH("Menor",AC40)))</formula>
    </cfRule>
    <cfRule type="containsText" dxfId="365" priority="366" operator="containsText" text="Leve">
      <formula>NOT(ISERROR(SEARCH("Leve",AC40)))</formula>
    </cfRule>
  </conditionalFormatting>
  <conditionalFormatting sqref="AG40">
    <cfRule type="containsText" dxfId="364" priority="353" operator="containsText" text="Extremo">
      <formula>NOT(ISERROR(SEARCH("Extremo",AG40)))</formula>
    </cfRule>
    <cfRule type="containsText" dxfId="363" priority="354" operator="containsText" text="Alto">
      <formula>NOT(ISERROR(SEARCH("Alto",AG40)))</formula>
    </cfRule>
    <cfRule type="containsText" dxfId="362" priority="355" operator="containsText" text="Moderado">
      <formula>NOT(ISERROR(SEARCH("Moderado",AG40)))</formula>
    </cfRule>
    <cfRule type="containsText" dxfId="361" priority="356" operator="containsText" text="Menor">
      <formula>NOT(ISERROR(SEARCH("Menor",AG40)))</formula>
    </cfRule>
    <cfRule type="containsText" dxfId="360" priority="357" operator="containsText" text="Bajo">
      <formula>NOT(ISERROR(SEARCH("Bajo",AG40)))</formula>
    </cfRule>
    <cfRule type="containsText" dxfId="359" priority="358" operator="containsText" text="Moderado">
      <formula>NOT(ISERROR(SEARCH("Moderado",AG40)))</formula>
    </cfRule>
    <cfRule type="containsText" dxfId="358" priority="359" operator="containsText" text="Extremo">
      <formula>NOT(ISERROR(SEARCH("Extremo",AG40)))</formula>
    </cfRule>
    <cfRule type="containsText" dxfId="357" priority="360" operator="containsText" text="Baja">
      <formula>NOT(ISERROR(SEARCH("Baja",AG40)))</formula>
    </cfRule>
    <cfRule type="containsText" dxfId="356" priority="361" operator="containsText" text="Alto">
      <formula>NOT(ISERROR(SEARCH("Alto",AG40)))</formula>
    </cfRule>
  </conditionalFormatting>
  <conditionalFormatting sqref="AA40:AA44">
    <cfRule type="containsText" dxfId="355" priority="348" operator="containsText" text="Muy Alta">
      <formula>NOT(ISERROR(SEARCH("Muy Alta",AA40)))</formula>
    </cfRule>
    <cfRule type="containsText" dxfId="354" priority="349" operator="containsText" text="Alta">
      <formula>NOT(ISERROR(SEARCH("Alta",AA40)))</formula>
    </cfRule>
    <cfRule type="containsText" dxfId="353" priority="350" operator="containsText" text="Media">
      <formula>NOT(ISERROR(SEARCH("Media",AA40)))</formula>
    </cfRule>
    <cfRule type="containsText" dxfId="352" priority="351" operator="containsText" text="Baja">
      <formula>NOT(ISERROR(SEARCH("Baja",AA40)))</formula>
    </cfRule>
    <cfRule type="containsText" dxfId="351" priority="352" operator="containsText" text="Muy Baja">
      <formula>NOT(ISERROR(SEARCH("Muy Baja",AA40)))</formula>
    </cfRule>
  </conditionalFormatting>
  <conditionalFormatting sqref="AE40:AE44">
    <cfRule type="containsText" dxfId="350" priority="343" operator="containsText" text="Catastrófico">
      <formula>NOT(ISERROR(SEARCH("Catastrófico",AE40)))</formula>
    </cfRule>
    <cfRule type="containsText" dxfId="349" priority="344" operator="containsText" text="Moderado">
      <formula>NOT(ISERROR(SEARCH("Moderado",AE40)))</formula>
    </cfRule>
    <cfRule type="containsText" dxfId="348" priority="345" operator="containsText" text="Menor">
      <formula>NOT(ISERROR(SEARCH("Menor",AE40)))</formula>
    </cfRule>
    <cfRule type="containsText" dxfId="347" priority="346" operator="containsText" text="Leve">
      <formula>NOT(ISERROR(SEARCH("Leve",AE40)))</formula>
    </cfRule>
    <cfRule type="containsText" dxfId="346" priority="347" operator="containsText" text="Mayor">
      <formula>NOT(ISERROR(SEARCH("Mayor",AE40)))</formula>
    </cfRule>
  </conditionalFormatting>
  <conditionalFormatting sqref="Y45:Y49">
    <cfRule type="containsText" dxfId="345" priority="337" operator="containsText" text="Muy Alta">
      <formula>NOT(ISERROR(SEARCH("Muy Alta",Y45)))</formula>
    </cfRule>
    <cfRule type="containsText" dxfId="344" priority="338" operator="containsText" text="Alta">
      <formula>NOT(ISERROR(SEARCH("Alta",Y45)))</formula>
    </cfRule>
    <cfRule type="containsText" dxfId="343" priority="339" operator="containsText" text="Media">
      <formula>NOT(ISERROR(SEARCH("Media",Y45)))</formula>
    </cfRule>
    <cfRule type="containsText" dxfId="342" priority="340" operator="containsText" text="Muy Baja">
      <formula>NOT(ISERROR(SEARCH("Muy Baja",Y45)))</formula>
    </cfRule>
    <cfRule type="containsText" dxfId="341" priority="341" operator="containsText" text="Baja">
      <formula>NOT(ISERROR(SEARCH("Baja",Y45)))</formula>
    </cfRule>
    <cfRule type="containsText" dxfId="340" priority="342" operator="containsText" text="Muy Baja">
      <formula>NOT(ISERROR(SEARCH("Muy Baja",Y45)))</formula>
    </cfRule>
  </conditionalFormatting>
  <conditionalFormatting sqref="AC45:AC49">
    <cfRule type="containsText" dxfId="339" priority="332" operator="containsText" text="Catastrófico">
      <formula>NOT(ISERROR(SEARCH("Catastrófico",AC45)))</formula>
    </cfRule>
    <cfRule type="containsText" dxfId="338" priority="333" operator="containsText" text="Mayor">
      <formula>NOT(ISERROR(SEARCH("Mayor",AC45)))</formula>
    </cfRule>
    <cfRule type="containsText" dxfId="337" priority="334" operator="containsText" text="Moderado">
      <formula>NOT(ISERROR(SEARCH("Moderado",AC45)))</formula>
    </cfRule>
    <cfRule type="containsText" dxfId="336" priority="335" operator="containsText" text="Menor">
      <formula>NOT(ISERROR(SEARCH("Menor",AC45)))</formula>
    </cfRule>
    <cfRule type="containsText" dxfId="335" priority="336" operator="containsText" text="Leve">
      <formula>NOT(ISERROR(SEARCH("Leve",AC45)))</formula>
    </cfRule>
  </conditionalFormatting>
  <conditionalFormatting sqref="AG45">
    <cfRule type="containsText" dxfId="334" priority="323" operator="containsText" text="Extremo">
      <formula>NOT(ISERROR(SEARCH("Extremo",AG45)))</formula>
    </cfRule>
    <cfRule type="containsText" dxfId="333" priority="324" operator="containsText" text="Alto">
      <formula>NOT(ISERROR(SEARCH("Alto",AG45)))</formula>
    </cfRule>
    <cfRule type="containsText" dxfId="332" priority="325" operator="containsText" text="Moderado">
      <formula>NOT(ISERROR(SEARCH("Moderado",AG45)))</formula>
    </cfRule>
    <cfRule type="containsText" dxfId="331" priority="326" operator="containsText" text="Menor">
      <formula>NOT(ISERROR(SEARCH("Menor",AG45)))</formula>
    </cfRule>
    <cfRule type="containsText" dxfId="330" priority="327" operator="containsText" text="Bajo">
      <formula>NOT(ISERROR(SEARCH("Bajo",AG45)))</formula>
    </cfRule>
    <cfRule type="containsText" dxfId="329" priority="328" operator="containsText" text="Moderado">
      <formula>NOT(ISERROR(SEARCH("Moderado",AG45)))</formula>
    </cfRule>
    <cfRule type="containsText" dxfId="328" priority="329" operator="containsText" text="Extremo">
      <formula>NOT(ISERROR(SEARCH("Extremo",AG45)))</formula>
    </cfRule>
    <cfRule type="containsText" dxfId="327" priority="330" operator="containsText" text="Baja">
      <formula>NOT(ISERROR(SEARCH("Baja",AG45)))</formula>
    </cfRule>
    <cfRule type="containsText" dxfId="326" priority="331" operator="containsText" text="Alto">
      <formula>NOT(ISERROR(SEARCH("Alto",AG45)))</formula>
    </cfRule>
  </conditionalFormatting>
  <conditionalFormatting sqref="AA45:AA49">
    <cfRule type="containsText" dxfId="325" priority="318" operator="containsText" text="Muy Alta">
      <formula>NOT(ISERROR(SEARCH("Muy Alta",AA45)))</formula>
    </cfRule>
    <cfRule type="containsText" dxfId="324" priority="319" operator="containsText" text="Alta">
      <formula>NOT(ISERROR(SEARCH("Alta",AA45)))</formula>
    </cfRule>
    <cfRule type="containsText" dxfId="323" priority="320" operator="containsText" text="Media">
      <formula>NOT(ISERROR(SEARCH("Media",AA45)))</formula>
    </cfRule>
    <cfRule type="containsText" dxfId="322" priority="321" operator="containsText" text="Baja">
      <formula>NOT(ISERROR(SEARCH("Baja",AA45)))</formula>
    </cfRule>
    <cfRule type="containsText" dxfId="321" priority="322" operator="containsText" text="Muy Baja">
      <formula>NOT(ISERROR(SEARCH("Muy Baja",AA45)))</formula>
    </cfRule>
  </conditionalFormatting>
  <conditionalFormatting sqref="AE45:AE49">
    <cfRule type="containsText" dxfId="320" priority="313" operator="containsText" text="Catastrófico">
      <formula>NOT(ISERROR(SEARCH("Catastrófico",AE45)))</formula>
    </cfRule>
    <cfRule type="containsText" dxfId="319" priority="314" operator="containsText" text="Moderado">
      <formula>NOT(ISERROR(SEARCH("Moderado",AE45)))</formula>
    </cfRule>
    <cfRule type="containsText" dxfId="318" priority="315" operator="containsText" text="Menor">
      <formula>NOT(ISERROR(SEARCH("Menor",AE45)))</formula>
    </cfRule>
    <cfRule type="containsText" dxfId="317" priority="316" operator="containsText" text="Leve">
      <formula>NOT(ISERROR(SEARCH("Leve",AE45)))</formula>
    </cfRule>
    <cfRule type="containsText" dxfId="316" priority="317" operator="containsText" text="Mayor">
      <formula>NOT(ISERROR(SEARCH("Mayor",AE45)))</formula>
    </cfRule>
  </conditionalFormatting>
  <conditionalFormatting sqref="N50 N55">
    <cfRule type="containsText" dxfId="315" priority="308" operator="containsText" text="Extremo">
      <formula>NOT(ISERROR(SEARCH("Extremo",N50)))</formula>
    </cfRule>
    <cfRule type="containsText" dxfId="314" priority="309" operator="containsText" text="Alto">
      <formula>NOT(ISERROR(SEARCH("Alto",N50)))</formula>
    </cfRule>
    <cfRule type="containsText" dxfId="313" priority="310" operator="containsText" text="Bajo">
      <formula>NOT(ISERROR(SEARCH("Bajo",N50)))</formula>
    </cfRule>
    <cfRule type="containsText" dxfId="312" priority="311" operator="containsText" text="Moderado">
      <formula>NOT(ISERROR(SEARCH("Moderado",N50)))</formula>
    </cfRule>
    <cfRule type="containsText" dxfId="311" priority="312" operator="containsText" text="Extremo">
      <formula>NOT(ISERROR(SEARCH("Extremo",N50)))</formula>
    </cfRule>
  </conditionalFormatting>
  <conditionalFormatting sqref="I50 I55">
    <cfRule type="containsText" dxfId="310" priority="285" operator="containsText" text="Muy Baja">
      <formula>NOT(ISERROR(SEARCH("Muy Baja",I50)))</formula>
    </cfRule>
    <cfRule type="containsText" dxfId="309" priority="286" operator="containsText" text="Baja">
      <formula>NOT(ISERROR(SEARCH("Baja",I50)))</formula>
    </cfRule>
    <cfRule type="containsText" dxfId="308" priority="288" operator="containsText" text="Muy Alta">
      <formula>NOT(ISERROR(SEARCH("Muy Alta",I50)))</formula>
    </cfRule>
    <cfRule type="containsText" dxfId="307" priority="289" operator="containsText" text="Alta">
      <formula>NOT(ISERROR(SEARCH("Alta",I50)))</formula>
    </cfRule>
    <cfRule type="containsText" dxfId="306" priority="290" operator="containsText" text="Media">
      <formula>NOT(ISERROR(SEARCH("Media",I50)))</formula>
    </cfRule>
    <cfRule type="containsText" dxfId="305" priority="291" operator="containsText" text="Media">
      <formula>NOT(ISERROR(SEARCH("Media",I50)))</formula>
    </cfRule>
    <cfRule type="containsText" dxfId="304" priority="292" operator="containsText" text="Media">
      <formula>NOT(ISERROR(SEARCH("Media",I50)))</formula>
    </cfRule>
    <cfRule type="containsText" dxfId="303" priority="293" operator="containsText" text="Muy Baja">
      <formula>NOT(ISERROR(SEARCH("Muy Baja",I50)))</formula>
    </cfRule>
    <cfRule type="containsText" dxfId="302" priority="294" operator="containsText" text="Baja">
      <formula>NOT(ISERROR(SEARCH("Baja",I50)))</formula>
    </cfRule>
    <cfRule type="containsText" dxfId="301" priority="295" operator="containsText" text="Muy Baja">
      <formula>NOT(ISERROR(SEARCH("Muy Baja",I50)))</formula>
    </cfRule>
    <cfRule type="containsText" dxfId="300" priority="296" operator="containsText" text="Muy Baja">
      <formula>NOT(ISERROR(SEARCH("Muy Baja",I50)))</formula>
    </cfRule>
    <cfRule type="containsText" dxfId="299" priority="297" operator="containsText" text="Muy Baja">
      <formula>NOT(ISERROR(SEARCH("Muy Baja",I50)))</formula>
    </cfRule>
    <cfRule type="containsText" dxfId="298" priority="298" operator="containsText" text="Muy Baja'Tabla probabilidad'!">
      <formula>NOT(ISERROR(SEARCH("Muy Baja'Tabla probabilidad'!",I50)))</formula>
    </cfRule>
    <cfRule type="containsText" dxfId="297" priority="299" operator="containsText" text="Muy bajo">
      <formula>NOT(ISERROR(SEARCH("Muy bajo",I50)))</formula>
    </cfRule>
    <cfRule type="containsText" dxfId="296" priority="300" operator="containsText" text="Alta">
      <formula>NOT(ISERROR(SEARCH("Alta",I50)))</formula>
    </cfRule>
    <cfRule type="containsText" dxfId="295" priority="301" operator="containsText" text="Media">
      <formula>NOT(ISERROR(SEARCH("Media",I50)))</formula>
    </cfRule>
    <cfRule type="containsText" dxfId="294" priority="302" operator="containsText" text="Baja">
      <formula>NOT(ISERROR(SEARCH("Baja",I50)))</formula>
    </cfRule>
    <cfRule type="containsText" dxfId="293" priority="303" operator="containsText" text="Muy baja">
      <formula>NOT(ISERROR(SEARCH("Muy baja",I50)))</formula>
    </cfRule>
    <cfRule type="cellIs" dxfId="292" priority="306" operator="between">
      <formula>1</formula>
      <formula>2</formula>
    </cfRule>
    <cfRule type="cellIs" dxfId="291" priority="307" operator="between">
      <formula>0</formula>
      <formula>2</formula>
    </cfRule>
  </conditionalFormatting>
  <conditionalFormatting sqref="I50 I55">
    <cfRule type="containsText" dxfId="290" priority="287" operator="containsText" text="Muy Alta">
      <formula>NOT(ISERROR(SEARCH("Muy Alta",I50)))</formula>
    </cfRule>
  </conditionalFormatting>
  <conditionalFormatting sqref="Y50:Y54">
    <cfRule type="containsText" dxfId="289" priority="279" operator="containsText" text="Muy Alta">
      <formula>NOT(ISERROR(SEARCH("Muy Alta",Y50)))</formula>
    </cfRule>
    <cfRule type="containsText" dxfId="288" priority="280" operator="containsText" text="Alta">
      <formula>NOT(ISERROR(SEARCH("Alta",Y50)))</formula>
    </cfRule>
    <cfRule type="containsText" dxfId="287" priority="281" operator="containsText" text="Media">
      <formula>NOT(ISERROR(SEARCH("Media",Y50)))</formula>
    </cfRule>
    <cfRule type="containsText" dxfId="286" priority="282" operator="containsText" text="Muy Baja">
      <formula>NOT(ISERROR(SEARCH("Muy Baja",Y50)))</formula>
    </cfRule>
    <cfRule type="containsText" dxfId="285" priority="283" operator="containsText" text="Baja">
      <formula>NOT(ISERROR(SEARCH("Baja",Y50)))</formula>
    </cfRule>
    <cfRule type="containsText" dxfId="284" priority="284" operator="containsText" text="Muy Baja">
      <formula>NOT(ISERROR(SEARCH("Muy Baja",Y50)))</formula>
    </cfRule>
  </conditionalFormatting>
  <conditionalFormatting sqref="AC50:AC54">
    <cfRule type="containsText" dxfId="283" priority="274" operator="containsText" text="Catastrófico">
      <formula>NOT(ISERROR(SEARCH("Catastrófico",AC50)))</formula>
    </cfRule>
    <cfRule type="containsText" dxfId="282" priority="275" operator="containsText" text="Mayor">
      <formula>NOT(ISERROR(SEARCH("Mayor",AC50)))</formula>
    </cfRule>
    <cfRule type="containsText" dxfId="281" priority="276" operator="containsText" text="Moderado">
      <formula>NOT(ISERROR(SEARCH("Moderado",AC50)))</formula>
    </cfRule>
    <cfRule type="containsText" dxfId="280" priority="277" operator="containsText" text="Menor">
      <formula>NOT(ISERROR(SEARCH("Menor",AC50)))</formula>
    </cfRule>
    <cfRule type="containsText" dxfId="279" priority="278" operator="containsText" text="Leve">
      <formula>NOT(ISERROR(SEARCH("Leve",AC50)))</formula>
    </cfRule>
  </conditionalFormatting>
  <conditionalFormatting sqref="AG50">
    <cfRule type="containsText" dxfId="278" priority="265" operator="containsText" text="Extremo">
      <formula>NOT(ISERROR(SEARCH("Extremo",AG50)))</formula>
    </cfRule>
    <cfRule type="containsText" dxfId="277" priority="266" operator="containsText" text="Alto">
      <formula>NOT(ISERROR(SEARCH("Alto",AG50)))</formula>
    </cfRule>
    <cfRule type="containsText" dxfId="276" priority="267" operator="containsText" text="Moderado">
      <formula>NOT(ISERROR(SEARCH("Moderado",AG50)))</formula>
    </cfRule>
    <cfRule type="containsText" dxfId="275" priority="268" operator="containsText" text="Menor">
      <formula>NOT(ISERROR(SEARCH("Menor",AG50)))</formula>
    </cfRule>
    <cfRule type="containsText" dxfId="274" priority="269" operator="containsText" text="Bajo">
      <formula>NOT(ISERROR(SEARCH("Bajo",AG50)))</formula>
    </cfRule>
    <cfRule type="containsText" dxfId="273" priority="270" operator="containsText" text="Moderado">
      <formula>NOT(ISERROR(SEARCH("Moderado",AG50)))</formula>
    </cfRule>
    <cfRule type="containsText" dxfId="272" priority="271" operator="containsText" text="Extremo">
      <formula>NOT(ISERROR(SEARCH("Extremo",AG50)))</formula>
    </cfRule>
    <cfRule type="containsText" dxfId="271" priority="272" operator="containsText" text="Baja">
      <formula>NOT(ISERROR(SEARCH("Baja",AG50)))</formula>
    </cfRule>
    <cfRule type="containsText" dxfId="270" priority="273" operator="containsText" text="Alto">
      <formula>NOT(ISERROR(SEARCH("Alto",AG50)))</formula>
    </cfRule>
  </conditionalFormatting>
  <conditionalFormatting sqref="AA50:AA54">
    <cfRule type="containsText" dxfId="269" priority="260" operator="containsText" text="Muy Alta">
      <formula>NOT(ISERROR(SEARCH("Muy Alta",AA50)))</formula>
    </cfRule>
    <cfRule type="containsText" dxfId="268" priority="261" operator="containsText" text="Alta">
      <formula>NOT(ISERROR(SEARCH("Alta",AA50)))</formula>
    </cfRule>
    <cfRule type="containsText" dxfId="267" priority="262" operator="containsText" text="Media">
      <formula>NOT(ISERROR(SEARCH("Media",AA50)))</formula>
    </cfRule>
    <cfRule type="containsText" dxfId="266" priority="263" operator="containsText" text="Baja">
      <formula>NOT(ISERROR(SEARCH("Baja",AA50)))</formula>
    </cfRule>
    <cfRule type="containsText" dxfId="265" priority="264" operator="containsText" text="Muy Baja">
      <formula>NOT(ISERROR(SEARCH("Muy Baja",AA50)))</formula>
    </cfRule>
  </conditionalFormatting>
  <conditionalFormatting sqref="AE50:AE54">
    <cfRule type="containsText" dxfId="264" priority="255" operator="containsText" text="Catastrófico">
      <formula>NOT(ISERROR(SEARCH("Catastrófico",AE50)))</formula>
    </cfRule>
    <cfRule type="containsText" dxfId="263" priority="256" operator="containsText" text="Moderado">
      <formula>NOT(ISERROR(SEARCH("Moderado",AE50)))</formula>
    </cfRule>
    <cfRule type="containsText" dxfId="262" priority="257" operator="containsText" text="Menor">
      <formula>NOT(ISERROR(SEARCH("Menor",AE50)))</formula>
    </cfRule>
    <cfRule type="containsText" dxfId="261" priority="258" operator="containsText" text="Leve">
      <formula>NOT(ISERROR(SEARCH("Leve",AE50)))</formula>
    </cfRule>
    <cfRule type="containsText" dxfId="260" priority="259" operator="containsText" text="Mayor">
      <formula>NOT(ISERROR(SEARCH("Mayor",AE50)))</formula>
    </cfRule>
  </conditionalFormatting>
  <conditionalFormatting sqref="Y55:Y59">
    <cfRule type="containsText" dxfId="259" priority="249" operator="containsText" text="Muy Alta">
      <formula>NOT(ISERROR(SEARCH("Muy Alta",Y55)))</formula>
    </cfRule>
    <cfRule type="containsText" dxfId="258" priority="250" operator="containsText" text="Alta">
      <formula>NOT(ISERROR(SEARCH("Alta",Y55)))</formula>
    </cfRule>
    <cfRule type="containsText" dxfId="257" priority="251" operator="containsText" text="Media">
      <formula>NOT(ISERROR(SEARCH("Media",Y55)))</formula>
    </cfRule>
    <cfRule type="containsText" dxfId="256" priority="252" operator="containsText" text="Muy Baja">
      <formula>NOT(ISERROR(SEARCH("Muy Baja",Y55)))</formula>
    </cfRule>
    <cfRule type="containsText" dxfId="255" priority="253" operator="containsText" text="Baja">
      <formula>NOT(ISERROR(SEARCH("Baja",Y55)))</formula>
    </cfRule>
    <cfRule type="containsText" dxfId="254" priority="254" operator="containsText" text="Muy Baja">
      <formula>NOT(ISERROR(SEARCH("Muy Baja",Y55)))</formula>
    </cfRule>
  </conditionalFormatting>
  <conditionalFormatting sqref="AC55:AC59">
    <cfRule type="containsText" dxfId="253" priority="244" operator="containsText" text="Catastrófico">
      <formula>NOT(ISERROR(SEARCH("Catastrófico",AC55)))</formula>
    </cfRule>
    <cfRule type="containsText" dxfId="252" priority="245" operator="containsText" text="Mayor">
      <formula>NOT(ISERROR(SEARCH("Mayor",AC55)))</formula>
    </cfRule>
    <cfRule type="containsText" dxfId="251" priority="246" operator="containsText" text="Moderado">
      <formula>NOT(ISERROR(SEARCH("Moderado",AC55)))</formula>
    </cfRule>
    <cfRule type="containsText" dxfId="250" priority="247" operator="containsText" text="Menor">
      <formula>NOT(ISERROR(SEARCH("Menor",AC55)))</formula>
    </cfRule>
    <cfRule type="containsText" dxfId="249" priority="248" operator="containsText" text="Leve">
      <formula>NOT(ISERROR(SEARCH("Leve",AC55)))</formula>
    </cfRule>
  </conditionalFormatting>
  <conditionalFormatting sqref="AG55">
    <cfRule type="containsText" dxfId="248" priority="235" operator="containsText" text="Extremo">
      <formula>NOT(ISERROR(SEARCH("Extremo",AG55)))</formula>
    </cfRule>
    <cfRule type="containsText" dxfId="247" priority="236" operator="containsText" text="Alto">
      <formula>NOT(ISERROR(SEARCH("Alto",AG55)))</formula>
    </cfRule>
    <cfRule type="containsText" dxfId="246" priority="237" operator="containsText" text="Moderado">
      <formula>NOT(ISERROR(SEARCH("Moderado",AG55)))</formula>
    </cfRule>
    <cfRule type="containsText" dxfId="245" priority="238" operator="containsText" text="Menor">
      <formula>NOT(ISERROR(SEARCH("Menor",AG55)))</formula>
    </cfRule>
    <cfRule type="containsText" dxfId="244" priority="239" operator="containsText" text="Bajo">
      <formula>NOT(ISERROR(SEARCH("Bajo",AG55)))</formula>
    </cfRule>
    <cfRule type="containsText" dxfId="243" priority="240" operator="containsText" text="Moderado">
      <formula>NOT(ISERROR(SEARCH("Moderado",AG55)))</formula>
    </cfRule>
    <cfRule type="containsText" dxfId="242" priority="241" operator="containsText" text="Extremo">
      <formula>NOT(ISERROR(SEARCH("Extremo",AG55)))</formula>
    </cfRule>
    <cfRule type="containsText" dxfId="241" priority="242" operator="containsText" text="Baja">
      <formula>NOT(ISERROR(SEARCH("Baja",AG55)))</formula>
    </cfRule>
    <cfRule type="containsText" dxfId="240" priority="243" operator="containsText" text="Alto">
      <formula>NOT(ISERROR(SEARCH("Alto",AG55)))</formula>
    </cfRule>
  </conditionalFormatting>
  <conditionalFormatting sqref="AA55:AA59">
    <cfRule type="containsText" dxfId="239" priority="230" operator="containsText" text="Muy Alta">
      <formula>NOT(ISERROR(SEARCH("Muy Alta",AA55)))</formula>
    </cfRule>
    <cfRule type="containsText" dxfId="238" priority="231" operator="containsText" text="Alta">
      <formula>NOT(ISERROR(SEARCH("Alta",AA55)))</formula>
    </cfRule>
    <cfRule type="containsText" dxfId="237" priority="232" operator="containsText" text="Media">
      <formula>NOT(ISERROR(SEARCH("Media",AA55)))</formula>
    </cfRule>
    <cfRule type="containsText" dxfId="236" priority="233" operator="containsText" text="Baja">
      <formula>NOT(ISERROR(SEARCH("Baja",AA55)))</formula>
    </cfRule>
    <cfRule type="containsText" dxfId="235" priority="234" operator="containsText" text="Muy Baja">
      <formula>NOT(ISERROR(SEARCH("Muy Baja",AA55)))</formula>
    </cfRule>
  </conditionalFormatting>
  <conditionalFormatting sqref="AE55:AE59">
    <cfRule type="containsText" dxfId="234" priority="225" operator="containsText" text="Catastrófico">
      <formula>NOT(ISERROR(SEARCH("Catastrófico",AE55)))</formula>
    </cfRule>
    <cfRule type="containsText" dxfId="233" priority="226" operator="containsText" text="Moderado">
      <formula>NOT(ISERROR(SEARCH("Moderado",AE55)))</formula>
    </cfRule>
    <cfRule type="containsText" dxfId="232" priority="227" operator="containsText" text="Menor">
      <formula>NOT(ISERROR(SEARCH("Menor",AE55)))</formula>
    </cfRule>
    <cfRule type="containsText" dxfId="231" priority="228" operator="containsText" text="Leve">
      <formula>NOT(ISERROR(SEARCH("Leve",AE55)))</formula>
    </cfRule>
    <cfRule type="containsText" dxfId="230" priority="229" operator="containsText" text="Mayor">
      <formula>NOT(ISERROR(SEARCH("Mayor",AE55)))</formula>
    </cfRule>
  </conditionalFormatting>
  <conditionalFormatting sqref="N30">
    <cfRule type="containsText" dxfId="229" priority="220" operator="containsText" text="Extremo">
      <formula>NOT(ISERROR(SEARCH("Extremo",N30)))</formula>
    </cfRule>
    <cfRule type="containsText" dxfId="228" priority="221" operator="containsText" text="Alto">
      <formula>NOT(ISERROR(SEARCH("Alto",N30)))</formula>
    </cfRule>
    <cfRule type="containsText" dxfId="227" priority="222" operator="containsText" text="Bajo">
      <formula>NOT(ISERROR(SEARCH("Bajo",N30)))</formula>
    </cfRule>
    <cfRule type="containsText" dxfId="226" priority="223" operator="containsText" text="Moderado">
      <formula>NOT(ISERROR(SEARCH("Moderado",N30)))</formula>
    </cfRule>
    <cfRule type="containsText" dxfId="225" priority="224" operator="containsText" text="Extremo">
      <formula>NOT(ISERROR(SEARCH("Extremo",N30)))</formula>
    </cfRule>
  </conditionalFormatting>
  <conditionalFormatting sqref="I30">
    <cfRule type="containsText" dxfId="224" priority="197" operator="containsText" text="Muy Baja">
      <formula>NOT(ISERROR(SEARCH("Muy Baja",I30)))</formula>
    </cfRule>
    <cfRule type="containsText" dxfId="223" priority="198" operator="containsText" text="Baja">
      <formula>NOT(ISERROR(SEARCH("Baja",I30)))</formula>
    </cfRule>
    <cfRule type="containsText" dxfId="222" priority="200" operator="containsText" text="Muy Alta">
      <formula>NOT(ISERROR(SEARCH("Muy Alta",I30)))</formula>
    </cfRule>
    <cfRule type="containsText" dxfId="221" priority="201" operator="containsText" text="Alta">
      <formula>NOT(ISERROR(SEARCH("Alta",I30)))</formula>
    </cfRule>
    <cfRule type="containsText" dxfId="220" priority="202" operator="containsText" text="Media">
      <formula>NOT(ISERROR(SEARCH("Media",I30)))</formula>
    </cfRule>
    <cfRule type="containsText" dxfId="219" priority="203" operator="containsText" text="Media">
      <formula>NOT(ISERROR(SEARCH("Media",I30)))</formula>
    </cfRule>
    <cfRule type="containsText" dxfId="218" priority="204" operator="containsText" text="Media">
      <formula>NOT(ISERROR(SEARCH("Media",I30)))</formula>
    </cfRule>
    <cfRule type="containsText" dxfId="217" priority="205" operator="containsText" text="Muy Baja">
      <formula>NOT(ISERROR(SEARCH("Muy Baja",I30)))</formula>
    </cfRule>
    <cfRule type="containsText" dxfId="216" priority="206" operator="containsText" text="Baja">
      <formula>NOT(ISERROR(SEARCH("Baja",I30)))</formula>
    </cfRule>
    <cfRule type="containsText" dxfId="215" priority="207" operator="containsText" text="Muy Baja">
      <formula>NOT(ISERROR(SEARCH("Muy Baja",I30)))</formula>
    </cfRule>
    <cfRule type="containsText" dxfId="214" priority="208" operator="containsText" text="Muy Baja">
      <formula>NOT(ISERROR(SEARCH("Muy Baja",I30)))</formula>
    </cfRule>
    <cfRule type="containsText" dxfId="213" priority="209" operator="containsText" text="Muy Baja">
      <formula>NOT(ISERROR(SEARCH("Muy Baja",I30)))</formula>
    </cfRule>
    <cfRule type="containsText" dxfId="212" priority="210" operator="containsText" text="Muy Baja'Tabla probabilidad'!">
      <formula>NOT(ISERROR(SEARCH("Muy Baja'Tabla probabilidad'!",I30)))</formula>
    </cfRule>
    <cfRule type="containsText" dxfId="211" priority="211" operator="containsText" text="Muy bajo">
      <formula>NOT(ISERROR(SEARCH("Muy bajo",I30)))</formula>
    </cfRule>
    <cfRule type="containsText" dxfId="210" priority="212" operator="containsText" text="Alta">
      <formula>NOT(ISERROR(SEARCH("Alta",I30)))</formula>
    </cfRule>
    <cfRule type="containsText" dxfId="209" priority="213" operator="containsText" text="Media">
      <formula>NOT(ISERROR(SEARCH("Media",I30)))</formula>
    </cfRule>
    <cfRule type="containsText" dxfId="208" priority="214" operator="containsText" text="Baja">
      <formula>NOT(ISERROR(SEARCH("Baja",I30)))</formula>
    </cfRule>
    <cfRule type="containsText" dxfId="207" priority="215" operator="containsText" text="Muy baja">
      <formula>NOT(ISERROR(SEARCH("Muy baja",I30)))</formula>
    </cfRule>
    <cfRule type="cellIs" dxfId="206" priority="218" operator="between">
      <formula>1</formula>
      <formula>2</formula>
    </cfRule>
    <cfRule type="cellIs" dxfId="205" priority="219" operator="between">
      <formula>0</formula>
      <formula>2</formula>
    </cfRule>
  </conditionalFormatting>
  <conditionalFormatting sqref="I30">
    <cfRule type="containsText" dxfId="204" priority="199" operator="containsText" text="Muy Alta">
      <formula>NOT(ISERROR(SEARCH("Muy Alta",I30)))</formula>
    </cfRule>
  </conditionalFormatting>
  <conditionalFormatting sqref="Y30:Y34">
    <cfRule type="containsText" dxfId="203" priority="191" operator="containsText" text="Muy Alta">
      <formula>NOT(ISERROR(SEARCH("Muy Alta",Y30)))</formula>
    </cfRule>
    <cfRule type="containsText" dxfId="202" priority="192" operator="containsText" text="Alta">
      <formula>NOT(ISERROR(SEARCH("Alta",Y30)))</formula>
    </cfRule>
    <cfRule type="containsText" dxfId="201" priority="193" operator="containsText" text="Media">
      <formula>NOT(ISERROR(SEARCH("Media",Y30)))</formula>
    </cfRule>
    <cfRule type="containsText" dxfId="200" priority="194" operator="containsText" text="Muy Baja">
      <formula>NOT(ISERROR(SEARCH("Muy Baja",Y30)))</formula>
    </cfRule>
    <cfRule type="containsText" dxfId="199" priority="195" operator="containsText" text="Baja">
      <formula>NOT(ISERROR(SEARCH("Baja",Y30)))</formula>
    </cfRule>
    <cfRule type="containsText" dxfId="198" priority="196" operator="containsText" text="Muy Baja">
      <formula>NOT(ISERROR(SEARCH("Muy Baja",Y30)))</formula>
    </cfRule>
  </conditionalFormatting>
  <conditionalFormatting sqref="AC30:AC34">
    <cfRule type="containsText" dxfId="197" priority="186" operator="containsText" text="Catastrófico">
      <formula>NOT(ISERROR(SEARCH("Catastrófico",AC30)))</formula>
    </cfRule>
    <cfRule type="containsText" dxfId="196" priority="187" operator="containsText" text="Mayor">
      <formula>NOT(ISERROR(SEARCH("Mayor",AC30)))</formula>
    </cfRule>
    <cfRule type="containsText" dxfId="195" priority="188" operator="containsText" text="Moderado">
      <formula>NOT(ISERROR(SEARCH("Moderado",AC30)))</formula>
    </cfRule>
    <cfRule type="containsText" dxfId="194" priority="189" operator="containsText" text="Menor">
      <formula>NOT(ISERROR(SEARCH("Menor",AC30)))</formula>
    </cfRule>
    <cfRule type="containsText" dxfId="193" priority="190" operator="containsText" text="Leve">
      <formula>NOT(ISERROR(SEARCH("Leve",AC30)))</formula>
    </cfRule>
  </conditionalFormatting>
  <conditionalFormatting sqref="AG30">
    <cfRule type="containsText" dxfId="192" priority="177" operator="containsText" text="Extremo">
      <formula>NOT(ISERROR(SEARCH("Extremo",AG30)))</formula>
    </cfRule>
    <cfRule type="containsText" dxfId="191" priority="178" operator="containsText" text="Alto">
      <formula>NOT(ISERROR(SEARCH("Alto",AG30)))</formula>
    </cfRule>
    <cfRule type="containsText" dxfId="190" priority="179" operator="containsText" text="Moderado">
      <formula>NOT(ISERROR(SEARCH("Moderado",AG30)))</formula>
    </cfRule>
    <cfRule type="containsText" dxfId="189" priority="180" operator="containsText" text="Menor">
      <formula>NOT(ISERROR(SEARCH("Menor",AG30)))</formula>
    </cfRule>
    <cfRule type="containsText" dxfId="188" priority="181" operator="containsText" text="Bajo">
      <formula>NOT(ISERROR(SEARCH("Bajo",AG30)))</formula>
    </cfRule>
    <cfRule type="containsText" dxfId="187" priority="182" operator="containsText" text="Moderado">
      <formula>NOT(ISERROR(SEARCH("Moderado",AG30)))</formula>
    </cfRule>
    <cfRule type="containsText" dxfId="186" priority="183" operator="containsText" text="Extremo">
      <formula>NOT(ISERROR(SEARCH("Extremo",AG30)))</formula>
    </cfRule>
    <cfRule type="containsText" dxfId="185" priority="184" operator="containsText" text="Baja">
      <formula>NOT(ISERROR(SEARCH("Baja",AG30)))</formula>
    </cfRule>
    <cfRule type="containsText" dxfId="184" priority="185" operator="containsText" text="Alto">
      <formula>NOT(ISERROR(SEARCH("Alto",AG30)))</formula>
    </cfRule>
  </conditionalFormatting>
  <conditionalFormatting sqref="AA30:AA34">
    <cfRule type="containsText" dxfId="183" priority="172" operator="containsText" text="Muy Alta">
      <formula>NOT(ISERROR(SEARCH("Muy Alta",AA30)))</formula>
    </cfRule>
    <cfRule type="containsText" dxfId="182" priority="173" operator="containsText" text="Alta">
      <formula>NOT(ISERROR(SEARCH("Alta",AA30)))</formula>
    </cfRule>
    <cfRule type="containsText" dxfId="181" priority="174" operator="containsText" text="Media">
      <formula>NOT(ISERROR(SEARCH("Media",AA30)))</formula>
    </cfRule>
    <cfRule type="containsText" dxfId="180" priority="175" operator="containsText" text="Baja">
      <formula>NOT(ISERROR(SEARCH("Baja",AA30)))</formula>
    </cfRule>
    <cfRule type="containsText" dxfId="179" priority="176" operator="containsText" text="Muy Baja">
      <formula>NOT(ISERROR(SEARCH("Muy Baja",AA30)))</formula>
    </cfRule>
  </conditionalFormatting>
  <conditionalFormatting sqref="AE30:AE34">
    <cfRule type="containsText" dxfId="178" priority="167" operator="containsText" text="Catastrófico">
      <formula>NOT(ISERROR(SEARCH("Catastrófico",AE30)))</formula>
    </cfRule>
    <cfRule type="containsText" dxfId="177" priority="168" operator="containsText" text="Moderado">
      <formula>NOT(ISERROR(SEARCH("Moderado",AE30)))</formula>
    </cfRule>
    <cfRule type="containsText" dxfId="176" priority="169" operator="containsText" text="Menor">
      <formula>NOT(ISERROR(SEARCH("Menor",AE30)))</formula>
    </cfRule>
    <cfRule type="containsText" dxfId="175" priority="170" operator="containsText" text="Leve">
      <formula>NOT(ISERROR(SEARCH("Leve",AE30)))</formula>
    </cfRule>
    <cfRule type="containsText" dxfId="174" priority="171" operator="containsText" text="Mayor">
      <formula>NOT(ISERROR(SEARCH("Mayor",AE30)))</formula>
    </cfRule>
  </conditionalFormatting>
  <conditionalFormatting sqref="N35">
    <cfRule type="containsText" dxfId="173" priority="162" operator="containsText" text="Extremo">
      <formula>NOT(ISERROR(SEARCH("Extremo",N35)))</formula>
    </cfRule>
    <cfRule type="containsText" dxfId="172" priority="163" operator="containsText" text="Alto">
      <formula>NOT(ISERROR(SEARCH("Alto",N35)))</formula>
    </cfRule>
    <cfRule type="containsText" dxfId="171" priority="164" operator="containsText" text="Bajo">
      <formula>NOT(ISERROR(SEARCH("Bajo",N35)))</formula>
    </cfRule>
    <cfRule type="containsText" dxfId="170" priority="165" operator="containsText" text="Moderado">
      <formula>NOT(ISERROR(SEARCH("Moderado",N35)))</formula>
    </cfRule>
    <cfRule type="containsText" dxfId="169" priority="166" operator="containsText" text="Extremo">
      <formula>NOT(ISERROR(SEARCH("Extremo",N35)))</formula>
    </cfRule>
  </conditionalFormatting>
  <conditionalFormatting sqref="I35">
    <cfRule type="containsText" dxfId="168" priority="139" operator="containsText" text="Muy Baja">
      <formula>NOT(ISERROR(SEARCH("Muy Baja",I35)))</formula>
    </cfRule>
    <cfRule type="containsText" dxfId="167" priority="140" operator="containsText" text="Baja">
      <formula>NOT(ISERROR(SEARCH("Baja",I35)))</formula>
    </cfRule>
    <cfRule type="containsText" dxfId="166" priority="142" operator="containsText" text="Muy Alta">
      <formula>NOT(ISERROR(SEARCH("Muy Alta",I35)))</formula>
    </cfRule>
    <cfRule type="containsText" dxfId="165" priority="143" operator="containsText" text="Alta">
      <formula>NOT(ISERROR(SEARCH("Alta",I35)))</formula>
    </cfRule>
    <cfRule type="containsText" dxfId="164" priority="144" operator="containsText" text="Media">
      <formula>NOT(ISERROR(SEARCH("Media",I35)))</formula>
    </cfRule>
    <cfRule type="containsText" dxfId="163" priority="145" operator="containsText" text="Media">
      <formula>NOT(ISERROR(SEARCH("Media",I35)))</formula>
    </cfRule>
    <cfRule type="containsText" dxfId="162" priority="146" operator="containsText" text="Media">
      <formula>NOT(ISERROR(SEARCH("Media",I35)))</formula>
    </cfRule>
    <cfRule type="containsText" dxfId="161" priority="147" operator="containsText" text="Muy Baja">
      <formula>NOT(ISERROR(SEARCH("Muy Baja",I35)))</formula>
    </cfRule>
    <cfRule type="containsText" dxfId="160" priority="148" operator="containsText" text="Baja">
      <formula>NOT(ISERROR(SEARCH("Baja",I35)))</formula>
    </cfRule>
    <cfRule type="containsText" dxfId="159" priority="149" operator="containsText" text="Muy Baja">
      <formula>NOT(ISERROR(SEARCH("Muy Baja",I35)))</formula>
    </cfRule>
    <cfRule type="containsText" dxfId="158" priority="150" operator="containsText" text="Muy Baja">
      <formula>NOT(ISERROR(SEARCH("Muy Baja",I35)))</formula>
    </cfRule>
    <cfRule type="containsText" dxfId="157" priority="151" operator="containsText" text="Muy Baja">
      <formula>NOT(ISERROR(SEARCH("Muy Baja",I35)))</formula>
    </cfRule>
    <cfRule type="containsText" dxfId="156" priority="152" operator="containsText" text="Muy Baja'Tabla probabilidad'!">
      <formula>NOT(ISERROR(SEARCH("Muy Baja'Tabla probabilidad'!",I35)))</formula>
    </cfRule>
    <cfRule type="containsText" dxfId="155" priority="153" operator="containsText" text="Muy bajo">
      <formula>NOT(ISERROR(SEARCH("Muy bajo",I35)))</formula>
    </cfRule>
    <cfRule type="containsText" dxfId="154" priority="154" operator="containsText" text="Alta">
      <formula>NOT(ISERROR(SEARCH("Alta",I35)))</formula>
    </cfRule>
    <cfRule type="containsText" dxfId="153" priority="155" operator="containsText" text="Media">
      <formula>NOT(ISERROR(SEARCH("Media",I35)))</formula>
    </cfRule>
    <cfRule type="containsText" dxfId="152" priority="156" operator="containsText" text="Baja">
      <formula>NOT(ISERROR(SEARCH("Baja",I35)))</formula>
    </cfRule>
    <cfRule type="containsText" dxfId="151" priority="157" operator="containsText" text="Muy baja">
      <formula>NOT(ISERROR(SEARCH("Muy baja",I35)))</formula>
    </cfRule>
    <cfRule type="cellIs" dxfId="150" priority="160" operator="between">
      <formula>1</formula>
      <formula>2</formula>
    </cfRule>
    <cfRule type="cellIs" dxfId="149" priority="161" operator="between">
      <formula>0</formula>
      <formula>2</formula>
    </cfRule>
  </conditionalFormatting>
  <conditionalFormatting sqref="I35">
    <cfRule type="containsText" dxfId="148" priority="141" operator="containsText" text="Muy Alta">
      <formula>NOT(ISERROR(SEARCH("Muy Alta",I35)))</formula>
    </cfRule>
  </conditionalFormatting>
  <conditionalFormatting sqref="Y35:Y39">
    <cfRule type="containsText" dxfId="147" priority="133" operator="containsText" text="Muy Alta">
      <formula>NOT(ISERROR(SEARCH("Muy Alta",Y35)))</formula>
    </cfRule>
    <cfRule type="containsText" dxfId="146" priority="134" operator="containsText" text="Alta">
      <formula>NOT(ISERROR(SEARCH("Alta",Y35)))</formula>
    </cfRule>
    <cfRule type="containsText" dxfId="145" priority="135" operator="containsText" text="Media">
      <formula>NOT(ISERROR(SEARCH("Media",Y35)))</formula>
    </cfRule>
    <cfRule type="containsText" dxfId="144" priority="136" operator="containsText" text="Muy Baja">
      <formula>NOT(ISERROR(SEARCH("Muy Baja",Y35)))</formula>
    </cfRule>
    <cfRule type="containsText" dxfId="143" priority="137" operator="containsText" text="Baja">
      <formula>NOT(ISERROR(SEARCH("Baja",Y35)))</formula>
    </cfRule>
    <cfRule type="containsText" dxfId="142" priority="138" operator="containsText" text="Muy Baja">
      <formula>NOT(ISERROR(SEARCH("Muy Baja",Y35)))</formula>
    </cfRule>
  </conditionalFormatting>
  <conditionalFormatting sqref="AC35:AC39">
    <cfRule type="containsText" dxfId="141" priority="128" operator="containsText" text="Catastrófico">
      <formula>NOT(ISERROR(SEARCH("Catastrófico",AC35)))</formula>
    </cfRule>
    <cfRule type="containsText" dxfId="140" priority="129" operator="containsText" text="Mayor">
      <formula>NOT(ISERROR(SEARCH("Mayor",AC35)))</formula>
    </cfRule>
    <cfRule type="containsText" dxfId="139" priority="130" operator="containsText" text="Moderado">
      <formula>NOT(ISERROR(SEARCH("Moderado",AC35)))</formula>
    </cfRule>
    <cfRule type="containsText" dxfId="138" priority="131" operator="containsText" text="Menor">
      <formula>NOT(ISERROR(SEARCH("Menor",AC35)))</formula>
    </cfRule>
    <cfRule type="containsText" dxfId="137" priority="132" operator="containsText" text="Leve">
      <formula>NOT(ISERROR(SEARCH("Leve",AC35)))</formula>
    </cfRule>
  </conditionalFormatting>
  <conditionalFormatting sqref="AG35">
    <cfRule type="containsText" dxfId="136" priority="119" operator="containsText" text="Extremo">
      <formula>NOT(ISERROR(SEARCH("Extremo",AG35)))</formula>
    </cfRule>
    <cfRule type="containsText" dxfId="135" priority="120" operator="containsText" text="Alto">
      <formula>NOT(ISERROR(SEARCH("Alto",AG35)))</formula>
    </cfRule>
    <cfRule type="containsText" dxfId="134" priority="121" operator="containsText" text="Moderado">
      <formula>NOT(ISERROR(SEARCH("Moderado",AG35)))</formula>
    </cfRule>
    <cfRule type="containsText" dxfId="133" priority="122" operator="containsText" text="Menor">
      <formula>NOT(ISERROR(SEARCH("Menor",AG35)))</formula>
    </cfRule>
    <cfRule type="containsText" dxfId="132" priority="123" operator="containsText" text="Bajo">
      <formula>NOT(ISERROR(SEARCH("Bajo",AG35)))</formula>
    </cfRule>
    <cfRule type="containsText" dxfId="131" priority="124" operator="containsText" text="Moderado">
      <formula>NOT(ISERROR(SEARCH("Moderado",AG35)))</formula>
    </cfRule>
    <cfRule type="containsText" dxfId="130" priority="125" operator="containsText" text="Extremo">
      <formula>NOT(ISERROR(SEARCH("Extremo",AG35)))</formula>
    </cfRule>
    <cfRule type="containsText" dxfId="129" priority="126" operator="containsText" text="Baja">
      <formula>NOT(ISERROR(SEARCH("Baja",AG35)))</formula>
    </cfRule>
    <cfRule type="containsText" dxfId="128" priority="127" operator="containsText" text="Alto">
      <formula>NOT(ISERROR(SEARCH("Alto",AG35)))</formula>
    </cfRule>
  </conditionalFormatting>
  <conditionalFormatting sqref="AA35:AA39">
    <cfRule type="containsText" dxfId="127" priority="114" operator="containsText" text="Muy Alta">
      <formula>NOT(ISERROR(SEARCH("Muy Alta",AA35)))</formula>
    </cfRule>
    <cfRule type="containsText" dxfId="126" priority="115" operator="containsText" text="Alta">
      <formula>NOT(ISERROR(SEARCH("Alta",AA35)))</formula>
    </cfRule>
    <cfRule type="containsText" dxfId="125" priority="116" operator="containsText" text="Media">
      <formula>NOT(ISERROR(SEARCH("Media",AA35)))</formula>
    </cfRule>
    <cfRule type="containsText" dxfId="124" priority="117" operator="containsText" text="Baja">
      <formula>NOT(ISERROR(SEARCH("Baja",AA35)))</formula>
    </cfRule>
    <cfRule type="containsText" dxfId="123" priority="118" operator="containsText" text="Muy Baja">
      <formula>NOT(ISERROR(SEARCH("Muy Baja",AA35)))</formula>
    </cfRule>
  </conditionalFormatting>
  <conditionalFormatting sqref="AE35:AE39">
    <cfRule type="containsText" dxfId="122" priority="109" operator="containsText" text="Catastrófico">
      <formula>NOT(ISERROR(SEARCH("Catastrófico",AE35)))</formula>
    </cfRule>
    <cfRule type="containsText" dxfId="121" priority="110" operator="containsText" text="Moderado">
      <formula>NOT(ISERROR(SEARCH("Moderado",AE35)))</formula>
    </cfRule>
    <cfRule type="containsText" dxfId="120" priority="111" operator="containsText" text="Menor">
      <formula>NOT(ISERROR(SEARCH("Menor",AE35)))</formula>
    </cfRule>
    <cfRule type="containsText" dxfId="119" priority="112" operator="containsText" text="Leve">
      <formula>NOT(ISERROR(SEARCH("Leve",AE35)))</formula>
    </cfRule>
    <cfRule type="containsText" dxfId="118" priority="113" operator="containsText" text="Mayor">
      <formula>NOT(ISERROR(SEARCH("Mayor",AE35)))</formula>
    </cfRule>
  </conditionalFormatting>
  <conditionalFormatting sqref="L15">
    <cfRule type="containsText" dxfId="117" priority="103" operator="containsText" text="Catastrófico">
      <formula>NOT(ISERROR(SEARCH("Catastrófico",L15)))</formula>
    </cfRule>
    <cfRule type="containsText" dxfId="116" priority="104" operator="containsText" text="Mayor">
      <formula>NOT(ISERROR(SEARCH("Mayor",L15)))</formula>
    </cfRule>
    <cfRule type="containsText" dxfId="115" priority="105" operator="containsText" text="Alta">
      <formula>NOT(ISERROR(SEARCH("Alta",L15)))</formula>
    </cfRule>
    <cfRule type="containsText" dxfId="114" priority="106" operator="containsText" text="Moderado">
      <formula>NOT(ISERROR(SEARCH("Moderado",L15)))</formula>
    </cfRule>
    <cfRule type="containsText" dxfId="113" priority="107" operator="containsText" text="Menor">
      <formula>NOT(ISERROR(SEARCH("Menor",L15)))</formula>
    </cfRule>
    <cfRule type="containsText" dxfId="112" priority="108" operator="containsText" text="Leve">
      <formula>NOT(ISERROR(SEARCH("Leve",L15)))</formula>
    </cfRule>
  </conditionalFormatting>
  <conditionalFormatting sqref="M15">
    <cfRule type="containsText" dxfId="111" priority="97" operator="containsText" text="Catastrófico">
      <formula>NOT(ISERROR(SEARCH("Catastrófico",M15)))</formula>
    </cfRule>
    <cfRule type="containsText" dxfId="110" priority="98" operator="containsText" text="Mayor">
      <formula>NOT(ISERROR(SEARCH("Mayor",M15)))</formula>
    </cfRule>
    <cfRule type="containsText" dxfId="109" priority="99" operator="containsText" text="Alta">
      <formula>NOT(ISERROR(SEARCH("Alta",M15)))</formula>
    </cfRule>
    <cfRule type="containsText" dxfId="108" priority="100" operator="containsText" text="Moderado">
      <formula>NOT(ISERROR(SEARCH("Moderado",M15)))</formula>
    </cfRule>
    <cfRule type="containsText" dxfId="107" priority="101" operator="containsText" text="Menor">
      <formula>NOT(ISERROR(SEARCH("Menor",M15)))</formula>
    </cfRule>
    <cfRule type="containsText" dxfId="106" priority="102" operator="containsText" text="Leve">
      <formula>NOT(ISERROR(SEARCH("Leve",M15)))</formula>
    </cfRule>
  </conditionalFormatting>
  <conditionalFormatting sqref="L20">
    <cfRule type="containsText" dxfId="105" priority="91" operator="containsText" text="Catastrófico">
      <formula>NOT(ISERROR(SEARCH("Catastrófico",L20)))</formula>
    </cfRule>
    <cfRule type="containsText" dxfId="104" priority="92" operator="containsText" text="Mayor">
      <formula>NOT(ISERROR(SEARCH("Mayor",L20)))</formula>
    </cfRule>
    <cfRule type="containsText" dxfId="103" priority="93" operator="containsText" text="Alta">
      <formula>NOT(ISERROR(SEARCH("Alta",L20)))</formula>
    </cfRule>
    <cfRule type="containsText" dxfId="102" priority="94" operator="containsText" text="Moderado">
      <formula>NOT(ISERROR(SEARCH("Moderado",L20)))</formula>
    </cfRule>
    <cfRule type="containsText" dxfId="101" priority="95" operator="containsText" text="Menor">
      <formula>NOT(ISERROR(SEARCH("Menor",L20)))</formula>
    </cfRule>
    <cfRule type="containsText" dxfId="100" priority="96" operator="containsText" text="Leve">
      <formula>NOT(ISERROR(SEARCH("Leve",L20)))</formula>
    </cfRule>
  </conditionalFormatting>
  <conditionalFormatting sqref="M20">
    <cfRule type="containsText" dxfId="99" priority="85" operator="containsText" text="Catastrófico">
      <formula>NOT(ISERROR(SEARCH("Catastrófico",M20)))</formula>
    </cfRule>
    <cfRule type="containsText" dxfId="98" priority="86" operator="containsText" text="Mayor">
      <formula>NOT(ISERROR(SEARCH("Mayor",M20)))</formula>
    </cfRule>
    <cfRule type="containsText" dxfId="97" priority="87" operator="containsText" text="Alta">
      <formula>NOT(ISERROR(SEARCH("Alta",M20)))</formula>
    </cfRule>
    <cfRule type="containsText" dxfId="96" priority="88" operator="containsText" text="Moderado">
      <formula>NOT(ISERROR(SEARCH("Moderado",M20)))</formula>
    </cfRule>
    <cfRule type="containsText" dxfId="95" priority="89" operator="containsText" text="Menor">
      <formula>NOT(ISERROR(SEARCH("Menor",M20)))</formula>
    </cfRule>
    <cfRule type="containsText" dxfId="94" priority="90" operator="containsText" text="Leve">
      <formula>NOT(ISERROR(SEARCH("Leve",M20)))</formula>
    </cfRule>
  </conditionalFormatting>
  <conditionalFormatting sqref="L25">
    <cfRule type="containsText" dxfId="93" priority="79" operator="containsText" text="Catastrófico">
      <formula>NOT(ISERROR(SEARCH("Catastrófico",L25)))</formula>
    </cfRule>
    <cfRule type="containsText" dxfId="92" priority="80" operator="containsText" text="Mayor">
      <formula>NOT(ISERROR(SEARCH("Mayor",L25)))</formula>
    </cfRule>
    <cfRule type="containsText" dxfId="91" priority="81" operator="containsText" text="Alta">
      <formula>NOT(ISERROR(SEARCH("Alta",L25)))</formula>
    </cfRule>
    <cfRule type="containsText" dxfId="90" priority="82" operator="containsText" text="Moderado">
      <formula>NOT(ISERROR(SEARCH("Moderado",L25)))</formula>
    </cfRule>
    <cfRule type="containsText" dxfId="89" priority="83" operator="containsText" text="Menor">
      <formula>NOT(ISERROR(SEARCH("Menor",L25)))</formula>
    </cfRule>
    <cfRule type="containsText" dxfId="88" priority="84" operator="containsText" text="Leve">
      <formula>NOT(ISERROR(SEARCH("Leve",L25)))</formula>
    </cfRule>
  </conditionalFormatting>
  <conditionalFormatting sqref="M25">
    <cfRule type="containsText" dxfId="87" priority="73" operator="containsText" text="Catastrófico">
      <formula>NOT(ISERROR(SEARCH("Catastrófico",M25)))</formula>
    </cfRule>
    <cfRule type="containsText" dxfId="86" priority="74" operator="containsText" text="Mayor">
      <formula>NOT(ISERROR(SEARCH("Mayor",M25)))</formula>
    </cfRule>
    <cfRule type="containsText" dxfId="85" priority="75" operator="containsText" text="Alta">
      <formula>NOT(ISERROR(SEARCH("Alta",M25)))</formula>
    </cfRule>
    <cfRule type="containsText" dxfId="84" priority="76" operator="containsText" text="Moderado">
      <formula>NOT(ISERROR(SEARCH("Moderado",M25)))</formula>
    </cfRule>
    <cfRule type="containsText" dxfId="83" priority="77" operator="containsText" text="Menor">
      <formula>NOT(ISERROR(SEARCH("Menor",M25)))</formula>
    </cfRule>
    <cfRule type="containsText" dxfId="82" priority="78" operator="containsText" text="Leve">
      <formula>NOT(ISERROR(SEARCH("Leve",M25)))</formula>
    </cfRule>
  </conditionalFormatting>
  <conditionalFormatting sqref="L30">
    <cfRule type="containsText" dxfId="81" priority="67" operator="containsText" text="Catastrófico">
      <formula>NOT(ISERROR(SEARCH("Catastrófico",L30)))</formula>
    </cfRule>
    <cfRule type="containsText" dxfId="80" priority="68" operator="containsText" text="Mayor">
      <formula>NOT(ISERROR(SEARCH("Mayor",L30)))</formula>
    </cfRule>
    <cfRule type="containsText" dxfId="79" priority="69" operator="containsText" text="Alta">
      <formula>NOT(ISERROR(SEARCH("Alta",L30)))</formula>
    </cfRule>
    <cfRule type="containsText" dxfId="78" priority="70" operator="containsText" text="Moderado">
      <formula>NOT(ISERROR(SEARCH("Moderado",L30)))</formula>
    </cfRule>
    <cfRule type="containsText" dxfId="77" priority="71" operator="containsText" text="Menor">
      <formula>NOT(ISERROR(SEARCH("Menor",L30)))</formula>
    </cfRule>
    <cfRule type="containsText" dxfId="76" priority="72" operator="containsText" text="Leve">
      <formula>NOT(ISERROR(SEARCH("Leve",L30)))</formula>
    </cfRule>
  </conditionalFormatting>
  <conditionalFormatting sqref="M30">
    <cfRule type="containsText" dxfId="75" priority="61" operator="containsText" text="Catastrófico">
      <formula>NOT(ISERROR(SEARCH("Catastrófico",M30)))</formula>
    </cfRule>
    <cfRule type="containsText" dxfId="74" priority="62" operator="containsText" text="Mayor">
      <formula>NOT(ISERROR(SEARCH("Mayor",M30)))</formula>
    </cfRule>
    <cfRule type="containsText" dxfId="73" priority="63" operator="containsText" text="Alta">
      <formula>NOT(ISERROR(SEARCH("Alta",M30)))</formula>
    </cfRule>
    <cfRule type="containsText" dxfId="72" priority="64" operator="containsText" text="Moderado">
      <formula>NOT(ISERROR(SEARCH("Moderado",M30)))</formula>
    </cfRule>
    <cfRule type="containsText" dxfId="71" priority="65" operator="containsText" text="Menor">
      <formula>NOT(ISERROR(SEARCH("Menor",M30)))</formula>
    </cfRule>
    <cfRule type="containsText" dxfId="70" priority="66" operator="containsText" text="Leve">
      <formula>NOT(ISERROR(SEARCH("Leve",M30)))</formula>
    </cfRule>
  </conditionalFormatting>
  <conditionalFormatting sqref="L35">
    <cfRule type="containsText" dxfId="69" priority="55" operator="containsText" text="Catastrófico">
      <formula>NOT(ISERROR(SEARCH("Catastrófico",L35)))</formula>
    </cfRule>
    <cfRule type="containsText" dxfId="68" priority="56" operator="containsText" text="Mayor">
      <formula>NOT(ISERROR(SEARCH("Mayor",L35)))</formula>
    </cfRule>
    <cfRule type="containsText" dxfId="67" priority="57" operator="containsText" text="Alta">
      <formula>NOT(ISERROR(SEARCH("Alta",L35)))</formula>
    </cfRule>
    <cfRule type="containsText" dxfId="66" priority="58" operator="containsText" text="Moderado">
      <formula>NOT(ISERROR(SEARCH("Moderado",L35)))</formula>
    </cfRule>
    <cfRule type="containsText" dxfId="65" priority="59" operator="containsText" text="Menor">
      <formula>NOT(ISERROR(SEARCH("Menor",L35)))</formula>
    </cfRule>
    <cfRule type="containsText" dxfId="64" priority="60" operator="containsText" text="Leve">
      <formula>NOT(ISERROR(SEARCH("Leve",L35)))</formula>
    </cfRule>
  </conditionalFormatting>
  <conditionalFormatting sqref="M35">
    <cfRule type="containsText" dxfId="63" priority="49" operator="containsText" text="Catastrófico">
      <formula>NOT(ISERROR(SEARCH("Catastrófico",M35)))</formula>
    </cfRule>
    <cfRule type="containsText" dxfId="62" priority="50" operator="containsText" text="Mayor">
      <formula>NOT(ISERROR(SEARCH("Mayor",M35)))</formula>
    </cfRule>
    <cfRule type="containsText" dxfId="61" priority="51" operator="containsText" text="Alta">
      <formula>NOT(ISERROR(SEARCH("Alta",M35)))</formula>
    </cfRule>
    <cfRule type="containsText" dxfId="60" priority="52" operator="containsText" text="Moderado">
      <formula>NOT(ISERROR(SEARCH("Moderado",M35)))</formula>
    </cfRule>
    <cfRule type="containsText" dxfId="59" priority="53" operator="containsText" text="Menor">
      <formula>NOT(ISERROR(SEARCH("Menor",M35)))</formula>
    </cfRule>
    <cfRule type="containsText" dxfId="58" priority="54" operator="containsText" text="Leve">
      <formula>NOT(ISERROR(SEARCH("Leve",M35)))</formula>
    </cfRule>
  </conditionalFormatting>
  <conditionalFormatting sqref="L40">
    <cfRule type="containsText" dxfId="57" priority="43" operator="containsText" text="Catastrófico">
      <formula>NOT(ISERROR(SEARCH("Catastrófico",L40)))</formula>
    </cfRule>
    <cfRule type="containsText" dxfId="56" priority="44" operator="containsText" text="Mayor">
      <formula>NOT(ISERROR(SEARCH("Mayor",L40)))</formula>
    </cfRule>
    <cfRule type="containsText" dxfId="55" priority="45" operator="containsText" text="Alta">
      <formula>NOT(ISERROR(SEARCH("Alta",L40)))</formula>
    </cfRule>
    <cfRule type="containsText" dxfId="54" priority="46" operator="containsText" text="Moderado">
      <formula>NOT(ISERROR(SEARCH("Moderado",L40)))</formula>
    </cfRule>
    <cfRule type="containsText" dxfId="53" priority="47" operator="containsText" text="Menor">
      <formula>NOT(ISERROR(SEARCH("Menor",L40)))</formula>
    </cfRule>
    <cfRule type="containsText" dxfId="52" priority="48" operator="containsText" text="Leve">
      <formula>NOT(ISERROR(SEARCH("Leve",L40)))</formula>
    </cfRule>
  </conditionalFormatting>
  <conditionalFormatting sqref="M40">
    <cfRule type="containsText" dxfId="51" priority="37" operator="containsText" text="Catastrófico">
      <formula>NOT(ISERROR(SEARCH("Catastrófico",M40)))</formula>
    </cfRule>
    <cfRule type="containsText" dxfId="50" priority="38" operator="containsText" text="Mayor">
      <formula>NOT(ISERROR(SEARCH("Mayor",M40)))</formula>
    </cfRule>
    <cfRule type="containsText" dxfId="49" priority="39" operator="containsText" text="Alta">
      <formula>NOT(ISERROR(SEARCH("Alta",M40)))</formula>
    </cfRule>
    <cfRule type="containsText" dxfId="48" priority="40" operator="containsText" text="Moderado">
      <formula>NOT(ISERROR(SEARCH("Moderado",M40)))</formula>
    </cfRule>
    <cfRule type="containsText" dxfId="47" priority="41" operator="containsText" text="Menor">
      <formula>NOT(ISERROR(SEARCH("Menor",M40)))</formula>
    </cfRule>
    <cfRule type="containsText" dxfId="46" priority="42" operator="containsText" text="Leve">
      <formula>NOT(ISERROR(SEARCH("Leve",M40)))</formula>
    </cfRule>
  </conditionalFormatting>
  <conditionalFormatting sqref="L45">
    <cfRule type="containsText" dxfId="45" priority="31" operator="containsText" text="Catastrófico">
      <formula>NOT(ISERROR(SEARCH("Catastrófico",L45)))</formula>
    </cfRule>
    <cfRule type="containsText" dxfId="44" priority="32" operator="containsText" text="Mayor">
      <formula>NOT(ISERROR(SEARCH("Mayor",L45)))</formula>
    </cfRule>
    <cfRule type="containsText" dxfId="43" priority="33" operator="containsText" text="Alta">
      <formula>NOT(ISERROR(SEARCH("Alta",L45)))</formula>
    </cfRule>
    <cfRule type="containsText" dxfId="42" priority="34" operator="containsText" text="Moderado">
      <formula>NOT(ISERROR(SEARCH("Moderado",L45)))</formula>
    </cfRule>
    <cfRule type="containsText" dxfId="41" priority="35" operator="containsText" text="Menor">
      <formula>NOT(ISERROR(SEARCH("Menor",L45)))</formula>
    </cfRule>
    <cfRule type="containsText" dxfId="40" priority="36" operator="containsText" text="Leve">
      <formula>NOT(ISERROR(SEARCH("Leve",L45)))</formula>
    </cfRule>
  </conditionalFormatting>
  <conditionalFormatting sqref="M45">
    <cfRule type="containsText" dxfId="39" priority="25" operator="containsText" text="Catastrófico">
      <formula>NOT(ISERROR(SEARCH("Catastrófico",M45)))</formula>
    </cfRule>
    <cfRule type="containsText" dxfId="38" priority="26" operator="containsText" text="Mayor">
      <formula>NOT(ISERROR(SEARCH("Mayor",M45)))</formula>
    </cfRule>
    <cfRule type="containsText" dxfId="37" priority="27" operator="containsText" text="Alta">
      <formula>NOT(ISERROR(SEARCH("Alta",M45)))</formula>
    </cfRule>
    <cfRule type="containsText" dxfId="36" priority="28" operator="containsText" text="Moderado">
      <formula>NOT(ISERROR(SEARCH("Moderado",M45)))</formula>
    </cfRule>
    <cfRule type="containsText" dxfId="35" priority="29" operator="containsText" text="Menor">
      <formula>NOT(ISERROR(SEARCH("Menor",M45)))</formula>
    </cfRule>
    <cfRule type="containsText" dxfId="34" priority="30" operator="containsText" text="Leve">
      <formula>NOT(ISERROR(SEARCH("Leve",M45)))</formula>
    </cfRule>
  </conditionalFormatting>
  <conditionalFormatting sqref="L50">
    <cfRule type="containsText" dxfId="33" priority="19" operator="containsText" text="Catastrófico">
      <formula>NOT(ISERROR(SEARCH("Catastrófico",L50)))</formula>
    </cfRule>
    <cfRule type="containsText" dxfId="32" priority="20" operator="containsText" text="Mayor">
      <formula>NOT(ISERROR(SEARCH("Mayor",L50)))</formula>
    </cfRule>
    <cfRule type="containsText" dxfId="31" priority="21" operator="containsText" text="Alta">
      <formula>NOT(ISERROR(SEARCH("Alta",L50)))</formula>
    </cfRule>
    <cfRule type="containsText" dxfId="30" priority="22" operator="containsText" text="Moderado">
      <formula>NOT(ISERROR(SEARCH("Moderado",L50)))</formula>
    </cfRule>
    <cfRule type="containsText" dxfId="29" priority="23" operator="containsText" text="Menor">
      <formula>NOT(ISERROR(SEARCH("Menor",L50)))</formula>
    </cfRule>
    <cfRule type="containsText" dxfId="28" priority="24" operator="containsText" text="Leve">
      <formula>NOT(ISERROR(SEARCH("Leve",L50)))</formula>
    </cfRule>
  </conditionalFormatting>
  <conditionalFormatting sqref="M50">
    <cfRule type="containsText" dxfId="27" priority="13" operator="containsText" text="Catastrófico">
      <formula>NOT(ISERROR(SEARCH("Catastrófico",M50)))</formula>
    </cfRule>
    <cfRule type="containsText" dxfId="26" priority="14" operator="containsText" text="Mayor">
      <formula>NOT(ISERROR(SEARCH("Mayor",M50)))</formula>
    </cfRule>
    <cfRule type="containsText" dxfId="25" priority="15" operator="containsText" text="Alta">
      <formula>NOT(ISERROR(SEARCH("Alta",M50)))</formula>
    </cfRule>
    <cfRule type="containsText" dxfId="24" priority="16" operator="containsText" text="Moderado">
      <formula>NOT(ISERROR(SEARCH("Moderado",M50)))</formula>
    </cfRule>
    <cfRule type="containsText" dxfId="23" priority="17" operator="containsText" text="Menor">
      <formula>NOT(ISERROR(SEARCH("Menor",M50)))</formula>
    </cfRule>
    <cfRule type="containsText" dxfId="22" priority="18" operator="containsText" text="Leve">
      <formula>NOT(ISERROR(SEARCH("Leve",M50)))</formula>
    </cfRule>
  </conditionalFormatting>
  <conditionalFormatting sqref="L55">
    <cfRule type="containsText" dxfId="21" priority="7" operator="containsText" text="Catastrófico">
      <formula>NOT(ISERROR(SEARCH("Catastrófico",L55)))</formula>
    </cfRule>
    <cfRule type="containsText" dxfId="20" priority="8" operator="containsText" text="Mayor">
      <formula>NOT(ISERROR(SEARCH("Mayor",L55)))</formula>
    </cfRule>
    <cfRule type="containsText" dxfId="19" priority="9" operator="containsText" text="Alta">
      <formula>NOT(ISERROR(SEARCH("Alta",L55)))</formula>
    </cfRule>
    <cfRule type="containsText" dxfId="18" priority="10" operator="containsText" text="Moderado">
      <formula>NOT(ISERROR(SEARCH("Moderado",L55)))</formula>
    </cfRule>
    <cfRule type="containsText" dxfId="17" priority="11" operator="containsText" text="Menor">
      <formula>NOT(ISERROR(SEARCH("Menor",L55)))</formula>
    </cfRule>
    <cfRule type="containsText" dxfId="16" priority="12" operator="containsText" text="Leve">
      <formula>NOT(ISERROR(SEARCH("Leve",L55)))</formula>
    </cfRule>
  </conditionalFormatting>
  <conditionalFormatting sqref="M55">
    <cfRule type="containsText" dxfId="15" priority="1" operator="containsText" text="Catastrófico">
      <formula>NOT(ISERROR(SEARCH("Catastrófico",M55)))</formula>
    </cfRule>
    <cfRule type="containsText" dxfId="14" priority="2" operator="containsText" text="Mayor">
      <formula>NOT(ISERROR(SEARCH("Mayor",M55)))</formula>
    </cfRule>
    <cfRule type="containsText" dxfId="13" priority="3" operator="containsText" text="Alta">
      <formula>NOT(ISERROR(SEARCH("Alta",M55)))</formula>
    </cfRule>
    <cfRule type="containsText" dxfId="12" priority="4" operator="containsText" text="Moderado">
      <formula>NOT(ISERROR(SEARCH("Moderado",M55)))</formula>
    </cfRule>
    <cfRule type="containsText" dxfId="11" priority="5" operator="containsText" text="Menor">
      <formula>NOT(ISERROR(SEARCH("Menor",M55)))</formula>
    </cfRule>
    <cfRule type="containsText" dxfId="10" priority="6" operator="containsText" text="Leve">
      <formula>NOT(ISERROR(SEARCH("Leve",M55)))</formula>
    </cfRule>
  </conditionalFormatting>
  <dataValidations count="1">
    <dataValidation allowBlank="1" showInputMessage="1" showErrorMessage="1" prompt="Enunciar cuál es el control" sqref="P41" xr:uid="{6057609A-9D97-4128-9000-A4DFFA5DAC5A}"/>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containsText" priority="522" operator="containsText" id="{B045E4FF-0DEA-4138-B3D8-68C16DC835EF}">
            <xm:f>NOT(ISERROR(SEARCH('Tabla probabilidad'!$B$5,I10)))</xm:f>
            <xm:f>'Tabla probabilidad'!$B$5</xm:f>
            <x14:dxf>
              <font>
                <color rgb="FF006100"/>
              </font>
              <fill>
                <patternFill>
                  <bgColor rgb="FFC6EFCE"/>
                </patternFill>
              </fill>
            </x14:dxf>
          </x14:cfRule>
          <x14:cfRule type="containsText" priority="523" operator="containsText" id="{D98A15A6-803E-46E8-B9BB-18ABA7F7D939}">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452" operator="containsText" id="{F96C60FE-3A7A-40B7-A81D-481D6904B931}">
            <xm:f>NOT(ISERROR(SEARCH('Tabla probabilidad'!$B$5,I15)))</xm:f>
            <xm:f>'Tabla probabilidad'!$B$5</xm:f>
            <x14:dxf>
              <font>
                <color rgb="FF006100"/>
              </font>
              <fill>
                <patternFill>
                  <bgColor rgb="FFC6EFCE"/>
                </patternFill>
              </fill>
            </x14:dxf>
          </x14:cfRule>
          <x14:cfRule type="containsText" priority="453" operator="containsText" id="{EEE10CD4-A407-4872-AE93-6BFCFF22E63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04" operator="containsText" id="{95090FE9-3C08-4687-BD88-4170EABCA769}">
            <xm:f>NOT(ISERROR(SEARCH('Tabla probabilidad'!$B$5,I50)))</xm:f>
            <xm:f>'Tabla probabilidad'!$B$5</xm:f>
            <x14:dxf>
              <font>
                <color rgb="FF006100"/>
              </font>
              <fill>
                <patternFill>
                  <bgColor rgb="FFC6EFCE"/>
                </patternFill>
              </fill>
            </x14:dxf>
          </x14:cfRule>
          <x14:cfRule type="containsText" priority="305" operator="containsText" id="{2B64E7C2-96CE-43A1-812B-F2341B5D3B6D}">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16" operator="containsText" id="{41AB78F0-800F-4255-BCB9-6ADA087E3984}">
            <xm:f>NOT(ISERROR(SEARCH('Tabla probabilidad'!$B$5,I30)))</xm:f>
            <xm:f>'Tabla probabilidad'!$B$5</xm:f>
            <x14:dxf>
              <font>
                <color rgb="FF006100"/>
              </font>
              <fill>
                <patternFill>
                  <bgColor rgb="FFC6EFCE"/>
                </patternFill>
              </fill>
            </x14:dxf>
          </x14:cfRule>
          <x14:cfRule type="containsText" priority="217" operator="containsText" id="{E719C38F-5C83-4469-BD37-2DB552622B81}">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58" operator="containsText" id="{49B38663-479C-46FB-B866-690C68FB8951}">
            <xm:f>NOT(ISERROR(SEARCH('Tabla probabilidad'!$B$5,I35)))</xm:f>
            <xm:f>'Tabla probabilidad'!$B$5</xm:f>
            <x14:dxf>
              <font>
                <color rgb="FF006100"/>
              </font>
              <fill>
                <patternFill>
                  <bgColor rgb="FFC6EFCE"/>
                </patternFill>
              </fill>
            </x14:dxf>
          </x14:cfRule>
          <x14:cfRule type="containsText" priority="159" operator="containsText" id="{83446DFF-E0DF-4C63-B7E6-51C10022CB27}">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D9ECEFB-986D-4E7C-8561-CEA917AB8960}">
          <x14:formula1>
            <xm:f>LISTA!$D$3:$D$31</xm:f>
          </x14:formula1>
          <xm:sqref>K10:K59</xm:sqref>
        </x14:dataValidation>
        <x14:dataValidation type="list" allowBlank="1" showInputMessage="1" showErrorMessage="1" xr:uid="{C4397E71-8018-4022-9982-003973E2F675}">
          <x14:formula1>
            <xm:f>LISTA!$B$3:$B$9</xm:f>
          </x14:formula1>
          <xm:sqref>C10:C59</xm:sqref>
        </x14:dataValidation>
        <x14:dataValidation type="list" allowBlank="1" showInputMessage="1" showErrorMessage="1" xr:uid="{F91C3F0F-7C79-494F-B3D0-6ECCDDD5DB2C}">
          <x14:formula1>
            <xm:f>LISTA!$I$3:$I$4</xm:f>
          </x14:formula1>
          <xm:sqref>W10:W59</xm:sqref>
        </x14:dataValidation>
        <x14:dataValidation type="list" allowBlank="1" showInputMessage="1" showErrorMessage="1" xr:uid="{D2B72FC2-40F1-474F-ACBE-3FD237116219}">
          <x14:formula1>
            <xm:f>LISTA!$H$3:$H$4</xm:f>
          </x14:formula1>
          <xm:sqref>V10:V59</xm:sqref>
        </x14:dataValidation>
        <x14:dataValidation type="list" allowBlank="1" showInputMessage="1" showErrorMessage="1" xr:uid="{FB19DB86-0FD3-4EA7-947F-F521960FE094}">
          <x14:formula1>
            <xm:f>LISTA!$G$3:$G$4</xm:f>
          </x14:formula1>
          <xm:sqref>U10:U59</xm:sqref>
        </x14:dataValidation>
        <x14:dataValidation type="list" allowBlank="1" showInputMessage="1" showErrorMessage="1" xr:uid="{CA8C0BA1-E7A8-4071-9788-E61DADE62220}">
          <x14:formula1>
            <xm:f>LISTA!$F$3:$F$4</xm:f>
          </x14:formula1>
          <xm:sqref>S10:S59</xm:sqref>
        </x14:dataValidation>
        <x14:dataValidation type="list" allowBlank="1" showInputMessage="1" showErrorMessage="1" xr:uid="{C89DC78D-1D9A-4A11-881E-F08D92F4343D}">
          <x14:formula1>
            <xm:f>LISTA!$E$3:$E$5</xm:f>
          </x14:formula1>
          <xm:sqref>R10:R59</xm:sqref>
        </x14:dataValidation>
        <x14:dataValidation type="list" allowBlank="1" showInputMessage="1" showErrorMessage="1" xr:uid="{F01445E4-E4D4-4A8C-958C-F663A44A181A}">
          <x14:formula1>
            <xm:f>LISTA!$C$3:$C$10</xm:f>
          </x14:formula1>
          <xm:sqref>G55:G59</xm:sqref>
        </x14:dataValidation>
        <x14:dataValidation type="list" allowBlank="1" showInputMessage="1" showErrorMessage="1" xr:uid="{3FE3DC9E-AF20-45FD-8B0B-E92E0DE69965}">
          <x14:formula1>
            <xm:f>LISTA!$K$3:$K$6</xm:f>
          </x14:formula1>
          <xm:sqref>AH10 AH45 AH15 AH35 AH40 AH20 AH25 AH30 AH50 AH55</xm:sqref>
        </x14:dataValidation>
        <x14:dataValidation type="list" allowBlank="1" showInputMessage="1" showErrorMessage="1" xr:uid="{926BADA2-1E16-492F-B242-92426001FD98}">
          <x14:formula1>
            <xm:f>LISTA!$J$3:$J$4</xm:f>
          </x14:formula1>
          <xm:sqref>AN10 AN45 AN15 AN35 AN40 AN20 AN25 AN30 AN50 AN55</xm:sqref>
        </x14:dataValidation>
        <x14:dataValidation type="list" allowBlank="1" showInputMessage="1" showErrorMessage="1" xr:uid="{463E8DBC-9DC5-452B-B7C9-D58D9F80FC0A}">
          <x14:formula1>
            <xm:f>LISTA!$C$3:$C$9</xm:f>
          </x14:formula1>
          <xm:sqref>G10 G15 G20 G40 G45 G50 G35 G25 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opLeftCell="AA40" zoomScale="60" zoomScaleNormal="60" workbookViewId="0">
      <selection activeCell="AG10" sqref="AG10:AH14"/>
    </sheetView>
  </sheetViews>
  <sheetFormatPr baseColWidth="10" defaultColWidth="11.42578125"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75" customFormat="1" ht="16.5" customHeight="1" x14ac:dyDescent="0.3">
      <c r="A1" s="339"/>
      <c r="B1" s="340"/>
      <c r="C1" s="340"/>
      <c r="D1" s="329" t="s">
        <v>13</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14</v>
      </c>
      <c r="AM1" s="331"/>
      <c r="AN1" s="33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x14ac:dyDescent="0.3">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x14ac:dyDescent="0.3">
      <c r="A3" s="2"/>
      <c r="B3" s="2"/>
      <c r="C3" s="3"/>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x14ac:dyDescent="0.3">
      <c r="A4" s="332" t="s">
        <v>15</v>
      </c>
      <c r="B4" s="333"/>
      <c r="C4" s="334"/>
      <c r="D4" s="335" t="s">
        <v>16</v>
      </c>
      <c r="E4" s="336"/>
      <c r="F4" s="336"/>
      <c r="G4" s="336"/>
      <c r="H4" s="336"/>
      <c r="I4" s="336"/>
      <c r="J4" s="336"/>
      <c r="K4" s="336"/>
      <c r="L4" s="336"/>
      <c r="M4" s="336"/>
      <c r="N4" s="337"/>
      <c r="O4" s="338"/>
      <c r="P4" s="338"/>
      <c r="Q4" s="338"/>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x14ac:dyDescent="0.3">
      <c r="A5" s="332" t="s">
        <v>17</v>
      </c>
      <c r="B5" s="333"/>
      <c r="C5" s="334"/>
      <c r="D5" s="335" t="s">
        <v>18</v>
      </c>
      <c r="E5" s="336"/>
      <c r="F5" s="336"/>
      <c r="G5" s="336"/>
      <c r="H5" s="336"/>
      <c r="I5" s="336"/>
      <c r="J5" s="336"/>
      <c r="K5" s="336"/>
      <c r="L5" s="336"/>
      <c r="M5" s="336"/>
      <c r="N5" s="337"/>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x14ac:dyDescent="0.3">
      <c r="A6" s="332" t="s">
        <v>19</v>
      </c>
      <c r="B6" s="333"/>
      <c r="C6" s="334"/>
      <c r="D6" s="343" t="s">
        <v>20</v>
      </c>
      <c r="E6" s="344"/>
      <c r="F6" s="344"/>
      <c r="G6" s="344"/>
      <c r="H6" s="344"/>
      <c r="I6" s="344"/>
      <c r="J6" s="344"/>
      <c r="K6" s="344"/>
      <c r="L6" s="344"/>
      <c r="M6" s="344"/>
      <c r="N6" s="345"/>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x14ac:dyDescent="0.3">
      <c r="A7" s="326" t="s">
        <v>21</v>
      </c>
      <c r="B7" s="327"/>
      <c r="C7" s="327"/>
      <c r="D7" s="327"/>
      <c r="E7" s="327"/>
      <c r="F7" s="327"/>
      <c r="G7" s="327"/>
      <c r="H7" s="328"/>
      <c r="I7" s="326" t="s">
        <v>22</v>
      </c>
      <c r="J7" s="327"/>
      <c r="K7" s="327"/>
      <c r="L7" s="327"/>
      <c r="M7" s="327"/>
      <c r="N7" s="328"/>
      <c r="O7" s="326" t="s">
        <v>23</v>
      </c>
      <c r="P7" s="327"/>
      <c r="Q7" s="327"/>
      <c r="R7" s="327"/>
      <c r="S7" s="327"/>
      <c r="T7" s="327"/>
      <c r="U7" s="327"/>
      <c r="V7" s="327"/>
      <c r="W7" s="328"/>
      <c r="X7" s="326" t="s">
        <v>24</v>
      </c>
      <c r="Y7" s="327"/>
      <c r="Z7" s="327"/>
      <c r="AA7" s="327"/>
      <c r="AB7" s="327"/>
      <c r="AC7" s="327"/>
      <c r="AD7" s="327"/>
      <c r="AE7" s="327"/>
      <c r="AF7" s="327"/>
      <c r="AG7" s="327"/>
      <c r="AH7" s="328"/>
      <c r="AI7" s="326" t="s">
        <v>25</v>
      </c>
      <c r="AJ7" s="327"/>
      <c r="AK7" s="327"/>
      <c r="AL7" s="327"/>
      <c r="AM7" s="327"/>
      <c r="AN7" s="346"/>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x14ac:dyDescent="0.3">
      <c r="A8" s="320" t="s">
        <v>26</v>
      </c>
      <c r="B8" s="320" t="s">
        <v>27</v>
      </c>
      <c r="C8" s="322" t="s">
        <v>28</v>
      </c>
      <c r="D8" s="317" t="s">
        <v>29</v>
      </c>
      <c r="E8" s="317" t="s">
        <v>30</v>
      </c>
      <c r="F8" s="324" t="s">
        <v>31</v>
      </c>
      <c r="G8" s="310" t="s">
        <v>32</v>
      </c>
      <c r="H8" s="317" t="s">
        <v>33</v>
      </c>
      <c r="I8" s="318" t="s">
        <v>34</v>
      </c>
      <c r="J8" s="319" t="s">
        <v>35</v>
      </c>
      <c r="K8" s="310" t="s">
        <v>36</v>
      </c>
      <c r="L8" s="310" t="s">
        <v>37</v>
      </c>
      <c r="M8" s="319" t="s">
        <v>35</v>
      </c>
      <c r="N8" s="317" t="s">
        <v>38</v>
      </c>
      <c r="O8" s="314" t="s">
        <v>39</v>
      </c>
      <c r="P8" s="309" t="s">
        <v>40</v>
      </c>
      <c r="Q8" s="310" t="s">
        <v>41</v>
      </c>
      <c r="R8" s="309" t="s">
        <v>42</v>
      </c>
      <c r="S8" s="309"/>
      <c r="T8" s="309"/>
      <c r="U8" s="309"/>
      <c r="V8" s="309"/>
      <c r="W8" s="309"/>
      <c r="X8" s="313" t="s">
        <v>43</v>
      </c>
      <c r="Y8" s="314" t="s">
        <v>44</v>
      </c>
      <c r="Z8" s="314" t="s">
        <v>35</v>
      </c>
      <c r="AA8" s="167"/>
      <c r="AB8" s="167"/>
      <c r="AC8" s="314" t="s">
        <v>45</v>
      </c>
      <c r="AD8" s="314" t="s">
        <v>35</v>
      </c>
      <c r="AE8" s="167"/>
      <c r="AF8" s="167"/>
      <c r="AG8" s="313" t="s">
        <v>46</v>
      </c>
      <c r="AH8" s="314" t="s">
        <v>47</v>
      </c>
      <c r="AI8" s="309" t="s">
        <v>25</v>
      </c>
      <c r="AJ8" s="309" t="s">
        <v>48</v>
      </c>
      <c r="AK8" s="309" t="s">
        <v>49</v>
      </c>
      <c r="AL8" s="309" t="s">
        <v>50</v>
      </c>
      <c r="AM8" s="311" t="s">
        <v>51</v>
      </c>
      <c r="AN8" s="311" t="s">
        <v>52</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x14ac:dyDescent="0.25">
      <c r="A9" s="321"/>
      <c r="B9" s="325"/>
      <c r="C9" s="323"/>
      <c r="D9" s="310"/>
      <c r="E9" s="310"/>
      <c r="F9" s="323"/>
      <c r="G9" s="318"/>
      <c r="H9" s="310"/>
      <c r="I9" s="318"/>
      <c r="J9" s="319"/>
      <c r="K9" s="318"/>
      <c r="L9" s="318"/>
      <c r="M9" s="319"/>
      <c r="N9" s="310"/>
      <c r="O9" s="315"/>
      <c r="P9" s="310"/>
      <c r="Q9" s="318"/>
      <c r="R9" s="160" t="s">
        <v>53</v>
      </c>
      <c r="S9" s="160" t="s">
        <v>54</v>
      </c>
      <c r="T9" s="160" t="s">
        <v>55</v>
      </c>
      <c r="U9" s="160" t="s">
        <v>56</v>
      </c>
      <c r="V9" s="160" t="s">
        <v>57</v>
      </c>
      <c r="W9" s="160" t="s">
        <v>58</v>
      </c>
      <c r="X9" s="314"/>
      <c r="Y9" s="316"/>
      <c r="Z9" s="316"/>
      <c r="AA9" s="170" t="s">
        <v>59</v>
      </c>
      <c r="AB9" s="170" t="s">
        <v>35</v>
      </c>
      <c r="AC9" s="316"/>
      <c r="AD9" s="316"/>
      <c r="AE9" s="168" t="s">
        <v>45</v>
      </c>
      <c r="AF9" s="168" t="s">
        <v>35</v>
      </c>
      <c r="AG9" s="314"/>
      <c r="AH9" s="315"/>
      <c r="AI9" s="310"/>
      <c r="AJ9" s="310"/>
      <c r="AK9" s="310"/>
      <c r="AL9" s="310"/>
      <c r="AM9" s="312"/>
      <c r="AN9" s="312"/>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117.75" customHeight="1" x14ac:dyDescent="0.25">
      <c r="A10" s="296">
        <v>1</v>
      </c>
      <c r="B10" s="290" t="s">
        <v>60</v>
      </c>
      <c r="C10" s="296" t="s">
        <v>61</v>
      </c>
      <c r="D10" s="301" t="s">
        <v>62</v>
      </c>
      <c r="E10" s="296" t="s">
        <v>63</v>
      </c>
      <c r="F10" s="301" t="s">
        <v>64</v>
      </c>
      <c r="G10" s="296" t="s">
        <v>65</v>
      </c>
      <c r="H10" s="296">
        <v>2000</v>
      </c>
      <c r="I10" s="302" t="str">
        <f>IF(H10&lt;=2,'Tabla probabilidad'!$B$5,IF(H10&lt;=24,'Tabla probabilidad'!$B$6,IF(H10&lt;=500,'Tabla probabilidad'!$B$7,IF(H10&lt;=5000,'Tabla probabilidad'!$B$8,IF(H10&gt;5000,'Tabla probabilidad'!$B$9)))))</f>
        <v>Alta</v>
      </c>
      <c r="J10" s="303">
        <f>IF(H10&lt;=2,'Tabla probabilidad'!$D$5,IF(H10&lt;=24,'Tabla probabilidad'!$D$6,IF(H10&lt;=500,'Tabla probabilidad'!$D$7,IF(H10&lt;=5000,'Tabla probabilidad'!$D$8,IF(H10&gt;5000,'Tabla probabilidad'!$D$9)))))</f>
        <v>0.8</v>
      </c>
      <c r="K10" s="296" t="s">
        <v>66</v>
      </c>
      <c r="L10" s="2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2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296" t="str">
        <f>VLOOKUP((I10&amp;L10),Hoja1!$B$4:$C$28,2,0)</f>
        <v xml:space="preserve">Alto </v>
      </c>
      <c r="O10" s="161">
        <v>1</v>
      </c>
      <c r="P10" s="98" t="s">
        <v>67</v>
      </c>
      <c r="Q10" s="161" t="str">
        <f t="shared" ref="Q10:Q54" si="0">IF(R10="Preventivo","Probabilidad",IF(R10="Detectivo","Probabilidad", IF(R10="Correctivo","Impacto")))</f>
        <v>Probabilidad</v>
      </c>
      <c r="R10" s="161" t="s">
        <v>68</v>
      </c>
      <c r="S10" s="161" t="s">
        <v>69</v>
      </c>
      <c r="T10" s="162">
        <f>VLOOKUP(R10&amp;S10,Hoja1!$Q$4:$R$9,2,0)</f>
        <v>0.45</v>
      </c>
      <c r="U10" s="161" t="s">
        <v>70</v>
      </c>
      <c r="V10" s="161" t="s">
        <v>71</v>
      </c>
      <c r="W10" s="161" t="s">
        <v>72</v>
      </c>
      <c r="X10" s="162">
        <f>IF(Q10="Probabilidad",($J$10*T10),IF(Q10="Impacto"," "))</f>
        <v>0.36000000000000004</v>
      </c>
      <c r="Y10" s="162" t="str">
        <f>IF(Z10&lt;=20%,'Tabla probabilidad'!$B$5,IF(Z10&lt;=40%,'Tabla probabilidad'!$B$6,IF(Z10&lt;=60%,'Tabla probabilidad'!$B$7,IF(Z10&lt;=80%,'Tabla probabilidad'!$B$8,IF(Z10&lt;=100%,'Tabla probabilidad'!$B$9)))))</f>
        <v>Media</v>
      </c>
      <c r="Z10" s="162">
        <f>IF(R10="Preventivo",($J$10-($J$10*T10)),IF(R10="Detectivo",($J$10-($J$10*T10)),IF(R10="Correctivo",($J$10))))</f>
        <v>0.44</v>
      </c>
      <c r="AA10" s="298" t="str">
        <f>IF(AB10&lt;=20%,'Tabla probabilidad'!$B$5,IF(AB10&lt;=40%,'Tabla probabilidad'!$B$6,IF(AB10&lt;=60%,'Tabla probabilidad'!$B$7,IF(AB10&lt;=80%,'Tabla probabilidad'!$B$8,IF(AB10&lt;=100%,'Tabla probabilidad'!$B$9)))))</f>
        <v>Media</v>
      </c>
      <c r="AB10" s="298">
        <f>AVERAGE(Z10:Z14)</f>
        <v>0.44000000000000006</v>
      </c>
      <c r="AC10" s="162" t="str">
        <f t="shared" ref="AC10:AC54" si="1">IF(AD10&lt;=20%,"Leve",IF(AD10&lt;=40%,"Menor",IF(AD10&lt;=60%,"Moderado",IF(AD10&lt;=80%,"Mayor",IF(AD10&lt;=100%,"Catastrófico")))))</f>
        <v>Mayor</v>
      </c>
      <c r="AD10" s="162">
        <f>IF(Q10="Probabilidad",(($M$10-0)),IF(Q10="Impacto",($M$10-($M$10*T10))))</f>
        <v>0.8</v>
      </c>
      <c r="AE10" s="298" t="str">
        <f>IF(AF10&lt;=20%,"Leve",IF(AF10&lt;=40%,"Menor",IF(AF10&lt;=60%,"Moderado",IF(AF10&lt;=80%,"Mayor",IF(AF10&lt;=100%,"Catastrófico")))))</f>
        <v>Mayor</v>
      </c>
      <c r="AF10" s="298">
        <f>AVERAGE(AD10:AD14)</f>
        <v>0.8</v>
      </c>
      <c r="AG10" s="290" t="str">
        <f>VLOOKUP(AA10&amp;AE10,Hoja1!$B$4:$C$28,2,0)</f>
        <v xml:space="preserve">Alto </v>
      </c>
      <c r="AH10" s="296" t="s">
        <v>73</v>
      </c>
      <c r="AI10" s="296"/>
      <c r="AJ10" s="296"/>
      <c r="AK10" s="296"/>
      <c r="AL10" s="296"/>
      <c r="AM10" s="296"/>
      <c r="AN10" s="296"/>
    </row>
    <row r="11" spans="1:298" ht="92.25" customHeight="1" x14ac:dyDescent="0.25">
      <c r="A11" s="296"/>
      <c r="B11" s="291"/>
      <c r="C11" s="296"/>
      <c r="D11" s="301"/>
      <c r="E11" s="296"/>
      <c r="F11" s="301"/>
      <c r="G11" s="296"/>
      <c r="H11" s="296"/>
      <c r="I11" s="302"/>
      <c r="J11" s="303"/>
      <c r="K11" s="296"/>
      <c r="L11" s="297"/>
      <c r="M11" s="297"/>
      <c r="N11" s="296"/>
      <c r="O11" s="161">
        <v>2</v>
      </c>
      <c r="P11" s="98" t="s">
        <v>74</v>
      </c>
      <c r="Q11" s="161" t="str">
        <f t="shared" si="0"/>
        <v>Probabilidad</v>
      </c>
      <c r="R11" s="161" t="s">
        <v>68</v>
      </c>
      <c r="S11" s="161" t="s">
        <v>69</v>
      </c>
      <c r="T11" s="162">
        <f>VLOOKUP(R11&amp;S11,Hoja1!$Q$4:$R$9,2,0)</f>
        <v>0.45</v>
      </c>
      <c r="U11" s="161" t="s">
        <v>70</v>
      </c>
      <c r="V11" s="161" t="s">
        <v>71</v>
      </c>
      <c r="W11" s="161" t="s">
        <v>72</v>
      </c>
      <c r="X11" s="162">
        <f>IF(Q11="Probabilidad",($J$10*T11),IF(Q11="Impacto"," "))</f>
        <v>0.36000000000000004</v>
      </c>
      <c r="Y11" s="162" t="str">
        <f>IF(Z11&lt;=20%,'Tabla probabilidad'!$B$5,IF(Z11&lt;=40%,'Tabla probabilidad'!$B$6,IF(Z11&lt;=60%,'Tabla probabilidad'!$B$7,IF(Z11&lt;=80%,'Tabla probabilidad'!$B$8,IF(Z11&lt;=100%,'Tabla probabilidad'!$B$9)))))</f>
        <v>Media</v>
      </c>
      <c r="Z11" s="162">
        <f t="shared" ref="Z11:Z14" si="2">IF(R11="Preventivo",($J$10-($J$10*T11)),IF(R11="Detectivo",($J$10-($J$10*T11)),IF(R11="Correctivo",($J$10))))</f>
        <v>0.44</v>
      </c>
      <c r="AA11" s="299"/>
      <c r="AB11" s="299"/>
      <c r="AC11" s="162" t="str">
        <f t="shared" si="1"/>
        <v>Mayor</v>
      </c>
      <c r="AD11" s="162">
        <f>IF(Q11="Probabilidad",(($M$10-0)),IF(Q11="Impacto",($M$10-($M$10*T11))))</f>
        <v>0.8</v>
      </c>
      <c r="AE11" s="299"/>
      <c r="AF11" s="299"/>
      <c r="AG11" s="291"/>
      <c r="AH11" s="296"/>
      <c r="AI11" s="296"/>
      <c r="AJ11" s="296"/>
      <c r="AK11" s="296"/>
      <c r="AL11" s="296"/>
      <c r="AM11" s="296"/>
      <c r="AN11" s="296"/>
    </row>
    <row r="12" spans="1:298" ht="86.25" customHeight="1" x14ac:dyDescent="0.25">
      <c r="A12" s="296"/>
      <c r="B12" s="291"/>
      <c r="C12" s="296"/>
      <c r="D12" s="301"/>
      <c r="E12" s="296"/>
      <c r="F12" s="301"/>
      <c r="G12" s="296"/>
      <c r="H12" s="296"/>
      <c r="I12" s="302"/>
      <c r="J12" s="303"/>
      <c r="K12" s="296"/>
      <c r="L12" s="297"/>
      <c r="M12" s="297"/>
      <c r="N12" s="296"/>
      <c r="O12" s="161">
        <v>3</v>
      </c>
      <c r="P12" s="98" t="s">
        <v>75</v>
      </c>
      <c r="Q12" s="161" t="str">
        <f t="shared" si="0"/>
        <v>Probabilidad</v>
      </c>
      <c r="R12" s="161" t="s">
        <v>68</v>
      </c>
      <c r="S12" s="161" t="s">
        <v>69</v>
      </c>
      <c r="T12" s="162">
        <f>VLOOKUP(R12&amp;S12,Hoja1!$Q$4:$R$9,2,0)</f>
        <v>0.45</v>
      </c>
      <c r="U12" s="161" t="s">
        <v>70</v>
      </c>
      <c r="V12" s="161" t="s">
        <v>71</v>
      </c>
      <c r="W12" s="161" t="s">
        <v>72</v>
      </c>
      <c r="X12" s="162">
        <f t="shared" ref="X12:X14" si="3">IF(Q12="Probabilidad",($J$10*T12),IF(Q12="Impacto"," "))</f>
        <v>0.36000000000000004</v>
      </c>
      <c r="Y12" s="162" t="str">
        <f>IF(Z12&lt;=20%,'Tabla probabilidad'!$B$5,IF(Z12&lt;=40%,'Tabla probabilidad'!$B$6,IF(Z12&lt;=60%,'Tabla probabilidad'!$B$7,IF(Z12&lt;=80%,'Tabla probabilidad'!$B$8,IF(Z12&lt;=100%,'Tabla probabilidad'!$B$9)))))</f>
        <v>Media</v>
      </c>
      <c r="Z12" s="162">
        <f t="shared" si="2"/>
        <v>0.44</v>
      </c>
      <c r="AA12" s="299"/>
      <c r="AB12" s="299"/>
      <c r="AC12" s="162" t="str">
        <f t="shared" si="1"/>
        <v>Mayor</v>
      </c>
      <c r="AD12" s="162">
        <f>IF(Q12="Probabilidad",(($M$10-0)),IF(Q12="Impacto",($M$10-($M$10*T12))))</f>
        <v>0.8</v>
      </c>
      <c r="AE12" s="299"/>
      <c r="AF12" s="299"/>
      <c r="AG12" s="291"/>
      <c r="AH12" s="296"/>
      <c r="AI12" s="296"/>
      <c r="AJ12" s="296"/>
      <c r="AK12" s="296"/>
      <c r="AL12" s="296"/>
      <c r="AM12" s="296"/>
      <c r="AN12" s="296"/>
    </row>
    <row r="13" spans="1:298" ht="112.5" customHeight="1" x14ac:dyDescent="0.25">
      <c r="A13" s="296"/>
      <c r="B13" s="291"/>
      <c r="C13" s="296"/>
      <c r="D13" s="301"/>
      <c r="E13" s="296"/>
      <c r="F13" s="301"/>
      <c r="G13" s="296"/>
      <c r="H13" s="296"/>
      <c r="I13" s="302"/>
      <c r="J13" s="303"/>
      <c r="K13" s="296"/>
      <c r="L13" s="297"/>
      <c r="M13" s="297"/>
      <c r="N13" s="296"/>
      <c r="O13" s="161">
        <v>4</v>
      </c>
      <c r="P13" s="98" t="s">
        <v>76</v>
      </c>
      <c r="Q13" s="161" t="str">
        <f t="shared" si="0"/>
        <v>Probabilidad</v>
      </c>
      <c r="R13" s="161" t="s">
        <v>68</v>
      </c>
      <c r="S13" s="161" t="s">
        <v>69</v>
      </c>
      <c r="T13" s="162">
        <f>VLOOKUP(R13&amp;S13,Hoja1!$Q$4:$R$9,2,0)</f>
        <v>0.45</v>
      </c>
      <c r="U13" s="161" t="s">
        <v>70</v>
      </c>
      <c r="V13" s="161" t="s">
        <v>71</v>
      </c>
      <c r="W13" s="161" t="s">
        <v>72</v>
      </c>
      <c r="X13" s="162">
        <f t="shared" si="3"/>
        <v>0.36000000000000004</v>
      </c>
      <c r="Y13" s="162" t="str">
        <f>IF(Z13&lt;=20%,'Tabla probabilidad'!$B$5,IF(Z13&lt;=40%,'Tabla probabilidad'!$B$6,IF(Z13&lt;=60%,'Tabla probabilidad'!$B$7,IF(Z13&lt;=80%,'Tabla probabilidad'!$B$8,IF(Z13&lt;=100%,'Tabla probabilidad'!$B$9)))))</f>
        <v>Media</v>
      </c>
      <c r="Z13" s="162">
        <f t="shared" si="2"/>
        <v>0.44</v>
      </c>
      <c r="AA13" s="299"/>
      <c r="AB13" s="299"/>
      <c r="AC13" s="162" t="str">
        <f t="shared" si="1"/>
        <v>Mayor</v>
      </c>
      <c r="AD13" s="162">
        <f>IF(Q13="Probabilidad",(($M$10-0)),IF(Q13="Impacto",($M$10-($M$10*T13))))</f>
        <v>0.8</v>
      </c>
      <c r="AE13" s="299"/>
      <c r="AF13" s="299"/>
      <c r="AG13" s="291"/>
      <c r="AH13" s="296"/>
      <c r="AI13" s="296"/>
      <c r="AJ13" s="296"/>
      <c r="AK13" s="296"/>
      <c r="AL13" s="296"/>
      <c r="AM13" s="296"/>
      <c r="AN13" s="296"/>
    </row>
    <row r="14" spans="1:298" ht="123.75" customHeight="1" x14ac:dyDescent="0.25">
      <c r="A14" s="296"/>
      <c r="B14" s="292"/>
      <c r="C14" s="296"/>
      <c r="D14" s="301"/>
      <c r="E14" s="296"/>
      <c r="F14" s="301"/>
      <c r="G14" s="296"/>
      <c r="H14" s="296"/>
      <c r="I14" s="302"/>
      <c r="J14" s="303"/>
      <c r="K14" s="296"/>
      <c r="L14" s="297"/>
      <c r="M14" s="297"/>
      <c r="N14" s="296"/>
      <c r="O14" s="161">
        <v>5</v>
      </c>
      <c r="P14" s="178" t="s">
        <v>77</v>
      </c>
      <c r="Q14" s="161" t="str">
        <f t="shared" si="0"/>
        <v>Probabilidad</v>
      </c>
      <c r="R14" s="161" t="s">
        <v>68</v>
      </c>
      <c r="S14" s="161" t="s">
        <v>69</v>
      </c>
      <c r="T14" s="162">
        <f>VLOOKUP(R14&amp;S14,Hoja1!$Q$4:$R$9,2,0)</f>
        <v>0.45</v>
      </c>
      <c r="U14" s="161" t="s">
        <v>70</v>
      </c>
      <c r="V14" s="161" t="s">
        <v>71</v>
      </c>
      <c r="W14" s="161" t="s">
        <v>72</v>
      </c>
      <c r="X14" s="162">
        <f t="shared" si="3"/>
        <v>0.36000000000000004</v>
      </c>
      <c r="Y14" s="162" t="str">
        <f>IF(Z14&lt;=20%,'Tabla probabilidad'!$B$5,IF(Z14&lt;=40%,'Tabla probabilidad'!$B$6,IF(Z14&lt;=60%,'Tabla probabilidad'!$B$7,IF(Z14&lt;=80%,'Tabla probabilidad'!$B$8,IF(Z14&lt;=100%,'Tabla probabilidad'!$B$9)))))</f>
        <v>Media</v>
      </c>
      <c r="Z14" s="162">
        <f t="shared" si="2"/>
        <v>0.44</v>
      </c>
      <c r="AA14" s="300"/>
      <c r="AB14" s="300"/>
      <c r="AC14" s="162" t="str">
        <f t="shared" si="1"/>
        <v>Mayor</v>
      </c>
      <c r="AD14" s="162">
        <f>IF(Q14="Probabilidad",(($M$10-0)),IF(Q14="Impacto",($M$10-($M$10*T14))))</f>
        <v>0.8</v>
      </c>
      <c r="AE14" s="300"/>
      <c r="AF14" s="300"/>
      <c r="AG14" s="292"/>
      <c r="AH14" s="296"/>
      <c r="AI14" s="296"/>
      <c r="AJ14" s="296"/>
      <c r="AK14" s="296"/>
      <c r="AL14" s="296"/>
      <c r="AM14" s="296"/>
      <c r="AN14" s="296"/>
    </row>
    <row r="15" spans="1:298" ht="93" customHeight="1" x14ac:dyDescent="0.25">
      <c r="A15" s="296">
        <v>2</v>
      </c>
      <c r="B15" s="290" t="s">
        <v>78</v>
      </c>
      <c r="C15" s="296" t="s">
        <v>61</v>
      </c>
      <c r="D15" s="305" t="s">
        <v>79</v>
      </c>
      <c r="E15" s="290" t="s">
        <v>80</v>
      </c>
      <c r="F15" s="290" t="s">
        <v>81</v>
      </c>
      <c r="G15" s="296" t="s">
        <v>65</v>
      </c>
      <c r="H15" s="290">
        <v>8000</v>
      </c>
      <c r="I15" s="302" t="str">
        <f>IF(H15&lt;=2,'Tabla probabilidad'!$B$5,IF(H15&lt;=24,'Tabla probabilidad'!$B$6,IF(H15&lt;=500,'Tabla probabilidad'!$B$7,IF(H15&lt;=5000,'Tabla probabilidad'!$B$8,IF(H15&gt;5000,'Tabla probabilidad'!$B$9)))))</f>
        <v>Muy Alta</v>
      </c>
      <c r="J15" s="303">
        <f>IF(H15&lt;=2,'Tabla probabilidad'!$D$5,IF(H15&lt;=24,'Tabla probabilidad'!$D$6,IF(H15&lt;=500,'Tabla probabilidad'!$D$7,IF(H15&lt;=5000,'Tabla probabilidad'!$D$8,IF(H15&gt;5000,'Tabla probabilidad'!$D$9)))))</f>
        <v>1</v>
      </c>
      <c r="K15" s="296" t="s">
        <v>66</v>
      </c>
      <c r="L15" s="2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2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296" t="str">
        <f>VLOOKUP((I15&amp;L15),Hoja1!$B$4:$C$28,2,0)</f>
        <v xml:space="preserve">Alto </v>
      </c>
      <c r="O15" s="161">
        <v>1</v>
      </c>
      <c r="P15" s="98" t="s">
        <v>82</v>
      </c>
      <c r="Q15" s="161" t="str">
        <f t="shared" si="0"/>
        <v>Probabilidad</v>
      </c>
      <c r="R15" s="161" t="s">
        <v>68</v>
      </c>
      <c r="S15" s="161" t="s">
        <v>69</v>
      </c>
      <c r="T15" s="162">
        <f>VLOOKUP(R15&amp;S15,Hoja1!$Q$4:$R$9,2,0)</f>
        <v>0.45</v>
      </c>
      <c r="U15" s="161" t="s">
        <v>70</v>
      </c>
      <c r="V15" s="161" t="s">
        <v>71</v>
      </c>
      <c r="W15" s="161" t="s">
        <v>72</v>
      </c>
      <c r="X15" s="162">
        <f>IF(Q15="Probabilidad",($J$15*T15),IF(Q15="Impacto"," "))</f>
        <v>0.45</v>
      </c>
      <c r="Y15" s="162" t="str">
        <f>IF(Z15&lt;=20%,'Tabla probabilidad'!$B$5,IF(Z15&lt;=40%,'Tabla probabilidad'!$B$6,IF(Z15&lt;=60%,'Tabla probabilidad'!$B$7,IF(Z15&lt;=80%,'Tabla probabilidad'!$B$8,IF(Z15&lt;=100%,'Tabla probabilidad'!$B$9)))))</f>
        <v>Media</v>
      </c>
      <c r="Z15" s="162">
        <f>IF(R15="Preventivo",($J$15-($J$15*T15)),IF(R15="Detectivo",($J$15-($J$15*T15)),IF(R15="Correctivo",($J$15))))</f>
        <v>0.55000000000000004</v>
      </c>
      <c r="AA15" s="298" t="str">
        <f>IF(AB15&lt;=20%,'Tabla probabilidad'!$B$5,IF(AB15&lt;=40%,'Tabla probabilidad'!$B$6,IF(AB15&lt;=60%,'Tabla probabilidad'!$B$7,IF(AB15&lt;=80%,'Tabla probabilidad'!$B$8,IF(AB15&lt;=100%,'Tabla probabilidad'!$B$9)))))</f>
        <v>Media</v>
      </c>
      <c r="AB15" s="298">
        <f>AVERAGE(Z15:Z19)</f>
        <v>0.55000000000000004</v>
      </c>
      <c r="AC15" s="162" t="str">
        <f t="shared" si="1"/>
        <v>Mayor</v>
      </c>
      <c r="AD15" s="162">
        <f>IF(Q15="Probabilidad",(($M$15-0)),IF(Q15="Impacto",($M$15-($M$15*T15))))</f>
        <v>0.8</v>
      </c>
      <c r="AE15" s="298" t="str">
        <f>IF(AF15&lt;=20%,"Leve",IF(AF15&lt;=40%,"Menor",IF(AF15&lt;=60%,"Moderado",IF(AF15&lt;=80%,"Mayor",IF(AF15&lt;=100%,"Catastrófico")))))</f>
        <v>Mayor</v>
      </c>
      <c r="AF15" s="298">
        <f>AVERAGE(AD15:AD19)</f>
        <v>0.8</v>
      </c>
      <c r="AG15" s="290" t="str">
        <f>VLOOKUP(AA15&amp;AE15,Hoja1!$B$4:$C$28,2,0)</f>
        <v xml:space="preserve">Alto </v>
      </c>
      <c r="AH15" s="296" t="s">
        <v>73</v>
      </c>
      <c r="AI15" s="296"/>
      <c r="AJ15" s="296"/>
      <c r="AK15" s="296"/>
      <c r="AL15" s="296"/>
      <c r="AM15" s="296"/>
      <c r="AN15" s="296"/>
    </row>
    <row r="16" spans="1:298" ht="47.25" customHeight="1" x14ac:dyDescent="0.25">
      <c r="A16" s="296"/>
      <c r="B16" s="291"/>
      <c r="C16" s="296"/>
      <c r="D16" s="306"/>
      <c r="E16" s="291"/>
      <c r="F16" s="291"/>
      <c r="G16" s="296"/>
      <c r="H16" s="291"/>
      <c r="I16" s="302"/>
      <c r="J16" s="303"/>
      <c r="K16" s="296"/>
      <c r="L16" s="297"/>
      <c r="M16" s="297"/>
      <c r="N16" s="296"/>
      <c r="O16" s="161">
        <v>2</v>
      </c>
      <c r="P16" s="98" t="s">
        <v>83</v>
      </c>
      <c r="Q16" s="161" t="str">
        <f t="shared" si="0"/>
        <v>Probabilidad</v>
      </c>
      <c r="R16" s="161" t="s">
        <v>68</v>
      </c>
      <c r="S16" s="161" t="s">
        <v>69</v>
      </c>
      <c r="T16" s="162">
        <f>VLOOKUP(R16&amp;S16,Hoja1!$Q$4:$R$9,2,0)</f>
        <v>0.45</v>
      </c>
      <c r="U16" s="161" t="s">
        <v>70</v>
      </c>
      <c r="V16" s="161" t="s">
        <v>71</v>
      </c>
      <c r="W16" s="161" t="s">
        <v>72</v>
      </c>
      <c r="X16" s="162">
        <f>IF(Q16="Probabilidad",($J$15*T16),IF(Q16="Impacto"," "))</f>
        <v>0.45</v>
      </c>
      <c r="Y16" s="162" t="str">
        <f>IF(Z16&lt;=20%,'Tabla probabilidad'!$B$5,IF(Z16&lt;=40%,'Tabla probabilidad'!$B$6,IF(Z16&lt;=60%,'Tabla probabilidad'!$B$7,IF(Z16&lt;=80%,'Tabla probabilidad'!$B$8,IF(Z16&lt;=100%,'Tabla probabilidad'!$B$9)))))</f>
        <v>Media</v>
      </c>
      <c r="Z16" s="162">
        <f t="shared" ref="Z16:Z19" si="4">IF(R16="Preventivo",($J$15-($J$15*T16)),IF(R16="Detectivo",($J$15-($J$15*T16)),IF(R16="Correctivo",($J$15))))</f>
        <v>0.55000000000000004</v>
      </c>
      <c r="AA16" s="299"/>
      <c r="AB16" s="299"/>
      <c r="AC16" s="162" t="str">
        <f t="shared" si="1"/>
        <v>Mayor</v>
      </c>
      <c r="AD16" s="162">
        <f t="shared" ref="AD16:AD19" si="5">IF(Q16="Probabilidad",(($M$15-0)),IF(Q16="Impacto",($M$15-($M$15*T16))))</f>
        <v>0.8</v>
      </c>
      <c r="AE16" s="299"/>
      <c r="AF16" s="299"/>
      <c r="AG16" s="291"/>
      <c r="AH16" s="296"/>
      <c r="AI16" s="296"/>
      <c r="AJ16" s="296"/>
      <c r="AK16" s="296"/>
      <c r="AL16" s="296"/>
      <c r="AM16" s="296"/>
      <c r="AN16" s="296"/>
    </row>
    <row r="17" spans="1:40" ht="90.75" customHeight="1" x14ac:dyDescent="0.25">
      <c r="A17" s="296"/>
      <c r="B17" s="291"/>
      <c r="C17" s="296"/>
      <c r="D17" s="306"/>
      <c r="E17" s="291"/>
      <c r="F17" s="291"/>
      <c r="G17" s="296"/>
      <c r="H17" s="291"/>
      <c r="I17" s="302"/>
      <c r="J17" s="303"/>
      <c r="K17" s="296"/>
      <c r="L17" s="297"/>
      <c r="M17" s="297"/>
      <c r="N17" s="296"/>
      <c r="O17" s="161">
        <v>3</v>
      </c>
      <c r="P17" s="98" t="s">
        <v>84</v>
      </c>
      <c r="Q17" s="161" t="str">
        <f t="shared" si="0"/>
        <v>Probabilidad</v>
      </c>
      <c r="R17" s="161" t="s">
        <v>68</v>
      </c>
      <c r="S17" s="161" t="s">
        <v>69</v>
      </c>
      <c r="T17" s="162">
        <f>VLOOKUP(R17&amp;S17,Hoja1!$Q$4:$R$9,2,0)</f>
        <v>0.45</v>
      </c>
      <c r="U17" s="161" t="s">
        <v>70</v>
      </c>
      <c r="V17" s="161" t="s">
        <v>71</v>
      </c>
      <c r="W17" s="161" t="s">
        <v>72</v>
      </c>
      <c r="X17" s="162">
        <f t="shared" ref="X17:X19" si="6">IF(Q17="Probabilidad",($J$15*T17),IF(Q17="Impacto"," "))</f>
        <v>0.45</v>
      </c>
      <c r="Y17" s="162" t="str">
        <f>IF(Z17&lt;=20%,'Tabla probabilidad'!$B$5,IF(Z17&lt;=40%,'Tabla probabilidad'!$B$6,IF(Z17&lt;=60%,'Tabla probabilidad'!$B$7,IF(Z17&lt;=80%,'Tabla probabilidad'!$B$8,IF(Z17&lt;=100%,'Tabla probabilidad'!$B$9)))))</f>
        <v>Media</v>
      </c>
      <c r="Z17" s="162">
        <f t="shared" si="4"/>
        <v>0.55000000000000004</v>
      </c>
      <c r="AA17" s="299"/>
      <c r="AB17" s="299"/>
      <c r="AC17" s="162" t="str">
        <f t="shared" si="1"/>
        <v>Mayor</v>
      </c>
      <c r="AD17" s="162">
        <f t="shared" si="5"/>
        <v>0.8</v>
      </c>
      <c r="AE17" s="299"/>
      <c r="AF17" s="299"/>
      <c r="AG17" s="291"/>
      <c r="AH17" s="296"/>
      <c r="AI17" s="296"/>
      <c r="AJ17" s="296"/>
      <c r="AK17" s="296"/>
      <c r="AL17" s="296"/>
      <c r="AM17" s="296"/>
      <c r="AN17" s="296"/>
    </row>
    <row r="18" spans="1:40" ht="51" customHeight="1" x14ac:dyDescent="0.25">
      <c r="A18" s="296"/>
      <c r="B18" s="291"/>
      <c r="C18" s="296"/>
      <c r="D18" s="306"/>
      <c r="E18" s="291"/>
      <c r="F18" s="291"/>
      <c r="G18" s="296"/>
      <c r="H18" s="291"/>
      <c r="I18" s="302"/>
      <c r="J18" s="303"/>
      <c r="K18" s="296"/>
      <c r="L18" s="297"/>
      <c r="M18" s="297"/>
      <c r="N18" s="296"/>
      <c r="O18" s="161">
        <v>4</v>
      </c>
      <c r="P18" s="98" t="s">
        <v>85</v>
      </c>
      <c r="Q18" s="161" t="str">
        <f t="shared" si="0"/>
        <v>Probabilidad</v>
      </c>
      <c r="R18" s="161" t="s">
        <v>68</v>
      </c>
      <c r="S18" s="161" t="s">
        <v>69</v>
      </c>
      <c r="T18" s="162">
        <f>VLOOKUP(R18&amp;S18,Hoja1!$Q$4:$R$9,2,0)</f>
        <v>0.45</v>
      </c>
      <c r="U18" s="161" t="s">
        <v>70</v>
      </c>
      <c r="V18" s="161" t="s">
        <v>71</v>
      </c>
      <c r="W18" s="161" t="s">
        <v>72</v>
      </c>
      <c r="X18" s="162">
        <f t="shared" si="6"/>
        <v>0.45</v>
      </c>
      <c r="Y18" s="162" t="str">
        <f>IF(Z18&lt;=20%,'Tabla probabilidad'!$B$5,IF(Z18&lt;=40%,'Tabla probabilidad'!$B$6,IF(Z18&lt;=60%,'Tabla probabilidad'!$B$7,IF(Z18&lt;=80%,'Tabla probabilidad'!$B$8,IF(Z18&lt;=100%,'Tabla probabilidad'!$B$9)))))</f>
        <v>Media</v>
      </c>
      <c r="Z18" s="162">
        <f t="shared" si="4"/>
        <v>0.55000000000000004</v>
      </c>
      <c r="AA18" s="299"/>
      <c r="AB18" s="299"/>
      <c r="AC18" s="162" t="str">
        <f t="shared" si="1"/>
        <v>Mayor</v>
      </c>
      <c r="AD18" s="162">
        <f t="shared" si="5"/>
        <v>0.8</v>
      </c>
      <c r="AE18" s="299"/>
      <c r="AF18" s="299"/>
      <c r="AG18" s="291"/>
      <c r="AH18" s="296"/>
      <c r="AI18" s="296"/>
      <c r="AJ18" s="296"/>
      <c r="AK18" s="296"/>
      <c r="AL18" s="296"/>
      <c r="AM18" s="296"/>
      <c r="AN18" s="296"/>
    </row>
    <row r="19" spans="1:40" ht="243.75" customHeight="1" x14ac:dyDescent="0.25">
      <c r="A19" s="296"/>
      <c r="B19" s="292"/>
      <c r="C19" s="296"/>
      <c r="D19" s="308"/>
      <c r="E19" s="292"/>
      <c r="F19" s="292"/>
      <c r="G19" s="296"/>
      <c r="H19" s="292"/>
      <c r="I19" s="302"/>
      <c r="J19" s="303"/>
      <c r="K19" s="296"/>
      <c r="L19" s="297"/>
      <c r="M19" s="297"/>
      <c r="N19" s="296"/>
      <c r="O19" s="161">
        <v>5</v>
      </c>
      <c r="P19" s="179" t="s">
        <v>86</v>
      </c>
      <c r="Q19" s="161" t="str">
        <f t="shared" si="0"/>
        <v>Probabilidad</v>
      </c>
      <c r="R19" s="161" t="s">
        <v>68</v>
      </c>
      <c r="S19" s="161" t="s">
        <v>69</v>
      </c>
      <c r="T19" s="162">
        <f>VLOOKUP(R19&amp;S19,Hoja1!$Q$4:$R$9,2,0)</f>
        <v>0.45</v>
      </c>
      <c r="U19" s="161" t="s">
        <v>70</v>
      </c>
      <c r="V19" s="161" t="s">
        <v>71</v>
      </c>
      <c r="W19" s="161" t="s">
        <v>72</v>
      </c>
      <c r="X19" s="162">
        <f t="shared" si="6"/>
        <v>0.45</v>
      </c>
      <c r="Y19" s="162" t="str">
        <f>IF(Z19&lt;=20%,'Tabla probabilidad'!$B$5,IF(Z19&lt;=40%,'Tabla probabilidad'!$B$6,IF(Z19&lt;=60%,'Tabla probabilidad'!$B$7,IF(Z19&lt;=80%,'Tabla probabilidad'!$B$8,IF(Z19&lt;=100%,'Tabla probabilidad'!$B$9)))))</f>
        <v>Media</v>
      </c>
      <c r="Z19" s="162">
        <f t="shared" si="4"/>
        <v>0.55000000000000004</v>
      </c>
      <c r="AA19" s="300"/>
      <c r="AB19" s="300"/>
      <c r="AC19" s="162" t="str">
        <f t="shared" si="1"/>
        <v>Mayor</v>
      </c>
      <c r="AD19" s="162">
        <f t="shared" si="5"/>
        <v>0.8</v>
      </c>
      <c r="AE19" s="300"/>
      <c r="AF19" s="300"/>
      <c r="AG19" s="292"/>
      <c r="AH19" s="296"/>
      <c r="AI19" s="296"/>
      <c r="AJ19" s="296"/>
      <c r="AK19" s="296"/>
      <c r="AL19" s="296"/>
      <c r="AM19" s="296"/>
      <c r="AN19" s="296"/>
    </row>
    <row r="20" spans="1:40" ht="54.75" customHeight="1" x14ac:dyDescent="0.25">
      <c r="A20" s="296">
        <v>3</v>
      </c>
      <c r="B20" s="293" t="s">
        <v>87</v>
      </c>
      <c r="C20" s="296" t="s">
        <v>88</v>
      </c>
      <c r="D20" s="305" t="s">
        <v>89</v>
      </c>
      <c r="E20" s="296" t="s">
        <v>90</v>
      </c>
      <c r="F20" s="296" t="s">
        <v>91</v>
      </c>
      <c r="G20" s="296" t="s">
        <v>65</v>
      </c>
      <c r="H20" s="296">
        <v>8000</v>
      </c>
      <c r="I20" s="302" t="str">
        <f>IF(H20&lt;=2,'Tabla probabilidad'!$B$5,IF(H20&lt;=24,'Tabla probabilidad'!$B$6,IF(H20&lt;=500,'Tabla probabilidad'!$B$7,IF(H20&lt;=5000,'Tabla probabilidad'!$B$8,IF(H20&gt;5000,'Tabla probabilidad'!$B$9)))))</f>
        <v>Muy Alta</v>
      </c>
      <c r="J20" s="303">
        <f>IF(H20&lt;=2,'Tabla probabilidad'!$D$5,IF(H20&lt;=24,'Tabla probabilidad'!$D$6,IF(H20&lt;=500,'Tabla probabilidad'!$D$7,IF(H20&lt;=5000,'Tabla probabilidad'!$D$8,IF(H20&gt;5000,'Tabla probabilidad'!$D$9)))))</f>
        <v>1</v>
      </c>
      <c r="K20" s="296" t="s">
        <v>92</v>
      </c>
      <c r="L20" s="2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6" t="str">
        <f>VLOOKUP((I20&amp;L20),Hoja1!$B$4:$C$28,2,0)</f>
        <v xml:space="preserve">Alto </v>
      </c>
      <c r="O20" s="161">
        <v>1</v>
      </c>
      <c r="P20" s="98" t="s">
        <v>93</v>
      </c>
      <c r="Q20" s="161" t="str">
        <f t="shared" si="0"/>
        <v>Probabilidad</v>
      </c>
      <c r="R20" s="161" t="s">
        <v>68</v>
      </c>
      <c r="S20" s="161" t="s">
        <v>69</v>
      </c>
      <c r="T20" s="162">
        <f>VLOOKUP(R20&amp;S20,Hoja1!$Q$4:$R$9,2,0)</f>
        <v>0.45</v>
      </c>
      <c r="U20" s="161" t="s">
        <v>70</v>
      </c>
      <c r="V20" s="161" t="s">
        <v>71</v>
      </c>
      <c r="W20" s="161" t="s">
        <v>72</v>
      </c>
      <c r="X20" s="162">
        <f>IF(Q20="Probabilidad",($J$20*T20),IF(Q20="Impacto"," "))</f>
        <v>0.45</v>
      </c>
      <c r="Y20" s="162" t="str">
        <f>IF(Z20&lt;=20%,'Tabla probabilidad'!$B$5,IF(Z20&lt;=40%,'Tabla probabilidad'!$B$6,IF(Z20&lt;=60%,'Tabla probabilidad'!$B$7,IF(Z20&lt;=80%,'Tabla probabilidad'!$B$8,IF(Z20&lt;=100%,'Tabla probabilidad'!$B$9)))))</f>
        <v>Media</v>
      </c>
      <c r="Z20" s="162">
        <f>IF(R20="Preventivo",($J$20-($J$20*T20)),IF(R20="Detectivo",($J$20-($J$20*T20)),IF(R20="Correctivo",($J$20))))</f>
        <v>0.55000000000000004</v>
      </c>
      <c r="AA20" s="298" t="str">
        <f>IF(AB20&lt;=20%,'Tabla probabilidad'!$B$5,IF(AB20&lt;=40%,'Tabla probabilidad'!$B$6,IF(AB20&lt;=60%,'Tabla probabilidad'!$B$7,IF(AB20&lt;=80%,'Tabla probabilidad'!$B$8,IF(AB20&lt;=100%,'Tabla probabilidad'!$B$9)))))</f>
        <v>Media</v>
      </c>
      <c r="AB20" s="298">
        <f>AVERAGE(Z20:Z24)</f>
        <v>0.55000000000000004</v>
      </c>
      <c r="AC20" s="162" t="str">
        <f t="shared" si="1"/>
        <v>Moderado</v>
      </c>
      <c r="AD20" s="162">
        <f>IF(Q20="Probabilidad",(($M$20-0)),IF(Q20="Impacto",($M$20-($M$20*T20))))</f>
        <v>0.6</v>
      </c>
      <c r="AE20" s="298" t="str">
        <f>IF(AF20&lt;=20%,"Leve",IF(AF20&lt;=40%,"Menor",IF(AF20&lt;=60%,"Moderado",IF(AF20&lt;=80%,"Mayor",IF(AF20&lt;=100%,"Catastrófico")))))</f>
        <v>Moderado</v>
      </c>
      <c r="AF20" s="298">
        <f>AVERAGE(AD20:AD24)</f>
        <v>0.6</v>
      </c>
      <c r="AG20" s="290" t="str">
        <f>VLOOKUP(AA20&amp;AE20,Hoja1!$B$4:$C$28,2,0)</f>
        <v>Moderado</v>
      </c>
      <c r="AH20" s="296" t="s">
        <v>94</v>
      </c>
      <c r="AI20" s="296"/>
      <c r="AJ20" s="296"/>
      <c r="AK20" s="296"/>
      <c r="AL20" s="296"/>
      <c r="AM20" s="296"/>
      <c r="AN20" s="296"/>
    </row>
    <row r="21" spans="1:40" ht="60.75" customHeight="1" x14ac:dyDescent="0.25">
      <c r="A21" s="296"/>
      <c r="B21" s="294"/>
      <c r="C21" s="296"/>
      <c r="D21" s="306"/>
      <c r="E21" s="296"/>
      <c r="F21" s="296"/>
      <c r="G21" s="296"/>
      <c r="H21" s="296"/>
      <c r="I21" s="302"/>
      <c r="J21" s="303"/>
      <c r="K21" s="296"/>
      <c r="L21" s="297"/>
      <c r="M21" s="297"/>
      <c r="N21" s="296"/>
      <c r="O21" s="161">
        <v>2</v>
      </c>
      <c r="P21" s="185" t="s">
        <v>95</v>
      </c>
      <c r="Q21" s="161" t="str">
        <f t="shared" si="0"/>
        <v>Probabilidad</v>
      </c>
      <c r="R21" s="161" t="s">
        <v>68</v>
      </c>
      <c r="S21" s="161" t="s">
        <v>69</v>
      </c>
      <c r="T21" s="162">
        <f>VLOOKUP(R21&amp;S21,Hoja1!$Q$4:$R$9,2,0)</f>
        <v>0.45</v>
      </c>
      <c r="U21" s="161" t="s">
        <v>70</v>
      </c>
      <c r="V21" s="161" t="s">
        <v>71</v>
      </c>
      <c r="W21" s="161" t="s">
        <v>72</v>
      </c>
      <c r="X21" s="162">
        <f t="shared" ref="X21:X24" si="7">IF(Q21="Probabilidad",($J$20*T21),IF(Q21="Impacto"," "))</f>
        <v>0.45</v>
      </c>
      <c r="Y21" s="162" t="str">
        <f>IF(Z21&lt;=20%,'Tabla probabilidad'!$B$5,IF(Z21&lt;=40%,'Tabla probabilidad'!$B$6,IF(Z21&lt;=60%,'Tabla probabilidad'!$B$7,IF(Z21&lt;=80%,'Tabla probabilidad'!$B$8,IF(Z21&lt;=100%,'Tabla probabilidad'!$B$9)))))</f>
        <v>Media</v>
      </c>
      <c r="Z21" s="162">
        <f t="shared" ref="Z21:Z24" si="8">IF(R21="Preventivo",($J$20-($J$20*T21)),IF(R21="Detectivo",($J$20-($J$20*T21)),IF(R21="Correctivo",($J$20))))</f>
        <v>0.55000000000000004</v>
      </c>
      <c r="AA21" s="299"/>
      <c r="AB21" s="299"/>
      <c r="AC21" s="162" t="str">
        <f t="shared" si="1"/>
        <v>Moderado</v>
      </c>
      <c r="AD21" s="162">
        <f t="shared" ref="AD21:AD24" si="9">IF(Q21="Probabilidad",(($M$20-0)),IF(Q21="Impacto",($M$20-($M$20*T21))))</f>
        <v>0.6</v>
      </c>
      <c r="AE21" s="299"/>
      <c r="AF21" s="299"/>
      <c r="AG21" s="291"/>
      <c r="AH21" s="296"/>
      <c r="AI21" s="296"/>
      <c r="AJ21" s="296"/>
      <c r="AK21" s="296"/>
      <c r="AL21" s="296"/>
      <c r="AM21" s="296"/>
      <c r="AN21" s="296"/>
    </row>
    <row r="22" spans="1:40" ht="69" customHeight="1" x14ac:dyDescent="0.25">
      <c r="A22" s="296"/>
      <c r="B22" s="294"/>
      <c r="C22" s="296"/>
      <c r="D22" s="306"/>
      <c r="E22" s="296"/>
      <c r="F22" s="296"/>
      <c r="G22" s="296"/>
      <c r="H22" s="296"/>
      <c r="I22" s="302"/>
      <c r="J22" s="303"/>
      <c r="K22" s="296"/>
      <c r="L22" s="297"/>
      <c r="M22" s="297"/>
      <c r="N22" s="296"/>
      <c r="O22" s="161">
        <v>3</v>
      </c>
      <c r="P22" s="185" t="s">
        <v>96</v>
      </c>
      <c r="Q22" s="161" t="str">
        <f t="shared" si="0"/>
        <v>Probabilidad</v>
      </c>
      <c r="R22" s="161" t="s">
        <v>68</v>
      </c>
      <c r="S22" s="161" t="s">
        <v>69</v>
      </c>
      <c r="T22" s="162">
        <f>VLOOKUP(R22&amp;S22,Hoja1!$Q$4:$R$9,2,0)</f>
        <v>0.45</v>
      </c>
      <c r="U22" s="161" t="s">
        <v>70</v>
      </c>
      <c r="V22" s="161" t="s">
        <v>71</v>
      </c>
      <c r="W22" s="161" t="s">
        <v>72</v>
      </c>
      <c r="X22" s="162">
        <f t="shared" si="7"/>
        <v>0.45</v>
      </c>
      <c r="Y22" s="162" t="str">
        <f>IF(Z22&lt;=20%,'Tabla probabilidad'!$B$5,IF(Z22&lt;=40%,'Tabla probabilidad'!$B$6,IF(Z22&lt;=60%,'Tabla probabilidad'!$B$7,IF(Z22&lt;=80%,'Tabla probabilidad'!$B$8,IF(Z22&lt;=100%,'Tabla probabilidad'!$B$9)))))</f>
        <v>Media</v>
      </c>
      <c r="Z22" s="162">
        <f t="shared" si="8"/>
        <v>0.55000000000000004</v>
      </c>
      <c r="AA22" s="299"/>
      <c r="AB22" s="299"/>
      <c r="AC22" s="162" t="str">
        <f t="shared" si="1"/>
        <v>Moderado</v>
      </c>
      <c r="AD22" s="162">
        <f t="shared" si="9"/>
        <v>0.6</v>
      </c>
      <c r="AE22" s="299"/>
      <c r="AF22" s="299"/>
      <c r="AG22" s="291"/>
      <c r="AH22" s="296"/>
      <c r="AI22" s="296"/>
      <c r="AJ22" s="296"/>
      <c r="AK22" s="296"/>
      <c r="AL22" s="296"/>
      <c r="AM22" s="296"/>
      <c r="AN22" s="296"/>
    </row>
    <row r="23" spans="1:40" ht="75.75" customHeight="1" x14ac:dyDescent="0.25">
      <c r="A23" s="296"/>
      <c r="B23" s="294"/>
      <c r="C23" s="296"/>
      <c r="D23" s="306"/>
      <c r="E23" s="296"/>
      <c r="F23" s="296"/>
      <c r="G23" s="296"/>
      <c r="H23" s="296"/>
      <c r="I23" s="302"/>
      <c r="J23" s="303"/>
      <c r="K23" s="296"/>
      <c r="L23" s="297"/>
      <c r="M23" s="297"/>
      <c r="N23" s="296"/>
      <c r="O23" s="161">
        <v>4</v>
      </c>
      <c r="P23" s="185" t="s">
        <v>97</v>
      </c>
      <c r="Q23" s="161" t="str">
        <f t="shared" si="0"/>
        <v>Probabilidad</v>
      </c>
      <c r="R23" s="161" t="s">
        <v>68</v>
      </c>
      <c r="S23" s="161" t="s">
        <v>69</v>
      </c>
      <c r="T23" s="162">
        <f>VLOOKUP(R23&amp;S23,Hoja1!$Q$4:$R$9,2,0)</f>
        <v>0.45</v>
      </c>
      <c r="U23" s="161" t="s">
        <v>70</v>
      </c>
      <c r="V23" s="161" t="s">
        <v>71</v>
      </c>
      <c r="W23" s="161" t="s">
        <v>72</v>
      </c>
      <c r="X23" s="162">
        <f t="shared" si="7"/>
        <v>0.45</v>
      </c>
      <c r="Y23" s="162" t="str">
        <f>IF(Z23&lt;=20%,'Tabla probabilidad'!$B$5,IF(Z23&lt;=40%,'Tabla probabilidad'!$B$6,IF(Z23&lt;=60%,'Tabla probabilidad'!$B$7,IF(Z23&lt;=80%,'Tabla probabilidad'!$B$8,IF(Z23&lt;=100%,'Tabla probabilidad'!$B$9)))))</f>
        <v>Media</v>
      </c>
      <c r="Z23" s="162">
        <f t="shared" si="8"/>
        <v>0.55000000000000004</v>
      </c>
      <c r="AA23" s="299"/>
      <c r="AB23" s="299"/>
      <c r="AC23" s="162" t="str">
        <f t="shared" si="1"/>
        <v>Moderado</v>
      </c>
      <c r="AD23" s="162">
        <f t="shared" si="9"/>
        <v>0.6</v>
      </c>
      <c r="AE23" s="299"/>
      <c r="AF23" s="299"/>
      <c r="AG23" s="291"/>
      <c r="AH23" s="296"/>
      <c r="AI23" s="296"/>
      <c r="AJ23" s="296"/>
      <c r="AK23" s="296"/>
      <c r="AL23" s="296"/>
      <c r="AM23" s="296"/>
      <c r="AN23" s="296"/>
    </row>
    <row r="24" spans="1:40" ht="139.5" customHeight="1" x14ac:dyDescent="0.25">
      <c r="A24" s="296"/>
      <c r="B24" s="295"/>
      <c r="C24" s="296"/>
      <c r="D24" s="308"/>
      <c r="E24" s="296"/>
      <c r="F24" s="296"/>
      <c r="G24" s="296"/>
      <c r="H24" s="296"/>
      <c r="I24" s="302"/>
      <c r="J24" s="303"/>
      <c r="K24" s="296"/>
      <c r="L24" s="297"/>
      <c r="M24" s="297"/>
      <c r="N24" s="296"/>
      <c r="O24" s="161">
        <v>5</v>
      </c>
      <c r="P24" s="194" t="s">
        <v>74</v>
      </c>
      <c r="Q24" s="161" t="str">
        <f t="shared" si="0"/>
        <v>Probabilidad</v>
      </c>
      <c r="R24" s="161" t="s">
        <v>68</v>
      </c>
      <c r="S24" s="161" t="s">
        <v>69</v>
      </c>
      <c r="T24" s="162">
        <f>VLOOKUP(R24&amp;S24,Hoja1!$Q$4:$R$9,2,0)</f>
        <v>0.45</v>
      </c>
      <c r="U24" s="161" t="s">
        <v>70</v>
      </c>
      <c r="V24" s="161" t="s">
        <v>71</v>
      </c>
      <c r="W24" s="161" t="s">
        <v>72</v>
      </c>
      <c r="X24" s="162">
        <f t="shared" si="7"/>
        <v>0.45</v>
      </c>
      <c r="Y24" s="162" t="str">
        <f>IF(Z24&lt;=20%,'Tabla probabilidad'!$B$5,IF(Z24&lt;=40%,'Tabla probabilidad'!$B$6,IF(Z24&lt;=60%,'Tabla probabilidad'!$B$7,IF(Z24&lt;=80%,'Tabla probabilidad'!$B$8,IF(Z24&lt;=100%,'Tabla probabilidad'!$B$9)))))</f>
        <v>Media</v>
      </c>
      <c r="Z24" s="162">
        <f t="shared" si="8"/>
        <v>0.55000000000000004</v>
      </c>
      <c r="AA24" s="300"/>
      <c r="AB24" s="300"/>
      <c r="AC24" s="162" t="str">
        <f t="shared" si="1"/>
        <v>Moderado</v>
      </c>
      <c r="AD24" s="162">
        <f t="shared" si="9"/>
        <v>0.6</v>
      </c>
      <c r="AE24" s="300"/>
      <c r="AF24" s="300"/>
      <c r="AG24" s="292"/>
      <c r="AH24" s="296"/>
      <c r="AI24" s="296"/>
      <c r="AJ24" s="296"/>
      <c r="AK24" s="296"/>
      <c r="AL24" s="296"/>
      <c r="AM24" s="296"/>
      <c r="AN24" s="296"/>
    </row>
    <row r="25" spans="1:40" ht="50.1" customHeight="1" x14ac:dyDescent="0.25">
      <c r="A25" s="290">
        <v>4</v>
      </c>
      <c r="B25" s="290" t="s">
        <v>98</v>
      </c>
      <c r="C25" s="296" t="s">
        <v>88</v>
      </c>
      <c r="D25" s="301" t="s">
        <v>99</v>
      </c>
      <c r="E25" s="290" t="s">
        <v>100</v>
      </c>
      <c r="F25" s="290" t="s">
        <v>101</v>
      </c>
      <c r="G25" s="296" t="s">
        <v>65</v>
      </c>
      <c r="H25" s="304">
        <v>12000</v>
      </c>
      <c r="I25" s="302" t="str">
        <f>IF(H25&lt;=2,'Tabla probabilidad'!$B$5,IF(H25&lt;=24,'Tabla probabilidad'!$B$6,IF(H25&lt;=500,'Tabla probabilidad'!$B$7,IF(H25&lt;=5000,'Tabla probabilidad'!$B$8,IF(H25&gt;5000,'Tabla probabilidad'!$B$9)))))</f>
        <v>Muy Alta</v>
      </c>
      <c r="J25" s="303">
        <f>IF(H25&lt;=2,'Tabla probabilidad'!$D$5,IF(H25&lt;=24,'Tabla probabilidad'!$D$6,IF(H25&lt;=500,'Tabla probabilidad'!$D$7,IF(H25&lt;=5000,'Tabla probabilidad'!$D$8,IF(H25&gt;5000,'Tabla probabilidad'!$D$9)))))</f>
        <v>1</v>
      </c>
      <c r="K25" s="296" t="s">
        <v>102</v>
      </c>
      <c r="L25" s="2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6" t="str">
        <f>VLOOKUP((I25&amp;L25),Hoja1!$B$4:$C$28,2,0)</f>
        <v xml:space="preserve">Alto </v>
      </c>
      <c r="O25" s="161">
        <v>1</v>
      </c>
      <c r="P25" s="185" t="s">
        <v>103</v>
      </c>
      <c r="Q25" s="161" t="str">
        <f t="shared" si="0"/>
        <v>Probabilidad</v>
      </c>
      <c r="R25" s="161" t="s">
        <v>68</v>
      </c>
      <c r="S25" s="161" t="s">
        <v>69</v>
      </c>
      <c r="T25" s="162">
        <f>VLOOKUP(R25&amp;S25,Hoja1!$Q$4:$R$9,2,0)</f>
        <v>0.45</v>
      </c>
      <c r="U25" s="161" t="s">
        <v>70</v>
      </c>
      <c r="V25" s="161" t="s">
        <v>71</v>
      </c>
      <c r="W25" s="161" t="s">
        <v>72</v>
      </c>
      <c r="X25" s="162">
        <f>IF(Q25="Probabilidad",($J$25*T25),IF(Q25="Impacto"," "))</f>
        <v>0.45</v>
      </c>
      <c r="Y25" s="162" t="str">
        <f>IF(Z25&lt;=20%,'Tabla probabilidad'!$B$5,IF(Z25&lt;=40%,'Tabla probabilidad'!$B$6,IF(Z25&lt;=60%,'Tabla probabilidad'!$B$7,IF(Z25&lt;=80%,'Tabla probabilidad'!$B$8,IF(Z25&lt;=100%,'Tabla probabilidad'!$B$9)))))</f>
        <v>Media</v>
      </c>
      <c r="Z25" s="162">
        <f>IF(R25="Preventivo",($J$25-($J$25*T25)),IF(R25="Detectivo",($J$25-($J$25*T25)),IF(R25="Correctivo",($J$25))))</f>
        <v>0.55000000000000004</v>
      </c>
      <c r="AA25" s="298" t="str">
        <f>IF(AB25&lt;=20%,'Tabla probabilidad'!$B$5,IF(AB25&lt;=40%,'Tabla probabilidad'!$B$6,IF(AB25&lt;=60%,'Tabla probabilidad'!$B$7,IF(AB25&lt;=80%,'Tabla probabilidad'!$B$8,IF(AB25&lt;=100%,'Tabla probabilidad'!$B$9)))))</f>
        <v>Media</v>
      </c>
      <c r="AB25" s="298">
        <f>AVERAGE(Z25:Z29)</f>
        <v>0.59000000000000008</v>
      </c>
      <c r="AC25" s="162" t="str">
        <f t="shared" si="1"/>
        <v>Moderado</v>
      </c>
      <c r="AD25" s="162">
        <f>IF(Q25="Probabilidad",(($M$25-0)),IF(Q25="Impacto",($M$25-($M$25*T25))))</f>
        <v>0.6</v>
      </c>
      <c r="AE25" s="298" t="str">
        <f>IF(AF25&lt;=20%,"Leve",IF(AF25&lt;=40%,"Menor",IF(AF25&lt;=60%,"Moderado",IF(AF25&lt;=80%,"Mayor",IF(AF25&lt;=100%,"Catastrófico")))))</f>
        <v>Moderado</v>
      </c>
      <c r="AF25" s="298">
        <f>AVERAGE(AD25:AD29)</f>
        <v>0.6</v>
      </c>
      <c r="AG25" s="290" t="str">
        <f>VLOOKUP(AA25&amp;AE25,Hoja1!$B$4:$C$28,2,0)</f>
        <v>Moderado</v>
      </c>
      <c r="AH25" s="296" t="s">
        <v>73</v>
      </c>
      <c r="AI25" s="296"/>
      <c r="AJ25" s="296"/>
      <c r="AK25" s="296"/>
      <c r="AL25" s="296"/>
      <c r="AM25" s="296"/>
      <c r="AN25" s="296"/>
    </row>
    <row r="26" spans="1:40" ht="62.25" customHeight="1" x14ac:dyDescent="0.25">
      <c r="A26" s="291"/>
      <c r="B26" s="291"/>
      <c r="C26" s="296"/>
      <c r="D26" s="301"/>
      <c r="E26" s="291"/>
      <c r="F26" s="291"/>
      <c r="G26" s="296"/>
      <c r="H26" s="296"/>
      <c r="I26" s="302"/>
      <c r="J26" s="303"/>
      <c r="K26" s="296"/>
      <c r="L26" s="297"/>
      <c r="M26" s="297"/>
      <c r="N26" s="296"/>
      <c r="O26" s="161">
        <v>2</v>
      </c>
      <c r="P26" s="185" t="s">
        <v>104</v>
      </c>
      <c r="Q26" s="161" t="str">
        <f t="shared" si="0"/>
        <v>Probabilidad</v>
      </c>
      <c r="R26" s="161" t="s">
        <v>68</v>
      </c>
      <c r="S26" s="161" t="s">
        <v>69</v>
      </c>
      <c r="T26" s="162">
        <f>VLOOKUP(R26&amp;S26,Hoja1!$Q$4:$R$9,2,0)</f>
        <v>0.45</v>
      </c>
      <c r="U26" s="161" t="s">
        <v>70</v>
      </c>
      <c r="V26" s="161" t="s">
        <v>71</v>
      </c>
      <c r="W26" s="161" t="s">
        <v>72</v>
      </c>
      <c r="X26" s="162">
        <f t="shared" ref="X26:X29" si="10">IF(Q26="Probabilidad",($J$25*T26),IF(Q26="Impacto"," "))</f>
        <v>0.45</v>
      </c>
      <c r="Y26" s="162" t="str">
        <f>IF(Z26&lt;=20%,'Tabla probabilidad'!$B$5,IF(Z26&lt;=40%,'Tabla probabilidad'!$B$6,IF(Z26&lt;=60%,'Tabla probabilidad'!$B$7,IF(Z26&lt;=80%,'Tabla probabilidad'!$B$8,IF(Z26&lt;=100%,'Tabla probabilidad'!$B$9)))))</f>
        <v>Media</v>
      </c>
      <c r="Z26" s="162">
        <f t="shared" ref="Z26:Z29" si="11">IF(R26="Preventivo",($J$25-($J$25*T26)),IF(R26="Detectivo",($J$25-($J$25*T26)),IF(R26="Correctivo",($J$25))))</f>
        <v>0.55000000000000004</v>
      </c>
      <c r="AA26" s="299"/>
      <c r="AB26" s="299"/>
      <c r="AC26" s="162" t="str">
        <f t="shared" si="1"/>
        <v>Moderado</v>
      </c>
      <c r="AD26" s="162">
        <f t="shared" ref="AD26:AD29" si="12">IF(Q26="Probabilidad",(($M$25-0)),IF(Q26="Impacto",($M$25-($M$25*T26))))</f>
        <v>0.6</v>
      </c>
      <c r="AE26" s="299"/>
      <c r="AF26" s="299"/>
      <c r="AG26" s="291"/>
      <c r="AH26" s="296"/>
      <c r="AI26" s="296"/>
      <c r="AJ26" s="296"/>
      <c r="AK26" s="296"/>
      <c r="AL26" s="296"/>
      <c r="AM26" s="296"/>
      <c r="AN26" s="296"/>
    </row>
    <row r="27" spans="1:40" ht="61.5" customHeight="1" x14ac:dyDescent="0.25">
      <c r="A27" s="291"/>
      <c r="B27" s="291"/>
      <c r="C27" s="296"/>
      <c r="D27" s="301"/>
      <c r="E27" s="291"/>
      <c r="F27" s="291"/>
      <c r="G27" s="296"/>
      <c r="H27" s="296"/>
      <c r="I27" s="302"/>
      <c r="J27" s="303"/>
      <c r="K27" s="296"/>
      <c r="L27" s="297"/>
      <c r="M27" s="297"/>
      <c r="N27" s="296"/>
      <c r="O27" s="161">
        <v>3</v>
      </c>
      <c r="P27" s="185" t="s">
        <v>105</v>
      </c>
      <c r="Q27" s="161" t="str">
        <f t="shared" si="0"/>
        <v>Probabilidad</v>
      </c>
      <c r="R27" s="161" t="s">
        <v>68</v>
      </c>
      <c r="S27" s="161" t="s">
        <v>69</v>
      </c>
      <c r="T27" s="162">
        <f>VLOOKUP(R27&amp;S27,Hoja1!$Q$4:$R$9,2,0)</f>
        <v>0.45</v>
      </c>
      <c r="U27" s="161" t="s">
        <v>106</v>
      </c>
      <c r="V27" s="161" t="s">
        <v>71</v>
      </c>
      <c r="W27" s="161" t="s">
        <v>107</v>
      </c>
      <c r="X27" s="162">
        <f t="shared" si="10"/>
        <v>0.45</v>
      </c>
      <c r="Y27" s="162" t="str">
        <f>IF(Z27&lt;=20%,'Tabla probabilidad'!$B$5,IF(Z27&lt;=40%,'Tabla probabilidad'!$B$6,IF(Z27&lt;=60%,'Tabla probabilidad'!$B$7,IF(Z27&lt;=80%,'Tabla probabilidad'!$B$8,IF(Z27&lt;=100%,'Tabla probabilidad'!$B$9)))))</f>
        <v>Media</v>
      </c>
      <c r="Z27" s="162">
        <f t="shared" si="11"/>
        <v>0.55000000000000004</v>
      </c>
      <c r="AA27" s="299"/>
      <c r="AB27" s="299"/>
      <c r="AC27" s="162" t="str">
        <f t="shared" si="1"/>
        <v>Moderado</v>
      </c>
      <c r="AD27" s="162">
        <f t="shared" si="12"/>
        <v>0.6</v>
      </c>
      <c r="AE27" s="299"/>
      <c r="AF27" s="299"/>
      <c r="AG27" s="291"/>
      <c r="AH27" s="296"/>
      <c r="AI27" s="296"/>
      <c r="AJ27" s="296"/>
      <c r="AK27" s="296"/>
      <c r="AL27" s="296"/>
      <c r="AM27" s="296"/>
      <c r="AN27" s="296"/>
    </row>
    <row r="28" spans="1:40" ht="73.5" customHeight="1" x14ac:dyDescent="0.25">
      <c r="A28" s="291"/>
      <c r="B28" s="291"/>
      <c r="C28" s="296"/>
      <c r="D28" s="301"/>
      <c r="E28" s="291"/>
      <c r="F28" s="291"/>
      <c r="G28" s="296"/>
      <c r="H28" s="296"/>
      <c r="I28" s="302"/>
      <c r="J28" s="303"/>
      <c r="K28" s="296"/>
      <c r="L28" s="297"/>
      <c r="M28" s="297"/>
      <c r="N28" s="296"/>
      <c r="O28" s="161">
        <v>4</v>
      </c>
      <c r="P28" s="185" t="s">
        <v>108</v>
      </c>
      <c r="Q28" s="161" t="str">
        <f t="shared" si="0"/>
        <v>Probabilidad</v>
      </c>
      <c r="R28" s="161" t="s">
        <v>109</v>
      </c>
      <c r="S28" s="161" t="s">
        <v>69</v>
      </c>
      <c r="T28" s="162">
        <f>VLOOKUP(R28&amp;S28,Hoja1!$Q$4:$R$9,2,0)</f>
        <v>0.35</v>
      </c>
      <c r="U28" s="161" t="s">
        <v>70</v>
      </c>
      <c r="V28" s="161" t="s">
        <v>71</v>
      </c>
      <c r="W28" s="161" t="s">
        <v>72</v>
      </c>
      <c r="X28" s="162">
        <f t="shared" si="10"/>
        <v>0.35</v>
      </c>
      <c r="Y28" s="162" t="str">
        <f>IF(Z28&lt;=20%,'Tabla probabilidad'!$B$5,IF(Z28&lt;=40%,'Tabla probabilidad'!$B$6,IF(Z28&lt;=60%,'Tabla probabilidad'!$B$7,IF(Z28&lt;=80%,'Tabla probabilidad'!$B$8,IF(Z28&lt;=100%,'Tabla probabilidad'!$B$9)))))</f>
        <v>Alta</v>
      </c>
      <c r="Z28" s="162">
        <f t="shared" si="11"/>
        <v>0.65</v>
      </c>
      <c r="AA28" s="299"/>
      <c r="AB28" s="299"/>
      <c r="AC28" s="162" t="str">
        <f t="shared" si="1"/>
        <v>Moderado</v>
      </c>
      <c r="AD28" s="162">
        <f t="shared" si="12"/>
        <v>0.6</v>
      </c>
      <c r="AE28" s="299"/>
      <c r="AF28" s="299"/>
      <c r="AG28" s="291"/>
      <c r="AH28" s="296"/>
      <c r="AI28" s="296"/>
      <c r="AJ28" s="296"/>
      <c r="AK28" s="296"/>
      <c r="AL28" s="296"/>
      <c r="AM28" s="296"/>
      <c r="AN28" s="296"/>
    </row>
    <row r="29" spans="1:40" ht="186" customHeight="1" x14ac:dyDescent="0.25">
      <c r="A29" s="292"/>
      <c r="B29" s="292"/>
      <c r="C29" s="296"/>
      <c r="D29" s="301"/>
      <c r="E29" s="292"/>
      <c r="F29" s="292"/>
      <c r="G29" s="296"/>
      <c r="H29" s="296"/>
      <c r="I29" s="302"/>
      <c r="J29" s="303"/>
      <c r="K29" s="296"/>
      <c r="L29" s="297"/>
      <c r="M29" s="297"/>
      <c r="N29" s="296"/>
      <c r="O29" s="161">
        <v>5</v>
      </c>
      <c r="P29" s="185" t="s">
        <v>110</v>
      </c>
      <c r="Q29" s="161" t="str">
        <f t="shared" ref="Q29" si="13">IF(R29="Preventivo","Probabilidad",IF(R29="Detectivo","Probabilidad", IF(R29="Correctivo","Impacto")))</f>
        <v>Probabilidad</v>
      </c>
      <c r="R29" s="161" t="s">
        <v>109</v>
      </c>
      <c r="S29" s="161" t="s">
        <v>69</v>
      </c>
      <c r="T29" s="162">
        <f>VLOOKUP(R29&amp;S29,Hoja1!$Q$4:$R$9,2,0)</f>
        <v>0.35</v>
      </c>
      <c r="U29" s="161" t="s">
        <v>70</v>
      </c>
      <c r="V29" s="161" t="s">
        <v>71</v>
      </c>
      <c r="W29" s="161" t="s">
        <v>72</v>
      </c>
      <c r="X29" s="162">
        <f t="shared" si="10"/>
        <v>0.35</v>
      </c>
      <c r="Y29" s="162" t="str">
        <f>IF(Z29&lt;=20%,'Tabla probabilidad'!$B$5,IF(Z29&lt;=40%,'Tabla probabilidad'!$B$6,IF(Z29&lt;=60%,'Tabla probabilidad'!$B$7,IF(Z29&lt;=80%,'Tabla probabilidad'!$B$8,IF(Z29&lt;=100%,'Tabla probabilidad'!$B$9)))))</f>
        <v>Alta</v>
      </c>
      <c r="Z29" s="162">
        <f t="shared" si="11"/>
        <v>0.65</v>
      </c>
      <c r="AA29" s="300"/>
      <c r="AB29" s="300"/>
      <c r="AC29" s="162" t="str">
        <f t="shared" si="1"/>
        <v>Moderado</v>
      </c>
      <c r="AD29" s="162">
        <f t="shared" si="12"/>
        <v>0.6</v>
      </c>
      <c r="AE29" s="300"/>
      <c r="AF29" s="300"/>
      <c r="AG29" s="292"/>
      <c r="AH29" s="296"/>
      <c r="AI29" s="296"/>
      <c r="AJ29" s="296"/>
      <c r="AK29" s="296"/>
      <c r="AL29" s="296"/>
      <c r="AM29" s="296"/>
      <c r="AN29" s="296"/>
    </row>
    <row r="30" spans="1:40" ht="98.25" customHeight="1" x14ac:dyDescent="0.25">
      <c r="A30" s="290">
        <v>5</v>
      </c>
      <c r="B30" s="290" t="s">
        <v>111</v>
      </c>
      <c r="C30" s="296" t="s">
        <v>112</v>
      </c>
      <c r="D30" s="301" t="s">
        <v>113</v>
      </c>
      <c r="E30" s="290" t="s">
        <v>114</v>
      </c>
      <c r="F30" s="290" t="s">
        <v>115</v>
      </c>
      <c r="G30" s="296" t="s">
        <v>116</v>
      </c>
      <c r="H30" s="296">
        <v>20000</v>
      </c>
      <c r="I30" s="302" t="str">
        <f>IF(H30&lt;=2,'Tabla probabilidad'!$B$5,IF(H30&lt;=24,'Tabla probabilidad'!$B$6,IF(H30&lt;=500,'Tabla probabilidad'!$B$7,IF(H30&lt;=5000,'Tabla probabilidad'!$B$8,IF(H30&gt;5000,'Tabla probabilidad'!$B$9)))))</f>
        <v>Muy Alta</v>
      </c>
      <c r="J30" s="303">
        <f>IF(H30&lt;=2,'Tabla probabilidad'!$D$5,IF(H30&lt;=24,'Tabla probabilidad'!$D$6,IF(H30&lt;=500,'Tabla probabilidad'!$D$7,IF(H30&lt;=5000,'Tabla probabilidad'!$D$8,IF(H30&gt;5000,'Tabla probabilidad'!$D$9)))))</f>
        <v>1</v>
      </c>
      <c r="K30" s="296" t="s">
        <v>117</v>
      </c>
      <c r="L30" s="2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2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296" t="str">
        <f>VLOOKUP((I30&amp;L30),Hoja1!$B$4:$C$28,2,0)</f>
        <v xml:space="preserve">Alto </v>
      </c>
      <c r="O30" s="161">
        <v>1</v>
      </c>
      <c r="P30" s="185" t="s">
        <v>118</v>
      </c>
      <c r="Q30" s="161" t="str">
        <f t="shared" ref="Q30:Q34" si="14">IF(R30="Preventivo","Probabilidad",IF(R30="Detectivo","Probabilidad", IF(R30="Correctivo","Impacto")))</f>
        <v>Probabilidad</v>
      </c>
      <c r="R30" s="161" t="s">
        <v>68</v>
      </c>
      <c r="S30" s="161" t="s">
        <v>69</v>
      </c>
      <c r="T30" s="162">
        <f>VLOOKUP(R30&amp;S30,Hoja1!$Q$4:$R$9,2,0)</f>
        <v>0.45</v>
      </c>
      <c r="U30" s="161" t="s">
        <v>70</v>
      </c>
      <c r="V30" s="161" t="s">
        <v>71</v>
      </c>
      <c r="W30" s="161" t="s">
        <v>72</v>
      </c>
      <c r="X30" s="162">
        <f>IF(Q30="Probabilidad",($J$30*T30),IF(Q30="Impacto"," "))</f>
        <v>0.45</v>
      </c>
      <c r="Y30" s="162" t="str">
        <f>IF(Z30&lt;=20%,'Tabla probabilidad'!$B$5,IF(Z30&lt;=40%,'Tabla probabilidad'!$B$6,IF(Z30&lt;=60%,'Tabla probabilidad'!$B$7,IF(Z30&lt;=80%,'Tabla probabilidad'!$B$8,IF(Z30&lt;=100%,'Tabla probabilidad'!$B$9)))))</f>
        <v>Media</v>
      </c>
      <c r="Z30" s="162">
        <f>IF(R30="Preventivo",($J$30-($J$30*T30)),IF(R30="Detectivo",($J$30-($J$30*T30)),IF(R30="Correctivo",($J$30))))</f>
        <v>0.55000000000000004</v>
      </c>
      <c r="AA30" s="298" t="str">
        <f>IF(AB30&lt;=20%,'Tabla probabilidad'!$B$5,IF(AB30&lt;=40%,'Tabla probabilidad'!$B$6,IF(AB30&lt;=60%,'Tabla probabilidad'!$B$7,IF(AB30&lt;=80%,'Tabla probabilidad'!$B$8,IF(AB30&lt;=100%,'Tabla probabilidad'!$B$9)))))</f>
        <v>Media</v>
      </c>
      <c r="AB30" s="298">
        <f>AVERAGE(Z30:Z34)</f>
        <v>0.57000000000000006</v>
      </c>
      <c r="AC30" s="162" t="str">
        <f t="shared" ref="AC30:AC34" si="15">IF(AD30&lt;=20%,"Leve",IF(AD30&lt;=40%,"Menor",IF(AD30&lt;=60%,"Moderado",IF(AD30&lt;=80%,"Mayor",IF(AD30&lt;=100%,"Catastrófico")))))</f>
        <v>Moderado</v>
      </c>
      <c r="AD30" s="162">
        <f>IF(Q30="Probabilidad",(($M$30-0)),IF(Q30="Impacto",($M$30-($M$30*T30))))</f>
        <v>0.6</v>
      </c>
      <c r="AE30" s="298" t="str">
        <f>IF(AF30&lt;=20%,"Leve",IF(AF30&lt;=40%,"Menor",IF(AF30&lt;=60%,"Moderado",IF(AF30&lt;=80%,"Mayor",IF(AF30&lt;=100%,"Catastrófico")))))</f>
        <v>Moderado</v>
      </c>
      <c r="AF30" s="298">
        <f>AVERAGE(AD30:AD34)</f>
        <v>0.6</v>
      </c>
      <c r="AG30" s="290" t="str">
        <f>VLOOKUP(AA30&amp;AE30,Hoja1!$B$4:$C$28,2,0)</f>
        <v>Moderado</v>
      </c>
      <c r="AH30" s="296" t="s">
        <v>73</v>
      </c>
      <c r="AI30" s="296"/>
      <c r="AJ30" s="296"/>
      <c r="AK30" s="296"/>
      <c r="AL30" s="296"/>
      <c r="AM30" s="296"/>
      <c r="AN30" s="296"/>
    </row>
    <row r="31" spans="1:40" ht="91.5" customHeight="1" x14ac:dyDescent="0.25">
      <c r="A31" s="291"/>
      <c r="B31" s="291"/>
      <c r="C31" s="296"/>
      <c r="D31" s="301"/>
      <c r="E31" s="291"/>
      <c r="F31" s="291"/>
      <c r="G31" s="296"/>
      <c r="H31" s="296"/>
      <c r="I31" s="302"/>
      <c r="J31" s="303"/>
      <c r="K31" s="296"/>
      <c r="L31" s="297"/>
      <c r="M31" s="297"/>
      <c r="N31" s="296"/>
      <c r="O31" s="161">
        <v>2</v>
      </c>
      <c r="P31" s="195" t="s">
        <v>119</v>
      </c>
      <c r="Q31" s="161" t="str">
        <f t="shared" si="14"/>
        <v>Probabilidad</v>
      </c>
      <c r="R31" s="161" t="s">
        <v>109</v>
      </c>
      <c r="S31" s="161" t="s">
        <v>69</v>
      </c>
      <c r="T31" s="162">
        <f>VLOOKUP(R31&amp;S31,Hoja1!$Q$4:$R$9,2,0)</f>
        <v>0.35</v>
      </c>
      <c r="U31" s="161" t="s">
        <v>70</v>
      </c>
      <c r="V31" s="161" t="s">
        <v>120</v>
      </c>
      <c r="W31" s="161" t="s">
        <v>72</v>
      </c>
      <c r="X31" s="162">
        <f t="shared" ref="X31:X34" si="16">IF(Q31="Probabilidad",($J$30*T31),IF(Q31="Impacto"," "))</f>
        <v>0.35</v>
      </c>
      <c r="Y31" s="162" t="str">
        <f>IF(Z31&lt;=20%,'Tabla probabilidad'!$B$5,IF(Z31&lt;=40%,'Tabla probabilidad'!$B$6,IF(Z31&lt;=60%,'Tabla probabilidad'!$B$7,IF(Z31&lt;=80%,'Tabla probabilidad'!$B$8,IF(Z31&lt;=100%,'Tabla probabilidad'!$B$9)))))</f>
        <v>Alta</v>
      </c>
      <c r="Z31" s="162">
        <f t="shared" ref="Z31:Z34" si="17">IF(R31="Preventivo",($J$30-($J$30*T31)),IF(R31="Detectivo",($J$30-($J$30*T31)),IF(R31="Correctivo",($J$30))))</f>
        <v>0.65</v>
      </c>
      <c r="AA31" s="299"/>
      <c r="AB31" s="299"/>
      <c r="AC31" s="162" t="str">
        <f t="shared" si="15"/>
        <v>Moderado</v>
      </c>
      <c r="AD31" s="162">
        <f t="shared" ref="AD31:AD34" si="18">IF(Q31="Probabilidad",(($M$30-0)),IF(Q31="Impacto",($M$30-($M$30*T31))))</f>
        <v>0.6</v>
      </c>
      <c r="AE31" s="299"/>
      <c r="AF31" s="299"/>
      <c r="AG31" s="291"/>
      <c r="AH31" s="296"/>
      <c r="AI31" s="296"/>
      <c r="AJ31" s="296"/>
      <c r="AK31" s="296"/>
      <c r="AL31" s="296"/>
      <c r="AM31" s="296"/>
      <c r="AN31" s="296"/>
    </row>
    <row r="32" spans="1:40" ht="78" customHeight="1" x14ac:dyDescent="0.25">
      <c r="A32" s="291"/>
      <c r="B32" s="291"/>
      <c r="C32" s="296"/>
      <c r="D32" s="301"/>
      <c r="E32" s="291"/>
      <c r="F32" s="291"/>
      <c r="G32" s="296"/>
      <c r="H32" s="296"/>
      <c r="I32" s="302"/>
      <c r="J32" s="303"/>
      <c r="K32" s="296"/>
      <c r="L32" s="297"/>
      <c r="M32" s="297"/>
      <c r="N32" s="296"/>
      <c r="O32" s="161">
        <v>3</v>
      </c>
      <c r="P32" s="185" t="s">
        <v>121</v>
      </c>
      <c r="Q32" s="161" t="str">
        <f t="shared" si="14"/>
        <v>Probabilidad</v>
      </c>
      <c r="R32" s="161" t="s">
        <v>109</v>
      </c>
      <c r="S32" s="161" t="s">
        <v>122</v>
      </c>
      <c r="T32" s="162">
        <f>VLOOKUP(R32&amp;S32,Hoja1!$Q$4:$R$9,2,0)</f>
        <v>0.4</v>
      </c>
      <c r="U32" s="161" t="s">
        <v>106</v>
      </c>
      <c r="V32" s="161" t="s">
        <v>120</v>
      </c>
      <c r="W32" s="161" t="s">
        <v>72</v>
      </c>
      <c r="X32" s="162">
        <f t="shared" si="16"/>
        <v>0.4</v>
      </c>
      <c r="Y32" s="162" t="str">
        <f>IF(Z32&lt;=20%,'Tabla probabilidad'!$B$5,IF(Z32&lt;=40%,'Tabla probabilidad'!$B$6,IF(Z32&lt;=60%,'Tabla probabilidad'!$B$7,IF(Z32&lt;=80%,'Tabla probabilidad'!$B$8,IF(Z32&lt;=100%,'Tabla probabilidad'!$B$9)))))</f>
        <v>Media</v>
      </c>
      <c r="Z32" s="162">
        <f t="shared" si="17"/>
        <v>0.6</v>
      </c>
      <c r="AA32" s="299"/>
      <c r="AB32" s="299"/>
      <c r="AC32" s="162" t="str">
        <f t="shared" si="15"/>
        <v>Moderado</v>
      </c>
      <c r="AD32" s="162">
        <f t="shared" si="18"/>
        <v>0.6</v>
      </c>
      <c r="AE32" s="299"/>
      <c r="AF32" s="299"/>
      <c r="AG32" s="291"/>
      <c r="AH32" s="296"/>
      <c r="AI32" s="296"/>
      <c r="AJ32" s="296"/>
      <c r="AK32" s="296"/>
      <c r="AL32" s="296"/>
      <c r="AM32" s="296"/>
      <c r="AN32" s="296"/>
    </row>
    <row r="33" spans="1:40" ht="113.25" customHeight="1" x14ac:dyDescent="0.25">
      <c r="A33" s="291"/>
      <c r="B33" s="291"/>
      <c r="C33" s="296"/>
      <c r="D33" s="301"/>
      <c r="E33" s="291"/>
      <c r="F33" s="291"/>
      <c r="G33" s="296"/>
      <c r="H33" s="296"/>
      <c r="I33" s="302"/>
      <c r="J33" s="303"/>
      <c r="K33" s="296"/>
      <c r="L33" s="297"/>
      <c r="M33" s="297"/>
      <c r="N33" s="296"/>
      <c r="O33" s="161">
        <v>4</v>
      </c>
      <c r="P33" s="185" t="s">
        <v>123</v>
      </c>
      <c r="Q33" s="161" t="str">
        <f t="shared" si="14"/>
        <v>Probabilidad</v>
      </c>
      <c r="R33" s="161" t="s">
        <v>68</v>
      </c>
      <c r="S33" s="161" t="s">
        <v>122</v>
      </c>
      <c r="T33" s="162">
        <f>VLOOKUP(R33&amp;S33,Hoja1!$Q$4:$R$9,2,0)</f>
        <v>0.5</v>
      </c>
      <c r="U33" s="161" t="s">
        <v>70</v>
      </c>
      <c r="V33" s="161" t="s">
        <v>71</v>
      </c>
      <c r="W33" s="161" t="s">
        <v>72</v>
      </c>
      <c r="X33" s="162">
        <f t="shared" si="16"/>
        <v>0.5</v>
      </c>
      <c r="Y33" s="162" t="str">
        <f>IF(Z33&lt;=20%,'Tabla probabilidad'!$B$5,IF(Z33&lt;=40%,'Tabla probabilidad'!$B$6,IF(Z33&lt;=60%,'Tabla probabilidad'!$B$7,IF(Z33&lt;=80%,'Tabla probabilidad'!$B$8,IF(Z33&lt;=100%,'Tabla probabilidad'!$B$9)))))</f>
        <v>Media</v>
      </c>
      <c r="Z33" s="162">
        <f t="shared" si="17"/>
        <v>0.5</v>
      </c>
      <c r="AA33" s="299"/>
      <c r="AB33" s="299"/>
      <c r="AC33" s="162" t="str">
        <f t="shared" si="15"/>
        <v>Moderado</v>
      </c>
      <c r="AD33" s="162">
        <f t="shared" si="18"/>
        <v>0.6</v>
      </c>
      <c r="AE33" s="299"/>
      <c r="AF33" s="299"/>
      <c r="AG33" s="291"/>
      <c r="AH33" s="296"/>
      <c r="AI33" s="296"/>
      <c r="AJ33" s="296"/>
      <c r="AK33" s="296"/>
      <c r="AL33" s="296"/>
      <c r="AM33" s="296"/>
      <c r="AN33" s="296"/>
    </row>
    <row r="34" spans="1:40" ht="121.5" customHeight="1" x14ac:dyDescent="0.25">
      <c r="A34" s="292"/>
      <c r="B34" s="292"/>
      <c r="C34" s="296"/>
      <c r="D34" s="301"/>
      <c r="E34" s="292"/>
      <c r="F34" s="292"/>
      <c r="G34" s="296"/>
      <c r="H34" s="296"/>
      <c r="I34" s="302"/>
      <c r="J34" s="303"/>
      <c r="K34" s="296"/>
      <c r="L34" s="297"/>
      <c r="M34" s="297"/>
      <c r="N34" s="296"/>
      <c r="O34" s="161">
        <v>5</v>
      </c>
      <c r="P34" s="185" t="s">
        <v>124</v>
      </c>
      <c r="Q34" s="161" t="str">
        <f t="shared" si="14"/>
        <v>Probabilidad</v>
      </c>
      <c r="R34" s="161" t="s">
        <v>68</v>
      </c>
      <c r="S34" s="161" t="s">
        <v>69</v>
      </c>
      <c r="T34" s="162">
        <f>VLOOKUP(R34&amp;S34,Hoja1!$Q$4:$R$9,2,0)</f>
        <v>0.45</v>
      </c>
      <c r="U34" s="161" t="s">
        <v>70</v>
      </c>
      <c r="V34" s="161" t="s">
        <v>71</v>
      </c>
      <c r="W34" s="161" t="s">
        <v>72</v>
      </c>
      <c r="X34" s="162">
        <f t="shared" si="16"/>
        <v>0.45</v>
      </c>
      <c r="Y34" s="162" t="str">
        <f>IF(Z34&lt;=20%,'Tabla probabilidad'!$B$5,IF(Z34&lt;=40%,'Tabla probabilidad'!$B$6,IF(Z34&lt;=60%,'Tabla probabilidad'!$B$7,IF(Z34&lt;=80%,'Tabla probabilidad'!$B$8,IF(Z34&lt;=100%,'Tabla probabilidad'!$B$9)))))</f>
        <v>Media</v>
      </c>
      <c r="Z34" s="162">
        <f t="shared" si="17"/>
        <v>0.55000000000000004</v>
      </c>
      <c r="AA34" s="300"/>
      <c r="AB34" s="300"/>
      <c r="AC34" s="162" t="str">
        <f t="shared" si="15"/>
        <v>Moderado</v>
      </c>
      <c r="AD34" s="162">
        <f t="shared" si="18"/>
        <v>0.6</v>
      </c>
      <c r="AE34" s="300"/>
      <c r="AF34" s="300"/>
      <c r="AG34" s="292"/>
      <c r="AH34" s="296"/>
      <c r="AI34" s="296"/>
      <c r="AJ34" s="296"/>
      <c r="AK34" s="296"/>
      <c r="AL34" s="296"/>
      <c r="AM34" s="296"/>
      <c r="AN34" s="296"/>
    </row>
    <row r="35" spans="1:40" ht="50.1" customHeight="1" x14ac:dyDescent="0.25">
      <c r="A35" s="290">
        <v>6</v>
      </c>
      <c r="B35" s="290" t="s">
        <v>125</v>
      </c>
      <c r="C35" s="296" t="s">
        <v>88</v>
      </c>
      <c r="D35" s="301" t="s">
        <v>126</v>
      </c>
      <c r="E35" s="290" t="s">
        <v>127</v>
      </c>
      <c r="F35" s="290" t="s">
        <v>128</v>
      </c>
      <c r="G35" s="296" t="s">
        <v>65</v>
      </c>
      <c r="H35" s="296">
        <v>20000</v>
      </c>
      <c r="I35" s="302" t="str">
        <f>IF(H35&lt;=2,'Tabla probabilidad'!$B$5,IF(H35&lt;=24,'Tabla probabilidad'!$B$6,IF(H35&lt;=500,'Tabla probabilidad'!$B$7,IF(H35&lt;=5000,'Tabla probabilidad'!$B$8,IF(H35&gt;5000,'Tabla probabilidad'!$B$9)))))</f>
        <v>Muy Alta</v>
      </c>
      <c r="J35" s="303">
        <f>IF(H35&lt;=2,'Tabla probabilidad'!$D$5,IF(H35&lt;=24,'Tabla probabilidad'!$D$6,IF(H35&lt;=500,'Tabla probabilidad'!$D$7,IF(H35&lt;=5000,'Tabla probabilidad'!$D$8,IF(H35&gt;5000,'Tabla probabilidad'!$D$9)))))</f>
        <v>1</v>
      </c>
      <c r="K35" s="296" t="s">
        <v>117</v>
      </c>
      <c r="L35" s="2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2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296" t="str">
        <f>VLOOKUP((I35&amp;L35),Hoja1!$B$4:$C$28,2,0)</f>
        <v xml:space="preserve">Alto </v>
      </c>
      <c r="O35" s="161">
        <v>1</v>
      </c>
      <c r="P35" s="185" t="s">
        <v>129</v>
      </c>
      <c r="Q35" s="161" t="str">
        <f t="shared" ref="Q35:Q39" si="19">IF(R35="Preventivo","Probabilidad",IF(R35="Detectivo","Probabilidad", IF(R35="Correctivo","Impacto")))</f>
        <v>Probabilidad</v>
      </c>
      <c r="R35" s="161" t="s">
        <v>68</v>
      </c>
      <c r="S35" s="161" t="s">
        <v>69</v>
      </c>
      <c r="T35" s="162">
        <f>VLOOKUP(R35&amp;S35,Hoja1!$Q$4:$R$9,2,0)</f>
        <v>0.45</v>
      </c>
      <c r="U35" s="161" t="s">
        <v>70</v>
      </c>
      <c r="V35" s="161" t="s">
        <v>71</v>
      </c>
      <c r="W35" s="161" t="s">
        <v>72</v>
      </c>
      <c r="X35" s="162">
        <f>IF(Q35="Probabilidad",($J$30*T35),IF(Q35="Impacto"," "))</f>
        <v>0.45</v>
      </c>
      <c r="Y35" s="162" t="str">
        <f>IF(Z35&lt;=20%,'Tabla probabilidad'!$B$5,IF(Z35&lt;=40%,'Tabla probabilidad'!$B$6,IF(Z35&lt;=60%,'Tabla probabilidad'!$B$7,IF(Z35&lt;=80%,'Tabla probabilidad'!$B$8,IF(Z35&lt;=100%,'Tabla probabilidad'!$B$9)))))</f>
        <v>Media</v>
      </c>
      <c r="Z35" s="162">
        <f>IF(R35="Preventivo",($J$30-($J$30*T35)),IF(R35="Detectivo",($J$30-($J$30*T35)),IF(R35="Correctivo",($J$30))))</f>
        <v>0.55000000000000004</v>
      </c>
      <c r="AA35" s="298" t="str">
        <f>IF(AB35&lt;=20%,'Tabla probabilidad'!$B$5,IF(AB35&lt;=40%,'Tabla probabilidad'!$B$6,IF(AB35&lt;=60%,'Tabla probabilidad'!$B$7,IF(AB35&lt;=80%,'Tabla probabilidad'!$B$8,IF(AB35&lt;=100%,'Tabla probabilidad'!$B$9)))))</f>
        <v>Media</v>
      </c>
      <c r="AB35" s="298">
        <f>AVERAGE(Z35:Z39)</f>
        <v>0.53750000000000009</v>
      </c>
      <c r="AC35" s="162" t="str">
        <f t="shared" ref="AC35:AC39" si="20">IF(AD35&lt;=20%,"Leve",IF(AD35&lt;=40%,"Menor",IF(AD35&lt;=60%,"Moderado",IF(AD35&lt;=80%,"Mayor",IF(AD35&lt;=100%,"Catastrófico")))))</f>
        <v>Moderado</v>
      </c>
      <c r="AD35" s="162">
        <f>IF(Q35="Probabilidad",(($M$30-0)),IF(Q35="Impacto",($M$30-($M$30*T35))))</f>
        <v>0.6</v>
      </c>
      <c r="AE35" s="298" t="str">
        <f>IF(AF35&lt;=20%,"Leve",IF(AF35&lt;=40%,"Menor",IF(AF35&lt;=60%,"Moderado",IF(AF35&lt;=80%,"Mayor",IF(AF35&lt;=100%,"Catastrófico")))))</f>
        <v>Moderado</v>
      </c>
      <c r="AF35" s="298">
        <f>AVERAGE(AD35:AD39)</f>
        <v>0.6</v>
      </c>
      <c r="AG35" s="290" t="str">
        <f>VLOOKUP(AA35&amp;AE35,Hoja1!$B$4:$C$28,2,0)</f>
        <v>Moderado</v>
      </c>
      <c r="AH35" s="296" t="s">
        <v>73</v>
      </c>
      <c r="AI35" s="296"/>
      <c r="AJ35" s="296"/>
      <c r="AK35" s="296"/>
      <c r="AL35" s="296"/>
      <c r="AM35" s="296"/>
      <c r="AN35" s="296"/>
    </row>
    <row r="36" spans="1:40" ht="98.25" customHeight="1" x14ac:dyDescent="0.25">
      <c r="A36" s="291"/>
      <c r="B36" s="291"/>
      <c r="C36" s="296"/>
      <c r="D36" s="301"/>
      <c r="E36" s="291"/>
      <c r="F36" s="291"/>
      <c r="G36" s="296"/>
      <c r="H36" s="296"/>
      <c r="I36" s="302"/>
      <c r="J36" s="303"/>
      <c r="K36" s="296"/>
      <c r="L36" s="297"/>
      <c r="M36" s="297"/>
      <c r="N36" s="296"/>
      <c r="O36" s="161">
        <v>2</v>
      </c>
      <c r="P36" s="185" t="s">
        <v>130</v>
      </c>
      <c r="Q36" s="161" t="str">
        <f t="shared" si="19"/>
        <v>Probabilidad</v>
      </c>
      <c r="R36" s="161" t="s">
        <v>68</v>
      </c>
      <c r="S36" s="161" t="s">
        <v>69</v>
      </c>
      <c r="T36" s="162">
        <f>VLOOKUP(R36&amp;S36,Hoja1!$Q$4:$R$9,2,0)</f>
        <v>0.45</v>
      </c>
      <c r="U36" s="161" t="s">
        <v>70</v>
      </c>
      <c r="V36" s="161" t="s">
        <v>71</v>
      </c>
      <c r="W36" s="161" t="s">
        <v>72</v>
      </c>
      <c r="X36" s="162">
        <f t="shared" ref="X36:X39" si="21">IF(Q36="Probabilidad",($J$30*T36),IF(Q36="Impacto"," "))</f>
        <v>0.45</v>
      </c>
      <c r="Y36" s="162" t="str">
        <f>IF(Z36&lt;=20%,'Tabla probabilidad'!$B$5,IF(Z36&lt;=40%,'Tabla probabilidad'!$B$6,IF(Z36&lt;=60%,'Tabla probabilidad'!$B$7,IF(Z36&lt;=80%,'Tabla probabilidad'!$B$8,IF(Z36&lt;=100%,'Tabla probabilidad'!$B$9)))))</f>
        <v>Media</v>
      </c>
      <c r="Z36" s="162">
        <f t="shared" ref="Z36:Z39" si="22">IF(R36="Preventivo",($J$30-($J$30*T36)),IF(R36="Detectivo",($J$30-($J$30*T36)),IF(R36="Correctivo",($J$30))))</f>
        <v>0.55000000000000004</v>
      </c>
      <c r="AA36" s="299"/>
      <c r="AB36" s="299"/>
      <c r="AC36" s="162" t="str">
        <f t="shared" si="20"/>
        <v>Moderado</v>
      </c>
      <c r="AD36" s="162">
        <f t="shared" ref="AD36:AD39" si="23">IF(Q36="Probabilidad",(($M$30-0)),IF(Q36="Impacto",($M$30-($M$30*T36))))</f>
        <v>0.6</v>
      </c>
      <c r="AE36" s="299"/>
      <c r="AF36" s="299"/>
      <c r="AG36" s="291"/>
      <c r="AH36" s="296"/>
      <c r="AI36" s="296"/>
      <c r="AJ36" s="296"/>
      <c r="AK36" s="296"/>
      <c r="AL36" s="296"/>
      <c r="AM36" s="296"/>
      <c r="AN36" s="296"/>
    </row>
    <row r="37" spans="1:40" ht="78" customHeight="1" x14ac:dyDescent="0.25">
      <c r="A37" s="291"/>
      <c r="B37" s="291"/>
      <c r="C37" s="296"/>
      <c r="D37" s="301"/>
      <c r="E37" s="291"/>
      <c r="F37" s="291"/>
      <c r="G37" s="296"/>
      <c r="H37" s="296"/>
      <c r="I37" s="302"/>
      <c r="J37" s="303"/>
      <c r="K37" s="296"/>
      <c r="L37" s="297"/>
      <c r="M37" s="297"/>
      <c r="N37" s="296"/>
      <c r="O37" s="161">
        <v>3</v>
      </c>
      <c r="P37" s="195" t="s">
        <v>131</v>
      </c>
      <c r="Q37" s="161" t="str">
        <f t="shared" si="19"/>
        <v>Probabilidad</v>
      </c>
      <c r="R37" s="161" t="s">
        <v>68</v>
      </c>
      <c r="S37" s="161" t="s">
        <v>69</v>
      </c>
      <c r="T37" s="162">
        <f>VLOOKUP(R37&amp;S37,Hoja1!$Q$4:$R$9,2,0)</f>
        <v>0.45</v>
      </c>
      <c r="U37" s="161" t="s">
        <v>106</v>
      </c>
      <c r="V37" s="161" t="s">
        <v>71</v>
      </c>
      <c r="W37" s="161" t="s">
        <v>107</v>
      </c>
      <c r="X37" s="162">
        <f t="shared" si="21"/>
        <v>0.45</v>
      </c>
      <c r="Y37" s="162" t="str">
        <f>IF(Z37&lt;=20%,'Tabla probabilidad'!$B$5,IF(Z37&lt;=40%,'Tabla probabilidad'!$B$6,IF(Z37&lt;=60%,'Tabla probabilidad'!$B$7,IF(Z37&lt;=80%,'Tabla probabilidad'!$B$8,IF(Z37&lt;=100%,'Tabla probabilidad'!$B$9)))))</f>
        <v>Media</v>
      </c>
      <c r="Z37" s="162">
        <f t="shared" si="22"/>
        <v>0.55000000000000004</v>
      </c>
      <c r="AA37" s="299"/>
      <c r="AB37" s="299"/>
      <c r="AC37" s="162" t="str">
        <f t="shared" si="20"/>
        <v>Moderado</v>
      </c>
      <c r="AD37" s="162">
        <f t="shared" si="23"/>
        <v>0.6</v>
      </c>
      <c r="AE37" s="299"/>
      <c r="AF37" s="299"/>
      <c r="AG37" s="291"/>
      <c r="AH37" s="296"/>
      <c r="AI37" s="296"/>
      <c r="AJ37" s="296"/>
      <c r="AK37" s="296"/>
      <c r="AL37" s="296"/>
      <c r="AM37" s="296"/>
      <c r="AN37" s="296"/>
    </row>
    <row r="38" spans="1:40" ht="77.25" customHeight="1" x14ac:dyDescent="0.25">
      <c r="A38" s="291"/>
      <c r="B38" s="291"/>
      <c r="C38" s="296"/>
      <c r="D38" s="301"/>
      <c r="E38" s="291"/>
      <c r="F38" s="291"/>
      <c r="G38" s="296"/>
      <c r="H38" s="296"/>
      <c r="I38" s="302"/>
      <c r="J38" s="303"/>
      <c r="K38" s="296"/>
      <c r="L38" s="297"/>
      <c r="M38" s="297"/>
      <c r="N38" s="296"/>
      <c r="O38" s="161">
        <v>4</v>
      </c>
      <c r="P38" s="185" t="s">
        <v>132</v>
      </c>
      <c r="Q38" s="161" t="str">
        <f t="shared" si="19"/>
        <v>Probabilidad</v>
      </c>
      <c r="R38" s="161" t="s">
        <v>68</v>
      </c>
      <c r="S38" s="161" t="s">
        <v>122</v>
      </c>
      <c r="T38" s="162">
        <f>VLOOKUP(R38&amp;S38,Hoja1!$Q$4:$R$9,2,0)</f>
        <v>0.5</v>
      </c>
      <c r="U38" s="161" t="s">
        <v>70</v>
      </c>
      <c r="V38" s="161" t="s">
        <v>71</v>
      </c>
      <c r="W38" s="161" t="s">
        <v>72</v>
      </c>
      <c r="X38" s="162">
        <f t="shared" si="21"/>
        <v>0.5</v>
      </c>
      <c r="Y38" s="162" t="str">
        <f>IF(Z38&lt;=20%,'Tabla probabilidad'!$B$5,IF(Z38&lt;=40%,'Tabla probabilidad'!$B$6,IF(Z38&lt;=60%,'Tabla probabilidad'!$B$7,IF(Z38&lt;=80%,'Tabla probabilidad'!$B$8,IF(Z38&lt;=100%,'Tabla probabilidad'!$B$9)))))</f>
        <v>Media</v>
      </c>
      <c r="Z38" s="162">
        <f t="shared" si="22"/>
        <v>0.5</v>
      </c>
      <c r="AA38" s="299"/>
      <c r="AB38" s="299"/>
      <c r="AC38" s="162" t="str">
        <f t="shared" si="20"/>
        <v>Moderado</v>
      </c>
      <c r="AD38" s="162">
        <f t="shared" si="23"/>
        <v>0.6</v>
      </c>
      <c r="AE38" s="299"/>
      <c r="AF38" s="299"/>
      <c r="AG38" s="291"/>
      <c r="AH38" s="296"/>
      <c r="AI38" s="296"/>
      <c r="AJ38" s="296"/>
      <c r="AK38" s="296"/>
      <c r="AL38" s="296"/>
      <c r="AM38" s="296"/>
      <c r="AN38" s="296"/>
    </row>
    <row r="39" spans="1:40" ht="51" customHeight="1" thickBot="1" x14ac:dyDescent="0.3">
      <c r="A39" s="292"/>
      <c r="B39" s="292"/>
      <c r="C39" s="296"/>
      <c r="D39" s="301"/>
      <c r="E39" s="292"/>
      <c r="F39" s="292"/>
      <c r="G39" s="296"/>
      <c r="H39" s="296"/>
      <c r="I39" s="302"/>
      <c r="J39" s="303"/>
      <c r="K39" s="296"/>
      <c r="L39" s="297"/>
      <c r="M39" s="297"/>
      <c r="N39" s="296"/>
      <c r="O39" s="161"/>
      <c r="P39" s="185"/>
      <c r="Q39" s="161" t="b">
        <f t="shared" si="19"/>
        <v>0</v>
      </c>
      <c r="R39" s="161"/>
      <c r="S39" s="161"/>
      <c r="T39" s="162" t="e">
        <f>VLOOKUP(R39&amp;S39,Hoja1!$Q$4:$R$9,2,0)</f>
        <v>#N/A</v>
      </c>
      <c r="U39" s="161"/>
      <c r="V39" s="161"/>
      <c r="W39" s="161"/>
      <c r="X39" s="162" t="b">
        <f t="shared" si="21"/>
        <v>0</v>
      </c>
      <c r="Y39" s="162" t="b">
        <f>IF(Z39&lt;=20%,'Tabla probabilidad'!$B$5,IF(Z39&lt;=40%,'Tabla probabilidad'!$B$6,IF(Z39&lt;=60%,'Tabla probabilidad'!$B$7,IF(Z39&lt;=80%,'Tabla probabilidad'!$B$8,IF(Z39&lt;=100%,'Tabla probabilidad'!$B$9)))))</f>
        <v>0</v>
      </c>
      <c r="Z39" s="162" t="b">
        <f t="shared" si="22"/>
        <v>0</v>
      </c>
      <c r="AA39" s="300"/>
      <c r="AB39" s="300"/>
      <c r="AC39" s="162" t="b">
        <f t="shared" si="20"/>
        <v>0</v>
      </c>
      <c r="AD39" s="162" t="b">
        <f t="shared" si="23"/>
        <v>0</v>
      </c>
      <c r="AE39" s="300"/>
      <c r="AF39" s="300"/>
      <c r="AG39" s="292"/>
      <c r="AH39" s="296"/>
      <c r="AI39" s="296"/>
      <c r="AJ39" s="296"/>
      <c r="AK39" s="296"/>
      <c r="AL39" s="296"/>
      <c r="AM39" s="296"/>
      <c r="AN39" s="296"/>
    </row>
    <row r="40" spans="1:40" ht="66.75" customHeight="1" thickBot="1" x14ac:dyDescent="0.3">
      <c r="A40" s="296">
        <v>7</v>
      </c>
      <c r="B40" s="290" t="s">
        <v>133</v>
      </c>
      <c r="C40" s="296" t="s">
        <v>88</v>
      </c>
      <c r="D40" s="305" t="s">
        <v>134</v>
      </c>
      <c r="E40" s="296" t="s">
        <v>135</v>
      </c>
      <c r="F40" s="296" t="s">
        <v>136</v>
      </c>
      <c r="G40" s="296" t="s">
        <v>65</v>
      </c>
      <c r="H40" s="296">
        <v>20000</v>
      </c>
      <c r="I40" s="302" t="str">
        <f>IF(H40&lt;=2,'Tabla probabilidad'!$B$5,IF(H40&lt;=24,'Tabla probabilidad'!$B$6,IF(H40&lt;=500,'Tabla probabilidad'!$B$7,IF(H40&lt;=5000,'Tabla probabilidad'!$B$8,IF(H40&gt;5000,'Tabla probabilidad'!$B$9)))))</f>
        <v>Muy Alta</v>
      </c>
      <c r="J40" s="303">
        <f>IF(H40&lt;=2,'Tabla probabilidad'!$D$5,IF(H40&lt;=24,'Tabla probabilidad'!$D$6,IF(H40&lt;=500,'Tabla probabilidad'!$D$7,IF(H40&lt;=5000,'Tabla probabilidad'!$D$8,IF(H40&gt;5000,'Tabla probabilidad'!$D$9)))))</f>
        <v>1</v>
      </c>
      <c r="K40" s="296" t="s">
        <v>137</v>
      </c>
      <c r="L40" s="2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96" t="str">
        <f>VLOOKUP((I40&amp;L40),Hoja1!$B$4:$C$28,2,0)</f>
        <v xml:space="preserve">Alto </v>
      </c>
      <c r="O40" s="161">
        <v>1</v>
      </c>
      <c r="P40" s="189" t="s">
        <v>138</v>
      </c>
      <c r="Q40" s="161" t="str">
        <f t="shared" si="0"/>
        <v>Probabilidad</v>
      </c>
      <c r="R40" s="161" t="s">
        <v>68</v>
      </c>
      <c r="S40" s="161" t="s">
        <v>69</v>
      </c>
      <c r="T40" s="162">
        <f>VLOOKUP(R40&amp;S40,Hoja1!$Q$4:$R$9,2,0)</f>
        <v>0.45</v>
      </c>
      <c r="U40" s="161" t="s">
        <v>70</v>
      </c>
      <c r="V40" s="161" t="s">
        <v>71</v>
      </c>
      <c r="W40" s="161" t="s">
        <v>72</v>
      </c>
      <c r="X40" s="162">
        <f>IF(Q40="Probabilidad",($J$40*T40),IF(Q40="Impacto"," "))</f>
        <v>0.45</v>
      </c>
      <c r="Y40" s="162" t="str">
        <f>IF(Z40&lt;=20%,'Tabla probabilidad'!$B$5,IF(Z40&lt;=40%,'Tabla probabilidad'!$B$6,IF(Z40&lt;=60%,'Tabla probabilidad'!$B$7,IF(Z40&lt;=80%,'Tabla probabilidad'!$B$8,IF(Z40&lt;=100%,'Tabla probabilidad'!$B$9)))))</f>
        <v>Media</v>
      </c>
      <c r="Z40" s="162">
        <f>IF(R40="Preventivo",(J40-(J40*T40)),IF(R40="Detectivo",(J40-(J40*T40)),IF(R40="Correctivo",(J40))))</f>
        <v>0.55000000000000004</v>
      </c>
      <c r="AA40" s="298" t="str">
        <f>IF(AB40&lt;=20%,'Tabla probabilidad'!$B$5,IF(AB40&lt;=40%,'Tabla probabilidad'!$B$6,IF(AB40&lt;=60%,'Tabla probabilidad'!$B$7,IF(AB40&lt;=80%,'Tabla probabilidad'!$B$8,IF(AB40&lt;=100%,'Tabla probabilidad'!$B$9)))))</f>
        <v>Media</v>
      </c>
      <c r="AB40" s="298">
        <f>AVERAGE(Z40:Z44)</f>
        <v>0.55000000000000004</v>
      </c>
      <c r="AC40" s="162" t="str">
        <f t="shared" si="1"/>
        <v>Mayor</v>
      </c>
      <c r="AD40" s="162">
        <f>IF(Q40="Probabilidad",(($M$40-0)),IF(Q40="Impacto",($M$40-($M$40*T40))))</f>
        <v>0.8</v>
      </c>
      <c r="AE40" s="298" t="str">
        <f>IF(AF40&lt;=20%,"Leve",IF(AF40&lt;=40%,"Menor",IF(AF40&lt;=60%,"Moderado",IF(AF40&lt;=80%,"Mayor",IF(AF40&lt;=100%,"Catastrófico")))))</f>
        <v>Mayor</v>
      </c>
      <c r="AF40" s="298">
        <f>AVERAGE(AD40:AD44)</f>
        <v>0.8</v>
      </c>
      <c r="AG40" s="290" t="str">
        <f>VLOOKUP(AA40&amp;AE40,Hoja1!$B$4:$C$28,2,0)</f>
        <v xml:space="preserve">Alto </v>
      </c>
      <c r="AH40" s="296" t="s">
        <v>73</v>
      </c>
      <c r="AI40" s="296"/>
      <c r="AJ40" s="296"/>
      <c r="AK40" s="296"/>
      <c r="AL40" s="296"/>
      <c r="AM40" s="296"/>
      <c r="AN40" s="296"/>
    </row>
    <row r="41" spans="1:40" ht="48.75" customHeight="1" x14ac:dyDescent="0.25">
      <c r="A41" s="296"/>
      <c r="B41" s="291"/>
      <c r="C41" s="296"/>
      <c r="D41" s="306"/>
      <c r="E41" s="296"/>
      <c r="F41" s="296"/>
      <c r="G41" s="296"/>
      <c r="H41" s="296"/>
      <c r="I41" s="302"/>
      <c r="J41" s="303"/>
      <c r="K41" s="296"/>
      <c r="L41" s="297"/>
      <c r="M41" s="297"/>
      <c r="N41" s="296"/>
      <c r="O41" s="161">
        <v>2</v>
      </c>
      <c r="P41" s="189" t="s">
        <v>139</v>
      </c>
      <c r="Q41" s="161" t="str">
        <f t="shared" si="0"/>
        <v>Probabilidad</v>
      </c>
      <c r="R41" s="161" t="s">
        <v>68</v>
      </c>
      <c r="S41" s="161" t="s">
        <v>69</v>
      </c>
      <c r="T41" s="162">
        <f>VLOOKUP(R41&amp;S41,Hoja1!$Q$4:$R$9,2,0)</f>
        <v>0.45</v>
      </c>
      <c r="U41" s="161" t="s">
        <v>70</v>
      </c>
      <c r="V41" s="161" t="s">
        <v>71</v>
      </c>
      <c r="W41" s="161" t="s">
        <v>72</v>
      </c>
      <c r="X41" s="162">
        <f t="shared" ref="X41:X44" si="24">IF(Q41="Probabilidad",($J$40*T41),IF(Q41="Impacto"," "))</f>
        <v>0.45</v>
      </c>
      <c r="Y41" s="162" t="str">
        <f>IF(Z41&lt;=20%,'Tabla probabilidad'!$B$5,IF(Z41&lt;=40%,'Tabla probabilidad'!$B$6,IF(Z41&lt;=60%,'Tabla probabilidad'!$B$7,IF(Z41&lt;=80%,'Tabla probabilidad'!$B$8,IF(Z41&lt;=100%,'Tabla probabilidad'!$B$9)))))</f>
        <v>Media</v>
      </c>
      <c r="Z41" s="162">
        <f>IF(R41="Preventivo",(J40-(J40*T41)),IF(R41="Detectivo",(J40-(J40*T41)),IF(R41="Correctivo",(J40))))</f>
        <v>0.55000000000000004</v>
      </c>
      <c r="AA41" s="299"/>
      <c r="AB41" s="299"/>
      <c r="AC41" s="162" t="str">
        <f t="shared" si="1"/>
        <v>Mayor</v>
      </c>
      <c r="AD41" s="162">
        <f t="shared" ref="AD41:AD44" si="25">IF(Q41="Probabilidad",(($M$40-0)),IF(Q41="Impacto",($M$40-($M$40*T41))))</f>
        <v>0.8</v>
      </c>
      <c r="AE41" s="299"/>
      <c r="AF41" s="299"/>
      <c r="AG41" s="291"/>
      <c r="AH41" s="296"/>
      <c r="AI41" s="296"/>
      <c r="AJ41" s="296"/>
      <c r="AK41" s="296"/>
      <c r="AL41" s="296"/>
      <c r="AM41" s="296"/>
      <c r="AN41" s="296"/>
    </row>
    <row r="42" spans="1:40" ht="76.5" customHeight="1" x14ac:dyDescent="0.25">
      <c r="A42" s="296"/>
      <c r="B42" s="291"/>
      <c r="C42" s="296"/>
      <c r="D42" s="306"/>
      <c r="E42" s="296"/>
      <c r="F42" s="296"/>
      <c r="G42" s="296"/>
      <c r="H42" s="296"/>
      <c r="I42" s="302"/>
      <c r="J42" s="303"/>
      <c r="K42" s="296"/>
      <c r="L42" s="297"/>
      <c r="M42" s="297"/>
      <c r="N42" s="296"/>
      <c r="O42" s="161">
        <v>3</v>
      </c>
      <c r="P42" s="190" t="s">
        <v>140</v>
      </c>
      <c r="Q42" s="161" t="str">
        <f t="shared" si="0"/>
        <v>Probabilidad</v>
      </c>
      <c r="R42" s="161" t="s">
        <v>68</v>
      </c>
      <c r="S42" s="161" t="s">
        <v>69</v>
      </c>
      <c r="T42" s="162">
        <f>VLOOKUP(R42&amp;S42,Hoja1!$Q$4:$R$9,2,0)</f>
        <v>0.45</v>
      </c>
      <c r="U42" s="161" t="s">
        <v>70</v>
      </c>
      <c r="V42" s="161" t="s">
        <v>71</v>
      </c>
      <c r="W42" s="161" t="s">
        <v>72</v>
      </c>
      <c r="X42" s="162">
        <f t="shared" si="24"/>
        <v>0.45</v>
      </c>
      <c r="Y42" s="162" t="str">
        <f>IF(Z42&lt;=20%,'Tabla probabilidad'!$B$5,IF(Z42&lt;=40%,'Tabla probabilidad'!$B$6,IF(Z42&lt;=60%,'Tabla probabilidad'!$B$7,IF(Z42&lt;=80%,'Tabla probabilidad'!$B$8,IF(Z42&lt;=100%,'Tabla probabilidad'!$B$9)))))</f>
        <v>Media</v>
      </c>
      <c r="Z42" s="162">
        <f>IF(R42="Preventivo",(J40-(J40*T42)),IF(R42="Detectivo",(J40-(J40*T42)),IF(R42="Correctivo",(J40))))</f>
        <v>0.55000000000000004</v>
      </c>
      <c r="AA42" s="299"/>
      <c r="AB42" s="299"/>
      <c r="AC42" s="162" t="str">
        <f t="shared" si="1"/>
        <v>Mayor</v>
      </c>
      <c r="AD42" s="162">
        <f t="shared" si="25"/>
        <v>0.8</v>
      </c>
      <c r="AE42" s="299"/>
      <c r="AF42" s="299"/>
      <c r="AG42" s="291"/>
      <c r="AH42" s="296"/>
      <c r="AI42" s="296"/>
      <c r="AJ42" s="296"/>
      <c r="AK42" s="296"/>
      <c r="AL42" s="296"/>
      <c r="AM42" s="296"/>
      <c r="AN42" s="296"/>
    </row>
    <row r="43" spans="1:40" ht="54" customHeight="1" x14ac:dyDescent="0.25">
      <c r="A43" s="296"/>
      <c r="B43" s="291"/>
      <c r="C43" s="296"/>
      <c r="D43" s="306"/>
      <c r="E43" s="296"/>
      <c r="F43" s="296"/>
      <c r="G43" s="296"/>
      <c r="H43" s="296"/>
      <c r="I43" s="302"/>
      <c r="J43" s="303"/>
      <c r="K43" s="296"/>
      <c r="L43" s="297"/>
      <c r="M43" s="297"/>
      <c r="N43" s="296"/>
      <c r="O43" s="161">
        <v>4</v>
      </c>
      <c r="P43" s="190" t="s">
        <v>141</v>
      </c>
      <c r="Q43" s="161" t="str">
        <f t="shared" si="0"/>
        <v>Probabilidad</v>
      </c>
      <c r="R43" s="161" t="s">
        <v>68</v>
      </c>
      <c r="S43" s="161" t="s">
        <v>69</v>
      </c>
      <c r="T43" s="162">
        <f>VLOOKUP(R43&amp;S43,Hoja1!$Q$4:$R$9,2,0)</f>
        <v>0.45</v>
      </c>
      <c r="U43" s="161" t="s">
        <v>70</v>
      </c>
      <c r="V43" s="161" t="s">
        <v>71</v>
      </c>
      <c r="W43" s="161" t="s">
        <v>72</v>
      </c>
      <c r="X43" s="162">
        <f t="shared" si="24"/>
        <v>0.45</v>
      </c>
      <c r="Y43" s="162" t="str">
        <f>IF(Z43&lt;=20%,'Tabla probabilidad'!$B$5,IF(Z43&lt;=40%,'Tabla probabilidad'!$B$6,IF(Z43&lt;=60%,'Tabla probabilidad'!$B$7,IF(Z43&lt;=80%,'Tabla probabilidad'!$B$8,IF(Z43&lt;=100%,'Tabla probabilidad'!$B$9)))))</f>
        <v>Media</v>
      </c>
      <c r="Z43" s="162">
        <f>IF(R43="Preventivo",(J40-(J40*T43)),IF(R43="Detectivo",(J40-(J40*T43)),IF(R43="Correctivo",(J40))))</f>
        <v>0.55000000000000004</v>
      </c>
      <c r="AA43" s="299"/>
      <c r="AB43" s="299"/>
      <c r="AC43" s="162" t="str">
        <f t="shared" si="1"/>
        <v>Mayor</v>
      </c>
      <c r="AD43" s="162">
        <f t="shared" si="25"/>
        <v>0.8</v>
      </c>
      <c r="AE43" s="299"/>
      <c r="AF43" s="299"/>
      <c r="AG43" s="291"/>
      <c r="AH43" s="296"/>
      <c r="AI43" s="296"/>
      <c r="AJ43" s="296"/>
      <c r="AK43" s="296"/>
      <c r="AL43" s="296"/>
      <c r="AM43" s="296"/>
      <c r="AN43" s="296"/>
    </row>
    <row r="44" spans="1:40" ht="61.5" customHeight="1" x14ac:dyDescent="0.25">
      <c r="A44" s="296"/>
      <c r="B44" s="292"/>
      <c r="C44" s="296"/>
      <c r="D44" s="308"/>
      <c r="E44" s="296"/>
      <c r="F44" s="296"/>
      <c r="G44" s="296"/>
      <c r="H44" s="296"/>
      <c r="I44" s="302"/>
      <c r="J44" s="303"/>
      <c r="K44" s="296"/>
      <c r="L44" s="297"/>
      <c r="M44" s="297"/>
      <c r="N44" s="296"/>
      <c r="O44" s="161">
        <v>5</v>
      </c>
      <c r="P44" s="193" t="s">
        <v>142</v>
      </c>
      <c r="Q44" s="161" t="str">
        <f t="shared" si="0"/>
        <v>Probabilidad</v>
      </c>
      <c r="R44" s="161" t="s">
        <v>68</v>
      </c>
      <c r="S44" s="161" t="s">
        <v>69</v>
      </c>
      <c r="T44" s="162">
        <f>VLOOKUP(R44&amp;S44,Hoja1!$Q$4:$R$9,2,0)</f>
        <v>0.45</v>
      </c>
      <c r="U44" s="161" t="s">
        <v>70</v>
      </c>
      <c r="V44" s="161" t="s">
        <v>71</v>
      </c>
      <c r="W44" s="161" t="s">
        <v>72</v>
      </c>
      <c r="X44" s="162">
        <f t="shared" si="24"/>
        <v>0.45</v>
      </c>
      <c r="Y44" s="162" t="str">
        <f>IF(Z44&lt;=20%,'Tabla probabilidad'!$B$5,IF(Z44&lt;=40%,'Tabla probabilidad'!$B$6,IF(Z44&lt;=60%,'Tabla probabilidad'!$B$7,IF(Z44&lt;=80%,'Tabla probabilidad'!$B$8,IF(Z44&lt;=100%,'Tabla probabilidad'!$B$9)))))</f>
        <v>Media</v>
      </c>
      <c r="Z44" s="162">
        <f>IF(R44="Preventivo",(J40-(J40*T44)),IF(R44="Detectivo",(J40-(J40*T44)),IF(R44="Correctivo",(J40))))</f>
        <v>0.55000000000000004</v>
      </c>
      <c r="AA44" s="300"/>
      <c r="AB44" s="300"/>
      <c r="AC44" s="162" t="str">
        <f t="shared" si="1"/>
        <v>Mayor</v>
      </c>
      <c r="AD44" s="162">
        <f t="shared" si="25"/>
        <v>0.8</v>
      </c>
      <c r="AE44" s="300"/>
      <c r="AF44" s="300"/>
      <c r="AG44" s="292"/>
      <c r="AH44" s="296"/>
      <c r="AI44" s="296"/>
      <c r="AJ44" s="296"/>
      <c r="AK44" s="296"/>
      <c r="AL44" s="296"/>
      <c r="AM44" s="296"/>
      <c r="AN44" s="296"/>
    </row>
    <row r="45" spans="1:40" ht="61.5" customHeight="1" x14ac:dyDescent="0.25">
      <c r="A45" s="296">
        <v>8</v>
      </c>
      <c r="B45" s="290" t="s">
        <v>143</v>
      </c>
      <c r="C45" s="296" t="s">
        <v>112</v>
      </c>
      <c r="D45" s="305" t="s">
        <v>144</v>
      </c>
      <c r="E45" s="296" t="s">
        <v>145</v>
      </c>
      <c r="F45" s="296" t="s">
        <v>146</v>
      </c>
      <c r="G45" s="296" t="s">
        <v>147</v>
      </c>
      <c r="H45" s="296">
        <v>20000</v>
      </c>
      <c r="I45" s="302" t="str">
        <f>IF(H45&lt;=2,'Tabla probabilidad'!$B$5,IF(H45&lt;=24,'Tabla probabilidad'!$B$6,IF(H45&lt;=500,'Tabla probabilidad'!$B$7,IF(H45&lt;=5000,'Tabla probabilidad'!$B$8,IF(H45&gt;5000,'Tabla probabilidad'!$B$9)))))</f>
        <v>Muy Alta</v>
      </c>
      <c r="J45" s="303">
        <f>IF(H45&lt;=2,'Tabla probabilidad'!$D$5,IF(H45&lt;=24,'Tabla probabilidad'!$D$6,IF(H45&lt;=500,'Tabla probabilidad'!$D$7,IF(H45&lt;=5000,'Tabla probabilidad'!$D$8,IF(H45&gt;5000,'Tabla probabilidad'!$D$9)))))</f>
        <v>1</v>
      </c>
      <c r="K45" s="296" t="s">
        <v>148</v>
      </c>
      <c r="L45" s="29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9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96" t="str">
        <f>VLOOKUP((I45&amp;L45),Hoja1!$B$4:$C$28,2,0)</f>
        <v xml:space="preserve">Alto </v>
      </c>
      <c r="O45" s="161">
        <v>1</v>
      </c>
      <c r="P45" s="191" t="s">
        <v>149</v>
      </c>
      <c r="Q45" s="161" t="str">
        <f t="shared" si="0"/>
        <v>Probabilidad</v>
      </c>
      <c r="R45" s="161" t="s">
        <v>68</v>
      </c>
      <c r="S45" s="161" t="s">
        <v>69</v>
      </c>
      <c r="T45" s="162">
        <f>VLOOKUP(R45&amp;S45,Hoja1!$Q$4:$R$9,2,0)</f>
        <v>0.45</v>
      </c>
      <c r="U45" s="161" t="s">
        <v>70</v>
      </c>
      <c r="V45" s="161" t="s">
        <v>71</v>
      </c>
      <c r="W45" s="161" t="s">
        <v>72</v>
      </c>
      <c r="X45" s="162">
        <f>IF(Q45="Probabilidad",($J$45*T45),IF(Q45="Impacto"," "))</f>
        <v>0.45</v>
      </c>
      <c r="Y45" s="162" t="str">
        <f>IF(Z45&lt;=20%,'Tabla probabilidad'!$B$5,IF(Z45&lt;=40%,'Tabla probabilidad'!$B$6,IF(Z45&lt;=60%,'Tabla probabilidad'!$B$7,IF(Z45&lt;=80%,'Tabla probabilidad'!$B$8,IF(Z45&lt;=100%,'Tabla probabilidad'!$B$9)))))</f>
        <v>Media</v>
      </c>
      <c r="Z45" s="162">
        <f>IF(R45="Preventivo",(J45-(J45*T45)),IF(R45="Detectivo",(J45-(J45*T45)),IF(R45="Correctivo",(J45))))</f>
        <v>0.55000000000000004</v>
      </c>
      <c r="AA45" s="298" t="str">
        <f>IF(AB45&lt;=20%,'Tabla probabilidad'!$B$5,IF(AB45&lt;=40%,'Tabla probabilidad'!$B$6,IF(AB45&lt;=60%,'Tabla probabilidad'!$B$7,IF(AB45&lt;=80%,'Tabla probabilidad'!$B$8,IF(AB45&lt;=100%,'Tabla probabilidad'!$B$9)))))</f>
        <v>Media</v>
      </c>
      <c r="AB45" s="298">
        <f>AVERAGE(Z45:Z49)</f>
        <v>0.59000000000000008</v>
      </c>
      <c r="AC45" s="162" t="str">
        <f t="shared" si="1"/>
        <v>Mayor</v>
      </c>
      <c r="AD45" s="162">
        <f>IF(Q45="Probabilidad",(($M$45-0)),IF(Q45="Impacto",($M$45-($M$45*T45))))</f>
        <v>0.8</v>
      </c>
      <c r="AE45" s="298" t="str">
        <f>IF(AF45&lt;=20%,"Leve",IF(AF45&lt;=40%,"Menor",IF(AF45&lt;=60%,"Moderado",IF(AF45&lt;=80%,"Mayor",IF(AF45&lt;=100%,"Catastrófico")))))</f>
        <v>Mayor</v>
      </c>
      <c r="AF45" s="298">
        <f>AVERAGE(AD45:AD49)</f>
        <v>0.8</v>
      </c>
      <c r="AG45" s="290" t="str">
        <f>VLOOKUP(AA45&amp;AE45,Hoja1!$B$4:$C$28,2,0)</f>
        <v xml:space="preserve">Alto </v>
      </c>
      <c r="AH45" s="296" t="s">
        <v>73</v>
      </c>
      <c r="AI45" s="296"/>
      <c r="AJ45" s="296"/>
      <c r="AK45" s="296"/>
      <c r="AL45" s="296"/>
      <c r="AM45" s="296"/>
      <c r="AN45" s="296"/>
    </row>
    <row r="46" spans="1:40" ht="65.25" customHeight="1" x14ac:dyDescent="0.25">
      <c r="A46" s="296"/>
      <c r="B46" s="291"/>
      <c r="C46" s="296"/>
      <c r="D46" s="306"/>
      <c r="E46" s="296"/>
      <c r="F46" s="296"/>
      <c r="G46" s="296"/>
      <c r="H46" s="296"/>
      <c r="I46" s="302"/>
      <c r="J46" s="303"/>
      <c r="K46" s="296"/>
      <c r="L46" s="297"/>
      <c r="M46" s="297"/>
      <c r="N46" s="296"/>
      <c r="O46" s="161">
        <v>2</v>
      </c>
      <c r="P46" s="191" t="s">
        <v>150</v>
      </c>
      <c r="Q46" s="161" t="str">
        <f t="shared" si="0"/>
        <v>Probabilidad</v>
      </c>
      <c r="R46" s="161" t="s">
        <v>68</v>
      </c>
      <c r="S46" s="161" t="s">
        <v>69</v>
      </c>
      <c r="T46" s="162">
        <f>VLOOKUP(R46&amp;S46,Hoja1!$Q$4:$R$9,2,0)</f>
        <v>0.45</v>
      </c>
      <c r="U46" s="161" t="s">
        <v>70</v>
      </c>
      <c r="V46" s="161" t="s">
        <v>71</v>
      </c>
      <c r="W46" s="161" t="s">
        <v>72</v>
      </c>
      <c r="X46" s="162">
        <f t="shared" ref="X46:X49" si="26">IF(Q46="Probabilidad",($J$45*T46),IF(Q46="Impacto"," "))</f>
        <v>0.45</v>
      </c>
      <c r="Y46" s="162" t="str">
        <f>IF(Z46&lt;=20%,'Tabla probabilidad'!$B$5,IF(Z46&lt;=40%,'Tabla probabilidad'!$B$6,IF(Z46&lt;=60%,'Tabla probabilidad'!$B$7,IF(Z46&lt;=80%,'Tabla probabilidad'!$B$8,IF(Z46&lt;=100%,'Tabla probabilidad'!$B$9)))))</f>
        <v>Media</v>
      </c>
      <c r="Z46" s="162">
        <f>IF(R46="Preventivo",(J45-(J45*T46)),IF(R46="Detectivo",(J45-(J45*T46)),IF(R46="Correctivo",(J45))))</f>
        <v>0.55000000000000004</v>
      </c>
      <c r="AA46" s="299"/>
      <c r="AB46" s="299"/>
      <c r="AC46" s="162" t="str">
        <f t="shared" si="1"/>
        <v>Mayor</v>
      </c>
      <c r="AD46" s="162">
        <f t="shared" ref="AD46:AD49" si="27">IF(Q46="Probabilidad",(($M$45-0)),IF(Q46="Impacto",($M$45-($M$45*T46))))</f>
        <v>0.8</v>
      </c>
      <c r="AE46" s="299"/>
      <c r="AF46" s="299"/>
      <c r="AG46" s="291"/>
      <c r="AH46" s="296"/>
      <c r="AI46" s="296"/>
      <c r="AJ46" s="296"/>
      <c r="AK46" s="296"/>
      <c r="AL46" s="296"/>
      <c r="AM46" s="296"/>
      <c r="AN46" s="296"/>
    </row>
    <row r="47" spans="1:40" ht="96.75" customHeight="1" x14ac:dyDescent="0.25">
      <c r="A47" s="296"/>
      <c r="B47" s="291"/>
      <c r="C47" s="296"/>
      <c r="D47" s="306"/>
      <c r="E47" s="296"/>
      <c r="F47" s="296"/>
      <c r="G47" s="296"/>
      <c r="H47" s="296"/>
      <c r="I47" s="302"/>
      <c r="J47" s="303"/>
      <c r="K47" s="296"/>
      <c r="L47" s="297"/>
      <c r="M47" s="297"/>
      <c r="N47" s="296"/>
      <c r="O47" s="161">
        <v>3</v>
      </c>
      <c r="P47" s="191" t="s">
        <v>151</v>
      </c>
      <c r="Q47" s="161" t="str">
        <f t="shared" si="0"/>
        <v>Probabilidad</v>
      </c>
      <c r="R47" s="161" t="s">
        <v>68</v>
      </c>
      <c r="S47" s="161" t="s">
        <v>69</v>
      </c>
      <c r="T47" s="162">
        <f>VLOOKUP(R47&amp;S47,Hoja1!$Q$4:$R$9,2,0)</f>
        <v>0.45</v>
      </c>
      <c r="U47" s="161" t="s">
        <v>70</v>
      </c>
      <c r="V47" s="161" t="s">
        <v>71</v>
      </c>
      <c r="W47" s="161" t="s">
        <v>72</v>
      </c>
      <c r="X47" s="162">
        <f t="shared" si="26"/>
        <v>0.45</v>
      </c>
      <c r="Y47" s="162" t="str">
        <f>IF(Z47&lt;=20%,'Tabla probabilidad'!$B$5,IF(Z47&lt;=40%,'Tabla probabilidad'!$B$6,IF(Z47&lt;=60%,'Tabla probabilidad'!$B$7,IF(Z47&lt;=80%,'Tabla probabilidad'!$B$8,IF(Z47&lt;=100%,'Tabla probabilidad'!$B$9)))))</f>
        <v>Media</v>
      </c>
      <c r="Z47" s="162">
        <f>IF(R47="Preventivo",(J45-(J45*T47)),IF(R47="Detectivo",(J45-(J45*T47)),IF(R47="Correctivo",(J45))))</f>
        <v>0.55000000000000004</v>
      </c>
      <c r="AA47" s="299"/>
      <c r="AB47" s="299"/>
      <c r="AC47" s="162" t="str">
        <f t="shared" si="1"/>
        <v>Mayor</v>
      </c>
      <c r="AD47" s="162">
        <f t="shared" si="27"/>
        <v>0.8</v>
      </c>
      <c r="AE47" s="299"/>
      <c r="AF47" s="299"/>
      <c r="AG47" s="291"/>
      <c r="AH47" s="296"/>
      <c r="AI47" s="296"/>
      <c r="AJ47" s="296"/>
      <c r="AK47" s="296"/>
      <c r="AL47" s="296"/>
      <c r="AM47" s="296"/>
      <c r="AN47" s="296"/>
    </row>
    <row r="48" spans="1:40" ht="81.75" customHeight="1" thickBot="1" x14ac:dyDescent="0.3">
      <c r="A48" s="296"/>
      <c r="B48" s="291"/>
      <c r="C48" s="296"/>
      <c r="D48" s="306"/>
      <c r="E48" s="296"/>
      <c r="F48" s="296"/>
      <c r="G48" s="296"/>
      <c r="H48" s="296"/>
      <c r="I48" s="302"/>
      <c r="J48" s="303"/>
      <c r="K48" s="296"/>
      <c r="L48" s="297"/>
      <c r="M48" s="297"/>
      <c r="N48" s="296"/>
      <c r="O48" s="161">
        <v>4</v>
      </c>
      <c r="P48" s="192" t="s">
        <v>152</v>
      </c>
      <c r="Q48" s="161" t="str">
        <f t="shared" si="0"/>
        <v>Probabilidad</v>
      </c>
      <c r="R48" s="161" t="s">
        <v>109</v>
      </c>
      <c r="S48" s="161" t="s">
        <v>69</v>
      </c>
      <c r="T48" s="162">
        <f>VLOOKUP(R48&amp;S48,Hoja1!$Q$4:$R$9,2,0)</f>
        <v>0.35</v>
      </c>
      <c r="U48" s="161" t="s">
        <v>70</v>
      </c>
      <c r="V48" s="161" t="s">
        <v>71</v>
      </c>
      <c r="W48" s="161" t="s">
        <v>72</v>
      </c>
      <c r="X48" s="162">
        <f t="shared" si="26"/>
        <v>0.35</v>
      </c>
      <c r="Y48" s="162" t="str">
        <f>IF(Z48&lt;=20%,'Tabla probabilidad'!$B$5,IF(Z48&lt;=40%,'Tabla probabilidad'!$B$6,IF(Z48&lt;=60%,'Tabla probabilidad'!$B$7,IF(Z48&lt;=80%,'Tabla probabilidad'!$B$8,IF(Z48&lt;=100%,'Tabla probabilidad'!$B$9)))))</f>
        <v>Alta</v>
      </c>
      <c r="Z48" s="162">
        <f>IF(R48="Preventivo",(J45-(J45*T48)),IF(R48="Detectivo",(J45-(J45*T48)),IF(R48="Correctivo",(J45))))</f>
        <v>0.65</v>
      </c>
      <c r="AA48" s="299"/>
      <c r="AB48" s="299"/>
      <c r="AC48" s="162" t="str">
        <f t="shared" si="1"/>
        <v>Mayor</v>
      </c>
      <c r="AD48" s="162">
        <f t="shared" si="27"/>
        <v>0.8</v>
      </c>
      <c r="AE48" s="299"/>
      <c r="AF48" s="299"/>
      <c r="AG48" s="291"/>
      <c r="AH48" s="296"/>
      <c r="AI48" s="296"/>
      <c r="AJ48" s="296"/>
      <c r="AK48" s="296"/>
      <c r="AL48" s="296"/>
      <c r="AM48" s="296"/>
      <c r="AN48" s="296"/>
    </row>
    <row r="49" spans="1:40" ht="74.25" customHeight="1" thickBot="1" x14ac:dyDescent="0.3">
      <c r="A49" s="296"/>
      <c r="B49" s="292"/>
      <c r="C49" s="296"/>
      <c r="D49" s="308"/>
      <c r="E49" s="296"/>
      <c r="F49" s="296"/>
      <c r="G49" s="296"/>
      <c r="H49" s="296"/>
      <c r="I49" s="302"/>
      <c r="J49" s="303"/>
      <c r="K49" s="296"/>
      <c r="L49" s="297"/>
      <c r="M49" s="297"/>
      <c r="N49" s="296"/>
      <c r="O49" s="161">
        <v>5</v>
      </c>
      <c r="P49" s="186" t="s">
        <v>153</v>
      </c>
      <c r="Q49" s="161" t="str">
        <f t="shared" si="0"/>
        <v>Probabilidad</v>
      </c>
      <c r="R49" s="161" t="s">
        <v>109</v>
      </c>
      <c r="S49" s="161" t="s">
        <v>69</v>
      </c>
      <c r="T49" s="162">
        <f>VLOOKUP(R49&amp;S49,Hoja1!$Q$4:$R$9,2,0)</f>
        <v>0.35</v>
      </c>
      <c r="U49" s="161" t="s">
        <v>70</v>
      </c>
      <c r="V49" s="161" t="s">
        <v>71</v>
      </c>
      <c r="W49" s="161" t="s">
        <v>72</v>
      </c>
      <c r="X49" s="162">
        <f t="shared" si="26"/>
        <v>0.35</v>
      </c>
      <c r="Y49" s="162" t="str">
        <f>IF(Z49&lt;=20%,'Tabla probabilidad'!$B$5,IF(Z49&lt;=40%,'Tabla probabilidad'!$B$6,IF(Z49&lt;=60%,'Tabla probabilidad'!$B$7,IF(Z49&lt;=80%,'Tabla probabilidad'!$B$8,IF(Z49&lt;=100%,'Tabla probabilidad'!$B$9)))))</f>
        <v>Alta</v>
      </c>
      <c r="Z49" s="162">
        <f>IF(R49="Preventivo",(J45-(J45*T49)),IF(R49="Detectivo",(J45-(J45*T49)),IF(R49="Correctivo",(J45))))</f>
        <v>0.65</v>
      </c>
      <c r="AA49" s="300"/>
      <c r="AB49" s="300"/>
      <c r="AC49" s="162" t="str">
        <f t="shared" si="1"/>
        <v>Mayor</v>
      </c>
      <c r="AD49" s="162">
        <f t="shared" si="27"/>
        <v>0.8</v>
      </c>
      <c r="AE49" s="300"/>
      <c r="AF49" s="300"/>
      <c r="AG49" s="292"/>
      <c r="AH49" s="296"/>
      <c r="AI49" s="296"/>
      <c r="AJ49" s="296"/>
      <c r="AK49" s="296"/>
      <c r="AL49" s="296"/>
      <c r="AM49" s="296"/>
      <c r="AN49" s="296"/>
    </row>
    <row r="50" spans="1:40" ht="48" customHeight="1" x14ac:dyDescent="0.25">
      <c r="A50" s="296">
        <v>9</v>
      </c>
      <c r="B50" s="290" t="s">
        <v>154</v>
      </c>
      <c r="C50" s="296" t="s">
        <v>88</v>
      </c>
      <c r="D50" s="305" t="s">
        <v>155</v>
      </c>
      <c r="E50" s="296" t="s">
        <v>156</v>
      </c>
      <c r="F50" s="296" t="s">
        <v>157</v>
      </c>
      <c r="G50" s="296" t="s">
        <v>65</v>
      </c>
      <c r="H50" s="296">
        <v>10000</v>
      </c>
      <c r="I50" s="302" t="str">
        <f>IF(H50&lt;=2,'Tabla probabilidad'!$B$5,IF(H50&lt;=24,'Tabla probabilidad'!$B$6,IF(H50&lt;=500,'Tabla probabilidad'!$B$7,IF(H50&lt;=5000,'Tabla probabilidad'!$B$8,IF(H50&gt;5000,'Tabla probabilidad'!$B$9)))))</f>
        <v>Muy Alta</v>
      </c>
      <c r="J50" s="303">
        <f>IF(H50&lt;=2,'Tabla probabilidad'!$D$5,IF(H50&lt;=24,'Tabla probabilidad'!$D$6,IF(H50&lt;=500,'Tabla probabilidad'!$D$7,IF(H50&lt;=5000,'Tabla probabilidad'!$D$8,IF(H50&gt;5000,'Tabla probabilidad'!$D$9)))))</f>
        <v>1</v>
      </c>
      <c r="K50" s="296" t="s">
        <v>102</v>
      </c>
      <c r="L50" s="29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29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296" t="str">
        <f>VLOOKUP((I50&amp;L50),Hoja1!$B$4:$C$28,2,0)</f>
        <v xml:space="preserve">Alto </v>
      </c>
      <c r="O50" s="161">
        <v>1</v>
      </c>
      <c r="P50" s="191" t="s">
        <v>158</v>
      </c>
      <c r="Q50" s="161" t="str">
        <f t="shared" si="0"/>
        <v>Probabilidad</v>
      </c>
      <c r="R50" s="161" t="s">
        <v>68</v>
      </c>
      <c r="S50" s="161" t="s">
        <v>69</v>
      </c>
      <c r="T50" s="162">
        <f>VLOOKUP(R50&amp;S50,Hoja1!$Q$4:$R$9,2,0)</f>
        <v>0.45</v>
      </c>
      <c r="U50" s="161" t="s">
        <v>70</v>
      </c>
      <c r="V50" s="161" t="s">
        <v>71</v>
      </c>
      <c r="W50" s="161" t="s">
        <v>72</v>
      </c>
      <c r="X50" s="162">
        <f>IF(Q50="Probabilidad",($J$50*T50),IF(Q50="Impacto"," "))</f>
        <v>0.45</v>
      </c>
      <c r="Y50" s="162" t="str">
        <f>IF(Z50&lt;=20%,'Tabla probabilidad'!$B$5,IF(Z50&lt;=40%,'Tabla probabilidad'!$B$6,IF(Z50&lt;=60%,'Tabla probabilidad'!$B$7,IF(Z50&lt;=80%,'Tabla probabilidad'!$B$8,IF(Z50&lt;=100%,'Tabla probabilidad'!$B$9)))))</f>
        <v>Media</v>
      </c>
      <c r="Z50" s="162">
        <f>IF(R50="Preventivo",(J50-(J50*T50)),IF(R50="Detectivo",(J50-(J50*T50)),IF(R50="Correctivo",(J50))))</f>
        <v>0.55000000000000004</v>
      </c>
      <c r="AA50" s="298" t="str">
        <f>IF(AB50&lt;=20%,'Tabla probabilidad'!$B$5,IF(AB50&lt;=40%,'Tabla probabilidad'!$B$6,IF(AB50&lt;=60%,'Tabla probabilidad'!$B$7,IF(AB50&lt;=80%,'Tabla probabilidad'!$B$8,IF(AB50&lt;=100%,'Tabla probabilidad'!$B$9)))))</f>
        <v>Media</v>
      </c>
      <c r="AB50" s="298">
        <f>AVERAGE(Z50:Z54)</f>
        <v>0.55000000000000004</v>
      </c>
      <c r="AC50" s="162" t="str">
        <f t="shared" si="1"/>
        <v>Moderado</v>
      </c>
      <c r="AD50" s="162">
        <f>IF(Q50="Probabilidad",(($M$50-0)),IF(Q50="Impacto",($M$50-($M$50*T50))))</f>
        <v>0.6</v>
      </c>
      <c r="AE50" s="298" t="str">
        <f>IF(AF50&lt;=20%,"Leve",IF(AF50&lt;=40%,"Menor",IF(AF50&lt;=60%,"Moderado",IF(AF50&lt;=80%,"Mayor",IF(AF50&lt;=100%,"Catastrófico")))))</f>
        <v>Moderado</v>
      </c>
      <c r="AF50" s="298">
        <f>AVERAGE(AD50:AD54)</f>
        <v>0.6</v>
      </c>
      <c r="AG50" s="290" t="str">
        <f>VLOOKUP(AA50&amp;AE50,Hoja1!$B$4:$C$28,2,0)</f>
        <v>Moderado</v>
      </c>
      <c r="AH50" s="296" t="s">
        <v>94</v>
      </c>
      <c r="AI50" s="296"/>
      <c r="AJ50" s="296"/>
      <c r="AK50" s="296"/>
      <c r="AL50" s="296"/>
      <c r="AM50" s="296"/>
      <c r="AN50" s="296"/>
    </row>
    <row r="51" spans="1:40" ht="55.5" customHeight="1" x14ac:dyDescent="0.25">
      <c r="A51" s="296"/>
      <c r="B51" s="291"/>
      <c r="C51" s="296"/>
      <c r="D51" s="306"/>
      <c r="E51" s="296"/>
      <c r="F51" s="296"/>
      <c r="G51" s="296"/>
      <c r="H51" s="296"/>
      <c r="I51" s="302"/>
      <c r="J51" s="303"/>
      <c r="K51" s="296"/>
      <c r="L51" s="297"/>
      <c r="M51" s="297"/>
      <c r="N51" s="296"/>
      <c r="O51" s="161">
        <v>2</v>
      </c>
      <c r="P51" s="191" t="s">
        <v>159</v>
      </c>
      <c r="Q51" s="161" t="str">
        <f t="shared" si="0"/>
        <v>Probabilidad</v>
      </c>
      <c r="R51" s="161" t="s">
        <v>68</v>
      </c>
      <c r="S51" s="161" t="s">
        <v>69</v>
      </c>
      <c r="T51" s="162">
        <f>VLOOKUP(R51&amp;S51,Hoja1!$Q$4:$R$9,2,0)</f>
        <v>0.45</v>
      </c>
      <c r="U51" s="161" t="s">
        <v>70</v>
      </c>
      <c r="V51" s="161" t="s">
        <v>71</v>
      </c>
      <c r="W51" s="161" t="s">
        <v>72</v>
      </c>
      <c r="X51" s="162">
        <f t="shared" ref="X51:X54" si="28">IF(Q51="Probabilidad",($J$50*T51),IF(Q51="Impacto"," "))</f>
        <v>0.45</v>
      </c>
      <c r="Y51" s="162" t="str">
        <f>IF(Z51&lt;=20%,'Tabla probabilidad'!$B$5,IF(Z51&lt;=40%,'Tabla probabilidad'!$B$6,IF(Z51&lt;=60%,'Tabla probabilidad'!$B$7,IF(Z51&lt;=80%,'Tabla probabilidad'!$B$8,IF(Z51&lt;=100%,'Tabla probabilidad'!$B$9)))))</f>
        <v>Media</v>
      </c>
      <c r="Z51" s="162">
        <f>IF(R51="Preventivo",(J50-(J50*T51)),IF(R51="Detectivo",(J50-(J50*T51)),IF(R51="Correctivo",(J50))))</f>
        <v>0.55000000000000004</v>
      </c>
      <c r="AA51" s="299"/>
      <c r="AB51" s="299"/>
      <c r="AC51" s="162" t="str">
        <f t="shared" si="1"/>
        <v>Moderado</v>
      </c>
      <c r="AD51" s="162">
        <f t="shared" ref="AD51:AD54" si="29">IF(Q51="Probabilidad",(($M$50-0)),IF(Q51="Impacto",($M$50-($M$50*T51))))</f>
        <v>0.6</v>
      </c>
      <c r="AE51" s="299"/>
      <c r="AF51" s="299"/>
      <c r="AG51" s="291"/>
      <c r="AH51" s="296"/>
      <c r="AI51" s="296"/>
      <c r="AJ51" s="296"/>
      <c r="AK51" s="296"/>
      <c r="AL51" s="296"/>
      <c r="AM51" s="296"/>
      <c r="AN51" s="296"/>
    </row>
    <row r="52" spans="1:40" ht="42" customHeight="1" x14ac:dyDescent="0.25">
      <c r="A52" s="296"/>
      <c r="B52" s="291"/>
      <c r="C52" s="296"/>
      <c r="D52" s="306"/>
      <c r="E52" s="296"/>
      <c r="F52" s="296"/>
      <c r="G52" s="296"/>
      <c r="H52" s="296"/>
      <c r="I52" s="302"/>
      <c r="J52" s="303"/>
      <c r="K52" s="296"/>
      <c r="L52" s="297"/>
      <c r="M52" s="297"/>
      <c r="N52" s="296"/>
      <c r="O52" s="161">
        <v>3</v>
      </c>
      <c r="P52" s="191" t="s">
        <v>160</v>
      </c>
      <c r="Q52" s="161" t="str">
        <f t="shared" si="0"/>
        <v>Probabilidad</v>
      </c>
      <c r="R52" s="161" t="s">
        <v>68</v>
      </c>
      <c r="S52" s="161" t="s">
        <v>69</v>
      </c>
      <c r="T52" s="162">
        <f>VLOOKUP(R52&amp;S52,Hoja1!$Q$4:$R$9,2,0)</f>
        <v>0.45</v>
      </c>
      <c r="U52" s="161" t="s">
        <v>70</v>
      </c>
      <c r="V52" s="161" t="s">
        <v>71</v>
      </c>
      <c r="W52" s="161" t="s">
        <v>72</v>
      </c>
      <c r="X52" s="162">
        <f t="shared" si="28"/>
        <v>0.45</v>
      </c>
      <c r="Y52" s="162" t="str">
        <f>IF(Z52&lt;=20%,'Tabla probabilidad'!$B$5,IF(Z52&lt;=40%,'Tabla probabilidad'!$B$6,IF(Z52&lt;=60%,'Tabla probabilidad'!$B$7,IF(Z52&lt;=80%,'Tabla probabilidad'!$B$8,IF(Z52&lt;=100%,'Tabla probabilidad'!$B$9)))))</f>
        <v>Media</v>
      </c>
      <c r="Z52" s="162">
        <f>IF(R52="Preventivo",(J50-(J50*T52)),IF(R52="Detectivo",(J50-(J50*T52)),IF(R52="Correctivo",(J50))))</f>
        <v>0.55000000000000004</v>
      </c>
      <c r="AA52" s="299"/>
      <c r="AB52" s="299"/>
      <c r="AC52" s="162" t="str">
        <f t="shared" si="1"/>
        <v>Moderado</v>
      </c>
      <c r="AD52" s="162">
        <f t="shared" si="29"/>
        <v>0.6</v>
      </c>
      <c r="AE52" s="299"/>
      <c r="AF52" s="299"/>
      <c r="AG52" s="291"/>
      <c r="AH52" s="296"/>
      <c r="AI52" s="296"/>
      <c r="AJ52" s="296"/>
      <c r="AK52" s="296"/>
      <c r="AL52" s="296"/>
      <c r="AM52" s="296"/>
      <c r="AN52" s="296"/>
    </row>
    <row r="53" spans="1:40" ht="96.75" customHeight="1" thickBot="1" x14ac:dyDescent="0.3">
      <c r="A53" s="296"/>
      <c r="B53" s="291"/>
      <c r="C53" s="296"/>
      <c r="D53" s="306"/>
      <c r="E53" s="296"/>
      <c r="F53" s="296"/>
      <c r="G53" s="296"/>
      <c r="H53" s="296"/>
      <c r="I53" s="302"/>
      <c r="J53" s="303"/>
      <c r="K53" s="296"/>
      <c r="L53" s="297"/>
      <c r="M53" s="297"/>
      <c r="N53" s="296"/>
      <c r="O53" s="161">
        <v>4</v>
      </c>
      <c r="P53" s="192" t="s">
        <v>161</v>
      </c>
      <c r="Q53" s="161" t="str">
        <f t="shared" si="0"/>
        <v>Probabilidad</v>
      </c>
      <c r="R53" s="161" t="s">
        <v>68</v>
      </c>
      <c r="S53" s="161" t="s">
        <v>69</v>
      </c>
      <c r="T53" s="162">
        <f>VLOOKUP(R53&amp;S53,Hoja1!$Q$4:$R$9,2,0)</f>
        <v>0.45</v>
      </c>
      <c r="U53" s="161" t="s">
        <v>70</v>
      </c>
      <c r="V53" s="161" t="s">
        <v>71</v>
      </c>
      <c r="W53" s="161" t="s">
        <v>72</v>
      </c>
      <c r="X53" s="162">
        <f t="shared" si="28"/>
        <v>0.45</v>
      </c>
      <c r="Y53" s="162" t="str">
        <f>IF(Z53&lt;=20%,'Tabla probabilidad'!$B$5,IF(Z53&lt;=40%,'Tabla probabilidad'!$B$6,IF(Z53&lt;=60%,'Tabla probabilidad'!$B$7,IF(Z53&lt;=80%,'Tabla probabilidad'!$B$8,IF(Z53&lt;=100%,'Tabla probabilidad'!$B$9)))))</f>
        <v>Media</v>
      </c>
      <c r="Z53" s="162">
        <f>IF(R53="Preventivo",(J50-(J50*T53)),IF(R53="Detectivo",(J50-(J50*T53)),IF(R53="Correctivo",(J50))))</f>
        <v>0.55000000000000004</v>
      </c>
      <c r="AA53" s="299"/>
      <c r="AB53" s="299"/>
      <c r="AC53" s="162" t="str">
        <f t="shared" si="1"/>
        <v>Moderado</v>
      </c>
      <c r="AD53" s="162">
        <f t="shared" si="29"/>
        <v>0.6</v>
      </c>
      <c r="AE53" s="299"/>
      <c r="AF53" s="299"/>
      <c r="AG53" s="291"/>
      <c r="AH53" s="296"/>
      <c r="AI53" s="296"/>
      <c r="AJ53" s="296"/>
      <c r="AK53" s="296"/>
      <c r="AL53" s="296"/>
      <c r="AM53" s="296"/>
      <c r="AN53" s="296"/>
    </row>
    <row r="54" spans="1:40" ht="104.25" customHeight="1" x14ac:dyDescent="0.25">
      <c r="A54" s="290"/>
      <c r="B54" s="292"/>
      <c r="C54" s="296"/>
      <c r="D54" s="306"/>
      <c r="E54" s="290"/>
      <c r="F54" s="290"/>
      <c r="G54" s="290"/>
      <c r="H54" s="290"/>
      <c r="I54" s="307"/>
      <c r="J54" s="298"/>
      <c r="K54" s="296"/>
      <c r="L54" s="297"/>
      <c r="M54" s="297"/>
      <c r="N54" s="290"/>
      <c r="O54" s="187">
        <v>5</v>
      </c>
      <c r="P54" s="191" t="s">
        <v>162</v>
      </c>
      <c r="Q54" s="187" t="str">
        <f t="shared" si="0"/>
        <v>Probabilidad</v>
      </c>
      <c r="R54" s="187" t="s">
        <v>68</v>
      </c>
      <c r="S54" s="187" t="s">
        <v>69</v>
      </c>
      <c r="T54" s="188">
        <f>VLOOKUP(R54&amp;S54,Hoja1!$Q$4:$R$9,2,0)</f>
        <v>0.45</v>
      </c>
      <c r="U54" s="187" t="s">
        <v>70</v>
      </c>
      <c r="V54" s="187" t="s">
        <v>71</v>
      </c>
      <c r="W54" s="187" t="s">
        <v>72</v>
      </c>
      <c r="X54" s="188">
        <f t="shared" si="28"/>
        <v>0.45</v>
      </c>
      <c r="Y54" s="188" t="str">
        <f>IF(Z54&lt;=20%,'Tabla probabilidad'!$B$5,IF(Z54&lt;=40%,'Tabla probabilidad'!$B$6,IF(Z54&lt;=60%,'Tabla probabilidad'!$B$7,IF(Z54&lt;=80%,'Tabla probabilidad'!$B$8,IF(Z54&lt;=100%,'Tabla probabilidad'!$B$9)))))</f>
        <v>Media</v>
      </c>
      <c r="Z54" s="188">
        <f>IF(R54="Preventivo",(J50-(J50*T54)),IF(R54="Detectivo",(J50-(J50*T54)),IF(R54="Correctivo",(J50))))</f>
        <v>0.55000000000000004</v>
      </c>
      <c r="AA54" s="299"/>
      <c r="AB54" s="299"/>
      <c r="AC54" s="188" t="str">
        <f t="shared" si="1"/>
        <v>Moderado</v>
      </c>
      <c r="AD54" s="188">
        <f t="shared" si="29"/>
        <v>0.6</v>
      </c>
      <c r="AE54" s="299"/>
      <c r="AF54" s="299"/>
      <c r="AG54" s="291"/>
      <c r="AH54" s="296"/>
      <c r="AI54" s="296"/>
      <c r="AJ54" s="296"/>
      <c r="AK54" s="296"/>
      <c r="AL54" s="296"/>
      <c r="AM54" s="296"/>
      <c r="AN54" s="296"/>
    </row>
    <row r="55" spans="1:40" ht="123.75" customHeight="1" x14ac:dyDescent="0.25">
      <c r="A55" s="296">
        <v>10</v>
      </c>
      <c r="B55" s="290" t="s">
        <v>163</v>
      </c>
      <c r="C55" s="296" t="s">
        <v>164</v>
      </c>
      <c r="D55" s="301" t="s">
        <v>165</v>
      </c>
      <c r="E55" s="296" t="s">
        <v>166</v>
      </c>
      <c r="F55" s="296" t="s">
        <v>167</v>
      </c>
      <c r="G55" s="296" t="s">
        <v>168</v>
      </c>
      <c r="H55" s="296">
        <v>3000</v>
      </c>
      <c r="I55" s="302" t="str">
        <f>IF(H55&lt;=2,'Tabla probabilidad'!$B$5,IF(H55&lt;=24,'Tabla probabilidad'!$B$6,IF(H55&lt;=500,'Tabla probabilidad'!$B$7,IF(H55&lt;=5000,'Tabla probabilidad'!$B$8,IF(H55&gt;5000,'Tabla probabilidad'!$B$9)))))</f>
        <v>Alta</v>
      </c>
      <c r="J55" s="303">
        <f>IF(H55&lt;=2,'Tabla probabilidad'!$D$5,IF(H55&lt;=24,'Tabla probabilidad'!$D$6,IF(H55&lt;=500,'Tabla probabilidad'!$D$7,IF(H55&lt;=5000,'Tabla probabilidad'!$D$8,IF(H55&gt;5000,'Tabla probabilidad'!$D$9)))))</f>
        <v>0.8</v>
      </c>
      <c r="K55" s="296" t="s">
        <v>117</v>
      </c>
      <c r="L55" s="29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29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296" t="str">
        <f>VLOOKUP((I55&amp;L55),Hoja1!$B$4:$C$28,2,0)</f>
        <v xml:space="preserve">Alto </v>
      </c>
      <c r="O55" s="161">
        <v>1</v>
      </c>
      <c r="P55" s="178" t="s">
        <v>169</v>
      </c>
      <c r="Q55" s="161" t="str">
        <f t="shared" ref="Q55:Q59" si="30">IF(R55="Preventivo","Probabilidad",IF(R55="Detectivo","Probabilidad", IF(R55="Correctivo","Impacto")))</f>
        <v>Probabilidad</v>
      </c>
      <c r="R55" s="161" t="s">
        <v>68</v>
      </c>
      <c r="S55" s="161" t="s">
        <v>69</v>
      </c>
      <c r="T55" s="162">
        <f>VLOOKUP(R55&amp;S55,Hoja1!$Q$4:$R$9,2,0)</f>
        <v>0.45</v>
      </c>
      <c r="U55" s="161" t="s">
        <v>70</v>
      </c>
      <c r="V55" s="161" t="s">
        <v>71</v>
      </c>
      <c r="W55" s="161" t="s">
        <v>72</v>
      </c>
      <c r="X55" s="162">
        <f>IF(Q55="Probabilidad",($J$55*T55),IF(Q55="Impacto"," "))</f>
        <v>0.36000000000000004</v>
      </c>
      <c r="Y55" s="162" t="str">
        <f>IF(Z55&lt;=20%,'Tabla probabilidad'!$B$5,IF(Z55&lt;=40%,'Tabla probabilidad'!$B$6,IF(Z55&lt;=60%,'Tabla probabilidad'!$B$7,IF(Z55&lt;=80%,'Tabla probabilidad'!$B$8,IF(Z55&lt;=100%,'Tabla probabilidad'!$B$9)))))</f>
        <v>Media</v>
      </c>
      <c r="Z55" s="162">
        <f>IF(R55="Preventivo",(J55-(J55*T55)),IF(R55="Detectivo",(J55-(J55*T55)),IF(R55="Correctivo",(J55))))</f>
        <v>0.44</v>
      </c>
      <c r="AA55" s="298" t="str">
        <f>IF(AB55&lt;=20%,'Tabla probabilidad'!$B$5,IF(AB55&lt;=40%,'Tabla probabilidad'!$B$6,IF(AB55&lt;=60%,'Tabla probabilidad'!$B$7,IF(AB55&lt;=80%,'Tabla probabilidad'!$B$8,IF(AB55&lt;=100%,'Tabla probabilidad'!$B$9)))))</f>
        <v>Media</v>
      </c>
      <c r="AB55" s="298">
        <f>AVERAGE(Z55:Z59)</f>
        <v>0.45599999999999996</v>
      </c>
      <c r="AC55" s="162" t="str">
        <f t="shared" ref="AC55:AC59" si="31">IF(AD55&lt;=20%,"Leve",IF(AD55&lt;=40%,"Menor",IF(AD55&lt;=60%,"Moderado",IF(AD55&lt;=80%,"Mayor",IF(AD55&lt;=100%,"Catastrófico")))))</f>
        <v>Moderado</v>
      </c>
      <c r="AD55" s="162">
        <f>IF(Q55="Probabilidad",(($M$55-0)),IF(Q55="Impacto",($M$55-($M$55*T55))))</f>
        <v>0.6</v>
      </c>
      <c r="AE55" s="298" t="str">
        <f>IF(AF55&lt;=20%,"Leve",IF(AF55&lt;=40%,"Menor",IF(AF55&lt;=60%,"Moderado",IF(AF55&lt;=80%,"Mayor",IF(AF55&lt;=100%,"Catastrófico")))))</f>
        <v>Moderado</v>
      </c>
      <c r="AF55" s="298">
        <f>AVERAGE(AD55:AD59)</f>
        <v>0.6</v>
      </c>
      <c r="AG55" s="290" t="str">
        <f>VLOOKUP(AA55&amp;AE55,Hoja1!$B$4:$C$28,2,0)</f>
        <v>Moderado</v>
      </c>
      <c r="AH55" s="296" t="s">
        <v>73</v>
      </c>
      <c r="AI55" s="296"/>
      <c r="AJ55" s="296"/>
      <c r="AK55" s="296"/>
      <c r="AL55" s="296"/>
      <c r="AM55" s="296"/>
      <c r="AN55" s="296"/>
    </row>
    <row r="56" spans="1:40" ht="82.5" customHeight="1" x14ac:dyDescent="0.25">
      <c r="A56" s="296"/>
      <c r="B56" s="291"/>
      <c r="C56" s="296"/>
      <c r="D56" s="301"/>
      <c r="E56" s="296"/>
      <c r="F56" s="296"/>
      <c r="G56" s="296"/>
      <c r="H56" s="296"/>
      <c r="I56" s="302"/>
      <c r="J56" s="303"/>
      <c r="K56" s="296"/>
      <c r="L56" s="297"/>
      <c r="M56" s="297"/>
      <c r="N56" s="296"/>
      <c r="O56" s="161">
        <v>2</v>
      </c>
      <c r="P56" s="178" t="s">
        <v>170</v>
      </c>
      <c r="Q56" s="161" t="str">
        <f t="shared" si="30"/>
        <v>Probabilidad</v>
      </c>
      <c r="R56" s="161" t="s">
        <v>68</v>
      </c>
      <c r="S56" s="161" t="s">
        <v>69</v>
      </c>
      <c r="T56" s="162">
        <f>VLOOKUP(R56&amp;S56,Hoja1!$Q$4:$R$9,2,0)</f>
        <v>0.45</v>
      </c>
      <c r="U56" s="161" t="s">
        <v>70</v>
      </c>
      <c r="V56" s="161" t="s">
        <v>71</v>
      </c>
      <c r="W56" s="161" t="s">
        <v>72</v>
      </c>
      <c r="X56" s="162">
        <f t="shared" ref="X56:X59" si="32">IF(Q56="Probabilidad",($J$55*T56),IF(Q56="Impacto"," "))</f>
        <v>0.36000000000000004</v>
      </c>
      <c r="Y56" s="162" t="str">
        <f>IF(Z56&lt;=20%,'Tabla probabilidad'!$B$5,IF(Z56&lt;=40%,'Tabla probabilidad'!$B$6,IF(Z56&lt;=60%,'Tabla probabilidad'!$B$7,IF(Z56&lt;=80%,'Tabla probabilidad'!$B$8,IF(Z56&lt;=100%,'Tabla probabilidad'!$B$9)))))</f>
        <v>Media</v>
      </c>
      <c r="Z56" s="162">
        <f>IF(R56="Preventivo",(J55-(J55*T56)),IF(R56="Detectivo",(J55-(J55*T56)),IF(R56="Correctivo",(J55))))</f>
        <v>0.44</v>
      </c>
      <c r="AA56" s="299"/>
      <c r="AB56" s="299"/>
      <c r="AC56" s="162" t="str">
        <f t="shared" si="31"/>
        <v>Moderado</v>
      </c>
      <c r="AD56" s="162">
        <f t="shared" ref="AD56:AD59" si="33">IF(Q56="Probabilidad",(($M$55-0)),IF(Q56="Impacto",($M$55-($M$55*T56))))</f>
        <v>0.6</v>
      </c>
      <c r="AE56" s="299"/>
      <c r="AF56" s="299"/>
      <c r="AG56" s="291"/>
      <c r="AH56" s="296"/>
      <c r="AI56" s="296"/>
      <c r="AJ56" s="296"/>
      <c r="AK56" s="296"/>
      <c r="AL56" s="296"/>
      <c r="AM56" s="296"/>
      <c r="AN56" s="296"/>
    </row>
    <row r="57" spans="1:40" ht="51" customHeight="1" x14ac:dyDescent="0.25">
      <c r="A57" s="296"/>
      <c r="B57" s="291"/>
      <c r="C57" s="296"/>
      <c r="D57" s="301"/>
      <c r="E57" s="296"/>
      <c r="F57" s="296"/>
      <c r="G57" s="296"/>
      <c r="H57" s="296"/>
      <c r="I57" s="302"/>
      <c r="J57" s="303"/>
      <c r="K57" s="296"/>
      <c r="L57" s="297"/>
      <c r="M57" s="297"/>
      <c r="N57" s="296"/>
      <c r="O57" s="161">
        <v>3</v>
      </c>
      <c r="P57" s="178" t="s">
        <v>171</v>
      </c>
      <c r="Q57" s="161" t="str">
        <f t="shared" si="30"/>
        <v>Probabilidad</v>
      </c>
      <c r="R57" s="161" t="s">
        <v>109</v>
      </c>
      <c r="S57" s="161" t="s">
        <v>69</v>
      </c>
      <c r="T57" s="162">
        <f>VLOOKUP(R57&amp;S57,Hoja1!$Q$4:$R$9,2,0)</f>
        <v>0.35</v>
      </c>
      <c r="U57" s="161" t="s">
        <v>70</v>
      </c>
      <c r="V57" s="161" t="s">
        <v>71</v>
      </c>
      <c r="W57" s="161" t="s">
        <v>72</v>
      </c>
      <c r="X57" s="162">
        <f t="shared" si="32"/>
        <v>0.27999999999999997</v>
      </c>
      <c r="Y57" s="162" t="str">
        <f>IF(Z57&lt;=20%,'Tabla probabilidad'!$B$5,IF(Z57&lt;=40%,'Tabla probabilidad'!$B$6,IF(Z57&lt;=60%,'Tabla probabilidad'!$B$7,IF(Z57&lt;=80%,'Tabla probabilidad'!$B$8,IF(Z57&lt;=100%,'Tabla probabilidad'!$B$9)))))</f>
        <v>Media</v>
      </c>
      <c r="Z57" s="162">
        <f>IF(R57="Preventivo",(J55-(J55*T57)),IF(R57="Detectivo",(J55-(J55*T57)),IF(R57="Correctivo",(J55))))</f>
        <v>0.52</v>
      </c>
      <c r="AA57" s="299"/>
      <c r="AB57" s="299"/>
      <c r="AC57" s="162" t="str">
        <f t="shared" si="31"/>
        <v>Moderado</v>
      </c>
      <c r="AD57" s="162">
        <f t="shared" si="33"/>
        <v>0.6</v>
      </c>
      <c r="AE57" s="299"/>
      <c r="AF57" s="299"/>
      <c r="AG57" s="291"/>
      <c r="AH57" s="296"/>
      <c r="AI57" s="296"/>
      <c r="AJ57" s="296"/>
      <c r="AK57" s="296"/>
      <c r="AL57" s="296"/>
      <c r="AM57" s="296"/>
      <c r="AN57" s="296"/>
    </row>
    <row r="58" spans="1:40" ht="123" customHeight="1" x14ac:dyDescent="0.25">
      <c r="A58" s="296"/>
      <c r="B58" s="291"/>
      <c r="C58" s="296"/>
      <c r="D58" s="301"/>
      <c r="E58" s="296"/>
      <c r="F58" s="296"/>
      <c r="G58" s="296"/>
      <c r="H58" s="296"/>
      <c r="I58" s="302"/>
      <c r="J58" s="303"/>
      <c r="K58" s="296"/>
      <c r="L58" s="297"/>
      <c r="M58" s="297"/>
      <c r="N58" s="296"/>
      <c r="O58" s="161">
        <v>4</v>
      </c>
      <c r="P58" s="178" t="s">
        <v>172</v>
      </c>
      <c r="Q58" s="161" t="str">
        <f t="shared" si="30"/>
        <v>Probabilidad</v>
      </c>
      <c r="R58" s="161" t="s">
        <v>68</v>
      </c>
      <c r="S58" s="161" t="s">
        <v>69</v>
      </c>
      <c r="T58" s="162">
        <f>VLOOKUP(R58&amp;S58,Hoja1!$Q$4:$R$9,2,0)</f>
        <v>0.45</v>
      </c>
      <c r="U58" s="161" t="s">
        <v>70</v>
      </c>
      <c r="V58" s="161" t="s">
        <v>71</v>
      </c>
      <c r="W58" s="161" t="s">
        <v>72</v>
      </c>
      <c r="X58" s="162">
        <f t="shared" si="32"/>
        <v>0.36000000000000004</v>
      </c>
      <c r="Y58" s="162" t="str">
        <f>IF(Z58&lt;=20%,'Tabla probabilidad'!$B$5,IF(Z58&lt;=40%,'Tabla probabilidad'!$B$6,IF(Z58&lt;=60%,'Tabla probabilidad'!$B$7,IF(Z58&lt;=80%,'Tabla probabilidad'!$B$8,IF(Z58&lt;=100%,'Tabla probabilidad'!$B$9)))))</f>
        <v>Media</v>
      </c>
      <c r="Z58" s="162">
        <f>IF(R58="Preventivo",(J55-(J55*T58)),IF(R58="Detectivo",(J55-(J55*T58)),IF(R58="Correctivo",(J55))))</f>
        <v>0.44</v>
      </c>
      <c r="AA58" s="299"/>
      <c r="AB58" s="299"/>
      <c r="AC58" s="162" t="str">
        <f t="shared" si="31"/>
        <v>Moderado</v>
      </c>
      <c r="AD58" s="162">
        <f t="shared" si="33"/>
        <v>0.6</v>
      </c>
      <c r="AE58" s="299"/>
      <c r="AF58" s="299"/>
      <c r="AG58" s="291"/>
      <c r="AH58" s="296"/>
      <c r="AI58" s="296"/>
      <c r="AJ58" s="296"/>
      <c r="AK58" s="296"/>
      <c r="AL58" s="296"/>
      <c r="AM58" s="296"/>
      <c r="AN58" s="296"/>
    </row>
    <row r="59" spans="1:40" ht="174" customHeight="1" x14ac:dyDescent="0.25">
      <c r="A59" s="296"/>
      <c r="B59" s="292"/>
      <c r="C59" s="296"/>
      <c r="D59" s="301"/>
      <c r="E59" s="296"/>
      <c r="F59" s="296"/>
      <c r="G59" s="296"/>
      <c r="H59" s="296"/>
      <c r="I59" s="302"/>
      <c r="J59" s="303"/>
      <c r="K59" s="296"/>
      <c r="L59" s="297"/>
      <c r="M59" s="297"/>
      <c r="N59" s="296"/>
      <c r="O59" s="161">
        <v>5</v>
      </c>
      <c r="P59" s="179" t="s">
        <v>173</v>
      </c>
      <c r="Q59" s="161" t="str">
        <f t="shared" si="30"/>
        <v>Probabilidad</v>
      </c>
      <c r="R59" s="161" t="s">
        <v>68</v>
      </c>
      <c r="S59" s="161" t="s">
        <v>69</v>
      </c>
      <c r="T59" s="162">
        <f>VLOOKUP(R59&amp;S59,Hoja1!$Q$4:$R$9,2,0)</f>
        <v>0.45</v>
      </c>
      <c r="U59" s="161" t="s">
        <v>70</v>
      </c>
      <c r="V59" s="161" t="s">
        <v>71</v>
      </c>
      <c r="W59" s="161" t="s">
        <v>72</v>
      </c>
      <c r="X59" s="162">
        <f t="shared" si="32"/>
        <v>0.36000000000000004</v>
      </c>
      <c r="Y59" s="162" t="str">
        <f>IF(Z59&lt;=20%,'Tabla probabilidad'!$B$5,IF(Z59&lt;=40%,'Tabla probabilidad'!$B$6,IF(Z59&lt;=60%,'Tabla probabilidad'!$B$7,IF(Z59&lt;=80%,'Tabla probabilidad'!$B$8,IF(Z59&lt;=100%,'Tabla probabilidad'!$B$9)))))</f>
        <v>Media</v>
      </c>
      <c r="Z59" s="162">
        <f>IF(R59="Preventivo",(J55-(J55*T59)),IF(R59="Detectivo",(J55-(J55*T59)),IF(R59="Correctivo",(J55))))</f>
        <v>0.44</v>
      </c>
      <c r="AA59" s="300"/>
      <c r="AB59" s="300"/>
      <c r="AC59" s="162" t="str">
        <f t="shared" si="31"/>
        <v>Moderado</v>
      </c>
      <c r="AD59" s="162">
        <f t="shared" si="33"/>
        <v>0.6</v>
      </c>
      <c r="AE59" s="300"/>
      <c r="AF59" s="300"/>
      <c r="AG59" s="292"/>
      <c r="AH59" s="296"/>
      <c r="AI59" s="296"/>
      <c r="AJ59" s="296"/>
      <c r="AK59" s="296"/>
      <c r="AL59" s="296"/>
      <c r="AM59" s="296"/>
      <c r="AN59" s="296"/>
    </row>
    <row r="60" spans="1:40" ht="42.75" customHeight="1" x14ac:dyDescent="0.25"/>
  </sheetData>
  <mergeCells count="306">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 ref="AM55:AM59"/>
    <mergeCell ref="AN55:AN59"/>
    <mergeCell ref="K55:K59"/>
    <mergeCell ref="L55:L59"/>
    <mergeCell ref="M55:M59"/>
    <mergeCell ref="N55:N59"/>
    <mergeCell ref="AA55:AA59"/>
    <mergeCell ref="AB55:AB59"/>
    <mergeCell ref="AE55:AE59"/>
    <mergeCell ref="AF55:AF59"/>
    <mergeCell ref="AG55:AG59"/>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40:A44"/>
    <mergeCell ref="C40:C44"/>
    <mergeCell ref="D40:D44"/>
    <mergeCell ref="E40:E44"/>
    <mergeCell ref="F40:F44"/>
    <mergeCell ref="G40:G44"/>
    <mergeCell ref="H40:H44"/>
    <mergeCell ref="I40:I44"/>
    <mergeCell ref="J40:J44"/>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s>
  <conditionalFormatting sqref="I10">
    <cfRule type="containsText" dxfId="2633" priority="665" operator="containsText" text="Muy Baja">
      <formula>NOT(ISERROR(SEARCH("Muy Baja",I10)))</formula>
    </cfRule>
    <cfRule type="containsText" dxfId="2632" priority="666" operator="containsText" text="Baja">
      <formula>NOT(ISERROR(SEARCH("Baja",I10)))</formula>
    </cfRule>
    <cfRule type="containsText" dxfId="2631" priority="790" operator="containsText" text="Muy Alta">
      <formula>NOT(ISERROR(SEARCH("Muy Alta",I10)))</formula>
    </cfRule>
    <cfRule type="containsText" dxfId="2630" priority="791" operator="containsText" text="Alta">
      <formula>NOT(ISERROR(SEARCH("Alta",I10)))</formula>
    </cfRule>
    <cfRule type="containsText" dxfId="2629" priority="792" operator="containsText" text="Media">
      <formula>NOT(ISERROR(SEARCH("Media",I10)))</formula>
    </cfRule>
    <cfRule type="containsText" dxfId="2628" priority="793" operator="containsText" text="Media">
      <formula>NOT(ISERROR(SEARCH("Media",I10)))</formula>
    </cfRule>
    <cfRule type="containsText" dxfId="2627" priority="794" operator="containsText" text="Media">
      <formula>NOT(ISERROR(SEARCH("Media",I10)))</formula>
    </cfRule>
    <cfRule type="containsText" dxfId="2626" priority="797" operator="containsText" text="Muy Baja">
      <formula>NOT(ISERROR(SEARCH("Muy Baja",I10)))</formula>
    </cfRule>
    <cfRule type="containsText" dxfId="2625" priority="798" operator="containsText" text="Baja">
      <formula>NOT(ISERROR(SEARCH("Baja",I10)))</formula>
    </cfRule>
    <cfRule type="containsText" dxfId="2624" priority="799" operator="containsText" text="Muy Baja">
      <formula>NOT(ISERROR(SEARCH("Muy Baja",I10)))</formula>
    </cfRule>
    <cfRule type="containsText" dxfId="2623" priority="800" operator="containsText" text="Muy Baja">
      <formula>NOT(ISERROR(SEARCH("Muy Baja",I10)))</formula>
    </cfRule>
    <cfRule type="containsText" dxfId="2622" priority="801" operator="containsText" text="Muy Baja">
      <formula>NOT(ISERROR(SEARCH("Muy Baja",I10)))</formula>
    </cfRule>
    <cfRule type="containsText" dxfId="2621" priority="802" operator="containsText" text="Muy Baja'Tabla probabilidad'!">
      <formula>NOT(ISERROR(SEARCH("Muy Baja'Tabla probabilidad'!",I10)))</formula>
    </cfRule>
    <cfRule type="containsText" dxfId="2620" priority="803" operator="containsText" text="Muy bajo">
      <formula>NOT(ISERROR(SEARCH("Muy bajo",I10)))</formula>
    </cfRule>
    <cfRule type="containsText" dxfId="2619" priority="812" operator="containsText" text="Alta">
      <formula>NOT(ISERROR(SEARCH("Alta",I10)))</formula>
    </cfRule>
    <cfRule type="containsText" dxfId="2618" priority="813" operator="containsText" text="Media">
      <formula>NOT(ISERROR(SEARCH("Media",I10)))</formula>
    </cfRule>
    <cfRule type="containsText" dxfId="2617" priority="814" operator="containsText" text="Baja">
      <formula>NOT(ISERROR(SEARCH("Baja",I10)))</formula>
    </cfRule>
    <cfRule type="containsText" dxfId="2616" priority="815" operator="containsText" text="Muy baja">
      <formula>NOT(ISERROR(SEARCH("Muy baja",I10)))</formula>
    </cfRule>
    <cfRule type="cellIs" dxfId="2615" priority="818" operator="between">
      <formula>1</formula>
      <formula>2</formula>
    </cfRule>
    <cfRule type="cellIs" dxfId="2614" priority="819" operator="between">
      <formula>0</formula>
      <formula>2</formula>
    </cfRule>
  </conditionalFormatting>
  <conditionalFormatting sqref="I10">
    <cfRule type="containsText" dxfId="2613" priority="668" operator="containsText" text="Muy Alta">
      <formula>NOT(ISERROR(SEARCH("Muy Alta",I10)))</formula>
    </cfRule>
  </conditionalFormatting>
  <conditionalFormatting sqref="L10">
    <cfRule type="containsText" dxfId="2612" priority="659" operator="containsText" text="Catastrófico">
      <formula>NOT(ISERROR(SEARCH("Catastrófico",L10)))</formula>
    </cfRule>
    <cfRule type="containsText" dxfId="2611" priority="660" operator="containsText" text="Mayor">
      <formula>NOT(ISERROR(SEARCH("Mayor",L10)))</formula>
    </cfRule>
    <cfRule type="containsText" dxfId="2610" priority="661" operator="containsText" text="Alta">
      <formula>NOT(ISERROR(SEARCH("Alta",L10)))</formula>
    </cfRule>
    <cfRule type="containsText" dxfId="2609" priority="662" operator="containsText" text="Moderado">
      <formula>NOT(ISERROR(SEARCH("Moderado",L10)))</formula>
    </cfRule>
    <cfRule type="containsText" dxfId="2608" priority="663" operator="containsText" text="Menor">
      <formula>NOT(ISERROR(SEARCH("Menor",L10)))</formula>
    </cfRule>
    <cfRule type="containsText" dxfId="2607" priority="664" operator="containsText" text="Leve">
      <formula>NOT(ISERROR(SEARCH("Leve",L10)))</formula>
    </cfRule>
  </conditionalFormatting>
  <conditionalFormatting sqref="N10 N15 N20 N40 N45 N25">
    <cfRule type="containsText" dxfId="2606" priority="654" operator="containsText" text="Extremo">
      <formula>NOT(ISERROR(SEARCH("Extremo",N10)))</formula>
    </cfRule>
    <cfRule type="containsText" dxfId="2605" priority="655" operator="containsText" text="Alto">
      <formula>NOT(ISERROR(SEARCH("Alto",N10)))</formula>
    </cfRule>
    <cfRule type="containsText" dxfId="2604" priority="656" operator="containsText" text="Bajo">
      <formula>NOT(ISERROR(SEARCH("Bajo",N10)))</formula>
    </cfRule>
    <cfRule type="containsText" dxfId="2603" priority="657" operator="containsText" text="Moderado">
      <formula>NOT(ISERROR(SEARCH("Moderado",N10)))</formula>
    </cfRule>
    <cfRule type="containsText" dxfId="2602" priority="658" operator="containsText" text="Extremo">
      <formula>NOT(ISERROR(SEARCH("Extremo",N10)))</formula>
    </cfRule>
  </conditionalFormatting>
  <conditionalFormatting sqref="M10">
    <cfRule type="containsText" dxfId="2601" priority="648" operator="containsText" text="Catastrófico">
      <formula>NOT(ISERROR(SEARCH("Catastrófico",M10)))</formula>
    </cfRule>
    <cfRule type="containsText" dxfId="2600" priority="649" operator="containsText" text="Mayor">
      <formula>NOT(ISERROR(SEARCH("Mayor",M10)))</formula>
    </cfRule>
    <cfRule type="containsText" dxfId="2599" priority="650" operator="containsText" text="Alta">
      <formula>NOT(ISERROR(SEARCH("Alta",M10)))</formula>
    </cfRule>
    <cfRule type="containsText" dxfId="2598" priority="651" operator="containsText" text="Moderado">
      <formula>NOT(ISERROR(SEARCH("Moderado",M10)))</formula>
    </cfRule>
    <cfRule type="containsText" dxfId="2597" priority="652" operator="containsText" text="Menor">
      <formula>NOT(ISERROR(SEARCH("Menor",M10)))</formula>
    </cfRule>
    <cfRule type="containsText" dxfId="2596" priority="653" operator="containsText" text="Leve">
      <formula>NOT(ISERROR(SEARCH("Leve",M10)))</formula>
    </cfRule>
  </conditionalFormatting>
  <conditionalFormatting sqref="Y10:Y14">
    <cfRule type="containsText" dxfId="2595" priority="582" operator="containsText" text="Muy Alta">
      <formula>NOT(ISERROR(SEARCH("Muy Alta",Y10)))</formula>
    </cfRule>
    <cfRule type="containsText" dxfId="2594" priority="583" operator="containsText" text="Alta">
      <formula>NOT(ISERROR(SEARCH("Alta",Y10)))</formula>
    </cfRule>
    <cfRule type="containsText" dxfId="2593" priority="584" operator="containsText" text="Media">
      <formula>NOT(ISERROR(SEARCH("Media",Y10)))</formula>
    </cfRule>
    <cfRule type="containsText" dxfId="2592" priority="585" operator="containsText" text="Muy Baja">
      <formula>NOT(ISERROR(SEARCH("Muy Baja",Y10)))</formula>
    </cfRule>
    <cfRule type="containsText" dxfId="2591" priority="586" operator="containsText" text="Baja">
      <formula>NOT(ISERROR(SEARCH("Baja",Y10)))</formula>
    </cfRule>
    <cfRule type="containsText" dxfId="2590" priority="587" operator="containsText" text="Muy Baja">
      <formula>NOT(ISERROR(SEARCH("Muy Baja",Y10)))</formula>
    </cfRule>
  </conditionalFormatting>
  <conditionalFormatting sqref="AC10:AC14">
    <cfRule type="containsText" dxfId="2589" priority="577" operator="containsText" text="Catastrófico">
      <formula>NOT(ISERROR(SEARCH("Catastrófico",AC10)))</formula>
    </cfRule>
    <cfRule type="containsText" dxfId="2588" priority="578" operator="containsText" text="Mayor">
      <formula>NOT(ISERROR(SEARCH("Mayor",AC10)))</formula>
    </cfRule>
    <cfRule type="containsText" dxfId="2587" priority="579" operator="containsText" text="Moderado">
      <formula>NOT(ISERROR(SEARCH("Moderado",AC10)))</formula>
    </cfRule>
    <cfRule type="containsText" dxfId="2586" priority="580" operator="containsText" text="Menor">
      <formula>NOT(ISERROR(SEARCH("Menor",AC10)))</formula>
    </cfRule>
    <cfRule type="containsText" dxfId="2585" priority="581" operator="containsText" text="Leve">
      <formula>NOT(ISERROR(SEARCH("Leve",AC10)))</formula>
    </cfRule>
  </conditionalFormatting>
  <conditionalFormatting sqref="AG10">
    <cfRule type="containsText" dxfId="2584" priority="568" operator="containsText" text="Extremo">
      <formula>NOT(ISERROR(SEARCH("Extremo",AG10)))</formula>
    </cfRule>
    <cfRule type="containsText" dxfId="2583" priority="569" operator="containsText" text="Alto">
      <formula>NOT(ISERROR(SEARCH("Alto",AG10)))</formula>
    </cfRule>
    <cfRule type="containsText" dxfId="2582" priority="570" operator="containsText" text="Moderado">
      <formula>NOT(ISERROR(SEARCH("Moderado",AG10)))</formula>
    </cfRule>
    <cfRule type="containsText" dxfId="2581" priority="571" operator="containsText" text="Menor">
      <formula>NOT(ISERROR(SEARCH("Menor",AG10)))</formula>
    </cfRule>
    <cfRule type="containsText" dxfId="2580" priority="572" operator="containsText" text="Bajo">
      <formula>NOT(ISERROR(SEARCH("Bajo",AG10)))</formula>
    </cfRule>
    <cfRule type="containsText" dxfId="2579" priority="573" operator="containsText" text="Moderado">
      <formula>NOT(ISERROR(SEARCH("Moderado",AG10)))</formula>
    </cfRule>
    <cfRule type="containsText" dxfId="2578" priority="574" operator="containsText" text="Extremo">
      <formula>NOT(ISERROR(SEARCH("Extremo",AG10)))</formula>
    </cfRule>
    <cfRule type="containsText" dxfId="2577" priority="575" operator="containsText" text="Baja">
      <formula>NOT(ISERROR(SEARCH("Baja",AG10)))</formula>
    </cfRule>
    <cfRule type="containsText" dxfId="2576" priority="576" operator="containsText" text="Alto">
      <formula>NOT(ISERROR(SEARCH("Alto",AG10)))</formula>
    </cfRule>
  </conditionalFormatting>
  <conditionalFormatting sqref="AA10:AA14">
    <cfRule type="containsText" dxfId="2575" priority="557" operator="containsText" text="Muy Alta">
      <formula>NOT(ISERROR(SEARCH("Muy Alta",AA10)))</formula>
    </cfRule>
    <cfRule type="containsText" dxfId="2574" priority="558" operator="containsText" text="Alta">
      <formula>NOT(ISERROR(SEARCH("Alta",AA10)))</formula>
    </cfRule>
    <cfRule type="containsText" dxfId="2573" priority="559" operator="containsText" text="Media">
      <formula>NOT(ISERROR(SEARCH("Media",AA10)))</formula>
    </cfRule>
    <cfRule type="containsText" dxfId="2572" priority="560" operator="containsText" text="Baja">
      <formula>NOT(ISERROR(SEARCH("Baja",AA10)))</formula>
    </cfRule>
    <cfRule type="containsText" dxfId="2571" priority="561" operator="containsText" text="Muy Baja">
      <formula>NOT(ISERROR(SEARCH("Muy Baja",AA10)))</formula>
    </cfRule>
  </conditionalFormatting>
  <conditionalFormatting sqref="AE10:AE14">
    <cfRule type="containsText" dxfId="2570" priority="552" operator="containsText" text="Catastrófico">
      <formula>NOT(ISERROR(SEARCH("Catastrófico",AE10)))</formula>
    </cfRule>
    <cfRule type="containsText" dxfId="2569" priority="553" operator="containsText" text="Moderado">
      <formula>NOT(ISERROR(SEARCH("Moderado",AE10)))</formula>
    </cfRule>
    <cfRule type="containsText" dxfId="2568" priority="554" operator="containsText" text="Menor">
      <formula>NOT(ISERROR(SEARCH("Menor",AE10)))</formula>
    </cfRule>
    <cfRule type="containsText" dxfId="2567" priority="555" operator="containsText" text="Leve">
      <formula>NOT(ISERROR(SEARCH("Leve",AE10)))</formula>
    </cfRule>
    <cfRule type="containsText" dxfId="2566" priority="556" operator="containsText" text="Mayor">
      <formula>NOT(ISERROR(SEARCH("Mayor",AE10)))</formula>
    </cfRule>
  </conditionalFormatting>
  <conditionalFormatting sqref="I15 I20 I40 I45 I25">
    <cfRule type="containsText" dxfId="2565" priority="529" operator="containsText" text="Muy Baja">
      <formula>NOT(ISERROR(SEARCH("Muy Baja",I15)))</formula>
    </cfRule>
    <cfRule type="containsText" dxfId="2564" priority="530" operator="containsText" text="Baja">
      <formula>NOT(ISERROR(SEARCH("Baja",I15)))</formula>
    </cfRule>
    <cfRule type="containsText" dxfId="2563" priority="532" operator="containsText" text="Muy Alta">
      <formula>NOT(ISERROR(SEARCH("Muy Alta",I15)))</formula>
    </cfRule>
    <cfRule type="containsText" dxfId="2562" priority="533" operator="containsText" text="Alta">
      <formula>NOT(ISERROR(SEARCH("Alta",I15)))</formula>
    </cfRule>
    <cfRule type="containsText" dxfId="2561" priority="534" operator="containsText" text="Media">
      <formula>NOT(ISERROR(SEARCH("Media",I15)))</formula>
    </cfRule>
    <cfRule type="containsText" dxfId="2560" priority="535" operator="containsText" text="Media">
      <formula>NOT(ISERROR(SEARCH("Media",I15)))</formula>
    </cfRule>
    <cfRule type="containsText" dxfId="2559" priority="536" operator="containsText" text="Media">
      <formula>NOT(ISERROR(SEARCH("Media",I15)))</formula>
    </cfRule>
    <cfRule type="containsText" dxfId="2558" priority="537" operator="containsText" text="Muy Baja">
      <formula>NOT(ISERROR(SEARCH("Muy Baja",I15)))</formula>
    </cfRule>
    <cfRule type="containsText" dxfId="2557" priority="538" operator="containsText" text="Baja">
      <formula>NOT(ISERROR(SEARCH("Baja",I15)))</formula>
    </cfRule>
    <cfRule type="containsText" dxfId="2556" priority="539" operator="containsText" text="Muy Baja">
      <formula>NOT(ISERROR(SEARCH("Muy Baja",I15)))</formula>
    </cfRule>
    <cfRule type="containsText" dxfId="2555" priority="540" operator="containsText" text="Muy Baja">
      <formula>NOT(ISERROR(SEARCH("Muy Baja",I15)))</formula>
    </cfRule>
    <cfRule type="containsText" dxfId="2554" priority="541" operator="containsText" text="Muy Baja">
      <formula>NOT(ISERROR(SEARCH("Muy Baja",I15)))</formula>
    </cfRule>
    <cfRule type="containsText" dxfId="2553" priority="542" operator="containsText" text="Muy Baja'Tabla probabilidad'!">
      <formula>NOT(ISERROR(SEARCH("Muy Baja'Tabla probabilidad'!",I15)))</formula>
    </cfRule>
    <cfRule type="containsText" dxfId="2552" priority="543" operator="containsText" text="Muy bajo">
      <formula>NOT(ISERROR(SEARCH("Muy bajo",I15)))</formula>
    </cfRule>
    <cfRule type="containsText" dxfId="2551" priority="544" operator="containsText" text="Alta">
      <formula>NOT(ISERROR(SEARCH("Alta",I15)))</formula>
    </cfRule>
    <cfRule type="containsText" dxfId="2550" priority="545" operator="containsText" text="Media">
      <formula>NOT(ISERROR(SEARCH("Media",I15)))</formula>
    </cfRule>
    <cfRule type="containsText" dxfId="2549" priority="546" operator="containsText" text="Baja">
      <formula>NOT(ISERROR(SEARCH("Baja",I15)))</formula>
    </cfRule>
    <cfRule type="containsText" dxfId="2548" priority="547" operator="containsText" text="Muy baja">
      <formula>NOT(ISERROR(SEARCH("Muy baja",I15)))</formula>
    </cfRule>
    <cfRule type="cellIs" dxfId="2547" priority="550" operator="between">
      <formula>1</formula>
      <formula>2</formula>
    </cfRule>
    <cfRule type="cellIs" dxfId="2546" priority="551" operator="between">
      <formula>0</formula>
      <formula>2</formula>
    </cfRule>
  </conditionalFormatting>
  <conditionalFormatting sqref="I15 I20 I40 I45 I25">
    <cfRule type="containsText" dxfId="2545" priority="531" operator="containsText" text="Muy Alta">
      <formula>NOT(ISERROR(SEARCH("Muy Alta",I15)))</formula>
    </cfRule>
  </conditionalFormatting>
  <conditionalFormatting sqref="Y15:Y19">
    <cfRule type="containsText" dxfId="2544" priority="523" operator="containsText" text="Muy Alta">
      <formula>NOT(ISERROR(SEARCH("Muy Alta",Y15)))</formula>
    </cfRule>
    <cfRule type="containsText" dxfId="2543" priority="524" operator="containsText" text="Alta">
      <formula>NOT(ISERROR(SEARCH("Alta",Y15)))</formula>
    </cfRule>
    <cfRule type="containsText" dxfId="2542" priority="525" operator="containsText" text="Media">
      <formula>NOT(ISERROR(SEARCH("Media",Y15)))</formula>
    </cfRule>
    <cfRule type="containsText" dxfId="2541" priority="526" operator="containsText" text="Muy Baja">
      <formula>NOT(ISERROR(SEARCH("Muy Baja",Y15)))</formula>
    </cfRule>
    <cfRule type="containsText" dxfId="2540" priority="527" operator="containsText" text="Baja">
      <formula>NOT(ISERROR(SEARCH("Baja",Y15)))</formula>
    </cfRule>
    <cfRule type="containsText" dxfId="2539" priority="528" operator="containsText" text="Muy Baja">
      <formula>NOT(ISERROR(SEARCH("Muy Baja",Y15)))</formula>
    </cfRule>
  </conditionalFormatting>
  <conditionalFormatting sqref="AC15:AC19">
    <cfRule type="containsText" dxfId="2538" priority="518" operator="containsText" text="Catastrófico">
      <formula>NOT(ISERROR(SEARCH("Catastrófico",AC15)))</formula>
    </cfRule>
    <cfRule type="containsText" dxfId="2537" priority="519" operator="containsText" text="Mayor">
      <formula>NOT(ISERROR(SEARCH("Mayor",AC15)))</formula>
    </cfRule>
    <cfRule type="containsText" dxfId="2536" priority="520" operator="containsText" text="Moderado">
      <formula>NOT(ISERROR(SEARCH("Moderado",AC15)))</formula>
    </cfRule>
    <cfRule type="containsText" dxfId="2535" priority="521" operator="containsText" text="Menor">
      <formula>NOT(ISERROR(SEARCH("Menor",AC15)))</formula>
    </cfRule>
    <cfRule type="containsText" dxfId="2534" priority="522" operator="containsText" text="Leve">
      <formula>NOT(ISERROR(SEARCH("Leve",AC15)))</formula>
    </cfRule>
  </conditionalFormatting>
  <conditionalFormatting sqref="AG15">
    <cfRule type="containsText" dxfId="2533" priority="509" operator="containsText" text="Extremo">
      <formula>NOT(ISERROR(SEARCH("Extremo",AG15)))</formula>
    </cfRule>
    <cfRule type="containsText" dxfId="2532" priority="510" operator="containsText" text="Alto">
      <formula>NOT(ISERROR(SEARCH("Alto",AG15)))</formula>
    </cfRule>
    <cfRule type="containsText" dxfId="2531" priority="511" operator="containsText" text="Moderado">
      <formula>NOT(ISERROR(SEARCH("Moderado",AG15)))</formula>
    </cfRule>
    <cfRule type="containsText" dxfId="2530" priority="512" operator="containsText" text="Menor">
      <formula>NOT(ISERROR(SEARCH("Menor",AG15)))</formula>
    </cfRule>
    <cfRule type="containsText" dxfId="2529" priority="513" operator="containsText" text="Bajo">
      <formula>NOT(ISERROR(SEARCH("Bajo",AG15)))</formula>
    </cfRule>
    <cfRule type="containsText" dxfId="2528" priority="514" operator="containsText" text="Moderado">
      <formula>NOT(ISERROR(SEARCH("Moderado",AG15)))</formula>
    </cfRule>
    <cfRule type="containsText" dxfId="2527" priority="515" operator="containsText" text="Extremo">
      <formula>NOT(ISERROR(SEARCH("Extremo",AG15)))</formula>
    </cfRule>
    <cfRule type="containsText" dxfId="2526" priority="516" operator="containsText" text="Baja">
      <formula>NOT(ISERROR(SEARCH("Baja",AG15)))</formula>
    </cfRule>
    <cfRule type="containsText" dxfId="2525" priority="517" operator="containsText" text="Alto">
      <formula>NOT(ISERROR(SEARCH("Alto",AG15)))</formula>
    </cfRule>
  </conditionalFormatting>
  <conditionalFormatting sqref="AA15:AA19">
    <cfRule type="containsText" dxfId="2524" priority="504" operator="containsText" text="Muy Alta">
      <formula>NOT(ISERROR(SEARCH("Muy Alta",AA15)))</formula>
    </cfRule>
    <cfRule type="containsText" dxfId="2523" priority="505" operator="containsText" text="Alta">
      <formula>NOT(ISERROR(SEARCH("Alta",AA15)))</formula>
    </cfRule>
    <cfRule type="containsText" dxfId="2522" priority="506" operator="containsText" text="Media">
      <formula>NOT(ISERROR(SEARCH("Media",AA15)))</formula>
    </cfRule>
    <cfRule type="containsText" dxfId="2521" priority="507" operator="containsText" text="Baja">
      <formula>NOT(ISERROR(SEARCH("Baja",AA15)))</formula>
    </cfRule>
    <cfRule type="containsText" dxfId="2520" priority="508" operator="containsText" text="Muy Baja">
      <formula>NOT(ISERROR(SEARCH("Muy Baja",AA15)))</formula>
    </cfRule>
  </conditionalFormatting>
  <conditionalFormatting sqref="AE15:AE19">
    <cfRule type="containsText" dxfId="2519" priority="499" operator="containsText" text="Catastrófico">
      <formula>NOT(ISERROR(SEARCH("Catastrófico",AE15)))</formula>
    </cfRule>
    <cfRule type="containsText" dxfId="2518" priority="500" operator="containsText" text="Moderado">
      <formula>NOT(ISERROR(SEARCH("Moderado",AE15)))</formula>
    </cfRule>
    <cfRule type="containsText" dxfId="2517" priority="501" operator="containsText" text="Menor">
      <formula>NOT(ISERROR(SEARCH("Menor",AE15)))</formula>
    </cfRule>
    <cfRule type="containsText" dxfId="2516" priority="502" operator="containsText" text="Leve">
      <formula>NOT(ISERROR(SEARCH("Leve",AE15)))</formula>
    </cfRule>
    <cfRule type="containsText" dxfId="2515" priority="503" operator="containsText" text="Mayor">
      <formula>NOT(ISERROR(SEARCH("Mayor",AE15)))</formula>
    </cfRule>
  </conditionalFormatting>
  <conditionalFormatting sqref="Y20:Y29">
    <cfRule type="containsText" dxfId="2514" priority="493" operator="containsText" text="Muy Alta">
      <formula>NOT(ISERROR(SEARCH("Muy Alta",Y20)))</formula>
    </cfRule>
    <cfRule type="containsText" dxfId="2513" priority="494" operator="containsText" text="Alta">
      <formula>NOT(ISERROR(SEARCH("Alta",Y20)))</formula>
    </cfRule>
    <cfRule type="containsText" dxfId="2512" priority="495" operator="containsText" text="Media">
      <formula>NOT(ISERROR(SEARCH("Media",Y20)))</formula>
    </cfRule>
    <cfRule type="containsText" dxfId="2511" priority="496" operator="containsText" text="Muy Baja">
      <formula>NOT(ISERROR(SEARCH("Muy Baja",Y20)))</formula>
    </cfRule>
    <cfRule type="containsText" dxfId="2510" priority="497" operator="containsText" text="Baja">
      <formula>NOT(ISERROR(SEARCH("Baja",Y20)))</formula>
    </cfRule>
    <cfRule type="containsText" dxfId="2509" priority="498" operator="containsText" text="Muy Baja">
      <formula>NOT(ISERROR(SEARCH("Muy Baja",Y20)))</formula>
    </cfRule>
  </conditionalFormatting>
  <conditionalFormatting sqref="AC20:AC29">
    <cfRule type="containsText" dxfId="2508" priority="488" operator="containsText" text="Catastrófico">
      <formula>NOT(ISERROR(SEARCH("Catastrófico",AC20)))</formula>
    </cfRule>
    <cfRule type="containsText" dxfId="2507" priority="489" operator="containsText" text="Mayor">
      <formula>NOT(ISERROR(SEARCH("Mayor",AC20)))</formula>
    </cfRule>
    <cfRule type="containsText" dxfId="2506" priority="490" operator="containsText" text="Moderado">
      <formula>NOT(ISERROR(SEARCH("Moderado",AC20)))</formula>
    </cfRule>
    <cfRule type="containsText" dxfId="2505" priority="491" operator="containsText" text="Menor">
      <formula>NOT(ISERROR(SEARCH("Menor",AC20)))</formula>
    </cfRule>
    <cfRule type="containsText" dxfId="2504" priority="492" operator="containsText" text="Leve">
      <formula>NOT(ISERROR(SEARCH("Leve",AC20)))</formula>
    </cfRule>
  </conditionalFormatting>
  <conditionalFormatting sqref="AG20 AG25">
    <cfRule type="containsText" dxfId="2503" priority="479" operator="containsText" text="Extremo">
      <formula>NOT(ISERROR(SEARCH("Extremo",AG20)))</formula>
    </cfRule>
    <cfRule type="containsText" dxfId="2502" priority="480" operator="containsText" text="Alto">
      <formula>NOT(ISERROR(SEARCH("Alto",AG20)))</formula>
    </cfRule>
    <cfRule type="containsText" dxfId="2501" priority="481" operator="containsText" text="Moderado">
      <formula>NOT(ISERROR(SEARCH("Moderado",AG20)))</formula>
    </cfRule>
    <cfRule type="containsText" dxfId="2500" priority="482" operator="containsText" text="Menor">
      <formula>NOT(ISERROR(SEARCH("Menor",AG20)))</formula>
    </cfRule>
    <cfRule type="containsText" dxfId="2499" priority="483" operator="containsText" text="Bajo">
      <formula>NOT(ISERROR(SEARCH("Bajo",AG20)))</formula>
    </cfRule>
    <cfRule type="containsText" dxfId="2498" priority="484" operator="containsText" text="Moderado">
      <formula>NOT(ISERROR(SEARCH("Moderado",AG20)))</formula>
    </cfRule>
    <cfRule type="containsText" dxfId="2497" priority="485" operator="containsText" text="Extremo">
      <formula>NOT(ISERROR(SEARCH("Extremo",AG20)))</formula>
    </cfRule>
    <cfRule type="containsText" dxfId="2496" priority="486" operator="containsText" text="Baja">
      <formula>NOT(ISERROR(SEARCH("Baja",AG20)))</formula>
    </cfRule>
    <cfRule type="containsText" dxfId="2495" priority="487" operator="containsText" text="Alto">
      <formula>NOT(ISERROR(SEARCH("Alto",AG20)))</formula>
    </cfRule>
  </conditionalFormatting>
  <conditionalFormatting sqref="AA20:AA29">
    <cfRule type="containsText" dxfId="2494" priority="474" operator="containsText" text="Muy Alta">
      <formula>NOT(ISERROR(SEARCH("Muy Alta",AA20)))</formula>
    </cfRule>
    <cfRule type="containsText" dxfId="2493" priority="475" operator="containsText" text="Alta">
      <formula>NOT(ISERROR(SEARCH("Alta",AA20)))</formula>
    </cfRule>
    <cfRule type="containsText" dxfId="2492" priority="476" operator="containsText" text="Media">
      <formula>NOT(ISERROR(SEARCH("Media",AA20)))</formula>
    </cfRule>
    <cfRule type="containsText" dxfId="2491" priority="477" operator="containsText" text="Baja">
      <formula>NOT(ISERROR(SEARCH("Baja",AA20)))</formula>
    </cfRule>
    <cfRule type="containsText" dxfId="2490" priority="478" operator="containsText" text="Muy Baja">
      <formula>NOT(ISERROR(SEARCH("Muy Baja",AA20)))</formula>
    </cfRule>
  </conditionalFormatting>
  <conditionalFormatting sqref="AE20:AE29">
    <cfRule type="containsText" dxfId="2489" priority="469" operator="containsText" text="Catastrófico">
      <formula>NOT(ISERROR(SEARCH("Catastrófico",AE20)))</formula>
    </cfRule>
    <cfRule type="containsText" dxfId="2488" priority="470" operator="containsText" text="Moderado">
      <formula>NOT(ISERROR(SEARCH("Moderado",AE20)))</formula>
    </cfRule>
    <cfRule type="containsText" dxfId="2487" priority="471" operator="containsText" text="Menor">
      <formula>NOT(ISERROR(SEARCH("Menor",AE20)))</formula>
    </cfRule>
    <cfRule type="containsText" dxfId="2486" priority="472" operator="containsText" text="Leve">
      <formula>NOT(ISERROR(SEARCH("Leve",AE20)))</formula>
    </cfRule>
    <cfRule type="containsText" dxfId="2485" priority="473" operator="containsText" text="Mayor">
      <formula>NOT(ISERROR(SEARCH("Mayor",AE20)))</formula>
    </cfRule>
  </conditionalFormatting>
  <conditionalFormatting sqref="Y40:Y44">
    <cfRule type="containsText" dxfId="2484" priority="463" operator="containsText" text="Muy Alta">
      <formula>NOT(ISERROR(SEARCH("Muy Alta",Y40)))</formula>
    </cfRule>
    <cfRule type="containsText" dxfId="2483" priority="464" operator="containsText" text="Alta">
      <formula>NOT(ISERROR(SEARCH("Alta",Y40)))</formula>
    </cfRule>
    <cfRule type="containsText" dxfId="2482" priority="465" operator="containsText" text="Media">
      <formula>NOT(ISERROR(SEARCH("Media",Y40)))</formula>
    </cfRule>
    <cfRule type="containsText" dxfId="2481" priority="466" operator="containsText" text="Muy Baja">
      <formula>NOT(ISERROR(SEARCH("Muy Baja",Y40)))</formula>
    </cfRule>
    <cfRule type="containsText" dxfId="2480" priority="467" operator="containsText" text="Baja">
      <formula>NOT(ISERROR(SEARCH("Baja",Y40)))</formula>
    </cfRule>
    <cfRule type="containsText" dxfId="2479" priority="468" operator="containsText" text="Muy Baja">
      <formula>NOT(ISERROR(SEARCH("Muy Baja",Y40)))</formula>
    </cfRule>
  </conditionalFormatting>
  <conditionalFormatting sqref="AC40:AC44">
    <cfRule type="containsText" dxfId="2478" priority="458" operator="containsText" text="Catastrófico">
      <formula>NOT(ISERROR(SEARCH("Catastrófico",AC40)))</formula>
    </cfRule>
    <cfRule type="containsText" dxfId="2477" priority="459" operator="containsText" text="Mayor">
      <formula>NOT(ISERROR(SEARCH("Mayor",AC40)))</formula>
    </cfRule>
    <cfRule type="containsText" dxfId="2476" priority="460" operator="containsText" text="Moderado">
      <formula>NOT(ISERROR(SEARCH("Moderado",AC40)))</formula>
    </cfRule>
    <cfRule type="containsText" dxfId="2475" priority="461" operator="containsText" text="Menor">
      <formula>NOT(ISERROR(SEARCH("Menor",AC40)))</formula>
    </cfRule>
    <cfRule type="containsText" dxfId="2474" priority="462" operator="containsText" text="Leve">
      <formula>NOT(ISERROR(SEARCH("Leve",AC40)))</formula>
    </cfRule>
  </conditionalFormatting>
  <conditionalFormatting sqref="AG40">
    <cfRule type="containsText" dxfId="2473" priority="449" operator="containsText" text="Extremo">
      <formula>NOT(ISERROR(SEARCH("Extremo",AG40)))</formula>
    </cfRule>
    <cfRule type="containsText" dxfId="2472" priority="450" operator="containsText" text="Alto">
      <formula>NOT(ISERROR(SEARCH("Alto",AG40)))</formula>
    </cfRule>
    <cfRule type="containsText" dxfId="2471" priority="451" operator="containsText" text="Moderado">
      <formula>NOT(ISERROR(SEARCH("Moderado",AG40)))</formula>
    </cfRule>
    <cfRule type="containsText" dxfId="2470" priority="452" operator="containsText" text="Menor">
      <formula>NOT(ISERROR(SEARCH("Menor",AG40)))</formula>
    </cfRule>
    <cfRule type="containsText" dxfId="2469" priority="453" operator="containsText" text="Bajo">
      <formula>NOT(ISERROR(SEARCH("Bajo",AG40)))</formula>
    </cfRule>
    <cfRule type="containsText" dxfId="2468" priority="454" operator="containsText" text="Moderado">
      <formula>NOT(ISERROR(SEARCH("Moderado",AG40)))</formula>
    </cfRule>
    <cfRule type="containsText" dxfId="2467" priority="455" operator="containsText" text="Extremo">
      <formula>NOT(ISERROR(SEARCH("Extremo",AG40)))</formula>
    </cfRule>
    <cfRule type="containsText" dxfId="2466" priority="456" operator="containsText" text="Baja">
      <formula>NOT(ISERROR(SEARCH("Baja",AG40)))</formula>
    </cfRule>
    <cfRule type="containsText" dxfId="2465" priority="457" operator="containsText" text="Alto">
      <formula>NOT(ISERROR(SEARCH("Alto",AG40)))</formula>
    </cfRule>
  </conditionalFormatting>
  <conditionalFormatting sqref="AA40:AA44">
    <cfRule type="containsText" dxfId="2464" priority="444" operator="containsText" text="Muy Alta">
      <formula>NOT(ISERROR(SEARCH("Muy Alta",AA40)))</formula>
    </cfRule>
    <cfRule type="containsText" dxfId="2463" priority="445" operator="containsText" text="Alta">
      <formula>NOT(ISERROR(SEARCH("Alta",AA40)))</formula>
    </cfRule>
    <cfRule type="containsText" dxfId="2462" priority="446" operator="containsText" text="Media">
      <formula>NOT(ISERROR(SEARCH("Media",AA40)))</formula>
    </cfRule>
    <cfRule type="containsText" dxfId="2461" priority="447" operator="containsText" text="Baja">
      <formula>NOT(ISERROR(SEARCH("Baja",AA40)))</formula>
    </cfRule>
    <cfRule type="containsText" dxfId="2460" priority="448" operator="containsText" text="Muy Baja">
      <formula>NOT(ISERROR(SEARCH("Muy Baja",AA40)))</formula>
    </cfRule>
  </conditionalFormatting>
  <conditionalFormatting sqref="AE40:AE44">
    <cfRule type="containsText" dxfId="2459" priority="439" operator="containsText" text="Catastrófico">
      <formula>NOT(ISERROR(SEARCH("Catastrófico",AE40)))</formula>
    </cfRule>
    <cfRule type="containsText" dxfId="2458" priority="440" operator="containsText" text="Moderado">
      <formula>NOT(ISERROR(SEARCH("Moderado",AE40)))</formula>
    </cfRule>
    <cfRule type="containsText" dxfId="2457" priority="441" operator="containsText" text="Menor">
      <formula>NOT(ISERROR(SEARCH("Menor",AE40)))</formula>
    </cfRule>
    <cfRule type="containsText" dxfId="2456" priority="442" operator="containsText" text="Leve">
      <formula>NOT(ISERROR(SEARCH("Leve",AE40)))</formula>
    </cfRule>
    <cfRule type="containsText" dxfId="2455" priority="443" operator="containsText" text="Mayor">
      <formula>NOT(ISERROR(SEARCH("Mayor",AE40)))</formula>
    </cfRule>
  </conditionalFormatting>
  <conditionalFormatting sqref="Y45:Y49">
    <cfRule type="containsText" dxfId="2454" priority="433" operator="containsText" text="Muy Alta">
      <formula>NOT(ISERROR(SEARCH("Muy Alta",Y45)))</formula>
    </cfRule>
    <cfRule type="containsText" dxfId="2453" priority="434" operator="containsText" text="Alta">
      <formula>NOT(ISERROR(SEARCH("Alta",Y45)))</formula>
    </cfRule>
    <cfRule type="containsText" dxfId="2452" priority="435" operator="containsText" text="Media">
      <formula>NOT(ISERROR(SEARCH("Media",Y45)))</formula>
    </cfRule>
    <cfRule type="containsText" dxfId="2451" priority="436" operator="containsText" text="Muy Baja">
      <formula>NOT(ISERROR(SEARCH("Muy Baja",Y45)))</formula>
    </cfRule>
    <cfRule type="containsText" dxfId="2450" priority="437" operator="containsText" text="Baja">
      <formula>NOT(ISERROR(SEARCH("Baja",Y45)))</formula>
    </cfRule>
    <cfRule type="containsText" dxfId="2449" priority="438" operator="containsText" text="Muy Baja">
      <formula>NOT(ISERROR(SEARCH("Muy Baja",Y45)))</formula>
    </cfRule>
  </conditionalFormatting>
  <conditionalFormatting sqref="AC45:AC49">
    <cfRule type="containsText" dxfId="2448" priority="428" operator="containsText" text="Catastrófico">
      <formula>NOT(ISERROR(SEARCH("Catastrófico",AC45)))</formula>
    </cfRule>
    <cfRule type="containsText" dxfId="2447" priority="429" operator="containsText" text="Mayor">
      <formula>NOT(ISERROR(SEARCH("Mayor",AC45)))</formula>
    </cfRule>
    <cfRule type="containsText" dxfId="2446" priority="430" operator="containsText" text="Moderado">
      <formula>NOT(ISERROR(SEARCH("Moderado",AC45)))</formula>
    </cfRule>
    <cfRule type="containsText" dxfId="2445" priority="431" operator="containsText" text="Menor">
      <formula>NOT(ISERROR(SEARCH("Menor",AC45)))</formula>
    </cfRule>
    <cfRule type="containsText" dxfId="2444" priority="432" operator="containsText" text="Leve">
      <formula>NOT(ISERROR(SEARCH("Leve",AC45)))</formula>
    </cfRule>
  </conditionalFormatting>
  <conditionalFormatting sqref="AG45">
    <cfRule type="containsText" dxfId="2443" priority="419" operator="containsText" text="Extremo">
      <formula>NOT(ISERROR(SEARCH("Extremo",AG45)))</formula>
    </cfRule>
    <cfRule type="containsText" dxfId="2442" priority="420" operator="containsText" text="Alto">
      <formula>NOT(ISERROR(SEARCH("Alto",AG45)))</formula>
    </cfRule>
    <cfRule type="containsText" dxfId="2441" priority="421" operator="containsText" text="Moderado">
      <formula>NOT(ISERROR(SEARCH("Moderado",AG45)))</formula>
    </cfRule>
    <cfRule type="containsText" dxfId="2440" priority="422" operator="containsText" text="Menor">
      <formula>NOT(ISERROR(SEARCH("Menor",AG45)))</formula>
    </cfRule>
    <cfRule type="containsText" dxfId="2439" priority="423" operator="containsText" text="Bajo">
      <formula>NOT(ISERROR(SEARCH("Bajo",AG45)))</formula>
    </cfRule>
    <cfRule type="containsText" dxfId="2438" priority="424" operator="containsText" text="Moderado">
      <formula>NOT(ISERROR(SEARCH("Moderado",AG45)))</formula>
    </cfRule>
    <cfRule type="containsText" dxfId="2437" priority="425" operator="containsText" text="Extremo">
      <formula>NOT(ISERROR(SEARCH("Extremo",AG45)))</formula>
    </cfRule>
    <cfRule type="containsText" dxfId="2436" priority="426" operator="containsText" text="Baja">
      <formula>NOT(ISERROR(SEARCH("Baja",AG45)))</formula>
    </cfRule>
    <cfRule type="containsText" dxfId="2435" priority="427" operator="containsText" text="Alto">
      <formula>NOT(ISERROR(SEARCH("Alto",AG45)))</formula>
    </cfRule>
  </conditionalFormatting>
  <conditionalFormatting sqref="AA45:AA49">
    <cfRule type="containsText" dxfId="2434" priority="414" operator="containsText" text="Muy Alta">
      <formula>NOT(ISERROR(SEARCH("Muy Alta",AA45)))</formula>
    </cfRule>
    <cfRule type="containsText" dxfId="2433" priority="415" operator="containsText" text="Alta">
      <formula>NOT(ISERROR(SEARCH("Alta",AA45)))</formula>
    </cfRule>
    <cfRule type="containsText" dxfId="2432" priority="416" operator="containsText" text="Media">
      <formula>NOT(ISERROR(SEARCH("Media",AA45)))</formula>
    </cfRule>
    <cfRule type="containsText" dxfId="2431" priority="417" operator="containsText" text="Baja">
      <formula>NOT(ISERROR(SEARCH("Baja",AA45)))</formula>
    </cfRule>
    <cfRule type="containsText" dxfId="2430" priority="418" operator="containsText" text="Muy Baja">
      <formula>NOT(ISERROR(SEARCH("Muy Baja",AA45)))</formula>
    </cfRule>
  </conditionalFormatting>
  <conditionalFormatting sqref="AE45:AE49">
    <cfRule type="containsText" dxfId="2429" priority="409" operator="containsText" text="Catastrófico">
      <formula>NOT(ISERROR(SEARCH("Catastrófico",AE45)))</formula>
    </cfRule>
    <cfRule type="containsText" dxfId="2428" priority="410" operator="containsText" text="Moderado">
      <formula>NOT(ISERROR(SEARCH("Moderado",AE45)))</formula>
    </cfRule>
    <cfRule type="containsText" dxfId="2427" priority="411" operator="containsText" text="Menor">
      <formula>NOT(ISERROR(SEARCH("Menor",AE45)))</formula>
    </cfRule>
    <cfRule type="containsText" dxfId="2426" priority="412" operator="containsText" text="Leve">
      <formula>NOT(ISERROR(SEARCH("Leve",AE45)))</formula>
    </cfRule>
    <cfRule type="containsText" dxfId="2425" priority="413" operator="containsText" text="Mayor">
      <formula>NOT(ISERROR(SEARCH("Mayor",AE45)))</formula>
    </cfRule>
  </conditionalFormatting>
  <conditionalFormatting sqref="N50 N55">
    <cfRule type="containsText" dxfId="2424" priority="398" operator="containsText" text="Extremo">
      <formula>NOT(ISERROR(SEARCH("Extremo",N50)))</formula>
    </cfRule>
    <cfRule type="containsText" dxfId="2423" priority="399" operator="containsText" text="Alto">
      <formula>NOT(ISERROR(SEARCH("Alto",N50)))</formula>
    </cfRule>
    <cfRule type="containsText" dxfId="2422" priority="400" operator="containsText" text="Bajo">
      <formula>NOT(ISERROR(SEARCH("Bajo",N50)))</formula>
    </cfRule>
    <cfRule type="containsText" dxfId="2421" priority="401" operator="containsText" text="Moderado">
      <formula>NOT(ISERROR(SEARCH("Moderado",N50)))</formula>
    </cfRule>
    <cfRule type="containsText" dxfId="2420" priority="402" operator="containsText" text="Extremo">
      <formula>NOT(ISERROR(SEARCH("Extremo",N50)))</formula>
    </cfRule>
  </conditionalFormatting>
  <conditionalFormatting sqref="I50 I55">
    <cfRule type="containsText" dxfId="2419" priority="369" operator="containsText" text="Muy Baja">
      <formula>NOT(ISERROR(SEARCH("Muy Baja",I50)))</formula>
    </cfRule>
    <cfRule type="containsText" dxfId="2418" priority="370" operator="containsText" text="Baja">
      <formula>NOT(ISERROR(SEARCH("Baja",I50)))</formula>
    </cfRule>
    <cfRule type="containsText" dxfId="2417" priority="372" operator="containsText" text="Muy Alta">
      <formula>NOT(ISERROR(SEARCH("Muy Alta",I50)))</formula>
    </cfRule>
    <cfRule type="containsText" dxfId="2416" priority="373" operator="containsText" text="Alta">
      <formula>NOT(ISERROR(SEARCH("Alta",I50)))</formula>
    </cfRule>
    <cfRule type="containsText" dxfId="2415" priority="374" operator="containsText" text="Media">
      <formula>NOT(ISERROR(SEARCH("Media",I50)))</formula>
    </cfRule>
    <cfRule type="containsText" dxfId="2414" priority="375" operator="containsText" text="Media">
      <formula>NOT(ISERROR(SEARCH("Media",I50)))</formula>
    </cfRule>
    <cfRule type="containsText" dxfId="2413" priority="376" operator="containsText" text="Media">
      <formula>NOT(ISERROR(SEARCH("Media",I50)))</formula>
    </cfRule>
    <cfRule type="containsText" dxfId="2412" priority="377" operator="containsText" text="Muy Baja">
      <formula>NOT(ISERROR(SEARCH("Muy Baja",I50)))</formula>
    </cfRule>
    <cfRule type="containsText" dxfId="2411" priority="378" operator="containsText" text="Baja">
      <formula>NOT(ISERROR(SEARCH("Baja",I50)))</formula>
    </cfRule>
    <cfRule type="containsText" dxfId="2410" priority="379" operator="containsText" text="Muy Baja">
      <formula>NOT(ISERROR(SEARCH("Muy Baja",I50)))</formula>
    </cfRule>
    <cfRule type="containsText" dxfId="2409" priority="380" operator="containsText" text="Muy Baja">
      <formula>NOT(ISERROR(SEARCH("Muy Baja",I50)))</formula>
    </cfRule>
    <cfRule type="containsText" dxfId="2408" priority="381" operator="containsText" text="Muy Baja">
      <formula>NOT(ISERROR(SEARCH("Muy Baja",I50)))</formula>
    </cfRule>
    <cfRule type="containsText" dxfId="2407" priority="382" operator="containsText" text="Muy Baja'Tabla probabilidad'!">
      <formula>NOT(ISERROR(SEARCH("Muy Baja'Tabla probabilidad'!",I50)))</formula>
    </cfRule>
    <cfRule type="containsText" dxfId="2406" priority="383" operator="containsText" text="Muy bajo">
      <formula>NOT(ISERROR(SEARCH("Muy bajo",I50)))</formula>
    </cfRule>
    <cfRule type="containsText" dxfId="2405" priority="384" operator="containsText" text="Alta">
      <formula>NOT(ISERROR(SEARCH("Alta",I50)))</formula>
    </cfRule>
    <cfRule type="containsText" dxfId="2404" priority="385" operator="containsText" text="Media">
      <formula>NOT(ISERROR(SEARCH("Media",I50)))</formula>
    </cfRule>
    <cfRule type="containsText" dxfId="2403" priority="386" operator="containsText" text="Baja">
      <formula>NOT(ISERROR(SEARCH("Baja",I50)))</formula>
    </cfRule>
    <cfRule type="containsText" dxfId="2402" priority="387" operator="containsText" text="Muy baja">
      <formula>NOT(ISERROR(SEARCH("Muy baja",I50)))</formula>
    </cfRule>
    <cfRule type="cellIs" dxfId="2401" priority="390" operator="between">
      <formula>1</formula>
      <formula>2</formula>
    </cfRule>
    <cfRule type="cellIs" dxfId="2400" priority="391" operator="between">
      <formula>0</formula>
      <formula>2</formula>
    </cfRule>
  </conditionalFormatting>
  <conditionalFormatting sqref="I50 I55">
    <cfRule type="containsText" dxfId="2399" priority="371" operator="containsText" text="Muy Alta">
      <formula>NOT(ISERROR(SEARCH("Muy Alta",I50)))</formula>
    </cfRule>
  </conditionalFormatting>
  <conditionalFormatting sqref="Y50:Y54">
    <cfRule type="containsText" dxfId="2398" priority="363" operator="containsText" text="Muy Alta">
      <formula>NOT(ISERROR(SEARCH("Muy Alta",Y50)))</formula>
    </cfRule>
    <cfRule type="containsText" dxfId="2397" priority="364" operator="containsText" text="Alta">
      <formula>NOT(ISERROR(SEARCH("Alta",Y50)))</formula>
    </cfRule>
    <cfRule type="containsText" dxfId="2396" priority="365" operator="containsText" text="Media">
      <formula>NOT(ISERROR(SEARCH("Media",Y50)))</formula>
    </cfRule>
    <cfRule type="containsText" dxfId="2395" priority="366" operator="containsText" text="Muy Baja">
      <formula>NOT(ISERROR(SEARCH("Muy Baja",Y50)))</formula>
    </cfRule>
    <cfRule type="containsText" dxfId="2394" priority="367" operator="containsText" text="Baja">
      <formula>NOT(ISERROR(SEARCH("Baja",Y50)))</formula>
    </cfRule>
    <cfRule type="containsText" dxfId="2393" priority="368" operator="containsText" text="Muy Baja">
      <formula>NOT(ISERROR(SEARCH("Muy Baja",Y50)))</formula>
    </cfRule>
  </conditionalFormatting>
  <conditionalFormatting sqref="AC50:AC54">
    <cfRule type="containsText" dxfId="2392" priority="358" operator="containsText" text="Catastrófico">
      <formula>NOT(ISERROR(SEARCH("Catastrófico",AC50)))</formula>
    </cfRule>
    <cfRule type="containsText" dxfId="2391" priority="359" operator="containsText" text="Mayor">
      <formula>NOT(ISERROR(SEARCH("Mayor",AC50)))</formula>
    </cfRule>
    <cfRule type="containsText" dxfId="2390" priority="360" operator="containsText" text="Moderado">
      <formula>NOT(ISERROR(SEARCH("Moderado",AC50)))</formula>
    </cfRule>
    <cfRule type="containsText" dxfId="2389" priority="361" operator="containsText" text="Menor">
      <formula>NOT(ISERROR(SEARCH("Menor",AC50)))</formula>
    </cfRule>
    <cfRule type="containsText" dxfId="2388" priority="362" operator="containsText" text="Leve">
      <formula>NOT(ISERROR(SEARCH("Leve",AC50)))</formula>
    </cfRule>
  </conditionalFormatting>
  <conditionalFormatting sqref="AG50">
    <cfRule type="containsText" dxfId="2387" priority="349" operator="containsText" text="Extremo">
      <formula>NOT(ISERROR(SEARCH("Extremo",AG50)))</formula>
    </cfRule>
    <cfRule type="containsText" dxfId="2386" priority="350" operator="containsText" text="Alto">
      <formula>NOT(ISERROR(SEARCH("Alto",AG50)))</formula>
    </cfRule>
    <cfRule type="containsText" dxfId="2385" priority="351" operator="containsText" text="Moderado">
      <formula>NOT(ISERROR(SEARCH("Moderado",AG50)))</formula>
    </cfRule>
    <cfRule type="containsText" dxfId="2384" priority="352" operator="containsText" text="Menor">
      <formula>NOT(ISERROR(SEARCH("Menor",AG50)))</formula>
    </cfRule>
    <cfRule type="containsText" dxfId="2383" priority="353" operator="containsText" text="Bajo">
      <formula>NOT(ISERROR(SEARCH("Bajo",AG50)))</formula>
    </cfRule>
    <cfRule type="containsText" dxfId="2382" priority="354" operator="containsText" text="Moderado">
      <formula>NOT(ISERROR(SEARCH("Moderado",AG50)))</formula>
    </cfRule>
    <cfRule type="containsText" dxfId="2381" priority="355" operator="containsText" text="Extremo">
      <formula>NOT(ISERROR(SEARCH("Extremo",AG50)))</formula>
    </cfRule>
    <cfRule type="containsText" dxfId="2380" priority="356" operator="containsText" text="Baja">
      <formula>NOT(ISERROR(SEARCH("Baja",AG50)))</formula>
    </cfRule>
    <cfRule type="containsText" dxfId="2379" priority="357" operator="containsText" text="Alto">
      <formula>NOT(ISERROR(SEARCH("Alto",AG50)))</formula>
    </cfRule>
  </conditionalFormatting>
  <conditionalFormatting sqref="AA50:AA54">
    <cfRule type="containsText" dxfId="2378" priority="344" operator="containsText" text="Muy Alta">
      <formula>NOT(ISERROR(SEARCH("Muy Alta",AA50)))</formula>
    </cfRule>
    <cfRule type="containsText" dxfId="2377" priority="345" operator="containsText" text="Alta">
      <formula>NOT(ISERROR(SEARCH("Alta",AA50)))</formula>
    </cfRule>
    <cfRule type="containsText" dxfId="2376" priority="346" operator="containsText" text="Media">
      <formula>NOT(ISERROR(SEARCH("Media",AA50)))</formula>
    </cfRule>
    <cfRule type="containsText" dxfId="2375" priority="347" operator="containsText" text="Baja">
      <formula>NOT(ISERROR(SEARCH("Baja",AA50)))</formula>
    </cfRule>
    <cfRule type="containsText" dxfId="2374" priority="348" operator="containsText" text="Muy Baja">
      <formula>NOT(ISERROR(SEARCH("Muy Baja",AA50)))</formula>
    </cfRule>
  </conditionalFormatting>
  <conditionalFormatting sqref="AE50:AE54">
    <cfRule type="containsText" dxfId="2373" priority="339" operator="containsText" text="Catastrófico">
      <formula>NOT(ISERROR(SEARCH("Catastrófico",AE50)))</formula>
    </cfRule>
    <cfRule type="containsText" dxfId="2372" priority="340" operator="containsText" text="Moderado">
      <formula>NOT(ISERROR(SEARCH("Moderado",AE50)))</formula>
    </cfRule>
    <cfRule type="containsText" dxfId="2371" priority="341" operator="containsText" text="Menor">
      <formula>NOT(ISERROR(SEARCH("Menor",AE50)))</formula>
    </cfRule>
    <cfRule type="containsText" dxfId="2370" priority="342" operator="containsText" text="Leve">
      <formula>NOT(ISERROR(SEARCH("Leve",AE50)))</formula>
    </cfRule>
    <cfRule type="containsText" dxfId="2369" priority="343" operator="containsText" text="Mayor">
      <formula>NOT(ISERROR(SEARCH("Mayor",AE50)))</formula>
    </cfRule>
  </conditionalFormatting>
  <conditionalFormatting sqref="Y55:Y59">
    <cfRule type="containsText" dxfId="2368" priority="273" operator="containsText" text="Muy Alta">
      <formula>NOT(ISERROR(SEARCH("Muy Alta",Y55)))</formula>
    </cfRule>
    <cfRule type="containsText" dxfId="2367" priority="274" operator="containsText" text="Alta">
      <formula>NOT(ISERROR(SEARCH("Alta",Y55)))</formula>
    </cfRule>
    <cfRule type="containsText" dxfId="2366" priority="275" operator="containsText" text="Media">
      <formula>NOT(ISERROR(SEARCH("Media",Y55)))</formula>
    </cfRule>
    <cfRule type="containsText" dxfId="2365" priority="276" operator="containsText" text="Muy Baja">
      <formula>NOT(ISERROR(SEARCH("Muy Baja",Y55)))</formula>
    </cfRule>
    <cfRule type="containsText" dxfId="2364" priority="277" operator="containsText" text="Baja">
      <formula>NOT(ISERROR(SEARCH("Baja",Y55)))</formula>
    </cfRule>
    <cfRule type="containsText" dxfId="2363" priority="278" operator="containsText" text="Muy Baja">
      <formula>NOT(ISERROR(SEARCH("Muy Baja",Y55)))</formula>
    </cfRule>
  </conditionalFormatting>
  <conditionalFormatting sqref="AC55:AC59">
    <cfRule type="containsText" dxfId="2362" priority="268" operator="containsText" text="Catastrófico">
      <formula>NOT(ISERROR(SEARCH("Catastrófico",AC55)))</formula>
    </cfRule>
    <cfRule type="containsText" dxfId="2361" priority="269" operator="containsText" text="Mayor">
      <formula>NOT(ISERROR(SEARCH("Mayor",AC55)))</formula>
    </cfRule>
    <cfRule type="containsText" dxfId="2360" priority="270" operator="containsText" text="Moderado">
      <formula>NOT(ISERROR(SEARCH("Moderado",AC55)))</formula>
    </cfRule>
    <cfRule type="containsText" dxfId="2359" priority="271" operator="containsText" text="Menor">
      <formula>NOT(ISERROR(SEARCH("Menor",AC55)))</formula>
    </cfRule>
    <cfRule type="containsText" dxfId="2358" priority="272" operator="containsText" text="Leve">
      <formula>NOT(ISERROR(SEARCH("Leve",AC55)))</formula>
    </cfRule>
  </conditionalFormatting>
  <conditionalFormatting sqref="AG55">
    <cfRule type="containsText" dxfId="2357" priority="259" operator="containsText" text="Extremo">
      <formula>NOT(ISERROR(SEARCH("Extremo",AG55)))</formula>
    </cfRule>
    <cfRule type="containsText" dxfId="2356" priority="260" operator="containsText" text="Alto">
      <formula>NOT(ISERROR(SEARCH("Alto",AG55)))</formula>
    </cfRule>
    <cfRule type="containsText" dxfId="2355" priority="261" operator="containsText" text="Moderado">
      <formula>NOT(ISERROR(SEARCH("Moderado",AG55)))</formula>
    </cfRule>
    <cfRule type="containsText" dxfId="2354" priority="262" operator="containsText" text="Menor">
      <formula>NOT(ISERROR(SEARCH("Menor",AG55)))</formula>
    </cfRule>
    <cfRule type="containsText" dxfId="2353" priority="263" operator="containsText" text="Bajo">
      <formula>NOT(ISERROR(SEARCH("Bajo",AG55)))</formula>
    </cfRule>
    <cfRule type="containsText" dxfId="2352" priority="264" operator="containsText" text="Moderado">
      <formula>NOT(ISERROR(SEARCH("Moderado",AG55)))</formula>
    </cfRule>
    <cfRule type="containsText" dxfId="2351" priority="265" operator="containsText" text="Extremo">
      <formula>NOT(ISERROR(SEARCH("Extremo",AG55)))</formula>
    </cfRule>
    <cfRule type="containsText" dxfId="2350" priority="266" operator="containsText" text="Baja">
      <formula>NOT(ISERROR(SEARCH("Baja",AG55)))</formula>
    </cfRule>
    <cfRule type="containsText" dxfId="2349" priority="267" operator="containsText" text="Alto">
      <formula>NOT(ISERROR(SEARCH("Alto",AG55)))</formula>
    </cfRule>
  </conditionalFormatting>
  <conditionalFormatting sqref="AA55:AA59">
    <cfRule type="containsText" dxfId="2348" priority="254" operator="containsText" text="Muy Alta">
      <formula>NOT(ISERROR(SEARCH("Muy Alta",AA55)))</formula>
    </cfRule>
    <cfRule type="containsText" dxfId="2347" priority="255" operator="containsText" text="Alta">
      <formula>NOT(ISERROR(SEARCH("Alta",AA55)))</formula>
    </cfRule>
    <cfRule type="containsText" dxfId="2346" priority="256" operator="containsText" text="Media">
      <formula>NOT(ISERROR(SEARCH("Media",AA55)))</formula>
    </cfRule>
    <cfRule type="containsText" dxfId="2345" priority="257" operator="containsText" text="Baja">
      <formula>NOT(ISERROR(SEARCH("Baja",AA55)))</formula>
    </cfRule>
    <cfRule type="containsText" dxfId="2344" priority="258" operator="containsText" text="Muy Baja">
      <formula>NOT(ISERROR(SEARCH("Muy Baja",AA55)))</formula>
    </cfRule>
  </conditionalFormatting>
  <conditionalFormatting sqref="AE55:AE59">
    <cfRule type="containsText" dxfId="2343" priority="249" operator="containsText" text="Catastrófico">
      <formula>NOT(ISERROR(SEARCH("Catastrófico",AE55)))</formula>
    </cfRule>
    <cfRule type="containsText" dxfId="2342" priority="250" operator="containsText" text="Moderado">
      <formula>NOT(ISERROR(SEARCH("Moderado",AE55)))</formula>
    </cfRule>
    <cfRule type="containsText" dxfId="2341" priority="251" operator="containsText" text="Menor">
      <formula>NOT(ISERROR(SEARCH("Menor",AE55)))</formula>
    </cfRule>
    <cfRule type="containsText" dxfId="2340" priority="252" operator="containsText" text="Leve">
      <formula>NOT(ISERROR(SEARCH("Leve",AE55)))</formula>
    </cfRule>
    <cfRule type="containsText" dxfId="2339" priority="253" operator="containsText" text="Mayor">
      <formula>NOT(ISERROR(SEARCH("Mayor",AE55)))</formula>
    </cfRule>
  </conditionalFormatting>
  <conditionalFormatting sqref="N30">
    <cfRule type="containsText" dxfId="2338" priority="244" operator="containsText" text="Extremo">
      <formula>NOT(ISERROR(SEARCH("Extremo",N30)))</formula>
    </cfRule>
    <cfRule type="containsText" dxfId="2337" priority="245" operator="containsText" text="Alto">
      <formula>NOT(ISERROR(SEARCH("Alto",N30)))</formula>
    </cfRule>
    <cfRule type="containsText" dxfId="2336" priority="246" operator="containsText" text="Bajo">
      <formula>NOT(ISERROR(SEARCH("Bajo",N30)))</formula>
    </cfRule>
    <cfRule type="containsText" dxfId="2335" priority="247" operator="containsText" text="Moderado">
      <formula>NOT(ISERROR(SEARCH("Moderado",N30)))</formula>
    </cfRule>
    <cfRule type="containsText" dxfId="2334" priority="248" operator="containsText" text="Extremo">
      <formula>NOT(ISERROR(SEARCH("Extremo",N30)))</formula>
    </cfRule>
  </conditionalFormatting>
  <conditionalFormatting sqref="I30">
    <cfRule type="containsText" dxfId="2333" priority="221" operator="containsText" text="Muy Baja">
      <formula>NOT(ISERROR(SEARCH("Muy Baja",I30)))</formula>
    </cfRule>
    <cfRule type="containsText" dxfId="2332" priority="222" operator="containsText" text="Baja">
      <formula>NOT(ISERROR(SEARCH("Baja",I30)))</formula>
    </cfRule>
    <cfRule type="containsText" dxfId="2331" priority="224" operator="containsText" text="Muy Alta">
      <formula>NOT(ISERROR(SEARCH("Muy Alta",I30)))</formula>
    </cfRule>
    <cfRule type="containsText" dxfId="2330" priority="225" operator="containsText" text="Alta">
      <formula>NOT(ISERROR(SEARCH("Alta",I30)))</formula>
    </cfRule>
    <cfRule type="containsText" dxfId="2329" priority="226" operator="containsText" text="Media">
      <formula>NOT(ISERROR(SEARCH("Media",I30)))</formula>
    </cfRule>
    <cfRule type="containsText" dxfId="2328" priority="227" operator="containsText" text="Media">
      <formula>NOT(ISERROR(SEARCH("Media",I30)))</formula>
    </cfRule>
    <cfRule type="containsText" dxfId="2327" priority="228" operator="containsText" text="Media">
      <formula>NOT(ISERROR(SEARCH("Media",I30)))</formula>
    </cfRule>
    <cfRule type="containsText" dxfId="2326" priority="229" operator="containsText" text="Muy Baja">
      <formula>NOT(ISERROR(SEARCH("Muy Baja",I30)))</formula>
    </cfRule>
    <cfRule type="containsText" dxfId="2325" priority="230" operator="containsText" text="Baja">
      <formula>NOT(ISERROR(SEARCH("Baja",I30)))</formula>
    </cfRule>
    <cfRule type="containsText" dxfId="2324" priority="231" operator="containsText" text="Muy Baja">
      <formula>NOT(ISERROR(SEARCH("Muy Baja",I30)))</formula>
    </cfRule>
    <cfRule type="containsText" dxfId="2323" priority="232" operator="containsText" text="Muy Baja">
      <formula>NOT(ISERROR(SEARCH("Muy Baja",I30)))</formula>
    </cfRule>
    <cfRule type="containsText" dxfId="2322" priority="233" operator="containsText" text="Muy Baja">
      <formula>NOT(ISERROR(SEARCH("Muy Baja",I30)))</formula>
    </cfRule>
    <cfRule type="containsText" dxfId="2321" priority="234" operator="containsText" text="Muy Baja'Tabla probabilidad'!">
      <formula>NOT(ISERROR(SEARCH("Muy Baja'Tabla probabilidad'!",I30)))</formula>
    </cfRule>
    <cfRule type="containsText" dxfId="2320" priority="235" operator="containsText" text="Muy bajo">
      <formula>NOT(ISERROR(SEARCH("Muy bajo",I30)))</formula>
    </cfRule>
    <cfRule type="containsText" dxfId="2319" priority="236" operator="containsText" text="Alta">
      <formula>NOT(ISERROR(SEARCH("Alta",I30)))</formula>
    </cfRule>
    <cfRule type="containsText" dxfId="2318" priority="237" operator="containsText" text="Media">
      <formula>NOT(ISERROR(SEARCH("Media",I30)))</formula>
    </cfRule>
    <cfRule type="containsText" dxfId="2317" priority="238" operator="containsText" text="Baja">
      <formula>NOT(ISERROR(SEARCH("Baja",I30)))</formula>
    </cfRule>
    <cfRule type="containsText" dxfId="2316" priority="239" operator="containsText" text="Muy baja">
      <formula>NOT(ISERROR(SEARCH("Muy baja",I30)))</formula>
    </cfRule>
    <cfRule type="cellIs" dxfId="2315" priority="242" operator="between">
      <formula>1</formula>
      <formula>2</formula>
    </cfRule>
    <cfRule type="cellIs" dxfId="2314" priority="243" operator="between">
      <formula>0</formula>
      <formula>2</formula>
    </cfRule>
  </conditionalFormatting>
  <conditionalFormatting sqref="I30">
    <cfRule type="containsText" dxfId="2313" priority="223" operator="containsText" text="Muy Alta">
      <formula>NOT(ISERROR(SEARCH("Muy Alta",I30)))</formula>
    </cfRule>
  </conditionalFormatting>
  <conditionalFormatting sqref="Y30:Y34">
    <cfRule type="containsText" dxfId="2312" priority="215" operator="containsText" text="Muy Alta">
      <formula>NOT(ISERROR(SEARCH("Muy Alta",Y30)))</formula>
    </cfRule>
    <cfRule type="containsText" dxfId="2311" priority="216" operator="containsText" text="Alta">
      <formula>NOT(ISERROR(SEARCH("Alta",Y30)))</formula>
    </cfRule>
    <cfRule type="containsText" dxfId="2310" priority="217" operator="containsText" text="Media">
      <formula>NOT(ISERROR(SEARCH("Media",Y30)))</formula>
    </cfRule>
    <cfRule type="containsText" dxfId="2309" priority="218" operator="containsText" text="Muy Baja">
      <formula>NOT(ISERROR(SEARCH("Muy Baja",Y30)))</formula>
    </cfRule>
    <cfRule type="containsText" dxfId="2308" priority="219" operator="containsText" text="Baja">
      <formula>NOT(ISERROR(SEARCH("Baja",Y30)))</formula>
    </cfRule>
    <cfRule type="containsText" dxfId="2307" priority="220" operator="containsText" text="Muy Baja">
      <formula>NOT(ISERROR(SEARCH("Muy Baja",Y30)))</formula>
    </cfRule>
  </conditionalFormatting>
  <conditionalFormatting sqref="AC30:AC34">
    <cfRule type="containsText" dxfId="2306" priority="210" operator="containsText" text="Catastrófico">
      <formula>NOT(ISERROR(SEARCH("Catastrófico",AC30)))</formula>
    </cfRule>
    <cfRule type="containsText" dxfId="2305" priority="211" operator="containsText" text="Mayor">
      <formula>NOT(ISERROR(SEARCH("Mayor",AC30)))</formula>
    </cfRule>
    <cfRule type="containsText" dxfId="2304" priority="212" operator="containsText" text="Moderado">
      <formula>NOT(ISERROR(SEARCH("Moderado",AC30)))</formula>
    </cfRule>
    <cfRule type="containsText" dxfId="2303" priority="213" operator="containsText" text="Menor">
      <formula>NOT(ISERROR(SEARCH("Menor",AC30)))</formula>
    </cfRule>
    <cfRule type="containsText" dxfId="2302" priority="214" operator="containsText" text="Leve">
      <formula>NOT(ISERROR(SEARCH("Leve",AC30)))</formula>
    </cfRule>
  </conditionalFormatting>
  <conditionalFormatting sqref="AG30">
    <cfRule type="containsText" dxfId="2301" priority="201" operator="containsText" text="Extremo">
      <formula>NOT(ISERROR(SEARCH("Extremo",AG30)))</formula>
    </cfRule>
    <cfRule type="containsText" dxfId="2300" priority="202" operator="containsText" text="Alto">
      <formula>NOT(ISERROR(SEARCH("Alto",AG30)))</formula>
    </cfRule>
    <cfRule type="containsText" dxfId="2299" priority="203" operator="containsText" text="Moderado">
      <formula>NOT(ISERROR(SEARCH("Moderado",AG30)))</formula>
    </cfRule>
    <cfRule type="containsText" dxfId="2298" priority="204" operator="containsText" text="Menor">
      <formula>NOT(ISERROR(SEARCH("Menor",AG30)))</formula>
    </cfRule>
    <cfRule type="containsText" dxfId="2297" priority="205" operator="containsText" text="Bajo">
      <formula>NOT(ISERROR(SEARCH("Bajo",AG30)))</formula>
    </cfRule>
    <cfRule type="containsText" dxfId="2296" priority="206" operator="containsText" text="Moderado">
      <formula>NOT(ISERROR(SEARCH("Moderado",AG30)))</formula>
    </cfRule>
    <cfRule type="containsText" dxfId="2295" priority="207" operator="containsText" text="Extremo">
      <formula>NOT(ISERROR(SEARCH("Extremo",AG30)))</formula>
    </cfRule>
    <cfRule type="containsText" dxfId="2294" priority="208" operator="containsText" text="Baja">
      <formula>NOT(ISERROR(SEARCH("Baja",AG30)))</formula>
    </cfRule>
    <cfRule type="containsText" dxfId="2293" priority="209" operator="containsText" text="Alto">
      <formula>NOT(ISERROR(SEARCH("Alto",AG30)))</formula>
    </cfRule>
  </conditionalFormatting>
  <conditionalFormatting sqref="AA30:AA34">
    <cfRule type="containsText" dxfId="2292" priority="196" operator="containsText" text="Muy Alta">
      <formula>NOT(ISERROR(SEARCH("Muy Alta",AA30)))</formula>
    </cfRule>
    <cfRule type="containsText" dxfId="2291" priority="197" operator="containsText" text="Alta">
      <formula>NOT(ISERROR(SEARCH("Alta",AA30)))</formula>
    </cfRule>
    <cfRule type="containsText" dxfId="2290" priority="198" operator="containsText" text="Media">
      <formula>NOT(ISERROR(SEARCH("Media",AA30)))</formula>
    </cfRule>
    <cfRule type="containsText" dxfId="2289" priority="199" operator="containsText" text="Baja">
      <formula>NOT(ISERROR(SEARCH("Baja",AA30)))</formula>
    </cfRule>
    <cfRule type="containsText" dxfId="2288" priority="200" operator="containsText" text="Muy Baja">
      <formula>NOT(ISERROR(SEARCH("Muy Baja",AA30)))</formula>
    </cfRule>
  </conditionalFormatting>
  <conditionalFormatting sqref="AE30:AE34">
    <cfRule type="containsText" dxfId="2287" priority="191" operator="containsText" text="Catastrófico">
      <formula>NOT(ISERROR(SEARCH("Catastrófico",AE30)))</formula>
    </cfRule>
    <cfRule type="containsText" dxfId="2286" priority="192" operator="containsText" text="Moderado">
      <formula>NOT(ISERROR(SEARCH("Moderado",AE30)))</formula>
    </cfRule>
    <cfRule type="containsText" dxfId="2285" priority="193" operator="containsText" text="Menor">
      <formula>NOT(ISERROR(SEARCH("Menor",AE30)))</formula>
    </cfRule>
    <cfRule type="containsText" dxfId="2284" priority="194" operator="containsText" text="Leve">
      <formula>NOT(ISERROR(SEARCH("Leve",AE30)))</formula>
    </cfRule>
    <cfRule type="containsText" dxfId="2283" priority="195" operator="containsText" text="Mayor">
      <formula>NOT(ISERROR(SEARCH("Mayor",AE30)))</formula>
    </cfRule>
  </conditionalFormatting>
  <conditionalFormatting sqref="N35">
    <cfRule type="containsText" dxfId="2282" priority="174" operator="containsText" text="Extremo">
      <formula>NOT(ISERROR(SEARCH("Extremo",N35)))</formula>
    </cfRule>
    <cfRule type="containsText" dxfId="2281" priority="175" operator="containsText" text="Alto">
      <formula>NOT(ISERROR(SEARCH("Alto",N35)))</formula>
    </cfRule>
    <cfRule type="containsText" dxfId="2280" priority="176" operator="containsText" text="Bajo">
      <formula>NOT(ISERROR(SEARCH("Bajo",N35)))</formula>
    </cfRule>
    <cfRule type="containsText" dxfId="2279" priority="177" operator="containsText" text="Moderado">
      <formula>NOT(ISERROR(SEARCH("Moderado",N35)))</formula>
    </cfRule>
    <cfRule type="containsText" dxfId="2278" priority="178" operator="containsText" text="Extremo">
      <formula>NOT(ISERROR(SEARCH("Extremo",N35)))</formula>
    </cfRule>
  </conditionalFormatting>
  <conditionalFormatting sqref="I35">
    <cfRule type="containsText" dxfId="2277" priority="151" operator="containsText" text="Muy Baja">
      <formula>NOT(ISERROR(SEARCH("Muy Baja",I35)))</formula>
    </cfRule>
    <cfRule type="containsText" dxfId="2276" priority="152" operator="containsText" text="Baja">
      <formula>NOT(ISERROR(SEARCH("Baja",I35)))</formula>
    </cfRule>
    <cfRule type="containsText" dxfId="2275" priority="154" operator="containsText" text="Muy Alta">
      <formula>NOT(ISERROR(SEARCH("Muy Alta",I35)))</formula>
    </cfRule>
    <cfRule type="containsText" dxfId="2274" priority="155" operator="containsText" text="Alta">
      <formula>NOT(ISERROR(SEARCH("Alta",I35)))</formula>
    </cfRule>
    <cfRule type="containsText" dxfId="2273" priority="156" operator="containsText" text="Media">
      <formula>NOT(ISERROR(SEARCH("Media",I35)))</formula>
    </cfRule>
    <cfRule type="containsText" dxfId="2272" priority="157" operator="containsText" text="Media">
      <formula>NOT(ISERROR(SEARCH("Media",I35)))</formula>
    </cfRule>
    <cfRule type="containsText" dxfId="2271" priority="158" operator="containsText" text="Media">
      <formula>NOT(ISERROR(SEARCH("Media",I35)))</formula>
    </cfRule>
    <cfRule type="containsText" dxfId="2270" priority="159" operator="containsText" text="Muy Baja">
      <formula>NOT(ISERROR(SEARCH("Muy Baja",I35)))</formula>
    </cfRule>
    <cfRule type="containsText" dxfId="2269" priority="160" operator="containsText" text="Baja">
      <formula>NOT(ISERROR(SEARCH("Baja",I35)))</formula>
    </cfRule>
    <cfRule type="containsText" dxfId="2268" priority="161" operator="containsText" text="Muy Baja">
      <formula>NOT(ISERROR(SEARCH("Muy Baja",I35)))</formula>
    </cfRule>
    <cfRule type="containsText" dxfId="2267" priority="162" operator="containsText" text="Muy Baja">
      <formula>NOT(ISERROR(SEARCH("Muy Baja",I35)))</formula>
    </cfRule>
    <cfRule type="containsText" dxfId="2266" priority="163" operator="containsText" text="Muy Baja">
      <formula>NOT(ISERROR(SEARCH("Muy Baja",I35)))</formula>
    </cfRule>
    <cfRule type="containsText" dxfId="2265" priority="164" operator="containsText" text="Muy Baja'Tabla probabilidad'!">
      <formula>NOT(ISERROR(SEARCH("Muy Baja'Tabla probabilidad'!",I35)))</formula>
    </cfRule>
    <cfRule type="containsText" dxfId="2264" priority="165" operator="containsText" text="Muy bajo">
      <formula>NOT(ISERROR(SEARCH("Muy bajo",I35)))</formula>
    </cfRule>
    <cfRule type="containsText" dxfId="2263" priority="166" operator="containsText" text="Alta">
      <formula>NOT(ISERROR(SEARCH("Alta",I35)))</formula>
    </cfRule>
    <cfRule type="containsText" dxfId="2262" priority="167" operator="containsText" text="Media">
      <formula>NOT(ISERROR(SEARCH("Media",I35)))</formula>
    </cfRule>
    <cfRule type="containsText" dxfId="2261" priority="168" operator="containsText" text="Baja">
      <formula>NOT(ISERROR(SEARCH("Baja",I35)))</formula>
    </cfRule>
    <cfRule type="containsText" dxfId="2260" priority="169" operator="containsText" text="Muy baja">
      <formula>NOT(ISERROR(SEARCH("Muy baja",I35)))</formula>
    </cfRule>
    <cfRule type="cellIs" dxfId="2259" priority="172" operator="between">
      <formula>1</formula>
      <formula>2</formula>
    </cfRule>
    <cfRule type="cellIs" dxfId="2258" priority="173" operator="between">
      <formula>0</formula>
      <formula>2</formula>
    </cfRule>
  </conditionalFormatting>
  <conditionalFormatting sqref="I35">
    <cfRule type="containsText" dxfId="2257" priority="153" operator="containsText" text="Muy Alta">
      <formula>NOT(ISERROR(SEARCH("Muy Alta",I35)))</formula>
    </cfRule>
  </conditionalFormatting>
  <conditionalFormatting sqref="Y35:Y39">
    <cfRule type="containsText" dxfId="2256" priority="145" operator="containsText" text="Muy Alta">
      <formula>NOT(ISERROR(SEARCH("Muy Alta",Y35)))</formula>
    </cfRule>
    <cfRule type="containsText" dxfId="2255" priority="146" operator="containsText" text="Alta">
      <formula>NOT(ISERROR(SEARCH("Alta",Y35)))</formula>
    </cfRule>
    <cfRule type="containsText" dxfId="2254" priority="147" operator="containsText" text="Media">
      <formula>NOT(ISERROR(SEARCH("Media",Y35)))</formula>
    </cfRule>
    <cfRule type="containsText" dxfId="2253" priority="148" operator="containsText" text="Muy Baja">
      <formula>NOT(ISERROR(SEARCH("Muy Baja",Y35)))</formula>
    </cfRule>
    <cfRule type="containsText" dxfId="2252" priority="149" operator="containsText" text="Baja">
      <formula>NOT(ISERROR(SEARCH("Baja",Y35)))</formula>
    </cfRule>
    <cfRule type="containsText" dxfId="2251" priority="150" operator="containsText" text="Muy Baja">
      <formula>NOT(ISERROR(SEARCH("Muy Baja",Y35)))</formula>
    </cfRule>
  </conditionalFormatting>
  <conditionalFormatting sqref="AC35:AC39">
    <cfRule type="containsText" dxfId="2250" priority="140" operator="containsText" text="Catastrófico">
      <formula>NOT(ISERROR(SEARCH("Catastrófico",AC35)))</formula>
    </cfRule>
    <cfRule type="containsText" dxfId="2249" priority="141" operator="containsText" text="Mayor">
      <formula>NOT(ISERROR(SEARCH("Mayor",AC35)))</formula>
    </cfRule>
    <cfRule type="containsText" dxfId="2248" priority="142" operator="containsText" text="Moderado">
      <formula>NOT(ISERROR(SEARCH("Moderado",AC35)))</formula>
    </cfRule>
    <cfRule type="containsText" dxfId="2247" priority="143" operator="containsText" text="Menor">
      <formula>NOT(ISERROR(SEARCH("Menor",AC35)))</formula>
    </cfRule>
    <cfRule type="containsText" dxfId="2246" priority="144" operator="containsText" text="Leve">
      <formula>NOT(ISERROR(SEARCH("Leve",AC35)))</formula>
    </cfRule>
  </conditionalFormatting>
  <conditionalFormatting sqref="AG35">
    <cfRule type="containsText" dxfId="2245" priority="131" operator="containsText" text="Extremo">
      <formula>NOT(ISERROR(SEARCH("Extremo",AG35)))</formula>
    </cfRule>
    <cfRule type="containsText" dxfId="2244" priority="132" operator="containsText" text="Alto">
      <formula>NOT(ISERROR(SEARCH("Alto",AG35)))</formula>
    </cfRule>
    <cfRule type="containsText" dxfId="2243" priority="133" operator="containsText" text="Moderado">
      <formula>NOT(ISERROR(SEARCH("Moderado",AG35)))</formula>
    </cfRule>
    <cfRule type="containsText" dxfId="2242" priority="134" operator="containsText" text="Menor">
      <formula>NOT(ISERROR(SEARCH("Menor",AG35)))</formula>
    </cfRule>
    <cfRule type="containsText" dxfId="2241" priority="135" operator="containsText" text="Bajo">
      <formula>NOT(ISERROR(SEARCH("Bajo",AG35)))</formula>
    </cfRule>
    <cfRule type="containsText" dxfId="2240" priority="136" operator="containsText" text="Moderado">
      <formula>NOT(ISERROR(SEARCH("Moderado",AG35)))</formula>
    </cfRule>
    <cfRule type="containsText" dxfId="2239" priority="137" operator="containsText" text="Extremo">
      <formula>NOT(ISERROR(SEARCH("Extremo",AG35)))</formula>
    </cfRule>
    <cfRule type="containsText" dxfId="2238" priority="138" operator="containsText" text="Baja">
      <formula>NOT(ISERROR(SEARCH("Baja",AG35)))</formula>
    </cfRule>
    <cfRule type="containsText" dxfId="2237" priority="139" operator="containsText" text="Alto">
      <formula>NOT(ISERROR(SEARCH("Alto",AG35)))</formula>
    </cfRule>
  </conditionalFormatting>
  <conditionalFormatting sqref="AA35:AA39">
    <cfRule type="containsText" dxfId="2236" priority="126" operator="containsText" text="Muy Alta">
      <formula>NOT(ISERROR(SEARCH("Muy Alta",AA35)))</formula>
    </cfRule>
    <cfRule type="containsText" dxfId="2235" priority="127" operator="containsText" text="Alta">
      <formula>NOT(ISERROR(SEARCH("Alta",AA35)))</formula>
    </cfRule>
    <cfRule type="containsText" dxfId="2234" priority="128" operator="containsText" text="Media">
      <formula>NOT(ISERROR(SEARCH("Media",AA35)))</formula>
    </cfRule>
    <cfRule type="containsText" dxfId="2233" priority="129" operator="containsText" text="Baja">
      <formula>NOT(ISERROR(SEARCH("Baja",AA35)))</formula>
    </cfRule>
    <cfRule type="containsText" dxfId="2232" priority="130" operator="containsText" text="Muy Baja">
      <formula>NOT(ISERROR(SEARCH("Muy Baja",AA35)))</formula>
    </cfRule>
  </conditionalFormatting>
  <conditionalFormatting sqref="AE35:AE39">
    <cfRule type="containsText" dxfId="2231" priority="121" operator="containsText" text="Catastrófico">
      <formula>NOT(ISERROR(SEARCH("Catastrófico",AE35)))</formula>
    </cfRule>
    <cfRule type="containsText" dxfId="2230" priority="122" operator="containsText" text="Moderado">
      <formula>NOT(ISERROR(SEARCH("Moderado",AE35)))</formula>
    </cfRule>
    <cfRule type="containsText" dxfId="2229" priority="123" operator="containsText" text="Menor">
      <formula>NOT(ISERROR(SEARCH("Menor",AE35)))</formula>
    </cfRule>
    <cfRule type="containsText" dxfId="2228" priority="124" operator="containsText" text="Leve">
      <formula>NOT(ISERROR(SEARCH("Leve",AE35)))</formula>
    </cfRule>
    <cfRule type="containsText" dxfId="2227" priority="125" operator="containsText" text="Mayor">
      <formula>NOT(ISERROR(SEARCH("Mayor",AE35)))</formula>
    </cfRule>
  </conditionalFormatting>
  <conditionalFormatting sqref="L15">
    <cfRule type="containsText" dxfId="2226" priority="103" operator="containsText" text="Catastrófico">
      <formula>NOT(ISERROR(SEARCH("Catastrófico",L15)))</formula>
    </cfRule>
    <cfRule type="containsText" dxfId="2225" priority="104" operator="containsText" text="Mayor">
      <formula>NOT(ISERROR(SEARCH("Mayor",L15)))</formula>
    </cfRule>
    <cfRule type="containsText" dxfId="2224" priority="105" operator="containsText" text="Alta">
      <formula>NOT(ISERROR(SEARCH("Alta",L15)))</formula>
    </cfRule>
    <cfRule type="containsText" dxfId="2223" priority="106" operator="containsText" text="Moderado">
      <formula>NOT(ISERROR(SEARCH("Moderado",L15)))</formula>
    </cfRule>
    <cfRule type="containsText" dxfId="2222" priority="107" operator="containsText" text="Menor">
      <formula>NOT(ISERROR(SEARCH("Menor",L15)))</formula>
    </cfRule>
    <cfRule type="containsText" dxfId="2221" priority="108" operator="containsText" text="Leve">
      <formula>NOT(ISERROR(SEARCH("Leve",L15)))</formula>
    </cfRule>
  </conditionalFormatting>
  <conditionalFormatting sqref="M15">
    <cfRule type="containsText" dxfId="2220" priority="97" operator="containsText" text="Catastrófico">
      <formula>NOT(ISERROR(SEARCH("Catastrófico",M15)))</formula>
    </cfRule>
    <cfRule type="containsText" dxfId="2219" priority="98" operator="containsText" text="Mayor">
      <formula>NOT(ISERROR(SEARCH("Mayor",M15)))</formula>
    </cfRule>
    <cfRule type="containsText" dxfId="2218" priority="99" operator="containsText" text="Alta">
      <formula>NOT(ISERROR(SEARCH("Alta",M15)))</formula>
    </cfRule>
    <cfRule type="containsText" dxfId="2217" priority="100" operator="containsText" text="Moderado">
      <formula>NOT(ISERROR(SEARCH("Moderado",M15)))</formula>
    </cfRule>
    <cfRule type="containsText" dxfId="2216" priority="101" operator="containsText" text="Menor">
      <formula>NOT(ISERROR(SEARCH("Menor",M15)))</formula>
    </cfRule>
    <cfRule type="containsText" dxfId="2215" priority="102" operator="containsText" text="Leve">
      <formula>NOT(ISERROR(SEARCH("Leve",M15)))</formula>
    </cfRule>
  </conditionalFormatting>
  <conditionalFormatting sqref="L20">
    <cfRule type="containsText" dxfId="2214" priority="91" operator="containsText" text="Catastrófico">
      <formula>NOT(ISERROR(SEARCH("Catastrófico",L20)))</formula>
    </cfRule>
    <cfRule type="containsText" dxfId="2213" priority="92" operator="containsText" text="Mayor">
      <formula>NOT(ISERROR(SEARCH("Mayor",L20)))</formula>
    </cfRule>
    <cfRule type="containsText" dxfId="2212" priority="93" operator="containsText" text="Alta">
      <formula>NOT(ISERROR(SEARCH("Alta",L20)))</formula>
    </cfRule>
    <cfRule type="containsText" dxfId="2211" priority="94" operator="containsText" text="Moderado">
      <formula>NOT(ISERROR(SEARCH("Moderado",L20)))</formula>
    </cfRule>
    <cfRule type="containsText" dxfId="2210" priority="95" operator="containsText" text="Menor">
      <formula>NOT(ISERROR(SEARCH("Menor",L20)))</formula>
    </cfRule>
    <cfRule type="containsText" dxfId="2209" priority="96" operator="containsText" text="Leve">
      <formula>NOT(ISERROR(SEARCH("Leve",L20)))</formula>
    </cfRule>
  </conditionalFormatting>
  <conditionalFormatting sqref="M20">
    <cfRule type="containsText" dxfId="2208" priority="85" operator="containsText" text="Catastrófico">
      <formula>NOT(ISERROR(SEARCH("Catastrófico",M20)))</formula>
    </cfRule>
    <cfRule type="containsText" dxfId="2207" priority="86" operator="containsText" text="Mayor">
      <formula>NOT(ISERROR(SEARCH("Mayor",M20)))</formula>
    </cfRule>
    <cfRule type="containsText" dxfId="2206" priority="87" operator="containsText" text="Alta">
      <formula>NOT(ISERROR(SEARCH("Alta",M20)))</formula>
    </cfRule>
    <cfRule type="containsText" dxfId="2205" priority="88" operator="containsText" text="Moderado">
      <formula>NOT(ISERROR(SEARCH("Moderado",M20)))</formula>
    </cfRule>
    <cfRule type="containsText" dxfId="2204" priority="89" operator="containsText" text="Menor">
      <formula>NOT(ISERROR(SEARCH("Menor",M20)))</formula>
    </cfRule>
    <cfRule type="containsText" dxfId="2203" priority="90" operator="containsText" text="Leve">
      <formula>NOT(ISERROR(SEARCH("Leve",M20)))</formula>
    </cfRule>
  </conditionalFormatting>
  <conditionalFormatting sqref="L25">
    <cfRule type="containsText" dxfId="2202" priority="79" operator="containsText" text="Catastrófico">
      <formula>NOT(ISERROR(SEARCH("Catastrófico",L25)))</formula>
    </cfRule>
    <cfRule type="containsText" dxfId="2201" priority="80" operator="containsText" text="Mayor">
      <formula>NOT(ISERROR(SEARCH("Mayor",L25)))</formula>
    </cfRule>
    <cfRule type="containsText" dxfId="2200" priority="81" operator="containsText" text="Alta">
      <formula>NOT(ISERROR(SEARCH("Alta",L25)))</formula>
    </cfRule>
    <cfRule type="containsText" dxfId="2199" priority="82" operator="containsText" text="Moderado">
      <formula>NOT(ISERROR(SEARCH("Moderado",L25)))</formula>
    </cfRule>
    <cfRule type="containsText" dxfId="2198" priority="83" operator="containsText" text="Menor">
      <formula>NOT(ISERROR(SEARCH("Menor",L25)))</formula>
    </cfRule>
    <cfRule type="containsText" dxfId="2197" priority="84" operator="containsText" text="Leve">
      <formula>NOT(ISERROR(SEARCH("Leve",L25)))</formula>
    </cfRule>
  </conditionalFormatting>
  <conditionalFormatting sqref="M25">
    <cfRule type="containsText" dxfId="2196" priority="73" operator="containsText" text="Catastrófico">
      <formula>NOT(ISERROR(SEARCH("Catastrófico",M25)))</formula>
    </cfRule>
    <cfRule type="containsText" dxfId="2195" priority="74" operator="containsText" text="Mayor">
      <formula>NOT(ISERROR(SEARCH("Mayor",M25)))</formula>
    </cfRule>
    <cfRule type="containsText" dxfId="2194" priority="75" operator="containsText" text="Alta">
      <formula>NOT(ISERROR(SEARCH("Alta",M25)))</formula>
    </cfRule>
    <cfRule type="containsText" dxfId="2193" priority="76" operator="containsText" text="Moderado">
      <formula>NOT(ISERROR(SEARCH("Moderado",M25)))</formula>
    </cfRule>
    <cfRule type="containsText" dxfId="2192" priority="77" operator="containsText" text="Menor">
      <formula>NOT(ISERROR(SEARCH("Menor",M25)))</formula>
    </cfRule>
    <cfRule type="containsText" dxfId="2191" priority="78" operator="containsText" text="Leve">
      <formula>NOT(ISERROR(SEARCH("Leve",M25)))</formula>
    </cfRule>
  </conditionalFormatting>
  <conditionalFormatting sqref="L30">
    <cfRule type="containsText" dxfId="2190" priority="67" operator="containsText" text="Catastrófico">
      <formula>NOT(ISERROR(SEARCH("Catastrófico",L30)))</formula>
    </cfRule>
    <cfRule type="containsText" dxfId="2189" priority="68" operator="containsText" text="Mayor">
      <formula>NOT(ISERROR(SEARCH("Mayor",L30)))</formula>
    </cfRule>
    <cfRule type="containsText" dxfId="2188" priority="69" operator="containsText" text="Alta">
      <formula>NOT(ISERROR(SEARCH("Alta",L30)))</formula>
    </cfRule>
    <cfRule type="containsText" dxfId="2187" priority="70" operator="containsText" text="Moderado">
      <formula>NOT(ISERROR(SEARCH("Moderado",L30)))</formula>
    </cfRule>
    <cfRule type="containsText" dxfId="2186" priority="71" operator="containsText" text="Menor">
      <formula>NOT(ISERROR(SEARCH("Menor",L30)))</formula>
    </cfRule>
    <cfRule type="containsText" dxfId="2185" priority="72" operator="containsText" text="Leve">
      <formula>NOT(ISERROR(SEARCH("Leve",L30)))</formula>
    </cfRule>
  </conditionalFormatting>
  <conditionalFormatting sqref="M30">
    <cfRule type="containsText" dxfId="2184" priority="61" operator="containsText" text="Catastrófico">
      <formula>NOT(ISERROR(SEARCH("Catastrófico",M30)))</formula>
    </cfRule>
    <cfRule type="containsText" dxfId="2183" priority="62" operator="containsText" text="Mayor">
      <formula>NOT(ISERROR(SEARCH("Mayor",M30)))</formula>
    </cfRule>
    <cfRule type="containsText" dxfId="2182" priority="63" operator="containsText" text="Alta">
      <formula>NOT(ISERROR(SEARCH("Alta",M30)))</formula>
    </cfRule>
    <cfRule type="containsText" dxfId="2181" priority="64" operator="containsText" text="Moderado">
      <formula>NOT(ISERROR(SEARCH("Moderado",M30)))</formula>
    </cfRule>
    <cfRule type="containsText" dxfId="2180" priority="65" operator="containsText" text="Menor">
      <formula>NOT(ISERROR(SEARCH("Menor",M30)))</formula>
    </cfRule>
    <cfRule type="containsText" dxfId="2179" priority="66" operator="containsText" text="Leve">
      <formula>NOT(ISERROR(SEARCH("Leve",M30)))</formula>
    </cfRule>
  </conditionalFormatting>
  <conditionalFormatting sqref="L35">
    <cfRule type="containsText" dxfId="2178" priority="55" operator="containsText" text="Catastrófico">
      <formula>NOT(ISERROR(SEARCH("Catastrófico",L35)))</formula>
    </cfRule>
    <cfRule type="containsText" dxfId="2177" priority="56" operator="containsText" text="Mayor">
      <formula>NOT(ISERROR(SEARCH("Mayor",L35)))</formula>
    </cfRule>
    <cfRule type="containsText" dxfId="2176" priority="57" operator="containsText" text="Alta">
      <formula>NOT(ISERROR(SEARCH("Alta",L35)))</formula>
    </cfRule>
    <cfRule type="containsText" dxfId="2175" priority="58" operator="containsText" text="Moderado">
      <formula>NOT(ISERROR(SEARCH("Moderado",L35)))</formula>
    </cfRule>
    <cfRule type="containsText" dxfId="2174" priority="59" operator="containsText" text="Menor">
      <formula>NOT(ISERROR(SEARCH("Menor",L35)))</formula>
    </cfRule>
    <cfRule type="containsText" dxfId="2173" priority="60" operator="containsText" text="Leve">
      <formula>NOT(ISERROR(SEARCH("Leve",L35)))</formula>
    </cfRule>
  </conditionalFormatting>
  <conditionalFormatting sqref="M35">
    <cfRule type="containsText" dxfId="2172" priority="49" operator="containsText" text="Catastrófico">
      <formula>NOT(ISERROR(SEARCH("Catastrófico",M35)))</formula>
    </cfRule>
    <cfRule type="containsText" dxfId="2171" priority="50" operator="containsText" text="Mayor">
      <formula>NOT(ISERROR(SEARCH("Mayor",M35)))</formula>
    </cfRule>
    <cfRule type="containsText" dxfId="2170" priority="51" operator="containsText" text="Alta">
      <formula>NOT(ISERROR(SEARCH("Alta",M35)))</formula>
    </cfRule>
    <cfRule type="containsText" dxfId="2169" priority="52" operator="containsText" text="Moderado">
      <formula>NOT(ISERROR(SEARCH("Moderado",M35)))</formula>
    </cfRule>
    <cfRule type="containsText" dxfId="2168" priority="53" operator="containsText" text="Menor">
      <formula>NOT(ISERROR(SEARCH("Menor",M35)))</formula>
    </cfRule>
    <cfRule type="containsText" dxfId="2167" priority="54" operator="containsText" text="Leve">
      <formula>NOT(ISERROR(SEARCH("Leve",M35)))</formula>
    </cfRule>
  </conditionalFormatting>
  <conditionalFormatting sqref="L40">
    <cfRule type="containsText" dxfId="2166" priority="43" operator="containsText" text="Catastrófico">
      <formula>NOT(ISERROR(SEARCH("Catastrófico",L40)))</formula>
    </cfRule>
    <cfRule type="containsText" dxfId="2165" priority="44" operator="containsText" text="Mayor">
      <formula>NOT(ISERROR(SEARCH("Mayor",L40)))</formula>
    </cfRule>
    <cfRule type="containsText" dxfId="2164" priority="45" operator="containsText" text="Alta">
      <formula>NOT(ISERROR(SEARCH("Alta",L40)))</formula>
    </cfRule>
    <cfRule type="containsText" dxfId="2163" priority="46" operator="containsText" text="Moderado">
      <formula>NOT(ISERROR(SEARCH("Moderado",L40)))</formula>
    </cfRule>
    <cfRule type="containsText" dxfId="2162" priority="47" operator="containsText" text="Menor">
      <formula>NOT(ISERROR(SEARCH("Menor",L40)))</formula>
    </cfRule>
    <cfRule type="containsText" dxfId="2161" priority="48" operator="containsText" text="Leve">
      <formula>NOT(ISERROR(SEARCH("Leve",L40)))</formula>
    </cfRule>
  </conditionalFormatting>
  <conditionalFormatting sqref="M40">
    <cfRule type="containsText" dxfId="2160" priority="37" operator="containsText" text="Catastrófico">
      <formula>NOT(ISERROR(SEARCH("Catastrófico",M40)))</formula>
    </cfRule>
    <cfRule type="containsText" dxfId="2159" priority="38" operator="containsText" text="Mayor">
      <formula>NOT(ISERROR(SEARCH("Mayor",M40)))</formula>
    </cfRule>
    <cfRule type="containsText" dxfId="2158" priority="39" operator="containsText" text="Alta">
      <formula>NOT(ISERROR(SEARCH("Alta",M40)))</formula>
    </cfRule>
    <cfRule type="containsText" dxfId="2157" priority="40" operator="containsText" text="Moderado">
      <formula>NOT(ISERROR(SEARCH("Moderado",M40)))</formula>
    </cfRule>
    <cfRule type="containsText" dxfId="2156" priority="41" operator="containsText" text="Menor">
      <formula>NOT(ISERROR(SEARCH("Menor",M40)))</formula>
    </cfRule>
    <cfRule type="containsText" dxfId="2155" priority="42" operator="containsText" text="Leve">
      <formula>NOT(ISERROR(SEARCH("Leve",M40)))</formula>
    </cfRule>
  </conditionalFormatting>
  <conditionalFormatting sqref="L45">
    <cfRule type="containsText" dxfId="2154" priority="31" operator="containsText" text="Catastrófico">
      <formula>NOT(ISERROR(SEARCH("Catastrófico",L45)))</formula>
    </cfRule>
    <cfRule type="containsText" dxfId="2153" priority="32" operator="containsText" text="Mayor">
      <formula>NOT(ISERROR(SEARCH("Mayor",L45)))</formula>
    </cfRule>
    <cfRule type="containsText" dxfId="2152" priority="33" operator="containsText" text="Alta">
      <formula>NOT(ISERROR(SEARCH("Alta",L45)))</formula>
    </cfRule>
    <cfRule type="containsText" dxfId="2151" priority="34" operator="containsText" text="Moderado">
      <formula>NOT(ISERROR(SEARCH("Moderado",L45)))</formula>
    </cfRule>
    <cfRule type="containsText" dxfId="2150" priority="35" operator="containsText" text="Menor">
      <formula>NOT(ISERROR(SEARCH("Menor",L45)))</formula>
    </cfRule>
    <cfRule type="containsText" dxfId="2149" priority="36" operator="containsText" text="Leve">
      <formula>NOT(ISERROR(SEARCH("Leve",L45)))</formula>
    </cfRule>
  </conditionalFormatting>
  <conditionalFormatting sqref="M45">
    <cfRule type="containsText" dxfId="2148" priority="25" operator="containsText" text="Catastrófico">
      <formula>NOT(ISERROR(SEARCH("Catastrófico",M45)))</formula>
    </cfRule>
    <cfRule type="containsText" dxfId="2147" priority="26" operator="containsText" text="Mayor">
      <formula>NOT(ISERROR(SEARCH("Mayor",M45)))</formula>
    </cfRule>
    <cfRule type="containsText" dxfId="2146" priority="27" operator="containsText" text="Alta">
      <formula>NOT(ISERROR(SEARCH("Alta",M45)))</formula>
    </cfRule>
    <cfRule type="containsText" dxfId="2145" priority="28" operator="containsText" text="Moderado">
      <formula>NOT(ISERROR(SEARCH("Moderado",M45)))</formula>
    </cfRule>
    <cfRule type="containsText" dxfId="2144" priority="29" operator="containsText" text="Menor">
      <formula>NOT(ISERROR(SEARCH("Menor",M45)))</formula>
    </cfRule>
    <cfRule type="containsText" dxfId="2143" priority="30" operator="containsText" text="Leve">
      <formula>NOT(ISERROR(SEARCH("Leve",M45)))</formula>
    </cfRule>
  </conditionalFormatting>
  <conditionalFormatting sqref="L50">
    <cfRule type="containsText" dxfId="2142" priority="19" operator="containsText" text="Catastrófico">
      <formula>NOT(ISERROR(SEARCH("Catastrófico",L50)))</formula>
    </cfRule>
    <cfRule type="containsText" dxfId="2141" priority="20" operator="containsText" text="Mayor">
      <formula>NOT(ISERROR(SEARCH("Mayor",L50)))</formula>
    </cfRule>
    <cfRule type="containsText" dxfId="2140" priority="21" operator="containsText" text="Alta">
      <formula>NOT(ISERROR(SEARCH("Alta",L50)))</formula>
    </cfRule>
    <cfRule type="containsText" dxfId="2139" priority="22" operator="containsText" text="Moderado">
      <formula>NOT(ISERROR(SEARCH("Moderado",L50)))</formula>
    </cfRule>
    <cfRule type="containsText" dxfId="2138" priority="23" operator="containsText" text="Menor">
      <formula>NOT(ISERROR(SEARCH("Menor",L50)))</formula>
    </cfRule>
    <cfRule type="containsText" dxfId="2137" priority="24" operator="containsText" text="Leve">
      <formula>NOT(ISERROR(SEARCH("Leve",L50)))</formula>
    </cfRule>
  </conditionalFormatting>
  <conditionalFormatting sqref="M50">
    <cfRule type="containsText" dxfId="2136" priority="13" operator="containsText" text="Catastrófico">
      <formula>NOT(ISERROR(SEARCH("Catastrófico",M50)))</formula>
    </cfRule>
    <cfRule type="containsText" dxfId="2135" priority="14" operator="containsText" text="Mayor">
      <formula>NOT(ISERROR(SEARCH("Mayor",M50)))</formula>
    </cfRule>
    <cfRule type="containsText" dxfId="2134" priority="15" operator="containsText" text="Alta">
      <formula>NOT(ISERROR(SEARCH("Alta",M50)))</formula>
    </cfRule>
    <cfRule type="containsText" dxfId="2133" priority="16" operator="containsText" text="Moderado">
      <formula>NOT(ISERROR(SEARCH("Moderado",M50)))</formula>
    </cfRule>
    <cfRule type="containsText" dxfId="2132" priority="17" operator="containsText" text="Menor">
      <formula>NOT(ISERROR(SEARCH("Menor",M50)))</formula>
    </cfRule>
    <cfRule type="containsText" dxfId="2131" priority="18" operator="containsText" text="Leve">
      <formula>NOT(ISERROR(SEARCH("Leve",M50)))</formula>
    </cfRule>
  </conditionalFormatting>
  <conditionalFormatting sqref="L55">
    <cfRule type="containsText" dxfId="2130" priority="7" operator="containsText" text="Catastrófico">
      <formula>NOT(ISERROR(SEARCH("Catastrófico",L55)))</formula>
    </cfRule>
    <cfRule type="containsText" dxfId="2129" priority="8" operator="containsText" text="Mayor">
      <formula>NOT(ISERROR(SEARCH("Mayor",L55)))</formula>
    </cfRule>
    <cfRule type="containsText" dxfId="2128" priority="9" operator="containsText" text="Alta">
      <formula>NOT(ISERROR(SEARCH("Alta",L55)))</formula>
    </cfRule>
    <cfRule type="containsText" dxfId="2127" priority="10" operator="containsText" text="Moderado">
      <formula>NOT(ISERROR(SEARCH("Moderado",L55)))</formula>
    </cfRule>
    <cfRule type="containsText" dxfId="2126" priority="11" operator="containsText" text="Menor">
      <formula>NOT(ISERROR(SEARCH("Menor",L55)))</formula>
    </cfRule>
    <cfRule type="containsText" dxfId="2125" priority="12" operator="containsText" text="Leve">
      <formula>NOT(ISERROR(SEARCH("Leve",L55)))</formula>
    </cfRule>
  </conditionalFormatting>
  <conditionalFormatting sqref="M55">
    <cfRule type="containsText" dxfId="2124" priority="1" operator="containsText" text="Catastrófico">
      <formula>NOT(ISERROR(SEARCH("Catastrófico",M55)))</formula>
    </cfRule>
    <cfRule type="containsText" dxfId="2123" priority="2" operator="containsText" text="Mayor">
      <formula>NOT(ISERROR(SEARCH("Mayor",M55)))</formula>
    </cfRule>
    <cfRule type="containsText" dxfId="2122" priority="3" operator="containsText" text="Alta">
      <formula>NOT(ISERROR(SEARCH("Alta",M55)))</formula>
    </cfRule>
    <cfRule type="containsText" dxfId="2121" priority="4" operator="containsText" text="Moderado">
      <formula>NOT(ISERROR(SEARCH("Moderado",M55)))</formula>
    </cfRule>
    <cfRule type="containsText" dxfId="2120" priority="5" operator="containsText" text="Menor">
      <formula>NOT(ISERROR(SEARCH("Menor",M55)))</formula>
    </cfRule>
    <cfRule type="containsText" dxfId="2119" priority="6" operator="containsText" text="Leve">
      <formula>NOT(ISERROR(SEARCH("Leve",M55)))</formula>
    </cfRule>
  </conditionalFormatting>
  <dataValidations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AH45 AH15 AH35 AH40 AH20 AH25 AH30 AH50 AH55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zoomScale="112" zoomScaleNormal="112" workbookViewId="0">
      <selection activeCell="G19" sqref="G19"/>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67" t="s">
        <v>174</v>
      </c>
      <c r="C2" s="368"/>
      <c r="D2" s="368"/>
      <c r="E2" s="368"/>
      <c r="F2" s="368"/>
      <c r="G2" s="368"/>
      <c r="H2" s="369"/>
    </row>
    <row r="3" spans="2:8" ht="16.5" x14ac:dyDescent="0.25">
      <c r="B3" s="370" t="s">
        <v>175</v>
      </c>
      <c r="C3" s="371"/>
      <c r="D3" s="371"/>
      <c r="E3" s="371"/>
      <c r="F3" s="371"/>
      <c r="G3" s="371"/>
      <c r="H3" s="372"/>
    </row>
    <row r="4" spans="2:8" ht="88.5" customHeight="1" x14ac:dyDescent="0.25">
      <c r="B4" s="373" t="s">
        <v>176</v>
      </c>
      <c r="C4" s="374"/>
      <c r="D4" s="374"/>
      <c r="E4" s="374"/>
      <c r="F4" s="374"/>
      <c r="G4" s="374"/>
      <c r="H4" s="375"/>
    </row>
    <row r="5" spans="2:8" ht="16.5" x14ac:dyDescent="0.25">
      <c r="B5" s="8"/>
      <c r="C5" s="9"/>
      <c r="D5" s="9"/>
      <c r="E5" s="9"/>
      <c r="F5" s="9"/>
      <c r="G5" s="9"/>
      <c r="H5" s="10"/>
    </row>
    <row r="6" spans="2:8" ht="16.5" customHeight="1" x14ac:dyDescent="0.25">
      <c r="B6" s="376" t="s">
        <v>177</v>
      </c>
      <c r="C6" s="377"/>
      <c r="D6" s="377"/>
      <c r="E6" s="377"/>
      <c r="F6" s="377"/>
      <c r="G6" s="377"/>
      <c r="H6" s="378"/>
    </row>
    <row r="7" spans="2:8" ht="44.25" customHeight="1" x14ac:dyDescent="0.25">
      <c r="B7" s="376"/>
      <c r="C7" s="377"/>
      <c r="D7" s="377"/>
      <c r="E7" s="377"/>
      <c r="F7" s="377"/>
      <c r="G7" s="377"/>
      <c r="H7" s="378"/>
    </row>
    <row r="8" spans="2:8" ht="15.75" thickBot="1" x14ac:dyDescent="0.3">
      <c r="B8" s="11"/>
      <c r="C8" s="12"/>
      <c r="D8" s="13"/>
      <c r="E8" s="14"/>
      <c r="F8" s="14"/>
      <c r="G8" s="15"/>
      <c r="H8" s="16"/>
    </row>
    <row r="9" spans="2:8" ht="15.75" thickTop="1" x14ac:dyDescent="0.25">
      <c r="B9" s="11"/>
      <c r="C9" s="379" t="s">
        <v>178</v>
      </c>
      <c r="D9" s="380"/>
      <c r="E9" s="381" t="s">
        <v>179</v>
      </c>
      <c r="F9" s="382"/>
      <c r="G9" s="12"/>
      <c r="H9" s="16"/>
    </row>
    <row r="10" spans="2:8" ht="35.25" customHeight="1" x14ac:dyDescent="0.25">
      <c r="B10" s="11"/>
      <c r="C10" s="363" t="s">
        <v>180</v>
      </c>
      <c r="D10" s="364"/>
      <c r="E10" s="365" t="s">
        <v>181</v>
      </c>
      <c r="F10" s="366"/>
      <c r="G10" s="12"/>
      <c r="H10" s="16"/>
    </row>
    <row r="11" spans="2:8" ht="17.25" customHeight="1" x14ac:dyDescent="0.25">
      <c r="B11" s="11"/>
      <c r="C11" s="363" t="s">
        <v>182</v>
      </c>
      <c r="D11" s="364"/>
      <c r="E11" s="365" t="s">
        <v>183</v>
      </c>
      <c r="F11" s="366"/>
      <c r="G11" s="12"/>
      <c r="H11" s="16"/>
    </row>
    <row r="12" spans="2:8" ht="19.5" customHeight="1" x14ac:dyDescent="0.25">
      <c r="B12" s="11"/>
      <c r="C12" s="363" t="s">
        <v>184</v>
      </c>
      <c r="D12" s="364"/>
      <c r="E12" s="365" t="s">
        <v>185</v>
      </c>
      <c r="F12" s="366"/>
      <c r="G12" s="12"/>
      <c r="H12" s="16"/>
    </row>
    <row r="13" spans="2:8" ht="27" customHeight="1" x14ac:dyDescent="0.25">
      <c r="B13" s="11"/>
      <c r="C13" s="363" t="s">
        <v>186</v>
      </c>
      <c r="D13" s="364"/>
      <c r="E13" s="365" t="s">
        <v>187</v>
      </c>
      <c r="F13" s="366"/>
      <c r="G13" s="12"/>
      <c r="H13" s="16"/>
    </row>
    <row r="14" spans="2:8" ht="34.5" customHeight="1" x14ac:dyDescent="0.25">
      <c r="B14" s="11"/>
      <c r="C14" s="361" t="s">
        <v>28</v>
      </c>
      <c r="D14" s="362"/>
      <c r="E14" s="359" t="s">
        <v>188</v>
      </c>
      <c r="F14" s="360"/>
      <c r="G14" s="12"/>
      <c r="H14" s="16"/>
    </row>
    <row r="15" spans="2:8" ht="27.75" customHeight="1" x14ac:dyDescent="0.25">
      <c r="B15" s="11"/>
      <c r="C15" s="361" t="s">
        <v>29</v>
      </c>
      <c r="D15" s="362"/>
      <c r="E15" s="359" t="s">
        <v>189</v>
      </c>
      <c r="F15" s="360"/>
      <c r="G15" s="12"/>
      <c r="H15" s="16"/>
    </row>
    <row r="16" spans="2:8" ht="28.5" customHeight="1" x14ac:dyDescent="0.25">
      <c r="B16" s="11"/>
      <c r="C16" s="361" t="s">
        <v>30</v>
      </c>
      <c r="D16" s="362"/>
      <c r="E16" s="359" t="s">
        <v>190</v>
      </c>
      <c r="F16" s="360"/>
      <c r="G16" s="12"/>
      <c r="H16" s="16"/>
    </row>
    <row r="17" spans="2:8" ht="72.75" customHeight="1" x14ac:dyDescent="0.25">
      <c r="B17" s="11"/>
      <c r="C17" s="361" t="s">
        <v>31</v>
      </c>
      <c r="D17" s="362"/>
      <c r="E17" s="359" t="s">
        <v>191</v>
      </c>
      <c r="F17" s="360"/>
      <c r="G17" s="12"/>
      <c r="H17" s="16"/>
    </row>
    <row r="18" spans="2:8" ht="64.5" customHeight="1" x14ac:dyDescent="0.25">
      <c r="B18" s="11"/>
      <c r="C18" s="361" t="s">
        <v>32</v>
      </c>
      <c r="D18" s="362"/>
      <c r="E18" s="359" t="s">
        <v>192</v>
      </c>
      <c r="F18" s="360"/>
      <c r="G18" s="12"/>
      <c r="H18" s="16"/>
    </row>
    <row r="19" spans="2:8" ht="71.25" customHeight="1" x14ac:dyDescent="0.25">
      <c r="B19" s="11"/>
      <c r="C19" s="361" t="s">
        <v>193</v>
      </c>
      <c r="D19" s="362"/>
      <c r="E19" s="359" t="s">
        <v>194</v>
      </c>
      <c r="F19" s="360"/>
      <c r="G19" s="12"/>
      <c r="H19" s="16"/>
    </row>
    <row r="20" spans="2:8" ht="55.5" customHeight="1" x14ac:dyDescent="0.25">
      <c r="B20" s="11"/>
      <c r="C20" s="357" t="s">
        <v>195</v>
      </c>
      <c r="D20" s="358"/>
      <c r="E20" s="359" t="s">
        <v>196</v>
      </c>
      <c r="F20" s="360"/>
      <c r="G20" s="12"/>
      <c r="H20" s="16"/>
    </row>
    <row r="21" spans="2:8" ht="42" customHeight="1" x14ac:dyDescent="0.25">
      <c r="B21" s="11"/>
      <c r="C21" s="357" t="s">
        <v>38</v>
      </c>
      <c r="D21" s="358"/>
      <c r="E21" s="359" t="s">
        <v>197</v>
      </c>
      <c r="F21" s="360"/>
      <c r="G21" s="12"/>
      <c r="H21" s="16"/>
    </row>
    <row r="22" spans="2:8" ht="59.25" customHeight="1" x14ac:dyDescent="0.25">
      <c r="B22" s="11"/>
      <c r="C22" s="357" t="s">
        <v>40</v>
      </c>
      <c r="D22" s="358"/>
      <c r="E22" s="359" t="s">
        <v>198</v>
      </c>
      <c r="F22" s="360"/>
      <c r="G22" s="12"/>
      <c r="H22" s="16"/>
    </row>
    <row r="23" spans="2:8" ht="23.25" customHeight="1" x14ac:dyDescent="0.25">
      <c r="B23" s="11"/>
      <c r="C23" s="357" t="s">
        <v>41</v>
      </c>
      <c r="D23" s="358"/>
      <c r="E23" s="359" t="s">
        <v>199</v>
      </c>
      <c r="F23" s="360"/>
      <c r="G23" s="12"/>
      <c r="H23" s="16"/>
    </row>
    <row r="24" spans="2:8" ht="30.75" customHeight="1" x14ac:dyDescent="0.25">
      <c r="B24" s="11"/>
      <c r="C24" s="357" t="s">
        <v>200</v>
      </c>
      <c r="D24" s="358"/>
      <c r="E24" s="359" t="s">
        <v>201</v>
      </c>
      <c r="F24" s="360"/>
      <c r="G24" s="12"/>
      <c r="H24" s="16"/>
    </row>
    <row r="25" spans="2:8" ht="33" customHeight="1" x14ac:dyDescent="0.25">
      <c r="B25" s="11"/>
      <c r="C25" s="357" t="s">
        <v>202</v>
      </c>
      <c r="D25" s="358"/>
      <c r="E25" s="359" t="s">
        <v>203</v>
      </c>
      <c r="F25" s="360"/>
      <c r="G25" s="12"/>
      <c r="H25" s="16"/>
    </row>
    <row r="26" spans="2:8" ht="30" customHeight="1" x14ac:dyDescent="0.25">
      <c r="B26" s="11"/>
      <c r="C26" s="357" t="s">
        <v>204</v>
      </c>
      <c r="D26" s="358"/>
      <c r="E26" s="359" t="s">
        <v>205</v>
      </c>
      <c r="F26" s="360"/>
      <c r="G26" s="12"/>
      <c r="H26" s="16"/>
    </row>
    <row r="27" spans="2:8" ht="35.25" customHeight="1" x14ac:dyDescent="0.25">
      <c r="B27" s="11"/>
      <c r="C27" s="357" t="s">
        <v>206</v>
      </c>
      <c r="D27" s="358"/>
      <c r="E27" s="359" t="s">
        <v>207</v>
      </c>
      <c r="F27" s="360"/>
      <c r="G27" s="12"/>
      <c r="H27" s="16"/>
    </row>
    <row r="28" spans="2:8" ht="31.5" customHeight="1" x14ac:dyDescent="0.25">
      <c r="B28" s="11"/>
      <c r="C28" s="357" t="s">
        <v>208</v>
      </c>
      <c r="D28" s="358"/>
      <c r="E28" s="359" t="s">
        <v>209</v>
      </c>
      <c r="F28" s="360"/>
      <c r="G28" s="12"/>
      <c r="H28" s="16"/>
    </row>
    <row r="29" spans="2:8" ht="35.25" customHeight="1" x14ac:dyDescent="0.25">
      <c r="B29" s="11"/>
      <c r="C29" s="357" t="s">
        <v>210</v>
      </c>
      <c r="D29" s="358"/>
      <c r="E29" s="359" t="s">
        <v>211</v>
      </c>
      <c r="F29" s="360"/>
      <c r="G29" s="12"/>
      <c r="H29" s="16"/>
    </row>
    <row r="30" spans="2:8" ht="59.25" customHeight="1" x14ac:dyDescent="0.25">
      <c r="B30" s="11"/>
      <c r="C30" s="357" t="s">
        <v>212</v>
      </c>
      <c r="D30" s="358"/>
      <c r="E30" s="359" t="s">
        <v>213</v>
      </c>
      <c r="F30" s="360"/>
      <c r="G30" s="12"/>
      <c r="H30" s="16"/>
    </row>
    <row r="31" spans="2:8" ht="57" customHeight="1" x14ac:dyDescent="0.25">
      <c r="B31" s="11"/>
      <c r="C31" s="357" t="s">
        <v>47</v>
      </c>
      <c r="D31" s="358"/>
      <c r="E31" s="359" t="s">
        <v>214</v>
      </c>
      <c r="F31" s="360"/>
      <c r="G31" s="12"/>
      <c r="H31" s="16"/>
    </row>
    <row r="32" spans="2:8" ht="82.5" customHeight="1" x14ac:dyDescent="0.25">
      <c r="B32" s="11"/>
      <c r="C32" s="357" t="s">
        <v>215</v>
      </c>
      <c r="D32" s="358"/>
      <c r="E32" s="359" t="s">
        <v>216</v>
      </c>
      <c r="F32" s="360"/>
      <c r="G32" s="12"/>
      <c r="H32" s="16"/>
    </row>
    <row r="33" spans="2:8" ht="46.5" customHeight="1" x14ac:dyDescent="0.25">
      <c r="B33" s="11"/>
      <c r="C33" s="357" t="s">
        <v>52</v>
      </c>
      <c r="D33" s="358"/>
      <c r="E33" s="359" t="s">
        <v>217</v>
      </c>
      <c r="F33" s="360"/>
      <c r="G33" s="12"/>
      <c r="H33" s="16"/>
    </row>
    <row r="34" spans="2:8" ht="6.75" customHeight="1" thickBot="1" x14ac:dyDescent="0.3">
      <c r="B34" s="11"/>
      <c r="C34" s="353"/>
      <c r="D34" s="354"/>
      <c r="E34" s="355"/>
      <c r="F34" s="356"/>
      <c r="G34" s="12"/>
      <c r="H34" s="16"/>
    </row>
    <row r="35" spans="2:8" ht="15.75" thickTop="1" x14ac:dyDescent="0.25">
      <c r="B35" s="11"/>
      <c r="C35" s="17"/>
      <c r="D35" s="17"/>
      <c r="E35" s="18"/>
      <c r="F35" s="18"/>
      <c r="G35" s="12"/>
      <c r="H35" s="16"/>
    </row>
    <row r="36" spans="2:8" ht="21" customHeight="1" x14ac:dyDescent="0.25">
      <c r="B36" s="347" t="s">
        <v>218</v>
      </c>
      <c r="C36" s="348"/>
      <c r="D36" s="348"/>
      <c r="E36" s="348"/>
      <c r="F36" s="348"/>
      <c r="G36" s="348"/>
      <c r="H36" s="349"/>
    </row>
    <row r="37" spans="2:8" ht="20.25" customHeight="1" x14ac:dyDescent="0.25">
      <c r="B37" s="347" t="s">
        <v>219</v>
      </c>
      <c r="C37" s="348"/>
      <c r="D37" s="348"/>
      <c r="E37" s="348"/>
      <c r="F37" s="348"/>
      <c r="G37" s="348"/>
      <c r="H37" s="349"/>
    </row>
    <row r="38" spans="2:8" ht="20.25" customHeight="1" x14ac:dyDescent="0.25">
      <c r="B38" s="347" t="s">
        <v>220</v>
      </c>
      <c r="C38" s="348"/>
      <c r="D38" s="348"/>
      <c r="E38" s="348"/>
      <c r="F38" s="348"/>
      <c r="G38" s="348"/>
      <c r="H38" s="349"/>
    </row>
    <row r="39" spans="2:8" ht="21.75" customHeight="1" x14ac:dyDescent="0.25">
      <c r="B39" s="347" t="s">
        <v>221</v>
      </c>
      <c r="C39" s="348"/>
      <c r="D39" s="348"/>
      <c r="E39" s="348"/>
      <c r="F39" s="348"/>
      <c r="G39" s="348"/>
      <c r="H39" s="349"/>
    </row>
    <row r="40" spans="2:8" ht="22.5" customHeight="1" x14ac:dyDescent="0.25">
      <c r="B40" s="347" t="s">
        <v>222</v>
      </c>
      <c r="C40" s="348"/>
      <c r="D40" s="348"/>
      <c r="E40" s="348"/>
      <c r="F40" s="348"/>
      <c r="G40" s="348"/>
      <c r="H40" s="349"/>
    </row>
    <row r="41" spans="2:8" ht="32.25" customHeight="1" thickBot="1" x14ac:dyDescent="0.3">
      <c r="B41" s="350" t="s">
        <v>223</v>
      </c>
      <c r="C41" s="351"/>
      <c r="D41" s="351"/>
      <c r="E41" s="351"/>
      <c r="F41" s="351"/>
      <c r="G41" s="351"/>
      <c r="H41" s="352"/>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D0E3-D19D-434D-93ED-039539DE8F46}">
  <dimension ref="A1:K80"/>
  <sheetViews>
    <sheetView topLeftCell="A7" zoomScale="80" zoomScaleNormal="80" workbookViewId="0">
      <selection activeCell="B9" sqref="B9:E9"/>
    </sheetView>
  </sheetViews>
  <sheetFormatPr baseColWidth="10" defaultColWidth="10.5703125" defaultRowHeight="14.25" x14ac:dyDescent="0.2"/>
  <cols>
    <col min="1" max="1" width="35.85546875" style="133" customWidth="1"/>
    <col min="2" max="2" width="10.28515625" style="134" customWidth="1"/>
    <col min="3" max="3" width="44.28515625" style="87" customWidth="1"/>
    <col min="4" max="4" width="13" style="134" customWidth="1"/>
    <col min="5" max="5" width="43.42578125" style="87" customWidth="1"/>
    <col min="6" max="11" width="10.7109375" style="87" customWidth="1"/>
    <col min="12" max="16384" width="10.5703125" style="87"/>
  </cols>
  <sheetData>
    <row r="1" spans="1:10" ht="12.75" customHeight="1" x14ac:dyDescent="0.2">
      <c r="A1" s="103"/>
      <c r="B1" s="401" t="s">
        <v>224</v>
      </c>
      <c r="C1" s="401"/>
      <c r="D1" s="401"/>
      <c r="E1" s="104"/>
      <c r="F1" s="103"/>
      <c r="G1" s="103"/>
      <c r="I1" s="105"/>
    </row>
    <row r="2" spans="1:10" ht="12.75" customHeight="1" x14ac:dyDescent="0.2">
      <c r="A2" s="103"/>
      <c r="B2" s="401" t="s">
        <v>225</v>
      </c>
      <c r="C2" s="401"/>
      <c r="D2" s="401"/>
      <c r="E2" s="104"/>
      <c r="F2" s="103"/>
      <c r="G2" s="103"/>
      <c r="I2" s="105"/>
    </row>
    <row r="3" spans="1:10" ht="12.75" customHeight="1" x14ac:dyDescent="0.2">
      <c r="A3" s="103"/>
      <c r="B3" s="207"/>
      <c r="C3" s="207"/>
      <c r="D3" s="207"/>
      <c r="E3" s="104"/>
      <c r="F3" s="103"/>
      <c r="G3" s="103"/>
      <c r="I3" s="105"/>
    </row>
    <row r="4" spans="1:10" ht="12.75" customHeight="1" x14ac:dyDescent="0.2">
      <c r="A4" s="103"/>
      <c r="B4" s="207"/>
      <c r="C4" s="207"/>
      <c r="D4" s="207"/>
      <c r="E4" s="104"/>
      <c r="F4" s="103"/>
      <c r="G4" s="103"/>
      <c r="I4" s="105"/>
    </row>
    <row r="5" spans="1:10" ht="116.25" customHeight="1" x14ac:dyDescent="0.2">
      <c r="A5" s="106" t="s">
        <v>226</v>
      </c>
      <c r="B5" s="402" t="s">
        <v>227</v>
      </c>
      <c r="C5" s="402"/>
      <c r="D5" s="106" t="s">
        <v>228</v>
      </c>
      <c r="E5" s="107" t="s">
        <v>229</v>
      </c>
      <c r="F5" s="105"/>
      <c r="I5" s="108"/>
    </row>
    <row r="6" spans="1:10" ht="16.7" customHeight="1" x14ac:dyDescent="0.2">
      <c r="A6" s="93"/>
      <c r="B6" s="94"/>
      <c r="C6" s="94"/>
      <c r="D6" s="93"/>
      <c r="E6" s="92"/>
      <c r="I6" s="105"/>
    </row>
    <row r="7" spans="1:10" ht="54.75" customHeight="1" x14ac:dyDescent="0.2">
      <c r="A7" s="109" t="s">
        <v>230</v>
      </c>
      <c r="B7" s="403" t="s">
        <v>3</v>
      </c>
      <c r="C7" s="403"/>
      <c r="D7" s="403"/>
      <c r="E7" s="403"/>
    </row>
    <row r="8" spans="1:10" ht="13.35" customHeight="1" x14ac:dyDescent="0.2">
      <c r="A8" s="110"/>
      <c r="B8" s="110"/>
      <c r="D8" s="111"/>
      <c r="E8" s="111"/>
    </row>
    <row r="9" spans="1:10" ht="46.5" customHeight="1" x14ac:dyDescent="0.2">
      <c r="A9" s="112" t="s">
        <v>231</v>
      </c>
      <c r="B9" s="404" t="s">
        <v>18</v>
      </c>
      <c r="C9" s="404"/>
      <c r="D9" s="404"/>
      <c r="E9" s="404"/>
    </row>
    <row r="10" spans="1:10" ht="21" customHeight="1" x14ac:dyDescent="0.2">
      <c r="A10" s="110"/>
      <c r="B10" s="110"/>
      <c r="D10" s="111"/>
      <c r="E10" s="111"/>
    </row>
    <row r="11" spans="1:10" s="113" customFormat="1" ht="12.75" x14ac:dyDescent="0.2">
      <c r="A11" s="405" t="s">
        <v>232</v>
      </c>
      <c r="B11" s="405"/>
      <c r="C11" s="405"/>
      <c r="D11" s="405"/>
      <c r="E11" s="405"/>
      <c r="F11" s="406"/>
      <c r="G11" s="406"/>
      <c r="H11" s="406"/>
      <c r="I11" s="406"/>
      <c r="J11" s="406"/>
    </row>
    <row r="12" spans="1:10" s="113" customFormat="1" ht="12.75" customHeight="1" x14ac:dyDescent="0.2">
      <c r="A12" s="114" t="s">
        <v>233</v>
      </c>
      <c r="B12" s="114" t="s">
        <v>234</v>
      </c>
      <c r="C12" s="115" t="s">
        <v>235</v>
      </c>
      <c r="D12" s="115" t="s">
        <v>236</v>
      </c>
      <c r="E12" s="115" t="s">
        <v>237</v>
      </c>
      <c r="F12" s="210"/>
      <c r="G12" s="210"/>
      <c r="H12" s="211"/>
      <c r="I12" s="211"/>
      <c r="J12" s="211"/>
    </row>
    <row r="13" spans="1:10" s="113" customFormat="1" ht="12.75" customHeight="1" x14ac:dyDescent="0.2">
      <c r="A13" s="114"/>
      <c r="B13" s="114"/>
      <c r="C13" s="115"/>
      <c r="D13" s="115"/>
      <c r="E13" s="115"/>
      <c r="F13" s="210"/>
      <c r="G13" s="210"/>
      <c r="H13" s="211"/>
      <c r="I13" s="211"/>
      <c r="J13" s="211"/>
    </row>
    <row r="14" spans="1:10" s="113" customFormat="1" ht="38.25" x14ac:dyDescent="0.2">
      <c r="A14" s="387" t="s">
        <v>238</v>
      </c>
      <c r="B14" s="208">
        <v>1</v>
      </c>
      <c r="C14" s="116" t="s">
        <v>239</v>
      </c>
      <c r="D14" s="208">
        <v>1</v>
      </c>
      <c r="E14" s="116" t="s">
        <v>240</v>
      </c>
      <c r="F14" s="386"/>
      <c r="G14" s="212"/>
      <c r="H14" s="213"/>
      <c r="I14" s="214"/>
      <c r="J14" s="213"/>
    </row>
    <row r="15" spans="1:10" s="113" customFormat="1" ht="57.75" customHeight="1" x14ac:dyDescent="0.2">
      <c r="A15" s="387"/>
      <c r="B15" s="208">
        <v>2</v>
      </c>
      <c r="C15" s="122" t="s">
        <v>241</v>
      </c>
      <c r="D15" s="208">
        <v>2</v>
      </c>
      <c r="E15" s="122" t="s">
        <v>242</v>
      </c>
      <c r="F15" s="386"/>
      <c r="G15" s="212"/>
      <c r="H15" s="213"/>
      <c r="I15" s="214"/>
      <c r="J15" s="213"/>
    </row>
    <row r="16" spans="1:10" s="113" customFormat="1" ht="31.5" customHeight="1" x14ac:dyDescent="0.2">
      <c r="A16" s="387"/>
      <c r="B16" s="215">
        <v>3</v>
      </c>
      <c r="C16" s="116" t="s">
        <v>243</v>
      </c>
      <c r="D16" s="216">
        <v>3</v>
      </c>
      <c r="E16" s="122" t="s">
        <v>244</v>
      </c>
      <c r="F16" s="386"/>
      <c r="G16" s="212"/>
      <c r="H16" s="213"/>
      <c r="I16" s="217"/>
      <c r="J16" s="218"/>
    </row>
    <row r="17" spans="1:10" s="113" customFormat="1" ht="51" x14ac:dyDescent="0.2">
      <c r="A17" s="387" t="s">
        <v>245</v>
      </c>
      <c r="B17" s="125" t="s">
        <v>246</v>
      </c>
      <c r="C17" s="116" t="s">
        <v>247</v>
      </c>
      <c r="D17" s="118">
        <v>4</v>
      </c>
      <c r="E17" s="122" t="s">
        <v>248</v>
      </c>
      <c r="F17" s="386"/>
      <c r="G17" s="212"/>
      <c r="H17" s="213"/>
      <c r="I17" s="214"/>
      <c r="J17" s="213"/>
    </row>
    <row r="18" spans="1:10" s="113" customFormat="1" ht="51" x14ac:dyDescent="0.2">
      <c r="A18" s="387"/>
      <c r="B18" s="125" t="s">
        <v>249</v>
      </c>
      <c r="C18" s="116" t="s">
        <v>250</v>
      </c>
      <c r="D18" s="118">
        <v>5</v>
      </c>
      <c r="E18" s="116" t="s">
        <v>251</v>
      </c>
      <c r="F18" s="386"/>
      <c r="G18" s="212"/>
      <c r="H18" s="219"/>
      <c r="I18" s="214"/>
      <c r="J18" s="213"/>
    </row>
    <row r="19" spans="1:10" s="113" customFormat="1" ht="63.75" x14ac:dyDescent="0.2">
      <c r="A19" s="389" t="s">
        <v>252</v>
      </c>
      <c r="B19" s="125">
        <v>6</v>
      </c>
      <c r="C19" s="116" t="s">
        <v>253</v>
      </c>
      <c r="D19" s="118">
        <v>6</v>
      </c>
      <c r="E19" s="116" t="s">
        <v>254</v>
      </c>
      <c r="F19" s="386"/>
      <c r="G19" s="212"/>
      <c r="H19" s="218"/>
      <c r="I19" s="214"/>
      <c r="J19" s="220"/>
    </row>
    <row r="20" spans="1:10" s="113" customFormat="1" ht="69.75" customHeight="1" x14ac:dyDescent="0.2">
      <c r="A20" s="390"/>
      <c r="B20" s="125">
        <v>7</v>
      </c>
      <c r="C20" s="116" t="s">
        <v>255</v>
      </c>
      <c r="D20" s="125">
        <v>7</v>
      </c>
      <c r="E20" s="116" t="s">
        <v>256</v>
      </c>
      <c r="F20" s="386"/>
      <c r="G20" s="212"/>
      <c r="H20" s="220"/>
      <c r="I20" s="214"/>
      <c r="J20" s="220"/>
    </row>
    <row r="21" spans="1:10" s="113" customFormat="1" ht="45.75" customHeight="1" x14ac:dyDescent="0.2">
      <c r="A21" s="391"/>
      <c r="B21" s="125">
        <v>8</v>
      </c>
      <c r="C21" s="116" t="s">
        <v>257</v>
      </c>
      <c r="D21" s="208">
        <v>8</v>
      </c>
      <c r="E21" s="117" t="s">
        <v>258</v>
      </c>
      <c r="F21" s="386"/>
      <c r="G21" s="212"/>
      <c r="H21" s="220"/>
      <c r="I21" s="214"/>
      <c r="J21" s="220"/>
    </row>
    <row r="22" spans="1:10" s="113" customFormat="1" ht="78.75" customHeight="1" x14ac:dyDescent="0.2">
      <c r="A22" s="383" t="s">
        <v>259</v>
      </c>
      <c r="B22" s="125">
        <v>9</v>
      </c>
      <c r="C22" s="116" t="s">
        <v>260</v>
      </c>
      <c r="D22" s="125">
        <v>9</v>
      </c>
      <c r="E22" s="117" t="s">
        <v>261</v>
      </c>
      <c r="F22" s="386"/>
      <c r="G22" s="221"/>
      <c r="H22" s="222"/>
      <c r="I22" s="214"/>
      <c r="J22" s="223"/>
    </row>
    <row r="23" spans="1:10" s="113" customFormat="1" ht="95.25" customHeight="1" x14ac:dyDescent="0.2">
      <c r="A23" s="384"/>
      <c r="B23" s="125">
        <v>10</v>
      </c>
      <c r="C23" s="116" t="s">
        <v>262</v>
      </c>
      <c r="D23" s="224">
        <v>10</v>
      </c>
      <c r="E23" s="225" t="s">
        <v>263</v>
      </c>
      <c r="F23" s="386"/>
      <c r="G23" s="212"/>
      <c r="H23" s="226"/>
      <c r="I23" s="214"/>
      <c r="J23" s="227"/>
    </row>
    <row r="24" spans="1:10" s="113" customFormat="1" ht="58.5" customHeight="1" x14ac:dyDescent="0.2">
      <c r="A24" s="384"/>
      <c r="B24" s="216">
        <v>11</v>
      </c>
      <c r="C24" s="116" t="s">
        <v>264</v>
      </c>
      <c r="D24" s="228"/>
      <c r="E24" s="229"/>
      <c r="F24" s="386"/>
      <c r="G24" s="212"/>
      <c r="H24" s="223"/>
      <c r="I24" s="214"/>
      <c r="J24" s="230"/>
    </row>
    <row r="25" spans="1:10" s="113" customFormat="1" ht="74.25" customHeight="1" x14ac:dyDescent="0.2">
      <c r="A25" s="385"/>
      <c r="B25" s="216">
        <v>12</v>
      </c>
      <c r="C25" s="116" t="s">
        <v>265</v>
      </c>
      <c r="D25" s="129"/>
      <c r="E25" s="129"/>
      <c r="F25" s="386"/>
      <c r="G25" s="212"/>
      <c r="H25" s="223"/>
      <c r="I25" s="214"/>
      <c r="J25" s="223"/>
    </row>
    <row r="26" spans="1:10" s="113" customFormat="1" ht="53.25" customHeight="1" x14ac:dyDescent="0.2">
      <c r="A26" s="208" t="s">
        <v>266</v>
      </c>
      <c r="B26" s="118">
        <v>13</v>
      </c>
      <c r="C26" s="117" t="s">
        <v>267</v>
      </c>
      <c r="D26" s="125">
        <v>11</v>
      </c>
      <c r="E26" s="117" t="s">
        <v>268</v>
      </c>
      <c r="F26" s="214"/>
      <c r="G26" s="212"/>
      <c r="H26" s="231"/>
      <c r="I26" s="232"/>
      <c r="J26" s="231"/>
    </row>
    <row r="27" spans="1:10" s="113" customFormat="1" ht="59.25" customHeight="1" x14ac:dyDescent="0.2">
      <c r="A27" s="387" t="s">
        <v>269</v>
      </c>
      <c r="B27" s="125">
        <v>14</v>
      </c>
      <c r="C27" s="117" t="s">
        <v>270</v>
      </c>
      <c r="D27" s="125">
        <v>12</v>
      </c>
      <c r="E27" s="117" t="s">
        <v>271</v>
      </c>
      <c r="F27" s="386"/>
      <c r="G27" s="212"/>
      <c r="H27" s="222"/>
      <c r="I27" s="232"/>
      <c r="J27" s="222"/>
    </row>
    <row r="28" spans="1:10" s="113" customFormat="1" ht="73.5" customHeight="1" x14ac:dyDescent="0.2">
      <c r="A28" s="387"/>
      <c r="B28" s="125">
        <v>15</v>
      </c>
      <c r="C28" s="117" t="s">
        <v>272</v>
      </c>
      <c r="D28" s="125">
        <v>13</v>
      </c>
      <c r="E28" s="117" t="s">
        <v>273</v>
      </c>
      <c r="F28" s="386"/>
      <c r="G28" s="212"/>
      <c r="H28" s="222"/>
      <c r="I28" s="232"/>
      <c r="J28" s="222"/>
    </row>
    <row r="29" spans="1:10" s="113" customFormat="1" ht="42.75" customHeight="1" x14ac:dyDescent="0.2">
      <c r="A29" s="387"/>
      <c r="B29" s="216">
        <v>16</v>
      </c>
      <c r="C29" s="117" t="s">
        <v>274</v>
      </c>
      <c r="D29" s="125">
        <v>14</v>
      </c>
      <c r="E29" s="117" t="s">
        <v>275</v>
      </c>
      <c r="F29" s="386"/>
      <c r="G29" s="212"/>
      <c r="H29" s="222"/>
      <c r="I29" s="233"/>
      <c r="J29" s="222"/>
    </row>
    <row r="30" spans="1:10" s="113" customFormat="1" ht="64.5" customHeight="1" x14ac:dyDescent="0.2">
      <c r="A30" s="387"/>
      <c r="B30" s="216">
        <v>17</v>
      </c>
      <c r="C30" s="117" t="s">
        <v>276</v>
      </c>
      <c r="D30" s="125">
        <v>15</v>
      </c>
      <c r="E30" s="117" t="s">
        <v>277</v>
      </c>
      <c r="F30" s="386"/>
      <c r="G30" s="212"/>
      <c r="H30" s="222"/>
      <c r="I30" s="214"/>
      <c r="J30" s="222"/>
    </row>
    <row r="31" spans="1:10" s="113" customFormat="1" ht="51.75" customHeight="1" x14ac:dyDescent="0.2">
      <c r="A31" s="397" t="s">
        <v>278</v>
      </c>
      <c r="B31" s="398"/>
      <c r="C31" s="398"/>
      <c r="D31" s="398"/>
      <c r="E31" s="399"/>
      <c r="F31" s="400"/>
      <c r="G31" s="400"/>
      <c r="H31" s="400"/>
      <c r="I31" s="400"/>
      <c r="J31" s="400"/>
    </row>
    <row r="32" spans="1:10" s="123" customFormat="1" ht="15" x14ac:dyDescent="0.2">
      <c r="A32" s="234" t="s">
        <v>279</v>
      </c>
      <c r="B32" s="235" t="s">
        <v>234</v>
      </c>
      <c r="C32" s="236" t="s">
        <v>280</v>
      </c>
      <c r="D32" s="237" t="s">
        <v>236</v>
      </c>
      <c r="E32" s="236" t="s">
        <v>281</v>
      </c>
      <c r="F32" s="238"/>
      <c r="G32" s="238"/>
      <c r="H32" s="239"/>
      <c r="I32" s="240"/>
      <c r="J32" s="239"/>
    </row>
    <row r="33" spans="1:11" s="123" customFormat="1" ht="58.5" customHeight="1" x14ac:dyDescent="0.2">
      <c r="A33" s="392" t="s">
        <v>282</v>
      </c>
      <c r="B33" s="120">
        <v>1</v>
      </c>
      <c r="C33" s="117" t="s">
        <v>283</v>
      </c>
      <c r="D33" s="120">
        <v>1</v>
      </c>
      <c r="E33" s="122" t="s">
        <v>284</v>
      </c>
      <c r="F33" s="393"/>
      <c r="G33" s="212"/>
      <c r="H33" s="241"/>
      <c r="I33" s="212"/>
      <c r="J33" s="241"/>
    </row>
    <row r="34" spans="1:11" s="123" customFormat="1" ht="51" x14ac:dyDescent="0.2">
      <c r="A34" s="392"/>
      <c r="B34" s="120">
        <v>2</v>
      </c>
      <c r="C34" s="117" t="s">
        <v>285</v>
      </c>
      <c r="D34" s="120">
        <v>2</v>
      </c>
      <c r="E34" s="116" t="s">
        <v>286</v>
      </c>
      <c r="F34" s="393"/>
      <c r="G34" s="212"/>
      <c r="H34" s="241"/>
      <c r="I34" s="212"/>
      <c r="J34" s="241"/>
    </row>
    <row r="35" spans="1:11" s="123" customFormat="1" ht="54.75" customHeight="1" x14ac:dyDescent="0.2">
      <c r="A35" s="392"/>
      <c r="B35" s="120">
        <v>3</v>
      </c>
      <c r="C35" s="119" t="s">
        <v>287</v>
      </c>
      <c r="D35" s="120">
        <v>3</v>
      </c>
      <c r="E35" s="122" t="s">
        <v>288</v>
      </c>
      <c r="F35" s="393"/>
      <c r="G35" s="212"/>
      <c r="H35" s="241"/>
      <c r="I35" s="212"/>
      <c r="J35" s="241"/>
    </row>
    <row r="36" spans="1:11" s="123" customFormat="1" ht="45.75" customHeight="1" x14ac:dyDescent="0.2">
      <c r="A36" s="392"/>
      <c r="B36" s="120">
        <v>4</v>
      </c>
      <c r="C36" s="119" t="s">
        <v>289</v>
      </c>
      <c r="D36" s="120">
        <v>4</v>
      </c>
      <c r="E36" s="117" t="s">
        <v>290</v>
      </c>
      <c r="F36" s="393"/>
      <c r="G36" s="212"/>
      <c r="H36" s="241"/>
      <c r="I36" s="212"/>
      <c r="J36" s="241"/>
    </row>
    <row r="37" spans="1:11" s="123" customFormat="1" ht="45.75" customHeight="1" x14ac:dyDescent="0.2">
      <c r="A37" s="392"/>
      <c r="B37" s="120">
        <v>5</v>
      </c>
      <c r="C37" s="119" t="s">
        <v>291</v>
      </c>
      <c r="D37" s="120">
        <v>5</v>
      </c>
      <c r="E37" s="116" t="s">
        <v>292</v>
      </c>
      <c r="F37" s="393"/>
      <c r="G37" s="212"/>
      <c r="H37" s="241"/>
      <c r="I37" s="212"/>
      <c r="J37" s="241"/>
    </row>
    <row r="38" spans="1:11" s="113" customFormat="1" ht="36.75" customHeight="1" x14ac:dyDescent="0.2">
      <c r="A38" s="392"/>
      <c r="B38" s="120">
        <v>6</v>
      </c>
      <c r="C38" s="119" t="s">
        <v>293</v>
      </c>
      <c r="D38" s="120">
        <v>6</v>
      </c>
      <c r="E38" s="116" t="s">
        <v>294</v>
      </c>
      <c r="F38" s="393"/>
      <c r="G38" s="212"/>
      <c r="H38" s="218"/>
      <c r="I38" s="212"/>
      <c r="J38" s="241"/>
    </row>
    <row r="39" spans="1:11" s="113" customFormat="1" ht="39.75" customHeight="1" x14ac:dyDescent="0.2">
      <c r="A39" s="392"/>
      <c r="B39" s="242"/>
      <c r="C39" s="242"/>
      <c r="D39" s="120">
        <v>7</v>
      </c>
      <c r="E39" s="116" t="s">
        <v>295</v>
      </c>
      <c r="F39" s="393"/>
      <c r="G39" s="134"/>
      <c r="H39" s="87"/>
      <c r="I39" s="212"/>
      <c r="J39" s="241"/>
    </row>
    <row r="40" spans="1:11" s="113" customFormat="1" ht="50.25" customHeight="1" x14ac:dyDescent="0.2">
      <c r="A40" s="392"/>
      <c r="B40" s="242"/>
      <c r="C40" s="242"/>
      <c r="D40" s="120">
        <v>8</v>
      </c>
      <c r="E40" s="116" t="s">
        <v>296</v>
      </c>
      <c r="F40" s="393"/>
      <c r="G40" s="212"/>
      <c r="H40" s="218"/>
      <c r="I40" s="212"/>
      <c r="J40" s="241"/>
    </row>
    <row r="41" spans="1:11" s="113" customFormat="1" ht="41.25" customHeight="1" x14ac:dyDescent="0.2">
      <c r="A41" s="392"/>
      <c r="B41" s="242"/>
      <c r="C41" s="242"/>
      <c r="D41" s="120">
        <v>9</v>
      </c>
      <c r="E41" s="116" t="s">
        <v>297</v>
      </c>
      <c r="F41" s="393"/>
      <c r="G41" s="212"/>
      <c r="H41" s="218"/>
      <c r="I41" s="212"/>
      <c r="J41" s="241"/>
    </row>
    <row r="42" spans="1:11" s="113" customFormat="1" ht="52.5" customHeight="1" x14ac:dyDescent="0.2">
      <c r="A42" s="394" t="s">
        <v>298</v>
      </c>
      <c r="B42" s="243">
        <v>7</v>
      </c>
      <c r="C42" s="244" t="s">
        <v>299</v>
      </c>
      <c r="D42" s="243">
        <v>10</v>
      </c>
      <c r="E42" s="245" t="s">
        <v>300</v>
      </c>
      <c r="F42" s="396"/>
      <c r="G42" s="217"/>
      <c r="H42" s="220"/>
      <c r="I42" s="217"/>
      <c r="J42" s="246"/>
    </row>
    <row r="43" spans="1:11" s="113" customFormat="1" ht="40.5" customHeight="1" x14ac:dyDescent="0.2">
      <c r="A43" s="395"/>
      <c r="B43" s="216">
        <v>8</v>
      </c>
      <c r="C43" s="117" t="s">
        <v>301</v>
      </c>
      <c r="D43" s="243">
        <v>11</v>
      </c>
      <c r="E43" s="117" t="s">
        <v>302</v>
      </c>
      <c r="F43" s="396"/>
      <c r="G43" s="217"/>
      <c r="H43" s="220"/>
      <c r="I43" s="217"/>
      <c r="J43" s="218"/>
    </row>
    <row r="44" spans="1:11" s="113" customFormat="1" ht="57.75" customHeight="1" x14ac:dyDescent="0.2">
      <c r="A44" s="387" t="s">
        <v>303</v>
      </c>
      <c r="B44" s="125">
        <v>9</v>
      </c>
      <c r="C44" s="117" t="s">
        <v>304</v>
      </c>
      <c r="D44" s="216">
        <v>12</v>
      </c>
      <c r="E44" s="117" t="s">
        <v>305</v>
      </c>
      <c r="F44" s="386"/>
      <c r="G44" s="217"/>
      <c r="H44" s="230"/>
      <c r="I44" s="212"/>
      <c r="J44" s="241"/>
    </row>
    <row r="45" spans="1:11" s="113" customFormat="1" ht="51" x14ac:dyDescent="0.2">
      <c r="A45" s="387"/>
      <c r="B45" s="125">
        <v>10</v>
      </c>
      <c r="C45" s="117" t="s">
        <v>306</v>
      </c>
      <c r="D45" s="216">
        <v>13</v>
      </c>
      <c r="E45" s="117" t="s">
        <v>307</v>
      </c>
      <c r="F45" s="386"/>
      <c r="G45" s="214"/>
      <c r="H45" s="218"/>
      <c r="I45" s="212"/>
      <c r="J45" s="220"/>
    </row>
    <row r="46" spans="1:11" s="113" customFormat="1" ht="47.25" customHeight="1" x14ac:dyDescent="0.2">
      <c r="A46" s="387"/>
      <c r="B46" s="125">
        <v>11</v>
      </c>
      <c r="C46" s="117" t="s">
        <v>308</v>
      </c>
      <c r="D46" s="216">
        <v>14</v>
      </c>
      <c r="E46" s="117" t="s">
        <v>309</v>
      </c>
      <c r="F46" s="386"/>
      <c r="G46" s="214"/>
      <c r="H46" s="247"/>
      <c r="I46" s="212"/>
      <c r="J46" s="218"/>
      <c r="K46" s="130"/>
    </row>
    <row r="47" spans="1:11" s="113" customFormat="1" ht="50.25" customHeight="1" x14ac:dyDescent="0.2">
      <c r="A47" s="387"/>
      <c r="B47" s="125">
        <v>12</v>
      </c>
      <c r="C47" s="117" t="s">
        <v>310</v>
      </c>
      <c r="D47" s="216">
        <v>15</v>
      </c>
      <c r="E47" s="117" t="s">
        <v>311</v>
      </c>
      <c r="F47" s="386"/>
      <c r="G47" s="214"/>
      <c r="H47" s="218"/>
      <c r="I47" s="212"/>
      <c r="J47" s="218"/>
    </row>
    <row r="48" spans="1:11" s="113" customFormat="1" ht="71.25" customHeight="1" x14ac:dyDescent="0.2">
      <c r="A48" s="387"/>
      <c r="B48" s="125">
        <v>13</v>
      </c>
      <c r="C48" s="124" t="s">
        <v>312</v>
      </c>
      <c r="D48" s="125">
        <v>16</v>
      </c>
      <c r="E48" s="117" t="s">
        <v>313</v>
      </c>
      <c r="F48" s="386"/>
      <c r="G48" s="248"/>
      <c r="H48" s="249"/>
      <c r="I48" s="212"/>
      <c r="J48" s="218"/>
    </row>
    <row r="49" spans="1:11" s="113" customFormat="1" ht="97.5" customHeight="1" x14ac:dyDescent="0.2">
      <c r="A49" s="387"/>
      <c r="B49" s="125">
        <v>14</v>
      </c>
      <c r="C49" s="126" t="s">
        <v>314</v>
      </c>
      <c r="D49" s="127"/>
      <c r="E49" s="117" t="s">
        <v>315</v>
      </c>
      <c r="F49" s="386"/>
      <c r="G49" s="248"/>
      <c r="H49" s="249"/>
      <c r="I49" s="212"/>
      <c r="J49" s="220"/>
    </row>
    <row r="50" spans="1:11" ht="71.25" customHeight="1" x14ac:dyDescent="0.2">
      <c r="A50" s="387" t="s">
        <v>316</v>
      </c>
      <c r="B50" s="125">
        <v>15</v>
      </c>
      <c r="C50" s="117" t="s">
        <v>317</v>
      </c>
      <c r="D50" s="127">
        <v>17</v>
      </c>
      <c r="E50" s="117" t="s">
        <v>318</v>
      </c>
      <c r="F50" s="386"/>
      <c r="G50" s="214"/>
      <c r="H50" s="220"/>
      <c r="I50" s="250"/>
      <c r="J50" s="247"/>
    </row>
    <row r="51" spans="1:11" ht="150" customHeight="1" x14ac:dyDescent="0.2">
      <c r="A51" s="387"/>
      <c r="B51" s="125">
        <v>16</v>
      </c>
      <c r="C51" s="117" t="s">
        <v>319</v>
      </c>
      <c r="D51" s="127">
        <v>18</v>
      </c>
      <c r="E51" s="128" t="s">
        <v>320</v>
      </c>
      <c r="F51" s="386"/>
      <c r="G51" s="214"/>
      <c r="H51" s="220"/>
      <c r="I51" s="250"/>
      <c r="J51" s="247"/>
    </row>
    <row r="52" spans="1:11" ht="72.75" customHeight="1" x14ac:dyDescent="0.2">
      <c r="A52" s="387"/>
      <c r="B52" s="125">
        <v>17</v>
      </c>
      <c r="C52" s="117" t="s">
        <v>321</v>
      </c>
      <c r="D52" s="127">
        <v>19</v>
      </c>
      <c r="E52" s="128" t="s">
        <v>322</v>
      </c>
      <c r="F52" s="386"/>
      <c r="G52" s="214"/>
      <c r="H52" s="220"/>
      <c r="I52" s="250"/>
      <c r="J52" s="218"/>
      <c r="K52" s="130"/>
    </row>
    <row r="53" spans="1:11" ht="63.75" x14ac:dyDescent="0.2">
      <c r="A53" s="387"/>
      <c r="B53" s="125">
        <v>18</v>
      </c>
      <c r="C53" s="117" t="s">
        <v>323</v>
      </c>
      <c r="D53" s="127">
        <v>20</v>
      </c>
      <c r="E53" s="128" t="s">
        <v>324</v>
      </c>
      <c r="F53" s="386"/>
      <c r="G53" s="214"/>
      <c r="H53" s="220"/>
      <c r="I53" s="250"/>
      <c r="J53" s="218"/>
      <c r="K53" s="130"/>
    </row>
    <row r="54" spans="1:11" ht="80.25" customHeight="1" x14ac:dyDescent="0.2">
      <c r="A54" s="387"/>
      <c r="B54" s="125">
        <v>19</v>
      </c>
      <c r="C54" s="117" t="s">
        <v>325</v>
      </c>
      <c r="D54" s="251"/>
      <c r="E54" s="252"/>
      <c r="F54" s="386"/>
      <c r="G54" s="214"/>
      <c r="H54" s="220"/>
      <c r="I54" s="253"/>
      <c r="J54" s="220"/>
    </row>
    <row r="55" spans="1:11" ht="84.75" customHeight="1" x14ac:dyDescent="0.2">
      <c r="A55" s="387" t="s">
        <v>326</v>
      </c>
      <c r="B55" s="254">
        <v>20</v>
      </c>
      <c r="C55" s="117" t="s">
        <v>327</v>
      </c>
      <c r="D55" s="127">
        <v>21</v>
      </c>
      <c r="E55" s="117" t="s">
        <v>328</v>
      </c>
      <c r="F55" s="386"/>
      <c r="G55" s="248"/>
      <c r="H55" s="249"/>
      <c r="I55" s="217"/>
      <c r="J55" s="218"/>
    </row>
    <row r="56" spans="1:11" ht="145.5" customHeight="1" x14ac:dyDescent="0.2">
      <c r="A56" s="387"/>
      <c r="B56" s="254">
        <v>21</v>
      </c>
      <c r="C56" s="117" t="s">
        <v>329</v>
      </c>
      <c r="D56" s="127">
        <v>22</v>
      </c>
      <c r="E56" s="128" t="s">
        <v>330</v>
      </c>
      <c r="F56" s="386"/>
      <c r="G56" s="214"/>
      <c r="H56" s="218"/>
      <c r="I56" s="253"/>
      <c r="J56" s="218"/>
    </row>
    <row r="57" spans="1:11" ht="58.5" customHeight="1" x14ac:dyDescent="0.2">
      <c r="A57" s="387"/>
      <c r="B57" s="254">
        <v>22</v>
      </c>
      <c r="C57" s="117" t="s">
        <v>331</v>
      </c>
      <c r="D57" s="127">
        <v>23</v>
      </c>
      <c r="E57" s="128" t="s">
        <v>332</v>
      </c>
      <c r="F57" s="386"/>
      <c r="G57" s="248"/>
      <c r="H57" s="218"/>
      <c r="I57" s="250"/>
      <c r="J57" s="218"/>
    </row>
    <row r="58" spans="1:11" ht="51" customHeight="1" x14ac:dyDescent="0.2">
      <c r="A58" s="387"/>
      <c r="B58" s="254">
        <v>23</v>
      </c>
      <c r="C58" s="119" t="s">
        <v>333</v>
      </c>
      <c r="D58" s="127">
        <v>24</v>
      </c>
      <c r="E58" s="128" t="s">
        <v>334</v>
      </c>
      <c r="F58" s="386"/>
      <c r="G58" s="248"/>
      <c r="H58" s="247"/>
      <c r="I58" s="253"/>
      <c r="J58" s="218"/>
    </row>
    <row r="59" spans="1:11" ht="49.5" customHeight="1" x14ac:dyDescent="0.2">
      <c r="A59" s="387"/>
      <c r="B59" s="254">
        <v>24</v>
      </c>
      <c r="C59" s="119" t="s">
        <v>335</v>
      </c>
      <c r="D59" s="127">
        <v>25</v>
      </c>
      <c r="E59" s="128" t="s">
        <v>336</v>
      </c>
      <c r="F59" s="386"/>
      <c r="G59" s="248"/>
      <c r="H59" s="247"/>
      <c r="I59" s="250"/>
      <c r="J59" s="249"/>
    </row>
    <row r="60" spans="1:11" ht="56.25" customHeight="1" x14ac:dyDescent="0.2">
      <c r="A60" s="387"/>
      <c r="B60" s="254">
        <v>25</v>
      </c>
      <c r="C60" s="119" t="s">
        <v>337</v>
      </c>
      <c r="D60" s="127">
        <v>26</v>
      </c>
      <c r="E60" s="128" t="s">
        <v>338</v>
      </c>
      <c r="F60" s="386"/>
      <c r="G60" s="221"/>
      <c r="H60" s="247"/>
      <c r="I60" s="250"/>
      <c r="J60" s="249"/>
    </row>
    <row r="61" spans="1:11" ht="51.75" customHeight="1" x14ac:dyDescent="0.2">
      <c r="A61" s="387"/>
      <c r="B61" s="255"/>
      <c r="C61" s="256"/>
      <c r="D61" s="127">
        <v>27</v>
      </c>
      <c r="E61" s="128" t="s">
        <v>339</v>
      </c>
      <c r="F61" s="386"/>
      <c r="G61" s="221"/>
      <c r="H61" s="214"/>
      <c r="I61" s="250"/>
      <c r="J61" s="247"/>
    </row>
    <row r="62" spans="1:11" ht="38.25" x14ac:dyDescent="0.2">
      <c r="A62" s="387"/>
      <c r="B62" s="255"/>
      <c r="C62" s="256"/>
      <c r="D62" s="127">
        <v>28</v>
      </c>
      <c r="E62" s="128" t="s">
        <v>340</v>
      </c>
      <c r="F62" s="386"/>
      <c r="G62" s="221"/>
      <c r="H62" s="214"/>
      <c r="I62" s="253"/>
      <c r="J62" s="218"/>
    </row>
    <row r="63" spans="1:11" ht="42" customHeight="1" x14ac:dyDescent="0.2">
      <c r="A63" s="387"/>
      <c r="B63" s="251"/>
      <c r="C63" s="256"/>
      <c r="D63" s="127">
        <v>29</v>
      </c>
      <c r="E63" s="128" t="s">
        <v>341</v>
      </c>
      <c r="F63" s="386"/>
      <c r="G63" s="221"/>
      <c r="H63" s="214"/>
      <c r="I63" s="253"/>
      <c r="J63" s="218"/>
    </row>
    <row r="64" spans="1:11" ht="38.25" x14ac:dyDescent="0.2">
      <c r="A64" s="387"/>
      <c r="B64" s="251"/>
      <c r="C64" s="252"/>
      <c r="D64" s="127">
        <v>30</v>
      </c>
      <c r="E64" s="128" t="s">
        <v>342</v>
      </c>
      <c r="F64" s="386"/>
      <c r="G64" s="214"/>
    </row>
    <row r="65" spans="1:10" ht="49.5" customHeight="1" x14ac:dyDescent="0.2">
      <c r="A65" s="389" t="s">
        <v>343</v>
      </c>
      <c r="B65" s="209">
        <v>26</v>
      </c>
      <c r="C65" s="257" t="s">
        <v>344</v>
      </c>
      <c r="D65" s="243">
        <v>31</v>
      </c>
      <c r="E65" s="245" t="s">
        <v>345</v>
      </c>
      <c r="F65" s="386"/>
      <c r="G65" s="214"/>
      <c r="H65" s="220"/>
      <c r="I65" s="253"/>
      <c r="J65" s="249"/>
    </row>
    <row r="66" spans="1:10" ht="55.5" customHeight="1" x14ac:dyDescent="0.2">
      <c r="A66" s="390"/>
      <c r="B66" s="125">
        <v>27</v>
      </c>
      <c r="C66" s="117" t="s">
        <v>346</v>
      </c>
      <c r="D66" s="243">
        <v>32</v>
      </c>
      <c r="E66" s="245" t="s">
        <v>347</v>
      </c>
      <c r="F66" s="386"/>
      <c r="G66" s="214"/>
      <c r="H66" s="219"/>
      <c r="I66" s="253"/>
      <c r="J66" s="218"/>
    </row>
    <row r="67" spans="1:10" ht="33.75" customHeight="1" x14ac:dyDescent="0.2">
      <c r="A67" s="391"/>
      <c r="B67" s="125">
        <v>28</v>
      </c>
      <c r="C67" s="258" t="s">
        <v>348</v>
      </c>
      <c r="D67" s="243">
        <v>33</v>
      </c>
      <c r="E67" s="245" t="s">
        <v>349</v>
      </c>
    </row>
    <row r="68" spans="1:10" ht="38.25" x14ac:dyDescent="0.2">
      <c r="A68" s="383" t="s">
        <v>350</v>
      </c>
      <c r="B68" s="216">
        <v>29</v>
      </c>
      <c r="C68" s="119" t="s">
        <v>351</v>
      </c>
      <c r="D68" s="131"/>
      <c r="E68" s="132"/>
      <c r="F68" s="386"/>
      <c r="G68" s="221"/>
      <c r="H68" s="247"/>
      <c r="I68" s="253"/>
      <c r="J68" s="241"/>
    </row>
    <row r="69" spans="1:10" ht="37.5" customHeight="1" x14ac:dyDescent="0.2">
      <c r="A69" s="384"/>
      <c r="B69" s="259">
        <v>30</v>
      </c>
      <c r="C69" s="260" t="s">
        <v>352</v>
      </c>
      <c r="D69" s="261"/>
      <c r="E69" s="262"/>
      <c r="F69" s="386"/>
      <c r="G69" s="221"/>
      <c r="H69" s="247"/>
      <c r="I69" s="253"/>
      <c r="J69" s="263"/>
    </row>
    <row r="70" spans="1:10" ht="33" customHeight="1" x14ac:dyDescent="0.2">
      <c r="A70" s="384"/>
      <c r="B70" s="259">
        <v>31</v>
      </c>
      <c r="C70" s="260" t="s">
        <v>353</v>
      </c>
      <c r="D70" s="264"/>
      <c r="E70" s="265"/>
      <c r="F70" s="386"/>
      <c r="G70" s="212"/>
      <c r="H70" s="218"/>
      <c r="I70" s="253"/>
      <c r="J70" s="263"/>
    </row>
    <row r="71" spans="1:10" ht="42.75" customHeight="1" x14ac:dyDescent="0.2">
      <c r="A71" s="384"/>
      <c r="B71" s="259">
        <v>32</v>
      </c>
      <c r="C71" s="260" t="s">
        <v>354</v>
      </c>
      <c r="D71" s="264"/>
      <c r="E71" s="265"/>
      <c r="F71" s="386"/>
      <c r="G71" s="250"/>
      <c r="H71" s="247"/>
      <c r="I71" s="253"/>
      <c r="J71" s="263"/>
    </row>
    <row r="72" spans="1:10" ht="36.75" customHeight="1" x14ac:dyDescent="0.2">
      <c r="A72" s="384"/>
      <c r="B72" s="259">
        <v>33</v>
      </c>
      <c r="C72" s="266" t="s">
        <v>355</v>
      </c>
      <c r="D72" s="264"/>
      <c r="E72" s="265"/>
      <c r="F72" s="386"/>
      <c r="G72" s="250"/>
      <c r="H72" s="267"/>
      <c r="I72" s="253"/>
      <c r="J72" s="263"/>
    </row>
    <row r="73" spans="1:10" ht="32.25" customHeight="1" x14ac:dyDescent="0.2">
      <c r="A73" s="385"/>
      <c r="B73" s="268">
        <v>34</v>
      </c>
      <c r="C73" s="266" t="s">
        <v>356</v>
      </c>
      <c r="D73" s="264"/>
      <c r="E73" s="265"/>
      <c r="F73" s="386"/>
      <c r="G73" s="250"/>
      <c r="H73" s="267"/>
      <c r="I73" s="253"/>
      <c r="J73" s="263"/>
    </row>
    <row r="74" spans="1:10" ht="41.25" customHeight="1" x14ac:dyDescent="0.2">
      <c r="A74" s="208" t="s">
        <v>357</v>
      </c>
      <c r="B74" s="125">
        <v>35</v>
      </c>
      <c r="C74" s="245" t="s">
        <v>358</v>
      </c>
      <c r="D74" s="269">
        <v>34</v>
      </c>
      <c r="E74" s="245" t="s">
        <v>359</v>
      </c>
      <c r="F74" s="214"/>
      <c r="G74" s="217"/>
      <c r="H74" s="241"/>
      <c r="I74" s="253"/>
    </row>
    <row r="75" spans="1:10" ht="73.5" customHeight="1" x14ac:dyDescent="0.2">
      <c r="A75" s="387" t="s">
        <v>360</v>
      </c>
      <c r="B75" s="125">
        <v>36</v>
      </c>
      <c r="C75" s="117" t="s">
        <v>361</v>
      </c>
      <c r="D75" s="127">
        <v>35</v>
      </c>
      <c r="E75" s="117" t="s">
        <v>362</v>
      </c>
      <c r="F75" s="386"/>
      <c r="G75" s="248"/>
      <c r="H75" s="267"/>
      <c r="I75" s="253"/>
      <c r="J75" s="218"/>
    </row>
    <row r="76" spans="1:10" ht="42.75" customHeight="1" x14ac:dyDescent="0.2">
      <c r="A76" s="387"/>
      <c r="B76" s="125">
        <v>37</v>
      </c>
      <c r="C76" s="117" t="s">
        <v>363</v>
      </c>
      <c r="D76" s="127"/>
      <c r="E76" s="117"/>
      <c r="F76" s="386"/>
      <c r="G76" s="248"/>
      <c r="H76" s="218"/>
      <c r="I76" s="253"/>
      <c r="J76" s="218"/>
    </row>
    <row r="77" spans="1:10" ht="38.25" customHeight="1" x14ac:dyDescent="0.2">
      <c r="A77" s="387"/>
      <c r="B77" s="125">
        <v>38</v>
      </c>
      <c r="C77" s="270" t="s">
        <v>364</v>
      </c>
      <c r="D77" s="127"/>
      <c r="E77" s="117"/>
      <c r="F77" s="386"/>
      <c r="G77" s="248"/>
      <c r="H77" s="267"/>
      <c r="I77" s="253"/>
      <c r="J77" s="218"/>
    </row>
    <row r="78" spans="1:10" ht="44.25" customHeight="1" x14ac:dyDescent="0.2">
      <c r="A78" s="387" t="s">
        <v>365</v>
      </c>
      <c r="B78" s="271">
        <v>39</v>
      </c>
      <c r="C78" s="272" t="s">
        <v>366</v>
      </c>
      <c r="D78" s="273">
        <v>36</v>
      </c>
      <c r="E78" s="274" t="s">
        <v>367</v>
      </c>
      <c r="F78" s="388"/>
      <c r="G78" s="134"/>
      <c r="H78" s="220"/>
      <c r="I78" s="212"/>
      <c r="J78" s="218"/>
    </row>
    <row r="79" spans="1:10" ht="48" customHeight="1" x14ac:dyDescent="0.2">
      <c r="A79" s="387"/>
      <c r="B79" s="275"/>
      <c r="C79" s="276"/>
      <c r="D79" s="273">
        <v>37</v>
      </c>
      <c r="E79" s="274" t="s">
        <v>368</v>
      </c>
      <c r="F79" s="388"/>
      <c r="G79" s="134"/>
      <c r="H79" s="263"/>
      <c r="I79" s="212"/>
      <c r="J79" s="218"/>
    </row>
    <row r="80" spans="1:10" x14ac:dyDescent="0.2">
      <c r="A80" s="87"/>
      <c r="B80" s="87"/>
      <c r="D80" s="87"/>
    </row>
  </sheetData>
  <mergeCells count="37">
    <mergeCell ref="A19:A21"/>
    <mergeCell ref="F19:F21"/>
    <mergeCell ref="B1:D1"/>
    <mergeCell ref="B2:D2"/>
    <mergeCell ref="B5:C5"/>
    <mergeCell ref="B7:E7"/>
    <mergeCell ref="B9:E9"/>
    <mergeCell ref="A11:E11"/>
    <mergeCell ref="F11:J11"/>
    <mergeCell ref="A14:A16"/>
    <mergeCell ref="F14:F16"/>
    <mergeCell ref="A17:A18"/>
    <mergeCell ref="F17:F18"/>
    <mergeCell ref="A22:A25"/>
    <mergeCell ref="F22:F25"/>
    <mergeCell ref="A27:A30"/>
    <mergeCell ref="F27:F30"/>
    <mergeCell ref="A31:E31"/>
    <mergeCell ref="F31:J31"/>
    <mergeCell ref="A33:A41"/>
    <mergeCell ref="F33:F41"/>
    <mergeCell ref="A42:A43"/>
    <mergeCell ref="F42:F43"/>
    <mergeCell ref="A44:A49"/>
    <mergeCell ref="F44:F49"/>
    <mergeCell ref="A50:A54"/>
    <mergeCell ref="F50:F54"/>
    <mergeCell ref="A55:A64"/>
    <mergeCell ref="F55:F64"/>
    <mergeCell ref="A65:A67"/>
    <mergeCell ref="F65:F66"/>
    <mergeCell ref="A68:A73"/>
    <mergeCell ref="F68:F73"/>
    <mergeCell ref="A75:A77"/>
    <mergeCell ref="F75:F77"/>
    <mergeCell ref="A78:A79"/>
    <mergeCell ref="F78:F7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4C02-AFE5-4D37-AC6C-C3C4A05F8527}">
  <dimension ref="A1:G24"/>
  <sheetViews>
    <sheetView topLeftCell="A4" zoomScaleNormal="100" workbookViewId="0">
      <pane ySplit="2" topLeftCell="A6" activePane="bottomLeft" state="frozen"/>
      <selection activeCell="A4" sqref="A4"/>
      <selection pane="bottomLeft" activeCell="C26" sqref="C26"/>
    </sheetView>
  </sheetViews>
  <sheetFormatPr baseColWidth="10" defaultColWidth="10.5703125" defaultRowHeight="18.75" x14ac:dyDescent="0.3"/>
  <cols>
    <col min="1" max="1" width="52.140625" style="102" customWidth="1"/>
    <col min="2" max="4" width="15.7109375" style="100" customWidth="1"/>
    <col min="5" max="5" width="15.7109375" style="101" customWidth="1"/>
    <col min="6" max="6" width="33.140625" style="283" customWidth="1"/>
  </cols>
  <sheetData>
    <row r="1" spans="1:7" ht="22.5" customHeight="1" x14ac:dyDescent="0.25">
      <c r="A1" s="407" t="s">
        <v>224</v>
      </c>
      <c r="B1" s="407"/>
      <c r="C1" s="407"/>
      <c r="D1" s="407"/>
      <c r="E1" s="407"/>
      <c r="F1" s="407"/>
    </row>
    <row r="2" spans="1:7" x14ac:dyDescent="0.3">
      <c r="A2" s="408" t="s">
        <v>369</v>
      </c>
      <c r="B2" s="408"/>
      <c r="C2" s="408"/>
      <c r="D2" s="408"/>
      <c r="E2" s="408"/>
      <c r="F2" s="408"/>
    </row>
    <row r="3" spans="1:7" x14ac:dyDescent="0.3">
      <c r="A3" s="409" t="s">
        <v>370</v>
      </c>
      <c r="B3" s="410"/>
      <c r="C3" s="410"/>
      <c r="D3" s="410"/>
      <c r="E3" s="410"/>
      <c r="F3" s="411"/>
    </row>
    <row r="4" spans="1:7" ht="28.5" customHeight="1" x14ac:dyDescent="0.25">
      <c r="A4" s="412" t="s">
        <v>371</v>
      </c>
      <c r="B4" s="414" t="s">
        <v>372</v>
      </c>
      <c r="C4" s="415"/>
      <c r="D4" s="415"/>
      <c r="E4" s="416"/>
      <c r="F4" s="96" t="s">
        <v>373</v>
      </c>
    </row>
    <row r="5" spans="1:7" ht="46.5" customHeight="1" x14ac:dyDescent="0.3">
      <c r="A5" s="413"/>
      <c r="B5" s="97" t="s">
        <v>374</v>
      </c>
      <c r="C5" s="97" t="s">
        <v>375</v>
      </c>
      <c r="D5" s="97" t="s">
        <v>376</v>
      </c>
      <c r="E5" s="97" t="s">
        <v>377</v>
      </c>
      <c r="F5" s="277"/>
    </row>
    <row r="6" spans="1:7" ht="79.5" customHeight="1" x14ac:dyDescent="0.25">
      <c r="A6" s="117" t="s">
        <v>378</v>
      </c>
      <c r="B6" s="278" t="s">
        <v>379</v>
      </c>
      <c r="C6" s="278" t="s">
        <v>380</v>
      </c>
      <c r="D6" s="278" t="s">
        <v>381</v>
      </c>
      <c r="E6" s="278" t="s">
        <v>382</v>
      </c>
      <c r="F6" s="279" t="s">
        <v>383</v>
      </c>
      <c r="G6" s="99"/>
    </row>
    <row r="7" spans="1:7" ht="36.75" customHeight="1" x14ac:dyDescent="0.25">
      <c r="A7" s="121" t="s">
        <v>384</v>
      </c>
      <c r="B7" s="280"/>
      <c r="C7" s="280"/>
      <c r="D7" s="281">
        <v>1</v>
      </c>
      <c r="E7" s="281">
        <v>7</v>
      </c>
      <c r="F7" s="279" t="s">
        <v>383</v>
      </c>
      <c r="G7" s="99"/>
    </row>
    <row r="8" spans="1:7" ht="79.5" customHeight="1" x14ac:dyDescent="0.25">
      <c r="A8" s="119" t="s">
        <v>385</v>
      </c>
      <c r="B8" s="281" t="s">
        <v>386</v>
      </c>
      <c r="C8" s="280"/>
      <c r="D8" s="281" t="s">
        <v>387</v>
      </c>
      <c r="E8" s="278" t="s">
        <v>388</v>
      </c>
      <c r="F8" s="279" t="s">
        <v>383</v>
      </c>
      <c r="G8" s="99"/>
    </row>
    <row r="9" spans="1:7" ht="38.25" x14ac:dyDescent="0.25">
      <c r="A9" s="119" t="s">
        <v>389</v>
      </c>
      <c r="B9" s="281">
        <v>2</v>
      </c>
      <c r="C9" s="281">
        <v>2</v>
      </c>
      <c r="D9" s="278" t="s">
        <v>390</v>
      </c>
      <c r="E9" s="278" t="s">
        <v>391</v>
      </c>
      <c r="F9" s="279" t="s">
        <v>383</v>
      </c>
      <c r="G9" s="99"/>
    </row>
    <row r="10" spans="1:7" ht="68.25" customHeight="1" x14ac:dyDescent="0.25">
      <c r="A10" s="117" t="s">
        <v>392</v>
      </c>
      <c r="B10" s="281">
        <v>17</v>
      </c>
      <c r="C10" s="280"/>
      <c r="D10" s="281" t="s">
        <v>393</v>
      </c>
      <c r="E10" s="281" t="s">
        <v>394</v>
      </c>
      <c r="F10" s="279" t="s">
        <v>383</v>
      </c>
      <c r="G10" s="99"/>
    </row>
    <row r="11" spans="1:7" ht="90.75" customHeight="1" x14ac:dyDescent="0.25">
      <c r="A11" s="117" t="s">
        <v>395</v>
      </c>
      <c r="B11" s="280"/>
      <c r="C11" s="280"/>
      <c r="D11" s="281" t="s">
        <v>396</v>
      </c>
      <c r="E11" s="281" t="s">
        <v>397</v>
      </c>
      <c r="F11" s="279" t="s">
        <v>398</v>
      </c>
      <c r="G11" s="99"/>
    </row>
    <row r="12" spans="1:7" ht="67.5" customHeight="1" x14ac:dyDescent="0.25">
      <c r="A12" s="117" t="s">
        <v>399</v>
      </c>
      <c r="B12" s="280"/>
      <c r="C12" s="280"/>
      <c r="D12" s="280"/>
      <c r="E12" s="281">
        <v>3.12</v>
      </c>
      <c r="F12" s="279" t="s">
        <v>398</v>
      </c>
      <c r="G12" s="99"/>
    </row>
    <row r="13" spans="1:7" ht="48.75" customHeight="1" x14ac:dyDescent="0.25">
      <c r="A13" s="117" t="s">
        <v>400</v>
      </c>
      <c r="B13" s="278" t="s">
        <v>401</v>
      </c>
      <c r="C13" s="281" t="s">
        <v>402</v>
      </c>
      <c r="D13" s="278" t="s">
        <v>403</v>
      </c>
      <c r="E13" s="281">
        <v>18</v>
      </c>
      <c r="F13" s="279" t="s">
        <v>398</v>
      </c>
      <c r="G13" s="99"/>
    </row>
    <row r="14" spans="1:7" ht="58.5" customHeight="1" x14ac:dyDescent="0.25">
      <c r="A14" s="117" t="s">
        <v>404</v>
      </c>
      <c r="B14" s="278" t="s">
        <v>401</v>
      </c>
      <c r="C14" s="281" t="s">
        <v>405</v>
      </c>
      <c r="D14" s="278" t="s">
        <v>406</v>
      </c>
      <c r="E14" s="281" t="s">
        <v>407</v>
      </c>
      <c r="F14" s="279" t="s">
        <v>398</v>
      </c>
    </row>
    <row r="15" spans="1:7" ht="84.75" customHeight="1" x14ac:dyDescent="0.25">
      <c r="A15" s="119" t="s">
        <v>408</v>
      </c>
      <c r="B15" s="281">
        <v>6</v>
      </c>
      <c r="C15" s="281">
        <v>6</v>
      </c>
      <c r="D15" s="281" t="s">
        <v>409</v>
      </c>
      <c r="E15" s="281" t="s">
        <v>410</v>
      </c>
      <c r="F15" s="279" t="s">
        <v>383</v>
      </c>
    </row>
    <row r="16" spans="1:7" ht="62.25" customHeight="1" x14ac:dyDescent="0.25">
      <c r="A16" s="117" t="s">
        <v>411</v>
      </c>
      <c r="B16" s="281">
        <v>6</v>
      </c>
      <c r="C16" s="281" t="s">
        <v>412</v>
      </c>
      <c r="D16" s="281">
        <v>21</v>
      </c>
      <c r="E16" s="281" t="s">
        <v>413</v>
      </c>
      <c r="F16" s="279" t="s">
        <v>398</v>
      </c>
    </row>
    <row r="17" spans="1:6" ht="86.25" customHeight="1" x14ac:dyDescent="0.25">
      <c r="A17" s="117" t="s">
        <v>414</v>
      </c>
      <c r="B17" s="281" t="s">
        <v>415</v>
      </c>
      <c r="C17" s="281" t="s">
        <v>416</v>
      </c>
      <c r="D17" s="280"/>
      <c r="E17" s="281" t="s">
        <v>417</v>
      </c>
      <c r="F17" s="279" t="s">
        <v>398</v>
      </c>
    </row>
    <row r="18" spans="1:6" ht="80.25" customHeight="1" x14ac:dyDescent="0.25">
      <c r="A18" s="117" t="s">
        <v>418</v>
      </c>
      <c r="B18" s="282"/>
      <c r="C18" s="280"/>
      <c r="D18" s="278" t="s">
        <v>419</v>
      </c>
      <c r="E18" s="281" t="s">
        <v>420</v>
      </c>
      <c r="F18" s="279" t="s">
        <v>398</v>
      </c>
    </row>
    <row r="19" spans="1:6" ht="60.75" customHeight="1" x14ac:dyDescent="0.25">
      <c r="A19" s="117" t="s">
        <v>421</v>
      </c>
      <c r="B19" s="281">
        <v>16</v>
      </c>
      <c r="C19" s="281">
        <v>14</v>
      </c>
      <c r="D19" s="281" t="s">
        <v>422</v>
      </c>
      <c r="E19" s="281" t="s">
        <v>412</v>
      </c>
      <c r="F19" s="279" t="s">
        <v>398</v>
      </c>
    </row>
    <row r="20" spans="1:6" ht="75.75" customHeight="1" x14ac:dyDescent="0.25">
      <c r="A20" s="117" t="s">
        <v>423</v>
      </c>
      <c r="B20" s="281">
        <v>14</v>
      </c>
      <c r="C20" s="280"/>
      <c r="D20" s="281" t="s">
        <v>424</v>
      </c>
      <c r="E20" s="278" t="s">
        <v>425</v>
      </c>
      <c r="F20" s="279" t="s">
        <v>398</v>
      </c>
    </row>
    <row r="21" spans="1:6" ht="64.5" customHeight="1" x14ac:dyDescent="0.25">
      <c r="A21" s="117" t="s">
        <v>426</v>
      </c>
      <c r="B21" s="281" t="s">
        <v>427</v>
      </c>
      <c r="C21" s="280"/>
      <c r="D21" s="281" t="s">
        <v>428</v>
      </c>
      <c r="E21" s="281" t="s">
        <v>429</v>
      </c>
      <c r="F21" s="279" t="s">
        <v>398</v>
      </c>
    </row>
    <row r="22" spans="1:6" ht="43.5" customHeight="1" x14ac:dyDescent="0.25">
      <c r="A22" s="119" t="s">
        <v>430</v>
      </c>
      <c r="B22" s="280"/>
      <c r="C22" s="280"/>
      <c r="D22" s="278">
        <v>28</v>
      </c>
      <c r="E22" s="280"/>
      <c r="F22" s="279" t="s">
        <v>398</v>
      </c>
    </row>
    <row r="23" spans="1:6" ht="41.25" customHeight="1" x14ac:dyDescent="0.25">
      <c r="A23" s="117" t="s">
        <v>431</v>
      </c>
      <c r="B23" s="281">
        <v>17</v>
      </c>
      <c r="C23" s="281">
        <v>15</v>
      </c>
      <c r="D23" s="280"/>
      <c r="E23" s="281" t="s">
        <v>432</v>
      </c>
      <c r="F23" s="280" t="s">
        <v>383</v>
      </c>
    </row>
    <row r="24" spans="1:6" ht="38.25" x14ac:dyDescent="0.25">
      <c r="A24" s="117" t="s">
        <v>433</v>
      </c>
      <c r="B24" s="281" t="s">
        <v>434</v>
      </c>
      <c r="C24" s="280"/>
      <c r="D24" s="278" t="s">
        <v>435</v>
      </c>
      <c r="E24" s="280"/>
      <c r="F24" s="279" t="s">
        <v>398</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8883DD51-9B99-47DE-8174-0EB38FB5E6F3}"/>
    <dataValidation allowBlank="1" showInputMessage="1" showErrorMessage="1" prompt="Proponer y escribir en una frase la estrategia para gestionar la debilidad, la oportunidad, la amenaza o la fortaleza.Usar verbo de acción en infinitivo._x000a_" sqref="G1 A4" xr:uid="{D0C84E6C-2E69-41A6-A487-CB6A0B422DEC}"/>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C1" zoomScale="69" zoomScaleNormal="69" workbookViewId="0">
      <selection activeCell="C7" sqref="C7"/>
    </sheetView>
  </sheetViews>
  <sheetFormatPr baseColWidth="10" defaultColWidth="11.42578125"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17" t="s">
        <v>32</v>
      </c>
      <c r="B3" s="417"/>
      <c r="C3" s="417"/>
      <c r="D3" s="417"/>
      <c r="E3" s="417"/>
      <c r="F3" s="417"/>
      <c r="G3" s="417"/>
      <c r="H3" s="417"/>
    </row>
    <row r="4" spans="1:9" x14ac:dyDescent="0.25">
      <c r="A4" s="417"/>
      <c r="B4" s="417"/>
      <c r="C4" s="417"/>
      <c r="D4" s="417"/>
      <c r="E4" s="417"/>
      <c r="F4" s="417"/>
      <c r="G4" s="417"/>
      <c r="H4" s="417"/>
    </row>
    <row r="5" spans="1:9" ht="34.5" thickBot="1" x14ac:dyDescent="0.3">
      <c r="A5" s="19"/>
      <c r="B5" s="19"/>
      <c r="C5" s="19"/>
      <c r="D5" s="19"/>
      <c r="E5" s="19"/>
      <c r="F5" s="19"/>
      <c r="G5" s="19"/>
      <c r="H5" s="19"/>
    </row>
    <row r="6" spans="1:9" ht="70.5" customHeight="1" thickBot="1" x14ac:dyDescent="0.3">
      <c r="A6" s="418" t="s">
        <v>32</v>
      </c>
      <c r="B6" s="84" t="s">
        <v>436</v>
      </c>
      <c r="C6" s="85" t="s">
        <v>437</v>
      </c>
      <c r="D6" s="85" t="s">
        <v>438</v>
      </c>
      <c r="E6" s="85" t="s">
        <v>439</v>
      </c>
      <c r="F6" s="85" t="s">
        <v>440</v>
      </c>
      <c r="G6" s="182" t="s">
        <v>441</v>
      </c>
      <c r="H6" s="183" t="s">
        <v>442</v>
      </c>
      <c r="I6" s="84" t="s">
        <v>443</v>
      </c>
    </row>
    <row r="7" spans="1:9" ht="265.5" customHeight="1" thickBot="1" x14ac:dyDescent="0.3">
      <c r="A7" s="419"/>
      <c r="B7" s="20" t="s">
        <v>444</v>
      </c>
      <c r="C7" s="20" t="s">
        <v>445</v>
      </c>
      <c r="D7" s="20" t="s">
        <v>446</v>
      </c>
      <c r="E7" s="20" t="s">
        <v>447</v>
      </c>
      <c r="F7" s="20" t="s">
        <v>448</v>
      </c>
      <c r="G7" s="21" t="s">
        <v>449</v>
      </c>
      <c r="H7" s="184" t="s">
        <v>450</v>
      </c>
      <c r="I7" s="196" t="s">
        <v>451</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20" t="s">
        <v>452</v>
      </c>
      <c r="C2" s="420"/>
      <c r="D2" s="420"/>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35"/>
      <c r="C3" s="135"/>
      <c r="D3" s="135"/>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46" t="s">
        <v>453</v>
      </c>
      <c r="D4" s="146" t="s">
        <v>454</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47" t="s">
        <v>455</v>
      </c>
      <c r="C5" s="148" t="s">
        <v>456</v>
      </c>
      <c r="D5" s="149">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50" t="s">
        <v>457</v>
      </c>
      <c r="C6" s="151" t="s">
        <v>458</v>
      </c>
      <c r="D6" s="152">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53" t="s">
        <v>459</v>
      </c>
      <c r="C7" s="151" t="s">
        <v>460</v>
      </c>
      <c r="D7" s="152">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54" t="s">
        <v>461</v>
      </c>
      <c r="C8" s="151" t="s">
        <v>462</v>
      </c>
      <c r="D8" s="152">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55" t="s">
        <v>463</v>
      </c>
      <c r="C9" s="151" t="s">
        <v>464</v>
      </c>
      <c r="D9" s="152">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zoomScale="41" zoomScaleNormal="41" workbookViewId="0">
      <selection activeCell="D7" sqref="D7"/>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56" customWidth="1"/>
    <col min="11" max="258" width="11.42578125" style="7"/>
  </cols>
  <sheetData>
    <row r="1" spans="1:10" s="7" customFormat="1" x14ac:dyDescent="0.25">
      <c r="E1" s="163"/>
    </row>
    <row r="2" spans="1:10" ht="33.75" x14ac:dyDescent="0.25">
      <c r="A2" s="7"/>
      <c r="B2" s="421" t="s">
        <v>465</v>
      </c>
      <c r="C2" s="421"/>
      <c r="D2" s="421"/>
      <c r="E2" s="421"/>
      <c r="F2" s="7"/>
      <c r="G2" s="7"/>
      <c r="H2" s="7"/>
      <c r="I2" s="7"/>
      <c r="J2" s="7"/>
    </row>
    <row r="3" spans="1:10" x14ac:dyDescent="0.25">
      <c r="A3" s="7"/>
      <c r="B3" s="135"/>
      <c r="C3" s="135"/>
      <c r="D3" s="135"/>
      <c r="E3" s="163"/>
      <c r="F3" s="7"/>
      <c r="G3" s="7"/>
      <c r="H3" s="7"/>
      <c r="I3" s="7"/>
      <c r="J3" s="7"/>
    </row>
    <row r="4" spans="1:10" ht="60" x14ac:dyDescent="0.25">
      <c r="A4" s="7"/>
      <c r="B4" s="25"/>
      <c r="C4" s="136" t="s">
        <v>466</v>
      </c>
      <c r="D4" s="136" t="s">
        <v>467</v>
      </c>
      <c r="E4" s="163"/>
      <c r="F4" s="7"/>
      <c r="G4" s="7"/>
      <c r="H4" s="7"/>
      <c r="I4" s="7"/>
      <c r="J4" s="7"/>
    </row>
    <row r="5" spans="1:10" ht="76.5" customHeight="1" x14ac:dyDescent="0.25">
      <c r="A5" s="26" t="s">
        <v>468</v>
      </c>
      <c r="B5" s="137" t="s">
        <v>469</v>
      </c>
      <c r="C5" s="138" t="s">
        <v>470</v>
      </c>
      <c r="D5" s="139" t="s">
        <v>471</v>
      </c>
      <c r="E5" s="164">
        <v>0.2</v>
      </c>
      <c r="F5" s="7"/>
      <c r="G5" s="7"/>
      <c r="H5" s="7"/>
      <c r="I5" s="7"/>
      <c r="J5" s="7"/>
    </row>
    <row r="6" spans="1:10" ht="99" x14ac:dyDescent="0.25">
      <c r="A6" s="26" t="s">
        <v>472</v>
      </c>
      <c r="B6" s="140" t="s">
        <v>472</v>
      </c>
      <c r="C6" s="141" t="s">
        <v>473</v>
      </c>
      <c r="D6" s="142" t="s">
        <v>474</v>
      </c>
      <c r="E6" s="164">
        <v>0.4</v>
      </c>
      <c r="F6" s="7"/>
      <c r="G6" s="7"/>
      <c r="H6" s="7"/>
      <c r="I6" s="7"/>
      <c r="J6" s="7"/>
    </row>
    <row r="7" spans="1:10" ht="66" x14ac:dyDescent="0.25">
      <c r="A7" s="26" t="s">
        <v>475</v>
      </c>
      <c r="B7" s="143" t="s">
        <v>476</v>
      </c>
      <c r="C7" s="141" t="s">
        <v>477</v>
      </c>
      <c r="D7" s="142" t="s">
        <v>478</v>
      </c>
      <c r="E7" s="164">
        <v>0.6</v>
      </c>
      <c r="F7" s="7"/>
      <c r="G7" s="7"/>
      <c r="H7" s="7"/>
      <c r="I7" s="7"/>
      <c r="J7" s="7"/>
    </row>
    <row r="8" spans="1:10" ht="66" x14ac:dyDescent="0.25">
      <c r="A8" s="26" t="s">
        <v>479</v>
      </c>
      <c r="B8" s="144" t="s">
        <v>480</v>
      </c>
      <c r="C8" s="141" t="s">
        <v>481</v>
      </c>
      <c r="D8" s="142" t="s">
        <v>482</v>
      </c>
      <c r="E8" s="164">
        <v>0.8</v>
      </c>
      <c r="F8" s="7"/>
      <c r="G8" s="7"/>
      <c r="H8" s="7"/>
      <c r="I8" s="7"/>
      <c r="J8" s="7"/>
    </row>
    <row r="9" spans="1:10" ht="66" x14ac:dyDescent="0.25">
      <c r="A9" s="26" t="s">
        <v>483</v>
      </c>
      <c r="B9" s="145" t="s">
        <v>484</v>
      </c>
      <c r="C9" s="141" t="s">
        <v>485</v>
      </c>
      <c r="D9" s="142" t="s">
        <v>486</v>
      </c>
      <c r="E9" s="164">
        <v>1</v>
      </c>
      <c r="F9" s="7"/>
      <c r="G9" s="7"/>
      <c r="H9" s="7"/>
      <c r="I9" s="7"/>
      <c r="J9" s="7"/>
    </row>
    <row r="10" spans="1:10" ht="20.25" x14ac:dyDescent="0.25">
      <c r="A10" s="26"/>
      <c r="B10" s="26"/>
      <c r="C10" s="27"/>
      <c r="D10" s="27"/>
      <c r="E10" s="163"/>
      <c r="F10" s="7"/>
      <c r="G10" s="7"/>
      <c r="H10" s="7"/>
      <c r="I10" s="7"/>
      <c r="J10" s="7"/>
    </row>
    <row r="11" spans="1:10" ht="60" x14ac:dyDescent="0.25">
      <c r="A11" s="26"/>
      <c r="B11" s="25"/>
      <c r="C11" s="136" t="s">
        <v>466</v>
      </c>
      <c r="D11" s="136" t="s">
        <v>487</v>
      </c>
      <c r="E11" s="163"/>
      <c r="F11" s="7"/>
      <c r="G11" s="7"/>
      <c r="H11" s="7"/>
      <c r="I11" s="7"/>
      <c r="J11" s="7"/>
    </row>
    <row r="12" spans="1:10" ht="79.5" customHeight="1" x14ac:dyDescent="0.25">
      <c r="A12" s="26"/>
      <c r="B12" s="137" t="s">
        <v>469</v>
      </c>
      <c r="C12" s="138" t="s">
        <v>470</v>
      </c>
      <c r="D12" s="171" t="s">
        <v>488</v>
      </c>
      <c r="E12" s="164">
        <v>0.2</v>
      </c>
      <c r="F12" s="7"/>
      <c r="G12" s="7"/>
      <c r="H12" s="7"/>
      <c r="I12" s="7"/>
      <c r="J12" s="7"/>
    </row>
    <row r="13" spans="1:10" ht="33" x14ac:dyDescent="0.25">
      <c r="A13" s="26"/>
      <c r="B13" s="140" t="s">
        <v>472</v>
      </c>
      <c r="C13" s="141" t="s">
        <v>473</v>
      </c>
      <c r="D13" s="171" t="s">
        <v>489</v>
      </c>
      <c r="E13" s="164">
        <v>0.4</v>
      </c>
      <c r="F13" s="7"/>
      <c r="G13" s="7"/>
      <c r="H13" s="7"/>
      <c r="I13" s="7"/>
      <c r="J13" s="7"/>
    </row>
    <row r="14" spans="1:10" ht="33" x14ac:dyDescent="0.25">
      <c r="A14" s="26"/>
      <c r="B14" s="143" t="s">
        <v>476</v>
      </c>
      <c r="C14" s="141" t="s">
        <v>477</v>
      </c>
      <c r="D14" s="171" t="s">
        <v>490</v>
      </c>
      <c r="E14" s="164">
        <v>0.6</v>
      </c>
      <c r="F14" s="7"/>
      <c r="G14" s="7"/>
      <c r="H14" s="7"/>
      <c r="I14" s="7"/>
      <c r="J14" s="7"/>
    </row>
    <row r="15" spans="1:10" ht="33" x14ac:dyDescent="0.25">
      <c r="A15" s="26"/>
      <c r="B15" s="144" t="s">
        <v>480</v>
      </c>
      <c r="C15" s="141" t="s">
        <v>481</v>
      </c>
      <c r="D15" s="171" t="s">
        <v>491</v>
      </c>
      <c r="E15" s="164">
        <v>0.8</v>
      </c>
      <c r="F15" s="7"/>
      <c r="G15" s="7"/>
      <c r="H15" s="7"/>
      <c r="I15" s="7"/>
      <c r="J15" s="7"/>
    </row>
    <row r="16" spans="1:10" ht="46.5" customHeight="1" x14ac:dyDescent="0.25">
      <c r="A16" s="26"/>
      <c r="B16" s="145" t="s">
        <v>484</v>
      </c>
      <c r="C16" s="141" t="s">
        <v>485</v>
      </c>
      <c r="D16" s="171" t="s">
        <v>492</v>
      </c>
      <c r="E16" s="164">
        <v>1</v>
      </c>
      <c r="F16" s="7"/>
      <c r="G16" s="7"/>
      <c r="H16" s="7"/>
      <c r="I16" s="7"/>
      <c r="J16" s="7"/>
    </row>
    <row r="17" spans="1:10" ht="20.25" x14ac:dyDescent="0.25">
      <c r="A17" s="26"/>
      <c r="B17" s="26"/>
      <c r="C17" s="27"/>
      <c r="D17" s="27"/>
      <c r="E17" s="163"/>
      <c r="F17" s="7"/>
      <c r="G17" s="7"/>
      <c r="H17" s="7"/>
      <c r="I17" s="7"/>
      <c r="J17" s="7"/>
    </row>
    <row r="18" spans="1:10" ht="16.5" x14ac:dyDescent="0.25">
      <c r="A18" s="26"/>
      <c r="B18" s="28"/>
      <c r="C18" s="28"/>
      <c r="D18" s="28"/>
      <c r="E18" s="163"/>
      <c r="F18" s="7"/>
      <c r="G18" s="7"/>
      <c r="H18" s="7"/>
      <c r="I18" s="7"/>
      <c r="J18" s="7"/>
    </row>
    <row r="19" spans="1:10" ht="60" x14ac:dyDescent="0.25">
      <c r="A19" s="26"/>
      <c r="B19" s="25"/>
      <c r="C19" s="136" t="s">
        <v>466</v>
      </c>
      <c r="D19" s="136" t="s">
        <v>493</v>
      </c>
      <c r="E19" s="163"/>
      <c r="F19" s="7"/>
      <c r="G19" s="7"/>
      <c r="H19" s="7"/>
      <c r="I19" s="7"/>
      <c r="J19" s="7"/>
    </row>
    <row r="20" spans="1:10" ht="57.75" customHeight="1" x14ac:dyDescent="0.25">
      <c r="A20" s="26"/>
      <c r="B20" s="137" t="s">
        <v>469</v>
      </c>
      <c r="C20" s="138" t="s">
        <v>470</v>
      </c>
      <c r="D20" s="171" t="s">
        <v>494</v>
      </c>
      <c r="E20" s="164">
        <v>0.2</v>
      </c>
      <c r="F20" s="7"/>
      <c r="G20" s="7"/>
      <c r="H20" s="7"/>
      <c r="I20" s="7"/>
      <c r="J20" s="7"/>
    </row>
    <row r="21" spans="1:10" ht="54" customHeight="1" x14ac:dyDescent="0.25">
      <c r="A21" s="26"/>
      <c r="B21" s="140" t="s">
        <v>472</v>
      </c>
      <c r="C21" s="141" t="s">
        <v>473</v>
      </c>
      <c r="D21" s="171" t="s">
        <v>495</v>
      </c>
      <c r="E21" s="164">
        <v>0.4</v>
      </c>
      <c r="F21" s="7"/>
      <c r="G21" s="7"/>
      <c r="H21" s="7"/>
      <c r="I21" s="7"/>
      <c r="J21" s="7"/>
    </row>
    <row r="22" spans="1:10" ht="64.5" customHeight="1" x14ac:dyDescent="0.25">
      <c r="A22" s="26"/>
      <c r="B22" s="143" t="s">
        <v>476</v>
      </c>
      <c r="C22" s="141" t="s">
        <v>477</v>
      </c>
      <c r="D22" s="171" t="s">
        <v>92</v>
      </c>
      <c r="E22" s="164">
        <v>0.6</v>
      </c>
      <c r="F22" s="7"/>
      <c r="G22" s="7"/>
      <c r="H22" s="7"/>
      <c r="I22" s="7"/>
      <c r="J22" s="7"/>
    </row>
    <row r="23" spans="1:10" ht="51.75" customHeight="1" x14ac:dyDescent="0.25">
      <c r="A23" s="26"/>
      <c r="B23" s="144" t="s">
        <v>480</v>
      </c>
      <c r="C23" s="141" t="s">
        <v>481</v>
      </c>
      <c r="D23" s="171" t="s">
        <v>496</v>
      </c>
      <c r="E23" s="164">
        <v>0.8</v>
      </c>
      <c r="F23" s="7"/>
      <c r="G23" s="7"/>
      <c r="H23" s="7"/>
      <c r="I23" s="7"/>
      <c r="J23" s="7"/>
    </row>
    <row r="24" spans="1:10" ht="51.75" customHeight="1" x14ac:dyDescent="0.25">
      <c r="A24" s="26"/>
      <c r="B24" s="145" t="s">
        <v>484</v>
      </c>
      <c r="C24" s="141" t="s">
        <v>485</v>
      </c>
      <c r="D24" s="171" t="s">
        <v>497</v>
      </c>
      <c r="E24" s="164">
        <v>1</v>
      </c>
      <c r="F24" s="7"/>
      <c r="G24" s="7"/>
      <c r="H24" s="7"/>
      <c r="I24" s="7"/>
      <c r="J24" s="7"/>
    </row>
    <row r="25" spans="1:10" ht="16.5" x14ac:dyDescent="0.25">
      <c r="A25" s="26"/>
      <c r="B25" s="28"/>
      <c r="C25" s="28"/>
      <c r="D25" s="28"/>
      <c r="E25" s="163"/>
      <c r="F25" s="7"/>
      <c r="G25" s="7"/>
      <c r="H25" s="7"/>
      <c r="I25" s="7"/>
      <c r="J25" s="7"/>
    </row>
    <row r="26" spans="1:10" ht="16.5" x14ac:dyDescent="0.25">
      <c r="A26" s="26"/>
      <c r="B26" s="28"/>
      <c r="C26" s="28"/>
      <c r="D26" s="28"/>
      <c r="E26" s="163"/>
      <c r="F26" s="7"/>
      <c r="G26" s="7"/>
      <c r="H26" s="7"/>
      <c r="I26" s="7"/>
      <c r="J26" s="7"/>
    </row>
    <row r="27" spans="1:10" ht="16.5" x14ac:dyDescent="0.25">
      <c r="A27" s="26"/>
      <c r="B27" s="28"/>
      <c r="C27" s="28"/>
      <c r="D27" s="28"/>
      <c r="E27" s="163"/>
      <c r="F27" s="7"/>
      <c r="G27" s="7"/>
      <c r="H27" s="7"/>
      <c r="I27" s="7"/>
      <c r="J27" s="7"/>
    </row>
    <row r="28" spans="1:10" ht="16.5" x14ac:dyDescent="0.25">
      <c r="A28" s="26"/>
      <c r="B28" s="28"/>
      <c r="C28" s="28"/>
      <c r="D28" s="28"/>
      <c r="E28" s="163"/>
      <c r="F28" s="7"/>
      <c r="G28" s="7"/>
      <c r="H28" s="7"/>
      <c r="I28" s="7"/>
      <c r="J28" s="7"/>
    </row>
    <row r="29" spans="1:10" ht="60" x14ac:dyDescent="0.25">
      <c r="A29" s="26"/>
      <c r="B29" s="25"/>
      <c r="C29" s="136" t="s">
        <v>466</v>
      </c>
      <c r="D29" s="136" t="s">
        <v>498</v>
      </c>
      <c r="E29" s="163"/>
      <c r="F29" s="7"/>
      <c r="G29" s="7"/>
      <c r="H29" s="7"/>
      <c r="I29" s="7"/>
      <c r="J29" s="7"/>
    </row>
    <row r="30" spans="1:10" ht="75.75" customHeight="1" x14ac:dyDescent="0.25">
      <c r="A30" s="26"/>
      <c r="B30" s="137" t="s">
        <v>469</v>
      </c>
      <c r="C30" s="138" t="s">
        <v>470</v>
      </c>
      <c r="D30" s="171" t="s">
        <v>499</v>
      </c>
      <c r="E30" s="164">
        <v>0.2</v>
      </c>
      <c r="F30" s="7"/>
      <c r="G30" s="7"/>
      <c r="H30" s="7"/>
      <c r="I30" s="7"/>
      <c r="J30" s="7"/>
    </row>
    <row r="31" spans="1:10" ht="65.25" customHeight="1" x14ac:dyDescent="0.25">
      <c r="A31" s="26"/>
      <c r="B31" s="140" t="s">
        <v>472</v>
      </c>
      <c r="C31" s="141" t="s">
        <v>473</v>
      </c>
      <c r="D31" s="171" t="s">
        <v>500</v>
      </c>
      <c r="E31" s="164">
        <v>0.4</v>
      </c>
      <c r="F31" s="7"/>
      <c r="G31" s="7"/>
      <c r="H31" s="7"/>
      <c r="I31" s="7"/>
      <c r="J31" s="7"/>
    </row>
    <row r="32" spans="1:10" ht="57" customHeight="1" x14ac:dyDescent="0.25">
      <c r="A32" s="26"/>
      <c r="B32" s="143" t="s">
        <v>476</v>
      </c>
      <c r="C32" s="141" t="s">
        <v>477</v>
      </c>
      <c r="D32" s="171" t="s">
        <v>501</v>
      </c>
      <c r="E32" s="164">
        <v>0.6</v>
      </c>
      <c r="F32" s="7"/>
      <c r="G32" s="7"/>
      <c r="H32" s="7"/>
      <c r="I32" s="7"/>
      <c r="J32" s="7"/>
    </row>
    <row r="33" spans="1:10" ht="66.75" customHeight="1" x14ac:dyDescent="0.25">
      <c r="A33" s="26"/>
      <c r="B33" s="144" t="s">
        <v>480</v>
      </c>
      <c r="C33" s="141" t="s">
        <v>481</v>
      </c>
      <c r="D33" s="171" t="s">
        <v>502</v>
      </c>
      <c r="E33" s="164">
        <v>0.8</v>
      </c>
      <c r="F33" s="7"/>
      <c r="G33" s="7"/>
      <c r="H33" s="7"/>
      <c r="I33" s="7"/>
      <c r="J33" s="7"/>
    </row>
    <row r="34" spans="1:10" ht="79.5" customHeight="1" x14ac:dyDescent="0.25">
      <c r="A34" s="26"/>
      <c r="B34" s="145" t="s">
        <v>484</v>
      </c>
      <c r="C34" s="141" t="s">
        <v>485</v>
      </c>
      <c r="D34" s="171" t="s">
        <v>503</v>
      </c>
      <c r="E34" s="164">
        <v>1</v>
      </c>
      <c r="F34" s="7"/>
      <c r="G34" s="7"/>
      <c r="H34" s="7"/>
      <c r="I34" s="7"/>
      <c r="J34" s="7"/>
    </row>
    <row r="35" spans="1:10" x14ac:dyDescent="0.25">
      <c r="A35" s="26"/>
      <c r="B35" s="26"/>
      <c r="C35" s="26" t="s">
        <v>504</v>
      </c>
      <c r="D35" s="26" t="s">
        <v>505</v>
      </c>
      <c r="E35" s="163"/>
      <c r="F35" s="7"/>
      <c r="G35" s="7"/>
      <c r="H35" s="7"/>
      <c r="I35" s="7"/>
      <c r="J35" s="7"/>
    </row>
    <row r="36" spans="1:10" x14ac:dyDescent="0.25">
      <c r="A36" s="26"/>
      <c r="B36" s="26"/>
      <c r="C36" s="26"/>
      <c r="D36" s="26"/>
      <c r="E36" s="163"/>
      <c r="F36" s="7"/>
      <c r="G36" s="7"/>
      <c r="H36" s="7"/>
      <c r="I36" s="7"/>
      <c r="J36" s="7"/>
    </row>
    <row r="37" spans="1:10" x14ac:dyDescent="0.25">
      <c r="A37" s="26"/>
      <c r="B37" s="26"/>
      <c r="C37" s="26"/>
      <c r="D37" s="26"/>
      <c r="E37" s="163"/>
      <c r="F37" s="7"/>
      <c r="G37" s="7"/>
      <c r="H37" s="7"/>
      <c r="I37" s="7"/>
      <c r="J37" s="7"/>
    </row>
    <row r="38" spans="1:10" ht="60" x14ac:dyDescent="0.25">
      <c r="A38" s="26"/>
      <c r="B38" s="25"/>
      <c r="C38" s="136" t="s">
        <v>466</v>
      </c>
      <c r="D38" s="136" t="s">
        <v>164</v>
      </c>
      <c r="E38" s="163"/>
      <c r="F38" s="7"/>
      <c r="G38" s="7"/>
      <c r="H38" s="7"/>
      <c r="I38" s="7"/>
      <c r="J38" s="7"/>
    </row>
    <row r="39" spans="1:10" ht="99" x14ac:dyDescent="0.25">
      <c r="A39" s="26"/>
      <c r="B39" s="137" t="s">
        <v>469</v>
      </c>
      <c r="C39" s="138" t="s">
        <v>470</v>
      </c>
      <c r="D39" s="172" t="s">
        <v>506</v>
      </c>
      <c r="E39" s="164">
        <v>0.2</v>
      </c>
      <c r="F39" s="7"/>
      <c r="G39" s="7"/>
      <c r="H39" s="7"/>
      <c r="I39" s="7"/>
      <c r="J39" s="7"/>
    </row>
    <row r="40" spans="1:10" ht="99" x14ac:dyDescent="0.25">
      <c r="A40" s="26"/>
      <c r="B40" s="140" t="s">
        <v>472</v>
      </c>
      <c r="C40" s="141" t="s">
        <v>473</v>
      </c>
      <c r="D40" s="172" t="s">
        <v>507</v>
      </c>
      <c r="E40" s="164">
        <v>0.4</v>
      </c>
      <c r="F40" s="7"/>
      <c r="G40" s="7"/>
      <c r="H40" s="7"/>
      <c r="I40" s="7"/>
      <c r="J40" s="7"/>
    </row>
    <row r="41" spans="1:10" ht="99" x14ac:dyDescent="0.25">
      <c r="A41" s="26"/>
      <c r="B41" s="143" t="s">
        <v>476</v>
      </c>
      <c r="C41" s="141" t="s">
        <v>477</v>
      </c>
      <c r="D41" s="172" t="s">
        <v>508</v>
      </c>
      <c r="E41" s="164">
        <v>0.6</v>
      </c>
      <c r="F41" s="7"/>
      <c r="G41" s="7"/>
      <c r="H41" s="7"/>
      <c r="I41" s="7"/>
      <c r="J41" s="7"/>
    </row>
    <row r="42" spans="1:10" ht="99" x14ac:dyDescent="0.25">
      <c r="A42" s="26"/>
      <c r="B42" s="144" t="s">
        <v>480</v>
      </c>
      <c r="C42" s="141" t="s">
        <v>481</v>
      </c>
      <c r="D42" s="172" t="s">
        <v>509</v>
      </c>
      <c r="E42" s="164">
        <v>0.8</v>
      </c>
      <c r="F42" s="7"/>
      <c r="G42" s="7"/>
      <c r="H42" s="7"/>
      <c r="I42" s="7"/>
      <c r="J42" s="7"/>
    </row>
    <row r="43" spans="1:10" ht="99" x14ac:dyDescent="0.25">
      <c r="A43" s="26"/>
      <c r="B43" s="145" t="s">
        <v>484</v>
      </c>
      <c r="C43" s="141" t="s">
        <v>485</v>
      </c>
      <c r="D43" s="172" t="s">
        <v>510</v>
      </c>
      <c r="E43" s="164">
        <v>1</v>
      </c>
      <c r="F43" s="7"/>
      <c r="G43" s="7"/>
      <c r="H43" s="7"/>
      <c r="I43" s="7"/>
      <c r="J43" s="7"/>
    </row>
    <row r="44" spans="1:10" x14ac:dyDescent="0.25">
      <c r="A44" s="26"/>
      <c r="B44" s="26"/>
      <c r="C44" s="26"/>
      <c r="D44" s="26"/>
      <c r="E44" s="163"/>
      <c r="F44" s="7"/>
      <c r="G44" s="7"/>
      <c r="H44" s="7"/>
      <c r="I44" s="7"/>
      <c r="J44" s="7"/>
    </row>
    <row r="45" spans="1:10" ht="56.25" customHeight="1" x14ac:dyDescent="0.25">
      <c r="A45" s="26"/>
      <c r="B45" s="26"/>
      <c r="C45" s="26"/>
      <c r="D45" s="136" t="s">
        <v>61</v>
      </c>
      <c r="E45" s="163"/>
      <c r="F45" s="7"/>
      <c r="G45" s="7"/>
      <c r="H45" s="7"/>
      <c r="I45" s="7"/>
      <c r="J45" s="7"/>
    </row>
    <row r="46" spans="1:10" ht="94.5" customHeight="1" x14ac:dyDescent="0.25">
      <c r="A46" s="26"/>
      <c r="B46" s="144" t="s">
        <v>480</v>
      </c>
      <c r="C46" s="26"/>
      <c r="D46" s="142" t="s">
        <v>511</v>
      </c>
      <c r="E46" s="164">
        <v>0.8</v>
      </c>
      <c r="F46" s="7"/>
      <c r="G46" s="7"/>
      <c r="H46" s="7"/>
      <c r="I46" s="7"/>
      <c r="J46" s="7"/>
    </row>
    <row r="47" spans="1:10" ht="105.75" customHeight="1" x14ac:dyDescent="0.25">
      <c r="A47" s="26"/>
      <c r="B47" s="145" t="s">
        <v>484</v>
      </c>
      <c r="C47" s="27"/>
      <c r="D47" s="142" t="s">
        <v>512</v>
      </c>
      <c r="E47" s="164">
        <v>1</v>
      </c>
      <c r="F47" s="7"/>
      <c r="G47" s="7"/>
      <c r="H47" s="7"/>
      <c r="I47" s="7"/>
      <c r="J47" s="7"/>
    </row>
    <row r="48" spans="1:10" x14ac:dyDescent="0.25">
      <c r="A48" s="26"/>
      <c r="B48" s="23"/>
      <c r="C48" s="23"/>
      <c r="D48" s="23"/>
      <c r="E48" s="163"/>
      <c r="F48" s="7"/>
      <c r="G48" s="7"/>
      <c r="H48" s="7"/>
      <c r="I48" s="7"/>
      <c r="J48" s="7"/>
    </row>
    <row r="49" spans="1:10" x14ac:dyDescent="0.25">
      <c r="A49" s="26"/>
      <c r="B49" s="23"/>
      <c r="C49" s="23"/>
      <c r="D49" s="23"/>
      <c r="E49" s="163"/>
      <c r="F49" s="7"/>
      <c r="G49" s="7"/>
      <c r="H49" s="7"/>
      <c r="I49" s="7"/>
      <c r="J49" s="7"/>
    </row>
    <row r="50" spans="1:10" ht="20.25" x14ac:dyDescent="0.25">
      <c r="A50" s="26"/>
      <c r="B50" s="26"/>
      <c r="C50" s="27"/>
      <c r="D50" s="27"/>
      <c r="E50" s="163"/>
      <c r="F50" s="7"/>
      <c r="G50" s="7"/>
      <c r="H50" s="7"/>
      <c r="I50" s="7"/>
      <c r="J50" s="7"/>
    </row>
    <row r="51" spans="1:10" ht="46.5" customHeight="1" x14ac:dyDescent="0.25">
      <c r="A51" s="26"/>
      <c r="B51" s="26"/>
      <c r="C51" s="26"/>
      <c r="D51" s="136" t="s">
        <v>112</v>
      </c>
      <c r="E51" s="163"/>
      <c r="F51" s="7"/>
      <c r="G51" s="7"/>
      <c r="H51" s="7"/>
      <c r="I51" s="7"/>
      <c r="J51" s="7"/>
    </row>
    <row r="52" spans="1:10" ht="90" customHeight="1" x14ac:dyDescent="0.25">
      <c r="A52" s="26"/>
      <c r="B52" s="144" t="s">
        <v>480</v>
      </c>
      <c r="C52" s="26"/>
      <c r="D52" s="142" t="s">
        <v>148</v>
      </c>
      <c r="E52" s="164">
        <v>0.8</v>
      </c>
      <c r="F52" s="7"/>
      <c r="G52" s="7"/>
      <c r="H52" s="7"/>
      <c r="I52" s="7"/>
      <c r="J52" s="7"/>
    </row>
    <row r="53" spans="1:10" ht="66" x14ac:dyDescent="0.25">
      <c r="A53" s="26"/>
      <c r="B53" s="145" t="s">
        <v>484</v>
      </c>
      <c r="C53" s="27"/>
      <c r="D53" s="142" t="s">
        <v>513</v>
      </c>
      <c r="E53" s="164">
        <v>1</v>
      </c>
      <c r="F53" s="7"/>
      <c r="G53" s="7"/>
      <c r="H53" s="7"/>
      <c r="I53" s="7"/>
      <c r="J53" s="7"/>
    </row>
    <row r="54" spans="1:10" ht="20.25" x14ac:dyDescent="0.25">
      <c r="A54" s="26"/>
      <c r="B54" s="26"/>
      <c r="C54" s="27"/>
      <c r="D54" s="27"/>
      <c r="E54" s="163"/>
      <c r="F54" s="7"/>
      <c r="G54" s="7"/>
      <c r="H54" s="7"/>
      <c r="I54" s="7"/>
      <c r="J54" s="7"/>
    </row>
    <row r="55" spans="1:10" ht="20.25" x14ac:dyDescent="0.25">
      <c r="A55" s="26"/>
      <c r="B55" s="26"/>
      <c r="C55" s="27"/>
      <c r="D55" s="27"/>
      <c r="E55" s="163"/>
      <c r="F55" s="7"/>
      <c r="G55" s="7"/>
      <c r="H55" s="7"/>
      <c r="I55" s="7"/>
      <c r="J55" s="7"/>
    </row>
    <row r="56" spans="1:10" ht="20.25" x14ac:dyDescent="0.25">
      <c r="A56" s="26"/>
      <c r="B56" s="26"/>
      <c r="C56" s="27"/>
      <c r="D56" s="27"/>
      <c r="E56" s="163"/>
      <c r="F56" s="7"/>
      <c r="G56" s="7"/>
      <c r="H56" s="7"/>
      <c r="I56" s="7"/>
      <c r="J56" s="7"/>
    </row>
    <row r="57" spans="1:10" ht="20.25" x14ac:dyDescent="0.25">
      <c r="A57" s="26"/>
      <c r="B57" s="26"/>
      <c r="C57" s="27"/>
      <c r="D57" s="27"/>
      <c r="E57" s="163"/>
      <c r="F57" s="7"/>
      <c r="G57" s="7"/>
      <c r="H57" s="7"/>
      <c r="I57" s="7"/>
      <c r="J57" s="7"/>
    </row>
    <row r="58" spans="1:10" ht="20.25" x14ac:dyDescent="0.25">
      <c r="A58" s="26"/>
      <c r="B58" s="26"/>
      <c r="C58" s="27"/>
      <c r="D58" s="27"/>
      <c r="E58" s="163"/>
      <c r="F58" s="7"/>
      <c r="G58" s="7"/>
      <c r="H58" s="7"/>
      <c r="I58" s="7"/>
      <c r="J58" s="7"/>
    </row>
    <row r="59" spans="1:10" ht="20.25" x14ac:dyDescent="0.25">
      <c r="A59" s="26"/>
      <c r="B59" s="26"/>
      <c r="C59" s="27"/>
      <c r="D59" s="27"/>
      <c r="E59" s="163"/>
      <c r="F59" s="7"/>
      <c r="G59" s="7"/>
      <c r="H59" s="7"/>
      <c r="I59" s="7"/>
      <c r="J59" s="7"/>
    </row>
    <row r="60" spans="1:10" ht="20.25" x14ac:dyDescent="0.25">
      <c r="A60" s="26"/>
      <c r="B60" s="26"/>
      <c r="C60" s="27"/>
      <c r="D60" s="27"/>
      <c r="E60" s="163"/>
      <c r="F60" s="7"/>
      <c r="G60" s="7"/>
      <c r="H60" s="7"/>
      <c r="I60" s="7"/>
      <c r="J60" s="7"/>
    </row>
    <row r="61" spans="1:10" ht="20.25" x14ac:dyDescent="0.25">
      <c r="A61" s="26"/>
      <c r="B61" s="26"/>
      <c r="C61" s="27"/>
      <c r="D61" s="27"/>
      <c r="E61" s="163"/>
      <c r="F61" s="7"/>
      <c r="G61" s="7"/>
      <c r="H61" s="7"/>
      <c r="I61" s="7"/>
      <c r="J61" s="7"/>
    </row>
    <row r="62" spans="1:10" ht="20.25" x14ac:dyDescent="0.25">
      <c r="A62" s="26"/>
      <c r="B62" s="26"/>
      <c r="C62" s="27"/>
      <c r="D62" s="27"/>
      <c r="E62" s="163"/>
      <c r="F62" s="7"/>
      <c r="G62" s="7"/>
      <c r="H62" s="7"/>
      <c r="I62" s="7"/>
      <c r="J62" s="7"/>
    </row>
    <row r="63" spans="1:10" ht="20.25" x14ac:dyDescent="0.25">
      <c r="A63" s="26"/>
      <c r="B63" s="26"/>
      <c r="C63" s="27"/>
      <c r="D63" s="27"/>
      <c r="E63" s="163"/>
      <c r="F63" s="7"/>
      <c r="G63" s="7"/>
      <c r="H63" s="7"/>
      <c r="I63" s="7"/>
      <c r="J63" s="7"/>
    </row>
    <row r="64" spans="1:10" ht="20.25" x14ac:dyDescent="0.25">
      <c r="A64" s="26"/>
      <c r="B64" s="26"/>
      <c r="C64" s="27"/>
      <c r="D64" s="27"/>
      <c r="E64" s="163"/>
      <c r="F64" s="7"/>
      <c r="G64" s="7"/>
      <c r="H64" s="7"/>
      <c r="I64" s="7"/>
      <c r="J64" s="7"/>
    </row>
    <row r="65" spans="1:10" ht="20.25" x14ac:dyDescent="0.25">
      <c r="A65" s="26"/>
      <c r="B65" s="26"/>
      <c r="C65" s="27"/>
      <c r="D65" s="27"/>
      <c r="E65" s="163"/>
      <c r="F65" s="7"/>
      <c r="G65" s="7"/>
      <c r="H65" s="7"/>
      <c r="I65" s="7"/>
      <c r="J65" s="7"/>
    </row>
    <row r="66" spans="1:10" ht="20.25" x14ac:dyDescent="0.25">
      <c r="A66" s="26"/>
      <c r="B66" s="26"/>
      <c r="C66" s="27"/>
      <c r="D66" s="27"/>
      <c r="E66" s="163"/>
      <c r="F66" s="7"/>
      <c r="G66" s="7"/>
      <c r="H66" s="7"/>
      <c r="I66" s="7"/>
      <c r="J66" s="7"/>
    </row>
    <row r="67" spans="1:10" ht="20.25" x14ac:dyDescent="0.25">
      <c r="A67" s="26"/>
      <c r="B67" s="26"/>
      <c r="C67" s="27"/>
      <c r="D67" s="27"/>
      <c r="E67" s="163"/>
      <c r="F67" s="7"/>
      <c r="G67" s="7"/>
      <c r="H67" s="7"/>
      <c r="I67" s="7"/>
      <c r="J67" s="7"/>
    </row>
    <row r="68" spans="1:10" ht="20.25" x14ac:dyDescent="0.25">
      <c r="A68" s="26"/>
      <c r="B68" s="26"/>
      <c r="C68" s="27"/>
      <c r="D68" s="27"/>
      <c r="E68" s="163"/>
      <c r="F68" s="7"/>
      <c r="G68" s="7"/>
      <c r="H68" s="7"/>
      <c r="I68" s="7"/>
      <c r="J68" s="7"/>
    </row>
    <row r="69" spans="1:10" ht="20.25" x14ac:dyDescent="0.25">
      <c r="A69" s="26"/>
      <c r="B69" s="26"/>
      <c r="C69" s="27"/>
      <c r="D69" s="27"/>
      <c r="E69" s="163"/>
      <c r="F69" s="7"/>
      <c r="G69" s="7"/>
      <c r="H69" s="7"/>
      <c r="I69" s="7"/>
      <c r="J69" s="7"/>
    </row>
    <row r="70" spans="1:10" ht="20.25" x14ac:dyDescent="0.25">
      <c r="A70" s="26"/>
      <c r="B70" s="26"/>
      <c r="C70" s="27"/>
      <c r="D70" s="27"/>
      <c r="E70" s="163"/>
      <c r="F70" s="7"/>
      <c r="G70" s="7"/>
      <c r="H70" s="7"/>
      <c r="I70" s="7"/>
      <c r="J70" s="7"/>
    </row>
    <row r="71" spans="1:10" ht="20.25" x14ac:dyDescent="0.25">
      <c r="A71" s="26"/>
      <c r="B71" s="26"/>
      <c r="C71" s="27"/>
      <c r="D71" s="27"/>
      <c r="E71" s="163"/>
      <c r="F71" s="7"/>
      <c r="G71" s="7"/>
      <c r="H71" s="7"/>
      <c r="I71" s="7"/>
      <c r="J71" s="7"/>
    </row>
    <row r="72" spans="1:10" ht="20.25" x14ac:dyDescent="0.25">
      <c r="A72" s="26"/>
      <c r="B72" s="26"/>
      <c r="C72" s="27"/>
      <c r="D72" s="27"/>
      <c r="E72" s="163"/>
      <c r="F72" s="7"/>
      <c r="G72" s="7"/>
      <c r="H72" s="7"/>
      <c r="I72" s="7"/>
      <c r="J72" s="7"/>
    </row>
    <row r="73" spans="1:10" ht="20.25" x14ac:dyDescent="0.25">
      <c r="A73" s="26"/>
      <c r="B73" s="26"/>
      <c r="C73" s="27"/>
      <c r="D73" s="27"/>
      <c r="E73" s="163"/>
      <c r="F73" s="7"/>
      <c r="G73" s="7"/>
      <c r="H73" s="7"/>
      <c r="I73" s="7"/>
      <c r="J73" s="7"/>
    </row>
    <row r="74" spans="1:10" ht="20.25" x14ac:dyDescent="0.25">
      <c r="A74" s="26"/>
      <c r="B74" s="26"/>
      <c r="C74" s="27"/>
      <c r="D74" s="27"/>
      <c r="E74" s="163"/>
      <c r="F74" s="7"/>
      <c r="G74" s="7"/>
      <c r="H74" s="7"/>
      <c r="I74" s="7"/>
      <c r="J74" s="7"/>
    </row>
    <row r="75" spans="1:10" ht="20.25" x14ac:dyDescent="0.25">
      <c r="A75" s="26"/>
      <c r="B75" s="26"/>
      <c r="C75" s="27"/>
      <c r="D75" s="27"/>
      <c r="E75" s="163"/>
      <c r="F75" s="7"/>
      <c r="G75" s="7"/>
      <c r="H75" s="7"/>
      <c r="I75" s="7"/>
      <c r="J75" s="7"/>
    </row>
    <row r="76" spans="1:10" ht="20.25" x14ac:dyDescent="0.25">
      <c r="A76" s="26"/>
      <c r="B76" s="26"/>
      <c r="C76" s="27"/>
      <c r="D76" s="27"/>
      <c r="E76" s="163"/>
      <c r="F76" s="7"/>
      <c r="G76" s="7"/>
      <c r="H76" s="7"/>
      <c r="I76" s="7"/>
      <c r="J76" s="7"/>
    </row>
    <row r="77" spans="1:10" ht="20.25" x14ac:dyDescent="0.25">
      <c r="A77" s="26"/>
      <c r="B77" s="26"/>
      <c r="C77" s="27"/>
      <c r="D77" s="27"/>
      <c r="E77" s="163"/>
      <c r="F77" s="7"/>
      <c r="G77" s="7"/>
      <c r="H77" s="7"/>
      <c r="I77" s="7"/>
      <c r="J77" s="7"/>
    </row>
    <row r="78" spans="1:10" ht="20.25" x14ac:dyDescent="0.25">
      <c r="A78" s="26"/>
      <c r="B78" s="26"/>
      <c r="C78" s="27"/>
      <c r="D78" s="27"/>
      <c r="E78" s="163"/>
      <c r="F78" s="7"/>
      <c r="G78" s="7"/>
      <c r="H78" s="7"/>
      <c r="I78" s="7"/>
      <c r="J78" s="7"/>
    </row>
    <row r="79" spans="1:10" ht="20.25" x14ac:dyDescent="0.25">
      <c r="A79" s="26"/>
      <c r="B79" s="26"/>
      <c r="C79" s="27"/>
      <c r="D79" s="27"/>
      <c r="E79" s="163"/>
      <c r="F79" s="7"/>
      <c r="G79" s="7"/>
      <c r="H79" s="7"/>
      <c r="I79" s="7"/>
      <c r="J79" s="7"/>
    </row>
    <row r="80" spans="1:10" s="7" customFormat="1" ht="20.25" x14ac:dyDescent="0.25">
      <c r="A80" s="26"/>
      <c r="B80" s="26"/>
      <c r="C80" s="27"/>
      <c r="D80" s="27"/>
      <c r="E80" s="163"/>
    </row>
    <row r="81" spans="1:5" s="7" customFormat="1" ht="20.25" x14ac:dyDescent="0.25">
      <c r="A81" s="26"/>
      <c r="B81" s="26"/>
      <c r="C81" s="27"/>
      <c r="D81" s="27"/>
      <c r="E81" s="163"/>
    </row>
    <row r="82" spans="1:5" s="7" customFormat="1" ht="20.25" x14ac:dyDescent="0.25">
      <c r="A82" s="26"/>
      <c r="B82" s="26"/>
      <c r="C82" s="27"/>
      <c r="D82" s="27"/>
      <c r="E82" s="163"/>
    </row>
    <row r="83" spans="1:5" s="7" customFormat="1" ht="20.25" x14ac:dyDescent="0.25">
      <c r="A83" s="26"/>
      <c r="B83" s="26"/>
      <c r="C83" s="27"/>
      <c r="D83" s="27"/>
      <c r="E83" s="163"/>
    </row>
    <row r="84" spans="1:5" s="7" customFormat="1" ht="20.25" x14ac:dyDescent="0.25">
      <c r="A84" s="26"/>
      <c r="B84" s="26"/>
      <c r="C84" s="27"/>
      <c r="D84" s="27"/>
      <c r="E84" s="163"/>
    </row>
    <row r="85" spans="1:5" s="7" customFormat="1" ht="20.25" x14ac:dyDescent="0.25">
      <c r="A85" s="26"/>
      <c r="B85" s="26"/>
      <c r="C85" s="27"/>
      <c r="D85" s="27"/>
      <c r="E85" s="163"/>
    </row>
    <row r="86" spans="1:5" s="7" customFormat="1" ht="20.25" x14ac:dyDescent="0.25">
      <c r="A86" s="26"/>
      <c r="B86" s="26"/>
      <c r="C86" s="27"/>
      <c r="D86" s="27"/>
      <c r="E86" s="163"/>
    </row>
    <row r="87" spans="1:5" s="7" customFormat="1" ht="20.25" x14ac:dyDescent="0.25">
      <c r="A87" s="26"/>
      <c r="B87" s="26"/>
      <c r="C87" s="27"/>
      <c r="D87" s="27"/>
      <c r="E87" s="163"/>
    </row>
    <row r="88" spans="1:5" s="7" customFormat="1" ht="20.25" x14ac:dyDescent="0.25">
      <c r="A88" s="26"/>
      <c r="B88" s="26"/>
      <c r="C88" s="27"/>
      <c r="D88" s="27"/>
      <c r="E88" s="163"/>
    </row>
    <row r="89" spans="1:5" s="7" customFormat="1" ht="20.25" x14ac:dyDescent="0.25">
      <c r="A89" s="26"/>
      <c r="B89" s="26"/>
      <c r="C89" s="27"/>
      <c r="D89" s="27"/>
      <c r="E89" s="163"/>
    </row>
    <row r="90" spans="1:5" s="7" customFormat="1" ht="20.25" x14ac:dyDescent="0.25">
      <c r="A90" s="26"/>
      <c r="B90" s="26"/>
      <c r="C90" s="27"/>
      <c r="D90" s="27"/>
      <c r="E90" s="163"/>
    </row>
    <row r="91" spans="1:5" s="7" customFormat="1" ht="20.25" x14ac:dyDescent="0.25">
      <c r="A91" s="26"/>
      <c r="B91" s="26"/>
      <c r="C91" s="27"/>
      <c r="D91" s="27"/>
      <c r="E91" s="163"/>
    </row>
    <row r="92" spans="1:5" s="7" customFormat="1" ht="20.25" x14ac:dyDescent="0.25">
      <c r="A92" s="26"/>
      <c r="B92" s="26"/>
      <c r="C92" s="27"/>
      <c r="D92" s="27"/>
      <c r="E92" s="163"/>
    </row>
    <row r="93" spans="1:5" s="7" customFormat="1" ht="20.25" x14ac:dyDescent="0.25">
      <c r="A93" s="26"/>
      <c r="B93" s="26"/>
      <c r="C93" s="27"/>
      <c r="D93" s="27"/>
      <c r="E93" s="163"/>
    </row>
    <row r="94" spans="1:5" s="7" customFormat="1" ht="20.25" x14ac:dyDescent="0.25">
      <c r="A94" s="26"/>
      <c r="B94" s="26"/>
      <c r="C94" s="27"/>
      <c r="D94" s="27"/>
      <c r="E94" s="163"/>
    </row>
    <row r="95" spans="1:5" s="7" customFormat="1" ht="20.25" x14ac:dyDescent="0.25">
      <c r="A95" s="26"/>
      <c r="B95" s="26"/>
      <c r="C95" s="27"/>
      <c r="D95" s="27"/>
      <c r="E95" s="163"/>
    </row>
    <row r="96" spans="1:5" s="7" customFormat="1" ht="20.25" x14ac:dyDescent="0.25">
      <c r="A96" s="26"/>
      <c r="B96" s="26"/>
      <c r="C96" s="27"/>
      <c r="D96" s="27"/>
      <c r="E96" s="163"/>
    </row>
    <row r="97" spans="1:5" s="7" customFormat="1" ht="20.25" x14ac:dyDescent="0.25">
      <c r="A97" s="26"/>
      <c r="B97" s="26"/>
      <c r="C97" s="27"/>
      <c r="D97" s="27"/>
      <c r="E97" s="163"/>
    </row>
    <row r="98" spans="1:5" s="7" customFormat="1" ht="20.25" x14ac:dyDescent="0.25">
      <c r="A98" s="26"/>
      <c r="B98" s="26"/>
      <c r="C98" s="27"/>
      <c r="D98" s="27"/>
      <c r="E98" s="163"/>
    </row>
    <row r="99" spans="1:5" s="7" customFormat="1" ht="20.25" x14ac:dyDescent="0.25">
      <c r="A99" s="26"/>
      <c r="B99" s="26"/>
      <c r="C99" s="27"/>
      <c r="D99" s="27"/>
      <c r="E99" s="163"/>
    </row>
    <row r="100" spans="1:5" s="7" customFormat="1" ht="20.25" x14ac:dyDescent="0.25">
      <c r="A100" s="26"/>
      <c r="B100" s="26"/>
      <c r="C100" s="27"/>
      <c r="D100" s="27"/>
      <c r="E100" s="163"/>
    </row>
    <row r="101" spans="1:5" s="7" customFormat="1" ht="20.25" x14ac:dyDescent="0.25">
      <c r="A101" s="26"/>
      <c r="B101" s="26"/>
      <c r="C101" s="27"/>
      <c r="D101" s="27"/>
      <c r="E101" s="163"/>
    </row>
    <row r="102" spans="1:5" s="7" customFormat="1" ht="20.25" x14ac:dyDescent="0.25">
      <c r="A102" s="26"/>
      <c r="B102" s="26"/>
      <c r="C102" s="27"/>
      <c r="D102" s="27"/>
      <c r="E102" s="163"/>
    </row>
    <row r="103" spans="1:5" s="7" customFormat="1" ht="20.25" x14ac:dyDescent="0.25">
      <c r="A103" s="26"/>
      <c r="B103" s="26"/>
      <c r="C103" s="27"/>
      <c r="D103" s="27"/>
      <c r="E103" s="163"/>
    </row>
    <row r="104" spans="1:5" s="7" customFormat="1" ht="20.25" x14ac:dyDescent="0.25">
      <c r="A104" s="26"/>
      <c r="B104" s="26"/>
      <c r="C104" s="27"/>
      <c r="D104" s="27"/>
      <c r="E104" s="163"/>
    </row>
    <row r="105" spans="1:5" s="7" customFormat="1" ht="20.25" x14ac:dyDescent="0.25">
      <c r="A105" s="26"/>
      <c r="B105" s="26"/>
      <c r="C105" s="27"/>
      <c r="D105" s="27"/>
      <c r="E105" s="163"/>
    </row>
    <row r="106" spans="1:5" s="7" customFormat="1" ht="20.25" x14ac:dyDescent="0.25">
      <c r="A106" s="26"/>
      <c r="B106" s="26"/>
      <c r="C106" s="27"/>
      <c r="D106" s="27"/>
      <c r="E106" s="163"/>
    </row>
    <row r="107" spans="1:5" s="7" customFormat="1" ht="20.25" x14ac:dyDescent="0.25">
      <c r="A107" s="26"/>
      <c r="B107" s="26"/>
      <c r="C107" s="27"/>
      <c r="D107" s="27"/>
      <c r="E107" s="163"/>
    </row>
    <row r="108" spans="1:5" s="7" customFormat="1" ht="20.25" x14ac:dyDescent="0.25">
      <c r="A108" s="26"/>
      <c r="B108" s="26"/>
      <c r="C108" s="27"/>
      <c r="D108" s="27"/>
      <c r="E108" s="163"/>
    </row>
    <row r="109" spans="1:5" s="7" customFormat="1" ht="20.25" x14ac:dyDescent="0.25">
      <c r="A109" s="26"/>
      <c r="B109" s="26"/>
      <c r="C109" s="27"/>
      <c r="D109" s="27"/>
      <c r="E109" s="163"/>
    </row>
    <row r="110" spans="1:5" s="7" customFormat="1" ht="20.25" x14ac:dyDescent="0.25">
      <c r="A110" s="26"/>
      <c r="B110" s="26"/>
      <c r="C110" s="27"/>
      <c r="D110" s="27"/>
      <c r="E110" s="163"/>
    </row>
    <row r="111" spans="1:5" s="7" customFormat="1" ht="20.25" x14ac:dyDescent="0.25">
      <c r="A111" s="26"/>
      <c r="B111" s="26"/>
      <c r="C111" s="27"/>
      <c r="D111" s="27"/>
      <c r="E111" s="163"/>
    </row>
    <row r="112" spans="1:5" s="7" customFormat="1" ht="20.25" x14ac:dyDescent="0.25">
      <c r="A112" s="26"/>
      <c r="B112" s="26"/>
      <c r="C112" s="27"/>
      <c r="D112" s="27"/>
      <c r="E112" s="163"/>
    </row>
    <row r="113" spans="1:5" s="7" customFormat="1" ht="20.25" x14ac:dyDescent="0.25">
      <c r="A113" s="26"/>
      <c r="B113" s="26"/>
      <c r="C113" s="27"/>
      <c r="D113" s="27"/>
      <c r="E113" s="163"/>
    </row>
    <row r="114" spans="1:5" s="7" customFormat="1" ht="20.25" x14ac:dyDescent="0.25">
      <c r="A114" s="26"/>
      <c r="B114" s="26"/>
      <c r="C114" s="27"/>
      <c r="D114" s="27"/>
      <c r="E114" s="163"/>
    </row>
    <row r="115" spans="1:5" s="7" customFormat="1" ht="20.25" x14ac:dyDescent="0.25">
      <c r="A115" s="26"/>
      <c r="B115" s="26"/>
      <c r="C115" s="27"/>
      <c r="D115" s="27"/>
      <c r="E115" s="163"/>
    </row>
    <row r="116" spans="1:5" s="7" customFormat="1" ht="20.25" x14ac:dyDescent="0.25">
      <c r="A116" s="26"/>
      <c r="B116" s="26"/>
      <c r="C116" s="27"/>
      <c r="D116" s="27"/>
      <c r="E116" s="163"/>
    </row>
    <row r="117" spans="1:5" s="7" customFormat="1" ht="20.25" x14ac:dyDescent="0.25">
      <c r="A117" s="26"/>
      <c r="B117" s="26"/>
      <c r="C117" s="27"/>
      <c r="D117" s="27"/>
      <c r="E117" s="163"/>
    </row>
    <row r="118" spans="1:5" s="7" customFormat="1" ht="20.25" x14ac:dyDescent="0.25">
      <c r="A118" s="26"/>
      <c r="B118" s="26"/>
      <c r="C118" s="27"/>
      <c r="D118" s="27"/>
      <c r="E118" s="163"/>
    </row>
    <row r="119" spans="1:5" s="7" customFormat="1" ht="20.25" x14ac:dyDescent="0.25">
      <c r="A119" s="26"/>
      <c r="B119" s="26"/>
      <c r="C119" s="27"/>
      <c r="D119" s="27"/>
      <c r="E119" s="163"/>
    </row>
    <row r="120" spans="1:5" s="7" customFormat="1" ht="20.25" x14ac:dyDescent="0.25">
      <c r="A120" s="26"/>
      <c r="B120" s="26"/>
      <c r="C120" s="27"/>
      <c r="D120" s="27"/>
      <c r="E120" s="163"/>
    </row>
    <row r="121" spans="1:5" s="7" customFormat="1" ht="20.25" x14ac:dyDescent="0.25">
      <c r="A121" s="26"/>
      <c r="B121" s="26"/>
      <c r="C121" s="27"/>
      <c r="D121" s="27"/>
      <c r="E121" s="163"/>
    </row>
    <row r="122" spans="1:5" s="7" customFormat="1" ht="20.25" x14ac:dyDescent="0.25">
      <c r="A122" s="26"/>
      <c r="B122" s="26"/>
      <c r="C122" s="27"/>
      <c r="D122" s="27"/>
      <c r="E122" s="163"/>
    </row>
    <row r="123" spans="1:5" s="7" customFormat="1" ht="20.25" x14ac:dyDescent="0.25">
      <c r="A123" s="26"/>
      <c r="B123" s="26"/>
      <c r="C123" s="27"/>
      <c r="D123" s="27"/>
      <c r="E123" s="163"/>
    </row>
    <row r="124" spans="1:5" s="7" customFormat="1" ht="20.25" x14ac:dyDescent="0.25">
      <c r="A124" s="26"/>
      <c r="B124" s="26"/>
      <c r="C124" s="27"/>
      <c r="D124" s="27"/>
      <c r="E124" s="163"/>
    </row>
    <row r="125" spans="1:5" s="7" customFormat="1" ht="20.25" x14ac:dyDescent="0.25">
      <c r="A125" s="26"/>
      <c r="B125" s="26"/>
      <c r="C125" s="27"/>
      <c r="D125" s="27"/>
      <c r="E125" s="163"/>
    </row>
    <row r="126" spans="1:5" s="7" customFormat="1" ht="20.25" x14ac:dyDescent="0.25">
      <c r="A126" s="26"/>
      <c r="B126" s="26"/>
      <c r="C126" s="27"/>
      <c r="D126" s="27"/>
      <c r="E126" s="163"/>
    </row>
    <row r="127" spans="1:5" s="7" customFormat="1" ht="20.25" x14ac:dyDescent="0.25">
      <c r="A127" s="26"/>
      <c r="B127" s="26"/>
      <c r="C127" s="27"/>
      <c r="D127" s="27"/>
      <c r="E127" s="163"/>
    </row>
    <row r="128" spans="1:5" s="7" customFormat="1" ht="20.25" x14ac:dyDescent="0.25">
      <c r="A128" s="26"/>
      <c r="B128" s="26"/>
      <c r="C128" s="27"/>
      <c r="D128" s="27"/>
      <c r="E128" s="163"/>
    </row>
    <row r="129" spans="1:5" s="7" customFormat="1" ht="20.25" x14ac:dyDescent="0.25">
      <c r="A129" s="26"/>
      <c r="B129" s="26"/>
      <c r="C129" s="27"/>
      <c r="D129" s="27"/>
      <c r="E129" s="163"/>
    </row>
    <row r="130" spans="1:5" s="7" customFormat="1" ht="20.25" x14ac:dyDescent="0.25">
      <c r="A130" s="26"/>
      <c r="B130" s="26"/>
      <c r="C130" s="27"/>
      <c r="D130" s="27"/>
      <c r="E130" s="163"/>
    </row>
    <row r="131" spans="1:5" s="7" customFormat="1" ht="20.25" x14ac:dyDescent="0.25">
      <c r="A131" s="26"/>
      <c r="B131" s="26"/>
      <c r="C131" s="27"/>
      <c r="D131" s="27"/>
      <c r="E131" s="163"/>
    </row>
    <row r="132" spans="1:5" s="7" customFormat="1" ht="20.25" x14ac:dyDescent="0.25">
      <c r="A132" s="26"/>
      <c r="B132" s="26"/>
      <c r="C132" s="27"/>
      <c r="D132" s="27"/>
      <c r="E132" s="163"/>
    </row>
    <row r="133" spans="1:5" s="7" customFormat="1" ht="20.25" x14ac:dyDescent="0.25">
      <c r="A133" s="26"/>
      <c r="B133" s="26"/>
      <c r="C133" s="27"/>
      <c r="D133" s="27"/>
      <c r="E133" s="163"/>
    </row>
    <row r="134" spans="1:5" s="7" customFormat="1" ht="20.25" x14ac:dyDescent="0.25">
      <c r="A134" s="26"/>
      <c r="B134" s="26"/>
      <c r="C134" s="27"/>
      <c r="D134" s="27"/>
      <c r="E134" s="163"/>
    </row>
    <row r="135" spans="1:5" s="7" customFormat="1" ht="20.25" x14ac:dyDescent="0.25">
      <c r="A135" s="26"/>
      <c r="B135" s="26"/>
      <c r="C135" s="27"/>
      <c r="D135" s="27"/>
      <c r="E135" s="163"/>
    </row>
    <row r="136" spans="1:5" s="7" customFormat="1" ht="20.25" x14ac:dyDescent="0.25">
      <c r="A136" s="26"/>
      <c r="B136" s="26"/>
      <c r="C136" s="27"/>
      <c r="D136" s="27"/>
      <c r="E136" s="163"/>
    </row>
    <row r="137" spans="1:5" s="7" customFormat="1" ht="20.25" x14ac:dyDescent="0.25">
      <c r="A137" s="26"/>
      <c r="B137" s="26"/>
      <c r="C137" s="27"/>
      <c r="D137" s="27"/>
      <c r="E137" s="163"/>
    </row>
    <row r="138" spans="1:5" s="7" customFormat="1" ht="20.25" x14ac:dyDescent="0.25">
      <c r="A138" s="26"/>
      <c r="B138" s="26"/>
      <c r="C138" s="27"/>
      <c r="D138" s="27"/>
      <c r="E138" s="163"/>
    </row>
    <row r="139" spans="1:5" s="7" customFormat="1" ht="20.25" x14ac:dyDescent="0.25">
      <c r="A139" s="26"/>
      <c r="B139" s="26"/>
      <c r="C139" s="27"/>
      <c r="D139" s="27"/>
      <c r="E139" s="163"/>
    </row>
    <row r="140" spans="1:5" s="7" customFormat="1" ht="20.25" x14ac:dyDescent="0.25">
      <c r="A140" s="26"/>
      <c r="B140" s="26"/>
      <c r="C140" s="27"/>
      <c r="D140" s="27"/>
      <c r="E140" s="163"/>
    </row>
    <row r="141" spans="1:5" s="7" customFormat="1" ht="20.25" x14ac:dyDescent="0.25">
      <c r="A141" s="26"/>
      <c r="B141" s="26"/>
      <c r="C141" s="27"/>
      <c r="D141" s="27"/>
      <c r="E141" s="163"/>
    </row>
    <row r="142" spans="1:5" s="7" customFormat="1" ht="20.25" x14ac:dyDescent="0.25">
      <c r="A142" s="26"/>
      <c r="B142" s="26"/>
      <c r="C142" s="27"/>
      <c r="D142" s="27"/>
      <c r="E142" s="163"/>
    </row>
    <row r="143" spans="1:5" s="7" customFormat="1" ht="20.25" x14ac:dyDescent="0.25">
      <c r="A143" s="26"/>
      <c r="B143" s="26"/>
      <c r="C143" s="27"/>
      <c r="D143" s="27"/>
      <c r="E143" s="163"/>
    </row>
    <row r="144" spans="1:5" s="7" customFormat="1" ht="20.25" x14ac:dyDescent="0.25">
      <c r="A144" s="26"/>
      <c r="B144" s="26"/>
      <c r="C144" s="27"/>
      <c r="D144" s="27"/>
      <c r="E144" s="163"/>
    </row>
    <row r="145" spans="1:5" s="7" customFormat="1" ht="20.25" x14ac:dyDescent="0.25">
      <c r="A145" s="26"/>
      <c r="B145" s="26"/>
      <c r="C145" s="27"/>
      <c r="D145" s="27"/>
      <c r="E145" s="163"/>
    </row>
    <row r="146" spans="1:5" s="7" customFormat="1" ht="20.25" x14ac:dyDescent="0.25">
      <c r="A146" s="26"/>
      <c r="B146" s="26"/>
      <c r="C146" s="27"/>
      <c r="D146" s="27"/>
      <c r="E146" s="163"/>
    </row>
    <row r="147" spans="1:5" s="7" customFormat="1" ht="20.25" x14ac:dyDescent="0.25">
      <c r="A147" s="26"/>
      <c r="B147" s="26"/>
      <c r="C147" s="27"/>
      <c r="D147" s="27"/>
      <c r="E147" s="163"/>
    </row>
    <row r="148" spans="1:5" s="7" customFormat="1" ht="20.25" x14ac:dyDescent="0.25">
      <c r="A148" s="26"/>
      <c r="B148" s="26"/>
      <c r="C148" s="27"/>
      <c r="D148" s="27"/>
      <c r="E148" s="163"/>
    </row>
    <row r="149" spans="1:5" s="7" customFormat="1" ht="20.25" x14ac:dyDescent="0.25">
      <c r="A149" s="26"/>
      <c r="B149" s="26"/>
      <c r="C149" s="27"/>
      <c r="D149" s="27"/>
      <c r="E149" s="163"/>
    </row>
    <row r="150" spans="1:5" s="7" customFormat="1" ht="20.25" x14ac:dyDescent="0.25">
      <c r="A150" s="26"/>
      <c r="B150" s="26"/>
      <c r="C150" s="27"/>
      <c r="D150" s="27"/>
      <c r="E150" s="163"/>
    </row>
    <row r="151" spans="1:5" s="7" customFormat="1" ht="20.25" x14ac:dyDescent="0.25">
      <c r="A151" s="26"/>
      <c r="B151" s="26"/>
      <c r="C151" s="27"/>
      <c r="D151" s="27"/>
      <c r="E151" s="163"/>
    </row>
    <row r="152" spans="1:5" s="7" customFormat="1" ht="20.25" x14ac:dyDescent="0.25">
      <c r="A152" s="26"/>
      <c r="B152" s="26"/>
      <c r="C152" s="27"/>
      <c r="D152" s="27"/>
      <c r="E152" s="163"/>
    </row>
    <row r="153" spans="1:5" s="7" customFormat="1" ht="20.25" x14ac:dyDescent="0.25">
      <c r="A153" s="26"/>
      <c r="B153" s="26"/>
      <c r="C153" s="27"/>
      <c r="D153" s="27"/>
      <c r="E153" s="163"/>
    </row>
    <row r="154" spans="1:5" s="7" customFormat="1" ht="20.25" x14ac:dyDescent="0.25">
      <c r="A154" s="26"/>
      <c r="B154" s="26"/>
      <c r="C154" s="27"/>
      <c r="D154" s="27"/>
      <c r="E154" s="163"/>
    </row>
    <row r="155" spans="1:5" s="7" customFormat="1" ht="20.25" x14ac:dyDescent="0.25">
      <c r="A155" s="26"/>
      <c r="B155" s="26"/>
      <c r="C155" s="27"/>
      <c r="D155" s="27"/>
      <c r="E155" s="163"/>
    </row>
    <row r="156" spans="1:5" s="7" customFormat="1" ht="20.25" x14ac:dyDescent="0.25">
      <c r="A156" s="26"/>
      <c r="B156" s="26"/>
      <c r="C156" s="27"/>
      <c r="D156" s="27"/>
      <c r="E156" s="163"/>
    </row>
    <row r="157" spans="1:5" s="7" customFormat="1" ht="20.25" x14ac:dyDescent="0.25">
      <c r="A157" s="26"/>
      <c r="B157" s="26"/>
      <c r="C157" s="27"/>
      <c r="D157" s="27"/>
      <c r="E157" s="163"/>
    </row>
    <row r="158" spans="1:5" s="7" customFormat="1" ht="20.25" x14ac:dyDescent="0.25">
      <c r="A158" s="26"/>
      <c r="B158" s="26"/>
      <c r="C158" s="27"/>
      <c r="D158" s="27"/>
      <c r="E158" s="163"/>
    </row>
    <row r="159" spans="1:5" s="7" customFormat="1" ht="20.25" x14ac:dyDescent="0.25">
      <c r="A159" s="26"/>
      <c r="B159" s="26"/>
      <c r="C159" s="27"/>
      <c r="D159" s="27"/>
      <c r="E159" s="163"/>
    </row>
    <row r="160" spans="1:5" s="7" customFormat="1" ht="20.25" x14ac:dyDescent="0.25">
      <c r="A160" s="26"/>
      <c r="B160" s="26"/>
      <c r="C160" s="27"/>
      <c r="D160" s="27"/>
      <c r="E160" s="163"/>
    </row>
    <row r="161" spans="1:5" s="7" customFormat="1" ht="20.25" x14ac:dyDescent="0.25">
      <c r="A161" s="26"/>
      <c r="B161" s="26"/>
      <c r="C161" s="27"/>
      <c r="D161" s="27"/>
      <c r="E161" s="163"/>
    </row>
    <row r="162" spans="1:5" s="7" customFormat="1" ht="20.25" x14ac:dyDescent="0.25">
      <c r="A162" s="26"/>
      <c r="B162" s="26"/>
      <c r="C162" s="27"/>
      <c r="D162" s="27"/>
      <c r="E162" s="163"/>
    </row>
    <row r="163" spans="1:5" s="7" customFormat="1" ht="20.25" x14ac:dyDescent="0.25">
      <c r="A163" s="26"/>
      <c r="B163" s="26"/>
      <c r="C163" s="27"/>
      <c r="D163" s="27"/>
      <c r="E163" s="163"/>
    </row>
    <row r="164" spans="1:5" s="7" customFormat="1" ht="20.25" x14ac:dyDescent="0.25">
      <c r="A164" s="26"/>
      <c r="B164" s="26"/>
      <c r="C164" s="27"/>
      <c r="D164" s="27"/>
      <c r="E164" s="163"/>
    </row>
    <row r="165" spans="1:5" s="7" customFormat="1" ht="20.25" x14ac:dyDescent="0.25">
      <c r="A165" s="26"/>
      <c r="B165" s="26"/>
      <c r="C165" s="27"/>
      <c r="D165" s="27"/>
      <c r="E165" s="163"/>
    </row>
    <row r="166" spans="1:5" s="7" customFormat="1" ht="20.25" x14ac:dyDescent="0.25">
      <c r="A166" s="26"/>
      <c r="B166" s="26"/>
      <c r="C166" s="27"/>
      <c r="D166" s="27"/>
      <c r="E166" s="163"/>
    </row>
    <row r="167" spans="1:5" s="7" customFormat="1" ht="20.25" x14ac:dyDescent="0.25">
      <c r="A167" s="26"/>
      <c r="B167" s="26"/>
      <c r="C167" s="27"/>
      <c r="D167" s="27"/>
      <c r="E167" s="163"/>
    </row>
    <row r="168" spans="1:5" s="7" customFormat="1" ht="20.25" x14ac:dyDescent="0.25">
      <c r="A168" s="26"/>
      <c r="B168" s="26"/>
      <c r="C168" s="27"/>
      <c r="D168" s="27"/>
      <c r="E168" s="163"/>
    </row>
    <row r="169" spans="1:5" s="7" customFormat="1" ht="20.25" x14ac:dyDescent="0.25">
      <c r="A169" s="26"/>
      <c r="B169" s="26"/>
      <c r="C169" s="27"/>
      <c r="D169" s="27"/>
      <c r="E169" s="163"/>
    </row>
    <row r="170" spans="1:5" s="7" customFormat="1" ht="20.25" x14ac:dyDescent="0.25">
      <c r="A170" s="26"/>
      <c r="B170" s="26"/>
      <c r="C170" s="27"/>
      <c r="D170" s="27"/>
      <c r="E170" s="163"/>
    </row>
    <row r="171" spans="1:5" s="7" customFormat="1" ht="20.25" x14ac:dyDescent="0.25">
      <c r="A171" s="26"/>
      <c r="B171" s="26"/>
      <c r="C171" s="27"/>
      <c r="D171" s="27"/>
      <c r="E171" s="163"/>
    </row>
    <row r="172" spans="1:5" s="7" customFormat="1" ht="20.25" x14ac:dyDescent="0.25">
      <c r="A172" s="26"/>
      <c r="B172" s="26"/>
      <c r="C172" s="27"/>
      <c r="D172" s="27"/>
      <c r="E172" s="163"/>
    </row>
    <row r="173" spans="1:5" s="7" customFormat="1" ht="20.25" x14ac:dyDescent="0.25">
      <c r="A173" s="26"/>
      <c r="B173" s="26"/>
      <c r="C173" s="27"/>
      <c r="D173" s="27"/>
      <c r="E173" s="163"/>
    </row>
    <row r="174" spans="1:5" s="7" customFormat="1" ht="20.25" x14ac:dyDescent="0.25">
      <c r="A174" s="26"/>
      <c r="B174" s="26"/>
      <c r="C174" s="27"/>
      <c r="D174" s="27"/>
      <c r="E174" s="163"/>
    </row>
    <row r="175" spans="1:5" s="7" customFormat="1" ht="20.25" x14ac:dyDescent="0.25">
      <c r="A175" s="26"/>
      <c r="B175" s="26"/>
      <c r="C175" s="27"/>
      <c r="D175" s="27"/>
      <c r="E175" s="163"/>
    </row>
    <row r="176" spans="1:5" s="7" customFormat="1" ht="20.25" x14ac:dyDescent="0.25">
      <c r="A176" s="26"/>
      <c r="B176" s="26"/>
      <c r="C176" s="27"/>
      <c r="D176" s="27"/>
      <c r="E176" s="163"/>
    </row>
    <row r="177" spans="1:5" s="7" customFormat="1" ht="20.25" x14ac:dyDescent="0.25">
      <c r="A177" s="26"/>
      <c r="B177" s="26"/>
      <c r="C177" s="27"/>
      <c r="D177" s="27"/>
      <c r="E177" s="163"/>
    </row>
    <row r="178" spans="1:5" s="7" customFormat="1" ht="20.25" x14ac:dyDescent="0.25">
      <c r="A178" s="26"/>
      <c r="B178" s="26"/>
      <c r="C178" s="27"/>
      <c r="D178" s="27"/>
      <c r="E178" s="163"/>
    </row>
    <row r="179" spans="1:5" s="7" customFormat="1" ht="20.25" x14ac:dyDescent="0.25">
      <c r="A179" s="26"/>
      <c r="B179" s="26"/>
      <c r="C179" s="27"/>
      <c r="D179" s="27"/>
      <c r="E179" s="163"/>
    </row>
    <row r="180" spans="1:5" s="7" customFormat="1" ht="20.25" x14ac:dyDescent="0.25">
      <c r="A180" s="26"/>
      <c r="B180" s="26"/>
      <c r="C180" s="27"/>
      <c r="D180" s="27"/>
      <c r="E180" s="163"/>
    </row>
    <row r="181" spans="1:5" s="7" customFormat="1" ht="20.25" x14ac:dyDescent="0.25">
      <c r="A181" s="26"/>
      <c r="B181" s="26"/>
      <c r="C181" s="27"/>
      <c r="D181" s="27"/>
      <c r="E181" s="163"/>
    </row>
    <row r="182" spans="1:5" s="7" customFormat="1" ht="20.25" x14ac:dyDescent="0.25">
      <c r="A182" s="26"/>
      <c r="B182" s="26"/>
      <c r="C182" s="27"/>
      <c r="D182" s="27"/>
      <c r="E182" s="163"/>
    </row>
    <row r="183" spans="1:5" s="7" customFormat="1" ht="20.25" x14ac:dyDescent="0.25">
      <c r="A183" s="26"/>
      <c r="B183" s="26"/>
      <c r="C183" s="27"/>
      <c r="D183" s="27"/>
      <c r="E183" s="163"/>
    </row>
    <row r="184" spans="1:5" s="7" customFormat="1" ht="20.25" x14ac:dyDescent="0.25">
      <c r="A184" s="26"/>
      <c r="B184" s="26"/>
      <c r="C184" s="27"/>
      <c r="D184" s="27"/>
      <c r="E184" s="163"/>
    </row>
    <row r="185" spans="1:5" s="7" customFormat="1" ht="20.25" x14ac:dyDescent="0.25">
      <c r="A185" s="26"/>
      <c r="B185" s="26"/>
      <c r="C185" s="27"/>
      <c r="D185" s="27"/>
      <c r="E185" s="163"/>
    </row>
    <row r="186" spans="1:5" s="7" customFormat="1" ht="20.25" x14ac:dyDescent="0.25">
      <c r="A186" s="26"/>
      <c r="B186" s="26"/>
      <c r="C186" s="27"/>
      <c r="D186" s="27"/>
      <c r="E186" s="163"/>
    </row>
    <row r="187" spans="1:5" s="7" customFormat="1" ht="20.25" x14ac:dyDescent="0.25">
      <c r="A187" s="26"/>
      <c r="B187" s="26"/>
      <c r="C187" s="27"/>
      <c r="D187" s="27"/>
      <c r="E187" s="163"/>
    </row>
    <row r="188" spans="1:5" s="7" customFormat="1" ht="20.25" x14ac:dyDescent="0.25">
      <c r="A188" s="26"/>
      <c r="B188" s="26"/>
      <c r="C188" s="27"/>
      <c r="D188" s="27"/>
      <c r="E188" s="163"/>
    </row>
    <row r="189" spans="1:5" s="7" customFormat="1" ht="20.25" x14ac:dyDescent="0.25">
      <c r="A189" s="26"/>
      <c r="B189" s="26"/>
      <c r="C189" s="27"/>
      <c r="D189" s="27"/>
      <c r="E189" s="163"/>
    </row>
    <row r="190" spans="1:5" s="7" customFormat="1" ht="20.25" x14ac:dyDescent="0.25">
      <c r="A190" s="26"/>
      <c r="B190" s="26"/>
      <c r="C190" s="27"/>
      <c r="D190" s="27"/>
      <c r="E190" s="163"/>
    </row>
    <row r="191" spans="1:5" s="7" customFormat="1" ht="20.25" x14ac:dyDescent="0.25">
      <c r="A191" s="26"/>
      <c r="B191" s="26"/>
      <c r="C191" s="27"/>
      <c r="D191" s="27"/>
      <c r="E191" s="163"/>
    </row>
    <row r="192" spans="1:5" s="7" customFormat="1" ht="20.25" x14ac:dyDescent="0.25">
      <c r="A192" s="26"/>
      <c r="B192" s="26"/>
      <c r="C192" s="27"/>
      <c r="D192" s="27"/>
      <c r="E192" s="163"/>
    </row>
    <row r="193" spans="1:5" s="7" customFormat="1" ht="20.25" x14ac:dyDescent="0.25">
      <c r="A193" s="26"/>
      <c r="B193" s="26"/>
      <c r="C193" s="27"/>
      <c r="D193" s="27"/>
      <c r="E193" s="163"/>
    </row>
    <row r="194" spans="1:5" s="7" customFormat="1" ht="20.25" x14ac:dyDescent="0.25">
      <c r="A194" s="26"/>
      <c r="B194" s="26"/>
      <c r="C194" s="27"/>
      <c r="D194" s="27"/>
      <c r="E194" s="163"/>
    </row>
    <row r="195" spans="1:5" s="7" customFormat="1" ht="20.25" x14ac:dyDescent="0.25">
      <c r="A195" s="26"/>
      <c r="B195" s="26"/>
      <c r="C195" s="27"/>
      <c r="D195" s="27"/>
      <c r="E195" s="163"/>
    </row>
    <row r="196" spans="1:5" s="7" customFormat="1" ht="20.25" x14ac:dyDescent="0.25">
      <c r="A196" s="26"/>
      <c r="B196" s="26"/>
      <c r="C196" s="27"/>
      <c r="D196" s="27"/>
      <c r="E196" s="163"/>
    </row>
    <row r="197" spans="1:5" s="7" customFormat="1" ht="20.25" x14ac:dyDescent="0.25">
      <c r="A197" s="26"/>
      <c r="B197" s="26"/>
      <c r="C197" s="27"/>
      <c r="D197" s="27"/>
      <c r="E197" s="163"/>
    </row>
    <row r="198" spans="1:5" s="7" customFormat="1" ht="20.25" x14ac:dyDescent="0.25">
      <c r="A198" s="26"/>
      <c r="B198" s="26"/>
      <c r="C198" s="27"/>
      <c r="D198" s="27"/>
      <c r="E198" s="163"/>
    </row>
    <row r="199" spans="1:5" s="7" customFormat="1" ht="20.25" x14ac:dyDescent="0.25">
      <c r="A199" s="26"/>
      <c r="B199" s="26"/>
      <c r="C199" s="27"/>
      <c r="D199" s="27"/>
      <c r="E199" s="163"/>
    </row>
    <row r="200" spans="1:5" s="7" customFormat="1" ht="20.25" x14ac:dyDescent="0.25">
      <c r="A200" s="26"/>
      <c r="B200" s="26"/>
      <c r="C200" s="27"/>
      <c r="D200" s="27"/>
      <c r="E200" s="163"/>
    </row>
    <row r="201" spans="1:5" s="7" customFormat="1" ht="20.25" x14ac:dyDescent="0.25">
      <c r="A201" s="26"/>
      <c r="B201" s="26"/>
      <c r="C201" s="27"/>
      <c r="D201" s="27"/>
      <c r="E201" s="163"/>
    </row>
    <row r="202" spans="1:5" s="7" customFormat="1" ht="20.25" x14ac:dyDescent="0.25">
      <c r="A202" s="26"/>
      <c r="B202" s="26"/>
      <c r="C202" s="27"/>
      <c r="D202" s="27"/>
      <c r="E202" s="163"/>
    </row>
    <row r="203" spans="1:5" s="7" customFormat="1" ht="20.25" x14ac:dyDescent="0.25">
      <c r="A203" s="26"/>
      <c r="B203" s="26"/>
      <c r="C203" s="27"/>
      <c r="D203" s="27"/>
      <c r="E203" s="163"/>
    </row>
    <row r="204" spans="1:5" s="7" customFormat="1" ht="20.25" x14ac:dyDescent="0.25">
      <c r="A204" s="26"/>
      <c r="B204" s="26"/>
      <c r="C204" s="27"/>
      <c r="D204" s="27"/>
      <c r="E204" s="163"/>
    </row>
    <row r="205" spans="1:5" s="7" customFormat="1" ht="20.25" x14ac:dyDescent="0.25">
      <c r="A205" s="26"/>
      <c r="B205" s="26"/>
      <c r="C205" s="27"/>
      <c r="D205" s="27"/>
      <c r="E205" s="163"/>
    </row>
    <row r="206" spans="1:5" s="7" customFormat="1" ht="20.25" x14ac:dyDescent="0.25">
      <c r="A206" s="26"/>
      <c r="B206" s="26"/>
      <c r="C206" s="27"/>
      <c r="D206" s="27"/>
      <c r="E206" s="163"/>
    </row>
    <row r="207" spans="1:5" s="7" customFormat="1" ht="20.25" x14ac:dyDescent="0.25">
      <c r="A207" s="26"/>
      <c r="B207" s="26"/>
      <c r="C207" s="27"/>
      <c r="D207" s="27"/>
      <c r="E207" s="163"/>
    </row>
    <row r="208" spans="1:5" s="7" customFormat="1" ht="20.25" x14ac:dyDescent="0.25">
      <c r="A208" s="26"/>
      <c r="B208" s="26"/>
      <c r="C208" s="27"/>
      <c r="D208" s="27"/>
      <c r="E208" s="163"/>
    </row>
    <row r="209" spans="1:5" s="7" customFormat="1" ht="20.25" x14ac:dyDescent="0.25">
      <c r="A209" s="26"/>
      <c r="B209" s="26"/>
      <c r="C209" s="27"/>
      <c r="D209" s="27"/>
      <c r="E209" s="163"/>
    </row>
    <row r="210" spans="1:5" s="7" customFormat="1" ht="20.25" x14ac:dyDescent="0.25">
      <c r="A210" s="26"/>
      <c r="B210" s="26"/>
      <c r="C210" s="27"/>
      <c r="D210" s="27"/>
      <c r="E210" s="163"/>
    </row>
    <row r="211" spans="1:5" s="7" customFormat="1" ht="20.25" x14ac:dyDescent="0.25">
      <c r="A211" s="26"/>
      <c r="B211" s="26"/>
      <c r="C211" s="27"/>
      <c r="D211" s="27"/>
      <c r="E211" s="163"/>
    </row>
    <row r="212" spans="1:5" s="7" customFormat="1" ht="20.25" x14ac:dyDescent="0.25">
      <c r="A212" s="26"/>
      <c r="B212" s="26"/>
      <c r="C212" s="27"/>
      <c r="D212" s="27"/>
      <c r="E212" s="163"/>
    </row>
    <row r="213" spans="1:5" s="7" customFormat="1" ht="20.25" x14ac:dyDescent="0.25">
      <c r="A213" s="26"/>
      <c r="B213" s="26"/>
      <c r="C213" s="27"/>
      <c r="D213" s="27"/>
      <c r="E213" s="163"/>
    </row>
    <row r="214" spans="1:5" s="7" customFormat="1" ht="20.25" x14ac:dyDescent="0.25">
      <c r="A214" s="26"/>
      <c r="B214" s="26"/>
      <c r="C214" s="27"/>
      <c r="D214" s="27"/>
      <c r="E214" s="163"/>
    </row>
    <row r="215" spans="1:5" s="7" customFormat="1" ht="20.25" x14ac:dyDescent="0.25">
      <c r="A215" s="26"/>
      <c r="B215" s="26"/>
      <c r="C215" s="27"/>
      <c r="D215" s="27"/>
      <c r="E215" s="163"/>
    </row>
    <row r="216" spans="1:5" s="7" customFormat="1" ht="20.25" x14ac:dyDescent="0.25">
      <c r="A216" s="26"/>
      <c r="B216" s="26"/>
      <c r="C216" s="27"/>
      <c r="D216" s="27"/>
      <c r="E216" s="163"/>
    </row>
    <row r="217" spans="1:5" s="7" customFormat="1" ht="20.25" x14ac:dyDescent="0.25">
      <c r="A217" s="26"/>
      <c r="B217" s="26"/>
      <c r="C217" s="27"/>
      <c r="D217" s="27"/>
      <c r="E217" s="163"/>
    </row>
    <row r="218" spans="1:5" s="7" customFormat="1" ht="20.25" x14ac:dyDescent="0.25">
      <c r="A218" s="26"/>
      <c r="B218" s="26"/>
      <c r="C218" s="27"/>
      <c r="D218" s="27"/>
      <c r="E218" s="163"/>
    </row>
    <row r="219" spans="1:5" s="7" customFormat="1" ht="20.25" x14ac:dyDescent="0.25">
      <c r="A219" s="26"/>
      <c r="B219" s="26"/>
      <c r="C219" s="27"/>
      <c r="D219" s="27"/>
      <c r="E219" s="163"/>
    </row>
    <row r="220" spans="1:5" s="7" customFormat="1" ht="20.25" x14ac:dyDescent="0.25">
      <c r="A220" s="26"/>
      <c r="B220" s="26"/>
      <c r="C220" s="27"/>
      <c r="D220" s="27"/>
      <c r="E220" s="163"/>
    </row>
    <row r="221" spans="1:5" s="7" customFormat="1" ht="20.25" x14ac:dyDescent="0.25">
      <c r="A221" s="26"/>
      <c r="B221" s="26"/>
      <c r="C221" s="27"/>
      <c r="D221" s="27"/>
      <c r="E221" s="163"/>
    </row>
    <row r="222" spans="1:5" s="7" customFormat="1" ht="20.25" x14ac:dyDescent="0.25">
      <c r="A222" s="26"/>
      <c r="B222" s="26"/>
      <c r="C222" s="27"/>
      <c r="D222" s="27"/>
      <c r="E222" s="163"/>
    </row>
    <row r="223" spans="1:5" s="7" customFormat="1" ht="20.25" x14ac:dyDescent="0.25">
      <c r="A223" s="26"/>
      <c r="B223" s="26"/>
      <c r="C223" s="27"/>
      <c r="D223" s="27"/>
      <c r="E223" s="163"/>
    </row>
    <row r="224" spans="1:5" s="7" customFormat="1" ht="20.25" x14ac:dyDescent="0.25">
      <c r="A224" s="26"/>
      <c r="B224" s="26"/>
      <c r="C224" s="27"/>
      <c r="D224" s="27"/>
      <c r="E224" s="163"/>
    </row>
    <row r="225" spans="1:7" s="7" customFormat="1" ht="20.25" x14ac:dyDescent="0.25">
      <c r="A225" s="26"/>
      <c r="B225" s="26"/>
      <c r="C225" s="27"/>
      <c r="D225" s="27"/>
      <c r="E225" s="163"/>
    </row>
    <row r="226" spans="1:7" s="7" customFormat="1" ht="20.25" x14ac:dyDescent="0.25">
      <c r="A226" s="26"/>
      <c r="B226" s="26"/>
      <c r="C226" s="27"/>
      <c r="D226" s="27"/>
      <c r="E226" s="163"/>
    </row>
    <row r="227" spans="1:7" s="7" customFormat="1" ht="20.25" x14ac:dyDescent="0.25">
      <c r="A227" s="26"/>
      <c r="B227" s="26"/>
      <c r="C227" s="27"/>
      <c r="D227" s="27"/>
      <c r="E227" s="163"/>
    </row>
    <row r="228" spans="1:7" s="7" customFormat="1" ht="20.25" x14ac:dyDescent="0.25">
      <c r="A228" s="26"/>
      <c r="B228" s="26"/>
      <c r="C228" s="27"/>
      <c r="D228" s="27"/>
      <c r="E228" s="163"/>
    </row>
    <row r="229" spans="1:7" s="7" customFormat="1" ht="20.25" x14ac:dyDescent="0.25">
      <c r="A229" s="26"/>
      <c r="B229" s="26"/>
      <c r="C229" s="27"/>
      <c r="D229" s="27"/>
      <c r="E229" s="163"/>
    </row>
    <row r="230" spans="1:7" s="7" customFormat="1" ht="20.25" x14ac:dyDescent="0.25">
      <c r="A230" s="26"/>
      <c r="B230" s="26"/>
      <c r="C230" s="27"/>
      <c r="D230" s="27"/>
      <c r="E230" s="163"/>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514</v>
      </c>
      <c r="C237" s="31" t="s">
        <v>515</v>
      </c>
      <c r="D237" t="s">
        <v>514</v>
      </c>
      <c r="E237" s="156" t="s">
        <v>515</v>
      </c>
    </row>
    <row r="238" spans="1:7" ht="21" x14ac:dyDescent="0.35">
      <c r="A238" s="7"/>
      <c r="B238" s="32" t="s">
        <v>516</v>
      </c>
      <c r="C238" s="32" t="s">
        <v>517</v>
      </c>
      <c r="D238" t="s">
        <v>516</v>
      </c>
      <c r="F238" t="s">
        <v>516</v>
      </c>
      <c r="G238" t="e">
        <f>IF(NOT(ISERROR(MATCH(F238,_xlfn.ANCHORARRAY(B249),0))),#REF!&amp;"Por favor no seleccionar los criterios de impacto",F238)</f>
        <v>#REF!</v>
      </c>
    </row>
    <row r="239" spans="1:7" ht="21" x14ac:dyDescent="0.35">
      <c r="A239" s="7"/>
      <c r="B239" s="32" t="s">
        <v>516</v>
      </c>
      <c r="C239" s="32" t="s">
        <v>473</v>
      </c>
      <c r="E239" s="156" t="s">
        <v>517</v>
      </c>
    </row>
    <row r="240" spans="1:7" ht="21" x14ac:dyDescent="0.35">
      <c r="A240" s="7"/>
      <c r="B240" s="32" t="s">
        <v>516</v>
      </c>
      <c r="C240" s="32" t="s">
        <v>477</v>
      </c>
      <c r="E240" s="156" t="s">
        <v>473</v>
      </c>
    </row>
    <row r="241" spans="1:5" ht="21" x14ac:dyDescent="0.35">
      <c r="A241" s="7"/>
      <c r="B241" s="32" t="s">
        <v>516</v>
      </c>
      <c r="C241" s="32" t="s">
        <v>481</v>
      </c>
      <c r="E241" s="156" t="s">
        <v>477</v>
      </c>
    </row>
    <row r="242" spans="1:5" ht="21" x14ac:dyDescent="0.35">
      <c r="A242" s="7"/>
      <c r="B242" s="32" t="s">
        <v>516</v>
      </c>
      <c r="C242" s="32" t="s">
        <v>485</v>
      </c>
      <c r="E242" s="156" t="s">
        <v>481</v>
      </c>
    </row>
    <row r="243" spans="1:5" ht="21" x14ac:dyDescent="0.35">
      <c r="A243" s="7"/>
      <c r="B243" s="32" t="s">
        <v>467</v>
      </c>
      <c r="C243" s="32" t="s">
        <v>471</v>
      </c>
      <c r="E243" s="156" t="s">
        <v>485</v>
      </c>
    </row>
    <row r="244" spans="1:5" ht="21" x14ac:dyDescent="0.35">
      <c r="A244" s="7"/>
      <c r="B244" s="32" t="s">
        <v>467</v>
      </c>
      <c r="C244" s="32" t="s">
        <v>518</v>
      </c>
      <c r="D244" t="s">
        <v>467</v>
      </c>
    </row>
    <row r="245" spans="1:5" ht="21" x14ac:dyDescent="0.35">
      <c r="A245" s="7"/>
      <c r="B245" s="32" t="s">
        <v>467</v>
      </c>
      <c r="C245" s="32" t="s">
        <v>478</v>
      </c>
      <c r="E245" s="156" t="s">
        <v>471</v>
      </c>
    </row>
    <row r="246" spans="1:5" ht="21" x14ac:dyDescent="0.35">
      <c r="A246" s="7"/>
      <c r="B246" s="32" t="s">
        <v>467</v>
      </c>
      <c r="C246" s="32" t="s">
        <v>519</v>
      </c>
      <c r="E246" s="156" t="s">
        <v>518</v>
      </c>
    </row>
    <row r="247" spans="1:5" ht="21" x14ac:dyDescent="0.35">
      <c r="A247" s="7"/>
      <c r="B247" s="32" t="s">
        <v>467</v>
      </c>
      <c r="C247" s="32" t="s">
        <v>486</v>
      </c>
      <c r="E247" s="156" t="s">
        <v>478</v>
      </c>
    </row>
    <row r="248" spans="1:5" x14ac:dyDescent="0.25">
      <c r="A248" s="7"/>
      <c r="B248" s="33"/>
      <c r="C248" s="33"/>
      <c r="E248" s="156" t="s">
        <v>519</v>
      </c>
    </row>
    <row r="249" spans="1:5" x14ac:dyDescent="0.25">
      <c r="A249" s="7"/>
      <c r="B249" s="33" t="str" cm="1">
        <f t="array" ref="B249:B251">_xlfn.UNIQUE(Tabla13[[#All],[Criterios]])</f>
        <v>Criterios</v>
      </c>
      <c r="C249" s="33"/>
      <c r="E249" s="156" t="s">
        <v>486</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58" customWidth="1"/>
    <col min="8" max="8" width="11.42578125" style="158"/>
    <col min="9" max="9" width="18.28515625" style="158" customWidth="1"/>
    <col min="10" max="12" width="11.42578125" style="158"/>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58" t="s">
        <v>45</v>
      </c>
      <c r="H1" s="158" t="s">
        <v>35</v>
      </c>
    </row>
    <row r="4" spans="2:26" x14ac:dyDescent="0.25">
      <c r="B4" t="s">
        <v>520</v>
      </c>
      <c r="C4" t="s">
        <v>521</v>
      </c>
      <c r="F4" t="s">
        <v>68</v>
      </c>
      <c r="G4" s="157" t="s">
        <v>522</v>
      </c>
      <c r="H4" s="157">
        <v>0.2</v>
      </c>
      <c r="I4" s="157"/>
      <c r="K4" s="157"/>
      <c r="Q4" t="s">
        <v>523</v>
      </c>
      <c r="R4" s="157">
        <v>0.5</v>
      </c>
      <c r="S4" s="158" t="s">
        <v>457</v>
      </c>
      <c r="T4" s="157">
        <v>0.3</v>
      </c>
      <c r="U4" s="158" t="s">
        <v>472</v>
      </c>
      <c r="V4" s="157">
        <v>0.4</v>
      </c>
      <c r="W4" s="158" t="s">
        <v>475</v>
      </c>
    </row>
    <row r="5" spans="2:26" x14ac:dyDescent="0.25">
      <c r="B5" t="s">
        <v>524</v>
      </c>
      <c r="C5" t="s">
        <v>521</v>
      </c>
      <c r="F5" t="s">
        <v>109</v>
      </c>
      <c r="G5" s="157" t="s">
        <v>522</v>
      </c>
      <c r="H5" s="157">
        <v>0.2</v>
      </c>
      <c r="I5" s="157"/>
      <c r="K5" s="157"/>
      <c r="Q5" t="s">
        <v>525</v>
      </c>
      <c r="R5" s="157">
        <v>0.45</v>
      </c>
      <c r="S5" s="158" t="s">
        <v>457</v>
      </c>
      <c r="T5" s="157">
        <v>0.36</v>
      </c>
      <c r="U5" s="158" t="s">
        <v>472</v>
      </c>
      <c r="V5" s="157">
        <v>0.4</v>
      </c>
      <c r="W5" s="158" t="s">
        <v>475</v>
      </c>
    </row>
    <row r="6" spans="2:26" x14ac:dyDescent="0.25">
      <c r="B6" t="s">
        <v>526</v>
      </c>
      <c r="C6" t="s">
        <v>475</v>
      </c>
      <c r="F6" t="s">
        <v>527</v>
      </c>
      <c r="G6" s="157" t="s">
        <v>459</v>
      </c>
      <c r="H6" s="157">
        <v>0.6</v>
      </c>
      <c r="I6" s="157" t="s">
        <v>528</v>
      </c>
      <c r="K6" s="157"/>
      <c r="Q6" t="s">
        <v>529</v>
      </c>
      <c r="R6" s="157">
        <v>0.4</v>
      </c>
      <c r="S6" s="158" t="s">
        <v>457</v>
      </c>
      <c r="T6" s="157">
        <v>0.36</v>
      </c>
      <c r="U6" s="158" t="s">
        <v>472</v>
      </c>
      <c r="V6" s="157">
        <v>0.4</v>
      </c>
      <c r="W6" s="158" t="s">
        <v>475</v>
      </c>
    </row>
    <row r="7" spans="2:26" x14ac:dyDescent="0.25">
      <c r="B7" t="s">
        <v>530</v>
      </c>
      <c r="C7" t="s">
        <v>531</v>
      </c>
      <c r="G7" s="157"/>
      <c r="I7" s="157"/>
      <c r="K7" s="157"/>
      <c r="Q7" t="s">
        <v>532</v>
      </c>
      <c r="R7" s="157">
        <v>0.35</v>
      </c>
      <c r="S7" s="158" t="s">
        <v>459</v>
      </c>
      <c r="T7" s="157">
        <v>0.42</v>
      </c>
      <c r="U7" s="158" t="s">
        <v>472</v>
      </c>
      <c r="V7" s="157">
        <v>0.4</v>
      </c>
      <c r="W7" s="158" t="s">
        <v>475</v>
      </c>
    </row>
    <row r="8" spans="2:26" x14ac:dyDescent="0.25">
      <c r="B8" t="s">
        <v>533</v>
      </c>
      <c r="C8" t="s">
        <v>534</v>
      </c>
      <c r="G8" s="157"/>
      <c r="I8" s="157"/>
      <c r="K8" s="157"/>
      <c r="Q8" t="s">
        <v>535</v>
      </c>
      <c r="R8" s="157">
        <v>0.35</v>
      </c>
      <c r="S8" s="158" t="s">
        <v>459</v>
      </c>
      <c r="T8" s="157">
        <v>0.6</v>
      </c>
      <c r="U8" s="158" t="s">
        <v>472</v>
      </c>
      <c r="V8" s="157">
        <v>0.26</v>
      </c>
      <c r="W8" s="158" t="s">
        <v>475</v>
      </c>
    </row>
    <row r="9" spans="2:26" x14ac:dyDescent="0.25">
      <c r="B9" t="s">
        <v>536</v>
      </c>
      <c r="C9" t="s">
        <v>521</v>
      </c>
      <c r="G9" s="157"/>
      <c r="I9" s="157"/>
      <c r="K9" s="157"/>
      <c r="Q9" t="s">
        <v>537</v>
      </c>
      <c r="R9" s="157">
        <v>0.3</v>
      </c>
      <c r="S9" s="158" t="s">
        <v>459</v>
      </c>
      <c r="T9" s="157">
        <v>0.6</v>
      </c>
      <c r="U9" s="158" t="s">
        <v>472</v>
      </c>
      <c r="V9" s="157">
        <v>0.3</v>
      </c>
      <c r="W9" s="158" t="s">
        <v>475</v>
      </c>
    </row>
    <row r="10" spans="2:26" x14ac:dyDescent="0.25">
      <c r="B10" t="s">
        <v>538</v>
      </c>
      <c r="C10" t="s">
        <v>475</v>
      </c>
    </row>
    <row r="11" spans="2:26" x14ac:dyDescent="0.25">
      <c r="B11" t="s">
        <v>539</v>
      </c>
      <c r="C11" t="s">
        <v>475</v>
      </c>
      <c r="F11" t="s">
        <v>520</v>
      </c>
      <c r="G11" s="158" t="s">
        <v>455</v>
      </c>
      <c r="H11" s="157">
        <v>0.1</v>
      </c>
      <c r="I11" s="158" t="s">
        <v>522</v>
      </c>
      <c r="J11" s="157">
        <v>0.2</v>
      </c>
      <c r="K11" s="158" t="s">
        <v>521</v>
      </c>
    </row>
    <row r="12" spans="2:26" x14ac:dyDescent="0.25">
      <c r="B12" t="s">
        <v>540</v>
      </c>
      <c r="C12" t="s">
        <v>531</v>
      </c>
      <c r="F12" t="s">
        <v>524</v>
      </c>
      <c r="G12" s="158" t="s">
        <v>455</v>
      </c>
      <c r="H12" s="157">
        <v>0.1</v>
      </c>
      <c r="I12" s="158" t="s">
        <v>472</v>
      </c>
      <c r="J12" s="157">
        <v>0.4</v>
      </c>
      <c r="K12" s="158" t="s">
        <v>521</v>
      </c>
      <c r="Q12" t="s">
        <v>34</v>
      </c>
      <c r="R12" t="s">
        <v>541</v>
      </c>
      <c r="S12" s="158" t="s">
        <v>38</v>
      </c>
      <c r="T12" t="s">
        <v>53</v>
      </c>
      <c r="U12" s="158" t="s">
        <v>54</v>
      </c>
      <c r="V12" t="s">
        <v>59</v>
      </c>
      <c r="W12" s="158" t="s">
        <v>35</v>
      </c>
      <c r="X12" t="s">
        <v>45</v>
      </c>
      <c r="Y12" s="158" t="s">
        <v>35</v>
      </c>
      <c r="Z12" t="s">
        <v>542</v>
      </c>
    </row>
    <row r="13" spans="2:26" x14ac:dyDescent="0.25">
      <c r="B13" t="s">
        <v>543</v>
      </c>
      <c r="C13" t="s">
        <v>534</v>
      </c>
      <c r="F13" t="s">
        <v>526</v>
      </c>
      <c r="G13" s="158" t="s">
        <v>455</v>
      </c>
      <c r="H13" s="157">
        <v>0.1</v>
      </c>
      <c r="I13" s="158" t="s">
        <v>475</v>
      </c>
      <c r="J13" s="157">
        <v>0.6</v>
      </c>
      <c r="K13" s="158" t="s">
        <v>475</v>
      </c>
      <c r="Q13" t="s">
        <v>455</v>
      </c>
      <c r="R13" t="s">
        <v>522</v>
      </c>
      <c r="S13" t="s">
        <v>521</v>
      </c>
      <c r="T13" t="s">
        <v>68</v>
      </c>
      <c r="U13" t="s">
        <v>122</v>
      </c>
      <c r="V13" t="s">
        <v>455</v>
      </c>
      <c r="W13" s="156">
        <v>0.1</v>
      </c>
      <c r="X13" t="s">
        <v>522</v>
      </c>
      <c r="Y13" s="156">
        <v>0.2</v>
      </c>
      <c r="Z13" t="s">
        <v>521</v>
      </c>
    </row>
    <row r="14" spans="2:26" x14ac:dyDescent="0.25">
      <c r="B14" t="s">
        <v>544</v>
      </c>
      <c r="C14" t="s">
        <v>475</v>
      </c>
      <c r="F14" t="s">
        <v>530</v>
      </c>
      <c r="G14" s="158" t="s">
        <v>455</v>
      </c>
      <c r="H14" s="157">
        <v>0.1</v>
      </c>
      <c r="I14" s="158" t="s">
        <v>479</v>
      </c>
      <c r="J14" s="157">
        <v>0.8</v>
      </c>
      <c r="K14" s="158" t="s">
        <v>545</v>
      </c>
      <c r="Q14" t="s">
        <v>455</v>
      </c>
      <c r="R14" t="s">
        <v>472</v>
      </c>
      <c r="S14" t="s">
        <v>521</v>
      </c>
      <c r="T14" t="s">
        <v>68</v>
      </c>
      <c r="U14" t="s">
        <v>122</v>
      </c>
      <c r="V14" t="s">
        <v>455</v>
      </c>
      <c r="W14" s="156">
        <v>0.1</v>
      </c>
      <c r="X14" t="s">
        <v>472</v>
      </c>
      <c r="Y14" s="156">
        <v>0.4</v>
      </c>
      <c r="Z14" t="s">
        <v>521</v>
      </c>
    </row>
    <row r="15" spans="2:26" x14ac:dyDescent="0.25">
      <c r="B15" t="s">
        <v>546</v>
      </c>
      <c r="C15" t="s">
        <v>475</v>
      </c>
      <c r="F15" t="s">
        <v>533</v>
      </c>
      <c r="G15" s="158" t="s">
        <v>455</v>
      </c>
      <c r="H15" s="157">
        <v>0.1</v>
      </c>
      <c r="I15" s="158" t="s">
        <v>483</v>
      </c>
      <c r="J15" s="157">
        <v>1</v>
      </c>
      <c r="K15" s="158" t="s">
        <v>534</v>
      </c>
      <c r="Q15" t="s">
        <v>455</v>
      </c>
      <c r="R15" t="s">
        <v>475</v>
      </c>
      <c r="S15" t="s">
        <v>475</v>
      </c>
      <c r="T15" t="s">
        <v>68</v>
      </c>
      <c r="U15" t="s">
        <v>122</v>
      </c>
      <c r="V15" t="s">
        <v>455</v>
      </c>
      <c r="W15" s="156">
        <v>0.1</v>
      </c>
      <c r="X15" t="s">
        <v>475</v>
      </c>
      <c r="Y15" s="156">
        <v>0.6</v>
      </c>
      <c r="Z15" t="s">
        <v>475</v>
      </c>
    </row>
    <row r="16" spans="2:26" x14ac:dyDescent="0.25">
      <c r="B16" t="s">
        <v>547</v>
      </c>
      <c r="C16" t="s">
        <v>475</v>
      </c>
      <c r="F16" t="s">
        <v>536</v>
      </c>
      <c r="G16" s="158" t="s">
        <v>455</v>
      </c>
      <c r="H16" s="157">
        <v>0.2</v>
      </c>
      <c r="I16" s="158" t="s">
        <v>522</v>
      </c>
      <c r="J16" s="157">
        <v>0.2</v>
      </c>
      <c r="K16" s="158" t="s">
        <v>521</v>
      </c>
      <c r="T16" t="s">
        <v>68</v>
      </c>
      <c r="U16" t="s">
        <v>122</v>
      </c>
    </row>
    <row r="17" spans="2:21" x14ac:dyDescent="0.25">
      <c r="B17" t="s">
        <v>548</v>
      </c>
      <c r="C17" t="s">
        <v>531</v>
      </c>
      <c r="F17" t="s">
        <v>538</v>
      </c>
      <c r="G17" s="158" t="s">
        <v>455</v>
      </c>
      <c r="H17" s="157">
        <v>0.2</v>
      </c>
      <c r="I17" s="158" t="s">
        <v>472</v>
      </c>
      <c r="J17" s="157">
        <v>0.4</v>
      </c>
      <c r="K17" s="158" t="s">
        <v>521</v>
      </c>
      <c r="R17" s="157">
        <v>0.5</v>
      </c>
      <c r="S17" s="156">
        <v>0.5</v>
      </c>
      <c r="T17" t="s">
        <v>68</v>
      </c>
      <c r="U17" t="s">
        <v>122</v>
      </c>
    </row>
    <row r="18" spans="2:21" x14ac:dyDescent="0.25">
      <c r="B18" t="s">
        <v>549</v>
      </c>
      <c r="C18" t="s">
        <v>534</v>
      </c>
      <c r="F18" t="s">
        <v>539</v>
      </c>
      <c r="G18" s="158" t="s">
        <v>455</v>
      </c>
      <c r="H18" s="157">
        <v>0.2</v>
      </c>
      <c r="I18" s="158" t="s">
        <v>475</v>
      </c>
      <c r="J18" s="157">
        <v>0.6</v>
      </c>
      <c r="K18" s="158" t="s">
        <v>475</v>
      </c>
      <c r="R18" s="157">
        <v>0.45</v>
      </c>
      <c r="S18" s="156">
        <v>0.35</v>
      </c>
      <c r="T18" t="s">
        <v>68</v>
      </c>
      <c r="U18" t="s">
        <v>122</v>
      </c>
    </row>
    <row r="19" spans="2:21" x14ac:dyDescent="0.25">
      <c r="B19" t="s">
        <v>550</v>
      </c>
      <c r="C19" t="s">
        <v>475</v>
      </c>
      <c r="F19" t="s">
        <v>540</v>
      </c>
      <c r="G19" s="158" t="s">
        <v>455</v>
      </c>
      <c r="H19" s="157">
        <v>0.2</v>
      </c>
      <c r="I19" s="158" t="s">
        <v>479</v>
      </c>
      <c r="J19" s="157">
        <v>0.8</v>
      </c>
      <c r="K19" s="158" t="s">
        <v>545</v>
      </c>
      <c r="R19" s="157">
        <v>0.4</v>
      </c>
      <c r="T19" t="s">
        <v>68</v>
      </c>
      <c r="U19" t="s">
        <v>122</v>
      </c>
    </row>
    <row r="20" spans="2:21" x14ac:dyDescent="0.25">
      <c r="B20" t="s">
        <v>551</v>
      </c>
      <c r="C20" t="s">
        <v>475</v>
      </c>
      <c r="F20" t="s">
        <v>543</v>
      </c>
      <c r="G20" s="158" t="s">
        <v>455</v>
      </c>
      <c r="H20" s="157">
        <v>0.2</v>
      </c>
      <c r="I20" s="158" t="s">
        <v>483</v>
      </c>
      <c r="J20" s="157">
        <v>1</v>
      </c>
      <c r="K20" s="158" t="s">
        <v>534</v>
      </c>
      <c r="R20" s="157">
        <v>0.35</v>
      </c>
      <c r="T20" t="s">
        <v>68</v>
      </c>
      <c r="U20" t="s">
        <v>122</v>
      </c>
    </row>
    <row r="21" spans="2:21" x14ac:dyDescent="0.25">
      <c r="B21" t="s">
        <v>552</v>
      </c>
      <c r="C21" t="s">
        <v>531</v>
      </c>
      <c r="F21" t="s">
        <v>544</v>
      </c>
      <c r="G21" s="158" t="s">
        <v>457</v>
      </c>
      <c r="H21" s="157">
        <v>0.3</v>
      </c>
      <c r="I21" s="158" t="s">
        <v>522</v>
      </c>
      <c r="J21" s="157">
        <v>0.2</v>
      </c>
      <c r="K21" s="158" t="s">
        <v>521</v>
      </c>
      <c r="R21" s="157">
        <v>0.35</v>
      </c>
      <c r="T21" t="s">
        <v>68</v>
      </c>
      <c r="U21" t="s">
        <v>122</v>
      </c>
    </row>
    <row r="22" spans="2:21" x14ac:dyDescent="0.25">
      <c r="B22" t="s">
        <v>553</v>
      </c>
      <c r="C22" t="s">
        <v>531</v>
      </c>
      <c r="F22" t="s">
        <v>546</v>
      </c>
      <c r="G22" s="158" t="s">
        <v>457</v>
      </c>
      <c r="H22" s="157">
        <v>0.3</v>
      </c>
      <c r="I22" s="158" t="s">
        <v>472</v>
      </c>
      <c r="J22" s="157">
        <v>0.4</v>
      </c>
      <c r="K22" s="158" t="s">
        <v>475</v>
      </c>
      <c r="R22" s="157">
        <v>0.3</v>
      </c>
      <c r="T22" t="s">
        <v>68</v>
      </c>
      <c r="U22" t="s">
        <v>122</v>
      </c>
    </row>
    <row r="23" spans="2:21" x14ac:dyDescent="0.25">
      <c r="B23" t="s">
        <v>554</v>
      </c>
      <c r="C23" t="s">
        <v>534</v>
      </c>
      <c r="F23" t="s">
        <v>547</v>
      </c>
      <c r="G23" s="158" t="s">
        <v>457</v>
      </c>
      <c r="H23" s="157">
        <v>0.3</v>
      </c>
      <c r="I23" s="158" t="s">
        <v>475</v>
      </c>
      <c r="J23" s="157">
        <v>0.6</v>
      </c>
      <c r="K23" s="158" t="s">
        <v>475</v>
      </c>
      <c r="T23" t="s">
        <v>68</v>
      </c>
      <c r="U23" t="s">
        <v>122</v>
      </c>
    </row>
    <row r="24" spans="2:21" x14ac:dyDescent="0.25">
      <c r="B24" t="s">
        <v>555</v>
      </c>
      <c r="C24" t="s">
        <v>531</v>
      </c>
      <c r="F24" t="s">
        <v>548</v>
      </c>
      <c r="G24" s="158" t="s">
        <v>457</v>
      </c>
      <c r="H24" s="157">
        <v>0.3</v>
      </c>
      <c r="I24" s="158" t="s">
        <v>479</v>
      </c>
      <c r="J24" s="157">
        <v>0.8</v>
      </c>
      <c r="K24" s="158" t="s">
        <v>545</v>
      </c>
      <c r="T24" t="s">
        <v>68</v>
      </c>
      <c r="U24" t="s">
        <v>122</v>
      </c>
    </row>
    <row r="25" spans="2:21" x14ac:dyDescent="0.25">
      <c r="B25" t="s">
        <v>556</v>
      </c>
      <c r="C25" t="s">
        <v>531</v>
      </c>
      <c r="F25" t="s">
        <v>549</v>
      </c>
      <c r="G25" s="158" t="s">
        <v>457</v>
      </c>
      <c r="H25" s="157">
        <v>0.3</v>
      </c>
      <c r="I25" s="158" t="s">
        <v>483</v>
      </c>
      <c r="J25" s="157">
        <v>1</v>
      </c>
      <c r="K25" s="158" t="s">
        <v>534</v>
      </c>
    </row>
    <row r="26" spans="2:21" x14ac:dyDescent="0.25">
      <c r="B26" t="s">
        <v>557</v>
      </c>
      <c r="C26" t="s">
        <v>531</v>
      </c>
      <c r="F26" t="s">
        <v>550</v>
      </c>
      <c r="G26" s="158" t="s">
        <v>457</v>
      </c>
      <c r="H26" s="157">
        <v>0.4</v>
      </c>
      <c r="I26" s="158" t="s">
        <v>522</v>
      </c>
      <c r="J26" s="157">
        <v>0.2</v>
      </c>
      <c r="K26" s="158" t="s">
        <v>521</v>
      </c>
    </row>
    <row r="27" spans="2:21" x14ac:dyDescent="0.25">
      <c r="B27" t="s">
        <v>558</v>
      </c>
      <c r="C27" t="s">
        <v>531</v>
      </c>
      <c r="F27" t="s">
        <v>551</v>
      </c>
      <c r="G27" s="158" t="s">
        <v>457</v>
      </c>
      <c r="H27" s="157">
        <v>0.4</v>
      </c>
      <c r="I27" s="158" t="s">
        <v>472</v>
      </c>
      <c r="J27" s="157">
        <v>0.4</v>
      </c>
      <c r="K27" s="158" t="s">
        <v>475</v>
      </c>
    </row>
    <row r="28" spans="2:21" x14ac:dyDescent="0.25">
      <c r="B28" t="s">
        <v>559</v>
      </c>
      <c r="C28" t="s">
        <v>534</v>
      </c>
      <c r="F28" t="s">
        <v>552</v>
      </c>
      <c r="G28" s="158" t="s">
        <v>457</v>
      </c>
      <c r="H28" s="157">
        <v>0.4</v>
      </c>
      <c r="I28" s="158" t="s">
        <v>475</v>
      </c>
      <c r="J28" s="157">
        <v>0.6</v>
      </c>
      <c r="K28" s="158" t="s">
        <v>475</v>
      </c>
    </row>
    <row r="29" spans="2:21" x14ac:dyDescent="0.25">
      <c r="F29" t="s">
        <v>553</v>
      </c>
      <c r="G29" s="158" t="s">
        <v>457</v>
      </c>
      <c r="H29" s="157">
        <v>0.4</v>
      </c>
      <c r="I29" s="158" t="s">
        <v>479</v>
      </c>
      <c r="J29" s="157">
        <v>0.8</v>
      </c>
      <c r="K29" s="158" t="s">
        <v>545</v>
      </c>
    </row>
    <row r="30" spans="2:21" x14ac:dyDescent="0.25">
      <c r="F30" t="s">
        <v>554</v>
      </c>
      <c r="G30" s="158" t="s">
        <v>457</v>
      </c>
      <c r="H30" s="157">
        <v>0.4</v>
      </c>
      <c r="I30" s="158" t="s">
        <v>483</v>
      </c>
      <c r="J30" s="157">
        <v>1</v>
      </c>
      <c r="K30" s="158" t="s">
        <v>534</v>
      </c>
    </row>
    <row r="31" spans="2:21" x14ac:dyDescent="0.25">
      <c r="F31" t="s">
        <v>560</v>
      </c>
      <c r="G31" s="158" t="s">
        <v>459</v>
      </c>
      <c r="H31" s="157">
        <v>0.5</v>
      </c>
      <c r="I31" s="158" t="s">
        <v>522</v>
      </c>
      <c r="J31" s="157">
        <v>0.2</v>
      </c>
      <c r="K31" s="158" t="s">
        <v>475</v>
      </c>
    </row>
    <row r="32" spans="2:21" x14ac:dyDescent="0.25">
      <c r="F32" t="s">
        <v>561</v>
      </c>
      <c r="G32" s="158" t="s">
        <v>459</v>
      </c>
      <c r="H32" s="157">
        <v>0.5</v>
      </c>
      <c r="I32" s="158" t="s">
        <v>472</v>
      </c>
      <c r="J32" s="157">
        <v>0.4</v>
      </c>
      <c r="K32" s="158" t="s">
        <v>475</v>
      </c>
    </row>
    <row r="33" spans="6:11" x14ac:dyDescent="0.25">
      <c r="F33" t="s">
        <v>562</v>
      </c>
      <c r="G33" s="158" t="s">
        <v>459</v>
      </c>
      <c r="H33" s="157">
        <v>0.5</v>
      </c>
      <c r="I33" s="158" t="s">
        <v>475</v>
      </c>
      <c r="J33" s="157">
        <v>0.6</v>
      </c>
      <c r="K33" s="158" t="s">
        <v>475</v>
      </c>
    </row>
    <row r="34" spans="6:11" x14ac:dyDescent="0.25">
      <c r="F34" t="s">
        <v>563</v>
      </c>
      <c r="G34" s="158" t="s">
        <v>459</v>
      </c>
      <c r="H34" s="157">
        <v>0.5</v>
      </c>
      <c r="I34" s="158" t="s">
        <v>479</v>
      </c>
      <c r="J34" s="157">
        <v>0.8</v>
      </c>
      <c r="K34" s="158" t="s">
        <v>545</v>
      </c>
    </row>
    <row r="35" spans="6:11" x14ac:dyDescent="0.25">
      <c r="F35" t="s">
        <v>564</v>
      </c>
      <c r="G35" s="158" t="s">
        <v>459</v>
      </c>
      <c r="H35" s="157">
        <v>0.5</v>
      </c>
      <c r="I35" s="158" t="s">
        <v>483</v>
      </c>
      <c r="J35" s="157">
        <v>1</v>
      </c>
      <c r="K35" s="158" t="s">
        <v>534</v>
      </c>
    </row>
    <row r="37" spans="6:11" ht="45" x14ac:dyDescent="0.25">
      <c r="G37" s="159" t="s">
        <v>565</v>
      </c>
    </row>
    <row r="38" spans="6:11" ht="105" x14ac:dyDescent="0.25">
      <c r="G38" s="159" t="s">
        <v>566</v>
      </c>
    </row>
    <row r="39" spans="6:11" ht="75" x14ac:dyDescent="0.25">
      <c r="G39" s="159" t="s">
        <v>567</v>
      </c>
    </row>
    <row r="40" spans="6:11" ht="75" x14ac:dyDescent="0.25">
      <c r="G40" s="159" t="s">
        <v>568</v>
      </c>
    </row>
    <row r="41" spans="6:11" ht="75" x14ac:dyDescent="0.25">
      <c r="G41" s="159" t="s">
        <v>569</v>
      </c>
    </row>
    <row r="42" spans="6:11" ht="45" x14ac:dyDescent="0.25">
      <c r="G42" s="159" t="s">
        <v>570</v>
      </c>
    </row>
    <row r="43" spans="6:11" ht="105" x14ac:dyDescent="0.25">
      <c r="G43" s="159" t="s">
        <v>571</v>
      </c>
    </row>
    <row r="44" spans="6:11" ht="75" x14ac:dyDescent="0.25">
      <c r="G44" s="159" t="s">
        <v>572</v>
      </c>
    </row>
    <row r="45" spans="6:11" ht="75" x14ac:dyDescent="0.25">
      <c r="G45" s="159" t="s">
        <v>573</v>
      </c>
    </row>
    <row r="46" spans="6:11" ht="75" x14ac:dyDescent="0.25">
      <c r="G46" s="159" t="s">
        <v>574</v>
      </c>
    </row>
    <row r="47" spans="6:11" ht="45" x14ac:dyDescent="0.25">
      <c r="G47" s="159" t="s">
        <v>575</v>
      </c>
    </row>
    <row r="48" spans="6:11" ht="105" x14ac:dyDescent="0.25">
      <c r="G48" s="159" t="s">
        <v>576</v>
      </c>
    </row>
    <row r="49" spans="7:7" ht="75" x14ac:dyDescent="0.25">
      <c r="G49" s="159" t="s">
        <v>577</v>
      </c>
    </row>
    <row r="50" spans="7:7" ht="75" x14ac:dyDescent="0.25">
      <c r="G50" s="159" t="s">
        <v>578</v>
      </c>
    </row>
    <row r="51" spans="7:7" ht="75" x14ac:dyDescent="0.25">
      <c r="G51" s="159" t="s">
        <v>579</v>
      </c>
    </row>
    <row r="52" spans="7:7" ht="45" x14ac:dyDescent="0.25">
      <c r="G52" s="159" t="s">
        <v>580</v>
      </c>
    </row>
    <row r="53" spans="7:7" ht="105" x14ac:dyDescent="0.25">
      <c r="G53" s="159" t="s">
        <v>581</v>
      </c>
    </row>
    <row r="54" spans="7:7" ht="75" x14ac:dyDescent="0.25">
      <c r="G54" s="159" t="s">
        <v>582</v>
      </c>
    </row>
    <row r="55" spans="7:7" ht="75" x14ac:dyDescent="0.25">
      <c r="G55" s="159" t="s">
        <v>583</v>
      </c>
    </row>
    <row r="56" spans="7:7" ht="75" x14ac:dyDescent="0.25">
      <c r="G56" s="159" t="s">
        <v>584</v>
      </c>
    </row>
    <row r="57" spans="7:7" ht="45" x14ac:dyDescent="0.25">
      <c r="G57" s="159" t="s">
        <v>585</v>
      </c>
    </row>
    <row r="58" spans="7:7" ht="105" x14ac:dyDescent="0.25">
      <c r="G58" s="159" t="s">
        <v>586</v>
      </c>
    </row>
    <row r="59" spans="7:7" ht="75" x14ac:dyDescent="0.25">
      <c r="G59" s="159" t="s">
        <v>587</v>
      </c>
    </row>
    <row r="60" spans="7:7" ht="75" x14ac:dyDescent="0.25">
      <c r="G60" s="159" t="s">
        <v>588</v>
      </c>
    </row>
    <row r="61" spans="7:7" ht="75" x14ac:dyDescent="0.25">
      <c r="G61" s="159" t="s">
        <v>589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394216DE775F479DD1F86DAFBBB4D3" ma:contentTypeVersion="12" ma:contentTypeDescription="Crear nuevo documento." ma:contentTypeScope="" ma:versionID="d448cff3730f365f3dd5ee248728a5d9">
  <xsd:schema xmlns:xsd="http://www.w3.org/2001/XMLSchema" xmlns:xs="http://www.w3.org/2001/XMLSchema" xmlns:p="http://schemas.microsoft.com/office/2006/metadata/properties" xmlns:ns2="19c7cad2-110a-461b-873e-baa902db02e0" xmlns:ns3="8b98b665-9843-4184-9066-66a62c0dd0ac" targetNamespace="http://schemas.microsoft.com/office/2006/metadata/properties" ma:root="true" ma:fieldsID="5217c709d7b0ebb16e73753d54402d9d" ns2:_="" ns3:_="">
    <xsd:import namespace="19c7cad2-110a-461b-873e-baa902db02e0"/>
    <xsd:import namespace="8b98b665-9843-4184-9066-66a62c0dd0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cad2-110a-461b-873e-baa902db0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98b665-9843-4184-9066-66a62c0dd0a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F33DD2-D56F-470E-9F92-D31A8021D135}">
  <ds:schemaRefs>
    <ds:schemaRef ds:uri="http://schemas.microsoft.com/sharepoint/v3/contenttype/forms"/>
  </ds:schemaRefs>
</ds:datastoreItem>
</file>

<file path=customXml/itemProps2.xml><?xml version="1.0" encoding="utf-8"?>
<ds:datastoreItem xmlns:ds="http://schemas.openxmlformats.org/officeDocument/2006/customXml" ds:itemID="{98046EAA-345B-494C-8EC2-1BC77FAE6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cad2-110a-461b-873e-baa902db02e0"/>
    <ds:schemaRef ds:uri="8b98b665-9843-4184-9066-66a62c0dd0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22E4F-0FE1-4E6B-9EEA-B8452D173C0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Mapa Final</vt:lpstr>
      <vt:lpstr>Instructivo</vt:lpstr>
      <vt:lpstr>Análisis de Contexto </vt:lpstr>
      <vt:lpstr>Estrategias </vt:lpstr>
      <vt:lpstr>Clasificación Riesgo</vt:lpstr>
      <vt:lpstr>Tabla probabilidad</vt:lpstr>
      <vt:lpstr>Tabla Impacto </vt:lpstr>
      <vt:lpstr>Hoja1</vt:lpstr>
      <vt:lpstr>LISTA</vt:lpstr>
      <vt:lpstr>Tabla Valoración de Controles</vt:lpstr>
      <vt:lpstr>Matriz de Calor</vt:lpstr>
      <vt:lpstr>SEGUIMIENTO 1ER TRIMESTRE</vt:lpstr>
      <vt:lpstr>SEGUIMIENTO 2DO TRIMESTRE </vt:lpstr>
      <vt:lpstr>SEGUIMIENTO 3ER TRIMESTRE </vt:lpstr>
      <vt:lpstr>SEGUIMIENTO 4TO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Luz Mery Novoa Ramírez</cp:lastModifiedBy>
  <cp:revision/>
  <dcterms:created xsi:type="dcterms:W3CDTF">2021-04-16T16:11:31Z</dcterms:created>
  <dcterms:modified xsi:type="dcterms:W3CDTF">2024-02-20T13:40:47Z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0x0101001D394216DE775F479DD1F86DAFBBB4D3</vt:lpwstr>
  </property>
</Properties>
</file>