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F:\Users\jgonzalt\Documents\OneDrive - Consejo Superior de la Judicatura\SIGCMA UNIDAD\RIESGOS\2023\"/>
    </mc:Choice>
  </mc:AlternateContent>
  <xr:revisionPtr revIDLastSave="2" documentId="13_ncr:1_{58F9E29E-725C-4E99-94F3-B21909849512}" xr6:coauthVersionLast="36" xr6:coauthVersionMax="47" xr10:uidLastSave="{F3CE71E0-69E3-4AE0-9E26-6F8E080779AA}"/>
  <bookViews>
    <workbookView xWindow="-105" yWindow="-105" windowWidth="23250" windowHeight="12450" firstSheet="9" activeTab="14" xr2:uid="{3E3DCF31-E9A4-4BF8-A2F1-A5D8E6F10397}"/>
  </bookViews>
  <sheets>
    <sheet name="Instructivo" sheetId="3" r:id="rId1"/>
    <sheet name="Presentacion " sheetId="10" r:id="rId2"/>
    <sheet name="Analisis de Contexto" sheetId="23" r:id="rId3"/>
    <sheet name="Estrategias" sheetId="24"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 localSheetId="2">'[1]Tabla de Valoración'!$I$2:$L$5</definedName>
    <definedName name="Data">'[2]Tabla de Valoración'!$I$2:$L$5</definedName>
    <definedName name="Diseño" localSheetId="2">'[1]Tabla de Valoración'!$I$2:$I$5</definedName>
    <definedName name="Diseño">'[2]Tabla de Valoración'!$I$2:$I$5</definedName>
    <definedName name="Ejecución" localSheetId="2">'[1]Tabla de Valoración'!$I$2:$L$2</definedName>
    <definedName name="Ejecución">'[2]Tabla de Valoración'!$I$2:$L$2</definedName>
    <definedName name="Posibilidad" localSheetId="3">[3]Hoja2!$H$3:$H$7</definedName>
    <definedName name="Posibilidad">[3]Hoja2!$H$3:$H$7</definedName>
  </definedNames>
  <calcPr calcId="191029"/>
  <pivotCaches>
    <pivotCache cacheId="2"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 l="1"/>
  <c r="I10" i="17" s="1"/>
  <c r="J45" i="1"/>
  <c r="T45" i="1"/>
  <c r="Z45" i="1" s="1"/>
  <c r="Z46" i="1"/>
  <c r="Z47" i="1"/>
  <c r="Z48" i="1"/>
  <c r="Z49" i="1"/>
  <c r="Y48" i="1"/>
  <c r="Q48" i="1"/>
  <c r="X48" i="1"/>
  <c r="T48" i="1"/>
  <c r="Z33" i="1"/>
  <c r="Y33" i="1"/>
  <c r="Q33" i="1"/>
  <c r="X33" i="1" s="1"/>
  <c r="T33" i="1"/>
  <c r="Q29" i="1"/>
  <c r="Q28" i="1"/>
  <c r="Q27" i="1"/>
  <c r="X27" i="1"/>
  <c r="Q26" i="1"/>
  <c r="T29" i="1"/>
  <c r="T28" i="1"/>
  <c r="T27" i="1"/>
  <c r="T26" i="1"/>
  <c r="Z28" i="1"/>
  <c r="Y28" i="1" s="1"/>
  <c r="X28" i="1"/>
  <c r="Z27" i="1"/>
  <c r="Y27" i="1"/>
  <c r="Z26" i="1"/>
  <c r="Y26" i="1"/>
  <c r="X26" i="1"/>
  <c r="Z43" i="1"/>
  <c r="Y43" i="1"/>
  <c r="Z42" i="1"/>
  <c r="Y42" i="1"/>
  <c r="T43" i="1"/>
  <c r="T42" i="1"/>
  <c r="Q43" i="1"/>
  <c r="X43" i="1" s="1"/>
  <c r="Q42" i="1"/>
  <c r="X42" i="1"/>
  <c r="Z13" i="1"/>
  <c r="Y13" i="1" s="1"/>
  <c r="T13" i="1"/>
  <c r="Q13" i="1"/>
  <c r="X13" i="1"/>
  <c r="M10" i="1"/>
  <c r="I30" i="1"/>
  <c r="N30" i="1" s="1"/>
  <c r="J30" i="1"/>
  <c r="X30" i="1" s="1"/>
  <c r="Z32" i="1"/>
  <c r="Y32" i="1" s="1"/>
  <c r="L30" i="1"/>
  <c r="I30" i="17" s="1"/>
  <c r="M30" i="1"/>
  <c r="Q30" i="1"/>
  <c r="AD30" i="1" s="1"/>
  <c r="T30" i="1"/>
  <c r="Q31" i="1"/>
  <c r="T31" i="1"/>
  <c r="Q32" i="1"/>
  <c r="AD32" i="1" s="1"/>
  <c r="AC32" i="1" s="1"/>
  <c r="X32" i="1"/>
  <c r="T32" i="1"/>
  <c r="Q34" i="1"/>
  <c r="X34" i="1" s="1"/>
  <c r="T34" i="1"/>
  <c r="AD31" i="1"/>
  <c r="AC31" i="1" s="1"/>
  <c r="X31" i="1"/>
  <c r="Z34" i="1"/>
  <c r="Y34" i="1" s="1"/>
  <c r="Z31" i="1"/>
  <c r="Y31" i="1"/>
  <c r="M55" i="1"/>
  <c r="L55" i="1"/>
  <c r="M50" i="1"/>
  <c r="L50" i="1"/>
  <c r="M45" i="1"/>
  <c r="L45" i="1"/>
  <c r="I45" i="17" s="1"/>
  <c r="M40" i="1"/>
  <c r="L40" i="1"/>
  <c r="M35" i="1"/>
  <c r="L35" i="1"/>
  <c r="I35" i="20" s="1"/>
  <c r="M25" i="1"/>
  <c r="L25" i="1"/>
  <c r="I25" i="20" s="1"/>
  <c r="M20" i="1"/>
  <c r="L20" i="1"/>
  <c r="M15" i="1"/>
  <c r="L15" i="1"/>
  <c r="I15" i="17" s="1"/>
  <c r="B55" i="20"/>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c r="I15" i="19"/>
  <c r="I55" i="19"/>
  <c r="I50" i="18"/>
  <c r="I40" i="18"/>
  <c r="I40" i="19"/>
  <c r="I55" i="20"/>
  <c r="I30" i="20"/>
  <c r="I30" i="18"/>
  <c r="I20" i="19"/>
  <c r="I20" i="20"/>
  <c r="I15" i="18"/>
  <c r="I40" i="1"/>
  <c r="H40" i="17" s="1"/>
  <c r="T59" i="1"/>
  <c r="Q59" i="1"/>
  <c r="AD59" i="1"/>
  <c r="AC59" i="1"/>
  <c r="T58" i="1"/>
  <c r="Q58" i="1"/>
  <c r="T57" i="1"/>
  <c r="Q57" i="1"/>
  <c r="AD57" i="1"/>
  <c r="AC57" i="1" s="1"/>
  <c r="T56" i="1"/>
  <c r="Q56" i="1"/>
  <c r="X56" i="1" s="1"/>
  <c r="AD56" i="1"/>
  <c r="AF55" i="1" s="1"/>
  <c r="AE55" i="1" s="1"/>
  <c r="T55" i="1"/>
  <c r="Q55" i="1"/>
  <c r="AD55" i="1"/>
  <c r="I55" i="17"/>
  <c r="J55" i="1"/>
  <c r="Z55" i="1"/>
  <c r="I55" i="1"/>
  <c r="H55" i="18" s="1"/>
  <c r="T54" i="1"/>
  <c r="Q54" i="1"/>
  <c r="AD54" i="1"/>
  <c r="AC54" i="1"/>
  <c r="T53" i="1"/>
  <c r="Q53" i="1"/>
  <c r="T52" i="1"/>
  <c r="Q52" i="1"/>
  <c r="X52" i="1"/>
  <c r="T51" i="1"/>
  <c r="Q51" i="1"/>
  <c r="X51" i="1"/>
  <c r="T50" i="1"/>
  <c r="Q50" i="1"/>
  <c r="AD50" i="1" s="1"/>
  <c r="X50" i="1"/>
  <c r="I50" i="17"/>
  <c r="J50" i="1"/>
  <c r="Z52" i="1"/>
  <c r="Y52" i="1"/>
  <c r="I50" i="1"/>
  <c r="T49" i="1"/>
  <c r="Q49" i="1"/>
  <c r="T47" i="1"/>
  <c r="Q47" i="1"/>
  <c r="X47" i="1" s="1"/>
  <c r="AD47" i="1"/>
  <c r="AC47" i="1" s="1"/>
  <c r="Y46" i="1"/>
  <c r="T46" i="1"/>
  <c r="Q46" i="1"/>
  <c r="X46" i="1" s="1"/>
  <c r="Q45" i="1"/>
  <c r="Y47" i="1"/>
  <c r="I45" i="1"/>
  <c r="T44" i="1"/>
  <c r="Q44" i="1"/>
  <c r="T41" i="1"/>
  <c r="Q41" i="1"/>
  <c r="X41" i="1" s="1"/>
  <c r="AD41" i="1"/>
  <c r="AC41" i="1" s="1"/>
  <c r="T40" i="1"/>
  <c r="Q40" i="1"/>
  <c r="I40" i="17"/>
  <c r="J40" i="1"/>
  <c r="Z40" i="1" s="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G30" i="17"/>
  <c r="F30" i="17"/>
  <c r="E30" i="17"/>
  <c r="D30" i="17"/>
  <c r="C30" i="17"/>
  <c r="A30" i="17"/>
  <c r="N25" i="17"/>
  <c r="G25" i="17"/>
  <c r="F25" i="17"/>
  <c r="E25" i="17"/>
  <c r="D25" i="17"/>
  <c r="C25" i="17"/>
  <c r="A25" i="17"/>
  <c r="G20" i="17"/>
  <c r="F20" i="17"/>
  <c r="E20" i="17"/>
  <c r="D20" i="17"/>
  <c r="C20" i="17"/>
  <c r="A20" i="17"/>
  <c r="N20" i="17"/>
  <c r="I20" i="17"/>
  <c r="N15" i="17"/>
  <c r="G15" i="17"/>
  <c r="F15" i="17"/>
  <c r="E15" i="17"/>
  <c r="D15" i="17"/>
  <c r="C15" i="17"/>
  <c r="A15" i="17"/>
  <c r="D6" i="17"/>
  <c r="D5" i="17"/>
  <c r="D4" i="17"/>
  <c r="N10" i="17"/>
  <c r="G10" i="17"/>
  <c r="F10" i="17"/>
  <c r="E10" i="17"/>
  <c r="D10" i="17"/>
  <c r="C10" i="17"/>
  <c r="A10" i="17"/>
  <c r="H45" i="18"/>
  <c r="H45" i="19"/>
  <c r="H45" i="20"/>
  <c r="H40" i="18"/>
  <c r="H40" i="19"/>
  <c r="N50" i="1"/>
  <c r="J50" i="17" s="1"/>
  <c r="H50" i="18"/>
  <c r="H50" i="19"/>
  <c r="H50" i="20"/>
  <c r="X54" i="1"/>
  <c r="AD40" i="1"/>
  <c r="AF40" i="1" s="1"/>
  <c r="AE40" i="1" s="1"/>
  <c r="AC40" i="1"/>
  <c r="H55" i="17"/>
  <c r="AD58" i="1"/>
  <c r="AC58" i="1" s="1"/>
  <c r="AD52" i="1"/>
  <c r="AC52" i="1"/>
  <c r="AD51" i="1"/>
  <c r="AC51" i="1"/>
  <c r="X58" i="1"/>
  <c r="X57" i="1"/>
  <c r="X55" i="1"/>
  <c r="X59" i="1"/>
  <c r="AD49" i="1"/>
  <c r="AC49" i="1"/>
  <c r="AD44" i="1"/>
  <c r="AC44" i="1"/>
  <c r="X49" i="1"/>
  <c r="X44" i="1"/>
  <c r="N45" i="1"/>
  <c r="J45" i="17" s="1"/>
  <c r="H45" i="17"/>
  <c r="Y55" i="1"/>
  <c r="Z59" i="1"/>
  <c r="Y59" i="1" s="1"/>
  <c r="Z57" i="1"/>
  <c r="Y57" i="1"/>
  <c r="Z58" i="1"/>
  <c r="Y58" i="1"/>
  <c r="Z56" i="1"/>
  <c r="Y56" i="1"/>
  <c r="Z51" i="1"/>
  <c r="AB50" i="1" s="1"/>
  <c r="AA50" i="1" s="1"/>
  <c r="Y51" i="1"/>
  <c r="Z50" i="1"/>
  <c r="Z54" i="1"/>
  <c r="Y54" i="1" s="1"/>
  <c r="Z53" i="1"/>
  <c r="Y53" i="1" s="1"/>
  <c r="H50" i="17"/>
  <c r="Y49" i="1"/>
  <c r="Z44" i="1"/>
  <c r="Y44" i="1"/>
  <c r="Z41" i="1"/>
  <c r="Y41" i="1" s="1"/>
  <c r="J50" i="19"/>
  <c r="J50" i="20"/>
  <c r="J45" i="19"/>
  <c r="J45" i="20"/>
  <c r="J45" i="18"/>
  <c r="AC55" i="1"/>
  <c r="Y50" i="1"/>
  <c r="T39" i="1"/>
  <c r="Q39" i="1"/>
  <c r="AD39" i="1"/>
  <c r="T38" i="1"/>
  <c r="Q38" i="1"/>
  <c r="AD38" i="1" s="1"/>
  <c r="AC38" i="1" s="1"/>
  <c r="T37" i="1"/>
  <c r="Q37" i="1"/>
  <c r="X37" i="1" s="1"/>
  <c r="T36" i="1"/>
  <c r="Q36" i="1"/>
  <c r="T35" i="1"/>
  <c r="Q35" i="1"/>
  <c r="X35" i="1" s="1"/>
  <c r="J35" i="1"/>
  <c r="I35" i="1"/>
  <c r="N35" i="1" s="1"/>
  <c r="X39" i="1"/>
  <c r="H35" i="20"/>
  <c r="H35" i="18"/>
  <c r="H35" i="19"/>
  <c r="H35" i="17"/>
  <c r="I35" i="18"/>
  <c r="I35" i="19"/>
  <c r="Z38" i="1"/>
  <c r="Y38" i="1"/>
  <c r="Z35" i="1"/>
  <c r="Y35" i="1"/>
  <c r="Z39" i="1"/>
  <c r="Y39" i="1"/>
  <c r="Z37" i="1"/>
  <c r="Y37" i="1"/>
  <c r="AD35" i="1"/>
  <c r="AC35" i="1" s="1"/>
  <c r="AC39" i="1"/>
  <c r="Z36" i="1"/>
  <c r="AB35" i="1" s="1"/>
  <c r="AA35" i="1" s="1"/>
  <c r="Y36" i="1"/>
  <c r="T25" i="1"/>
  <c r="Q25" i="1"/>
  <c r="X25" i="1" s="1"/>
  <c r="J25" i="1"/>
  <c r="I25" i="1"/>
  <c r="H25" i="20" s="1"/>
  <c r="H25" i="18"/>
  <c r="H25" i="19"/>
  <c r="X29" i="1"/>
  <c r="AD29" i="1"/>
  <c r="AC29" i="1"/>
  <c r="Z25" i="1"/>
  <c r="AB25" i="1" s="1"/>
  <c r="AA25" i="1" s="1"/>
  <c r="Y25" i="1"/>
  <c r="N25" i="1"/>
  <c r="Z29" i="1"/>
  <c r="Y29" i="1" s="1"/>
  <c r="K25" i="18"/>
  <c r="K25" i="19"/>
  <c r="T24" i="1"/>
  <c r="Q24" i="1"/>
  <c r="T23" i="1"/>
  <c r="Q23" i="1"/>
  <c r="T22" i="1"/>
  <c r="Q22" i="1"/>
  <c r="AD22" i="1" s="1"/>
  <c r="AC22" i="1" s="1"/>
  <c r="T21" i="1"/>
  <c r="Q21" i="1"/>
  <c r="AD21" i="1" s="1"/>
  <c r="AC21" i="1" s="1"/>
  <c r="T20" i="1"/>
  <c r="Q20" i="1"/>
  <c r="AD20" i="1" s="1"/>
  <c r="J20" i="1"/>
  <c r="Z21" i="1" s="1"/>
  <c r="Y21" i="1" s="1"/>
  <c r="I20" i="1"/>
  <c r="N20" i="1" s="1"/>
  <c r="T19" i="1"/>
  <c r="Q19" i="1"/>
  <c r="X19" i="1" s="1"/>
  <c r="T18" i="1"/>
  <c r="Q18" i="1"/>
  <c r="T17" i="1"/>
  <c r="Q17" i="1"/>
  <c r="T16" i="1"/>
  <c r="Q16" i="1"/>
  <c r="AD16" i="1" s="1"/>
  <c r="AC16" i="1" s="1"/>
  <c r="T15" i="1"/>
  <c r="Q15" i="1"/>
  <c r="X15" i="1" s="1"/>
  <c r="J15" i="1"/>
  <c r="Z15" i="1" s="1"/>
  <c r="Y15" i="1" s="1"/>
  <c r="I15" i="1"/>
  <c r="H15" i="20" s="1"/>
  <c r="N15" i="1"/>
  <c r="H15" i="18"/>
  <c r="H15" i="19"/>
  <c r="X20" i="1"/>
  <c r="X23" i="1"/>
  <c r="X21" i="1"/>
  <c r="X22" i="1"/>
  <c r="X17" i="1"/>
  <c r="X18" i="1"/>
  <c r="X16" i="1"/>
  <c r="AD18" i="1"/>
  <c r="AC18" i="1" s="1"/>
  <c r="AD15" i="1"/>
  <c r="AD17" i="1"/>
  <c r="AC17" i="1" s="1"/>
  <c r="AD23" i="1"/>
  <c r="Z20" i="1"/>
  <c r="AB20" i="1" s="1"/>
  <c r="AA20" i="1" s="1"/>
  <c r="Y20" i="1"/>
  <c r="Z22" i="1"/>
  <c r="Y22" i="1"/>
  <c r="Z24" i="1"/>
  <c r="Y24" i="1" s="1"/>
  <c r="Z23" i="1"/>
  <c r="Y23" i="1"/>
  <c r="Z19" i="1"/>
  <c r="Y19" i="1"/>
  <c r="Z17" i="1"/>
  <c r="Y17" i="1"/>
  <c r="Z18" i="1"/>
  <c r="Y18" i="1"/>
  <c r="T14" i="1"/>
  <c r="Q14" i="1"/>
  <c r="AD14" i="1" s="1"/>
  <c r="AC14" i="1" s="1"/>
  <c r="T12" i="1"/>
  <c r="Q12" i="1"/>
  <c r="AC23" i="1"/>
  <c r="Q11" i="1"/>
  <c r="T11" i="1"/>
  <c r="Z11" i="1" s="1"/>
  <c r="Y11" i="1" s="1"/>
  <c r="T10" i="1"/>
  <c r="Q10" i="1"/>
  <c r="J10" i="1"/>
  <c r="Z12" i="1"/>
  <c r="Y12" i="1" s="1"/>
  <c r="Z14" i="1"/>
  <c r="Y14" i="1" s="1"/>
  <c r="X14" i="1"/>
  <c r="I10" i="1"/>
  <c r="H10" i="17" s="1"/>
  <c r="H10" i="18"/>
  <c r="H10" i="19"/>
  <c r="H10" i="20"/>
  <c r="B249" i="6" a="1"/>
  <c r="B249" i="6" s="1"/>
  <c r="G238" i="6" s="1"/>
  <c r="K35" i="18" l="1"/>
  <c r="K35" i="19"/>
  <c r="K35" i="20"/>
  <c r="K35" i="17"/>
  <c r="AD53" i="1"/>
  <c r="AC53" i="1" s="1"/>
  <c r="X53" i="1"/>
  <c r="L55" i="17"/>
  <c r="L55" i="18"/>
  <c r="L55" i="19"/>
  <c r="L55" i="20"/>
  <c r="Y40" i="1"/>
  <c r="AB40" i="1"/>
  <c r="AA40" i="1" s="1"/>
  <c r="J30" i="18"/>
  <c r="J30" i="20"/>
  <c r="J30" i="17"/>
  <c r="J30" i="19"/>
  <c r="AC15" i="1"/>
  <c r="AF15" i="1"/>
  <c r="AE15" i="1" s="1"/>
  <c r="J15" i="20"/>
  <c r="J15" i="19"/>
  <c r="J15" i="18"/>
  <c r="J15" i="17"/>
  <c r="Z10" i="1"/>
  <c r="X10" i="1"/>
  <c r="AC50" i="1"/>
  <c r="AC20" i="1"/>
  <c r="X36" i="1"/>
  <c r="AD36" i="1"/>
  <c r="X45" i="1"/>
  <c r="AD45" i="1"/>
  <c r="X11" i="1"/>
  <c r="X24" i="1"/>
  <c r="AD24" i="1"/>
  <c r="AC24" i="1" s="1"/>
  <c r="X12" i="1"/>
  <c r="AD12" i="1"/>
  <c r="AC12" i="1" s="1"/>
  <c r="AD19" i="1"/>
  <c r="AC19" i="1" s="1"/>
  <c r="J25" i="20"/>
  <c r="J25" i="19"/>
  <c r="J25" i="18"/>
  <c r="J25" i="17"/>
  <c r="K20" i="17"/>
  <c r="K20" i="18"/>
  <c r="K20" i="19"/>
  <c r="K20" i="20"/>
  <c r="J20" i="20"/>
  <c r="J20" i="19"/>
  <c r="J20" i="17"/>
  <c r="X40" i="1"/>
  <c r="L40" i="17"/>
  <c r="L40" i="20"/>
  <c r="L40" i="19"/>
  <c r="L40" i="18"/>
  <c r="J35" i="17"/>
  <c r="J35" i="20"/>
  <c r="J35" i="18"/>
  <c r="J35" i="19"/>
  <c r="K25" i="20"/>
  <c r="K25" i="17"/>
  <c r="K50" i="18"/>
  <c r="K50" i="17"/>
  <c r="K50" i="19"/>
  <c r="K50" i="20"/>
  <c r="AC30" i="1"/>
  <c r="AF30" i="1"/>
  <c r="AE30" i="1" s="1"/>
  <c r="AB45" i="1"/>
  <c r="AA45" i="1" s="1"/>
  <c r="Y45" i="1"/>
  <c r="AB15" i="1"/>
  <c r="AA15" i="1" s="1"/>
  <c r="J20" i="18"/>
  <c r="AB55" i="1"/>
  <c r="AA55" i="1" s="1"/>
  <c r="I25" i="17"/>
  <c r="AD37" i="1"/>
  <c r="AC37" i="1" s="1"/>
  <c r="AC56" i="1"/>
  <c r="I25" i="19"/>
  <c r="AD11" i="1"/>
  <c r="AC11" i="1" s="1"/>
  <c r="AD25" i="1"/>
  <c r="H20" i="19"/>
  <c r="X38" i="1"/>
  <c r="H20" i="18"/>
  <c r="AD46" i="1"/>
  <c r="AC46" i="1" s="1"/>
  <c r="Z30" i="1"/>
  <c r="AD34" i="1"/>
  <c r="AC34" i="1" s="1"/>
  <c r="Z16" i="1"/>
  <c r="Y16" i="1" s="1"/>
  <c r="H20" i="17"/>
  <c r="H20" i="20"/>
  <c r="H30" i="17"/>
  <c r="H15" i="17"/>
  <c r="H30" i="18"/>
  <c r="J50" i="18"/>
  <c r="H55" i="20"/>
  <c r="I45" i="20"/>
  <c r="N40" i="1"/>
  <c r="I25" i="18"/>
  <c r="H25" i="17"/>
  <c r="H30" i="20"/>
  <c r="I35" i="17"/>
  <c r="N55" i="1"/>
  <c r="H55" i="19"/>
  <c r="I45" i="18"/>
  <c r="H30" i="19"/>
  <c r="H40" i="20"/>
  <c r="I10" i="20"/>
  <c r="AD10" i="1"/>
  <c r="I10" i="18"/>
  <c r="N10" i="1"/>
  <c r="I10" i="19"/>
  <c r="L30" i="19" l="1"/>
  <c r="L30" i="17"/>
  <c r="L30" i="20"/>
  <c r="L30" i="18"/>
  <c r="AF25" i="1"/>
  <c r="AE25" i="1" s="1"/>
  <c r="AC25" i="1"/>
  <c r="AC45" i="1"/>
  <c r="AF45" i="1"/>
  <c r="AE45" i="1" s="1"/>
  <c r="AF35" i="1"/>
  <c r="AE35" i="1" s="1"/>
  <c r="AC36" i="1"/>
  <c r="J55" i="19"/>
  <c r="J55" i="17"/>
  <c r="J55" i="18"/>
  <c r="J55" i="20"/>
  <c r="AF20" i="1"/>
  <c r="AE20" i="1" s="1"/>
  <c r="K45" i="17"/>
  <c r="K45" i="18"/>
  <c r="K45" i="19"/>
  <c r="K45" i="20"/>
  <c r="K55" i="17"/>
  <c r="K55" i="19"/>
  <c r="K55" i="20"/>
  <c r="AG55" i="1"/>
  <c r="K55" i="18"/>
  <c r="AF50" i="1"/>
  <c r="AE50" i="1" s="1"/>
  <c r="Y30" i="1"/>
  <c r="AB30" i="1"/>
  <c r="AA30" i="1" s="1"/>
  <c r="Y10" i="1"/>
  <c r="AB10" i="1"/>
  <c r="AA10" i="1" s="1"/>
  <c r="L15" i="18"/>
  <c r="L15" i="17"/>
  <c r="L15" i="19"/>
  <c r="L15" i="20"/>
  <c r="J40" i="17"/>
  <c r="J40" i="20"/>
  <c r="J40" i="18"/>
  <c r="J40" i="19"/>
  <c r="K15" i="19"/>
  <c r="K15" i="20"/>
  <c r="K15" i="18"/>
  <c r="AG15" i="1"/>
  <c r="K15" i="17"/>
  <c r="K40" i="19"/>
  <c r="K40" i="20"/>
  <c r="K40" i="17"/>
  <c r="AG40" i="1"/>
  <c r="K40" i="18"/>
  <c r="J10" i="18"/>
  <c r="J10" i="17"/>
  <c r="J10" i="19"/>
  <c r="J10" i="20"/>
  <c r="AF10" i="1"/>
  <c r="AE10" i="1" s="1"/>
  <c r="AC10" i="1"/>
  <c r="L35" i="18" l="1"/>
  <c r="L35" i="17"/>
  <c r="L35" i="19"/>
  <c r="L35" i="20"/>
  <c r="AG35" i="1"/>
  <c r="L45" i="17"/>
  <c r="L45" i="19"/>
  <c r="L45" i="18"/>
  <c r="L45" i="20"/>
  <c r="AG45" i="1"/>
  <c r="M55" i="19"/>
  <c r="M55" i="18"/>
  <c r="M55" i="20"/>
  <c r="M55" i="17"/>
  <c r="M40" i="20"/>
  <c r="M40" i="19"/>
  <c r="M40" i="18"/>
  <c r="M40" i="17"/>
  <c r="K10" i="18"/>
  <c r="K10" i="20"/>
  <c r="K10" i="19"/>
  <c r="K10" i="17"/>
  <c r="L20" i="19"/>
  <c r="L20" i="20"/>
  <c r="L20" i="18"/>
  <c r="L20" i="17"/>
  <c r="AG20" i="1"/>
  <c r="M15" i="20"/>
  <c r="M15" i="17"/>
  <c r="M15" i="18"/>
  <c r="M15" i="19"/>
  <c r="K30" i="19"/>
  <c r="K30" i="20"/>
  <c r="K30" i="18"/>
  <c r="K30" i="17"/>
  <c r="AG30" i="1"/>
  <c r="L50" i="18"/>
  <c r="L50" i="17"/>
  <c r="L50" i="19"/>
  <c r="L50" i="20"/>
  <c r="AG50" i="1"/>
  <c r="L25" i="18"/>
  <c r="L25" i="19"/>
  <c r="L25" i="20"/>
  <c r="L25" i="17"/>
  <c r="AG25" i="1"/>
  <c r="L10" i="18"/>
  <c r="L10" i="17"/>
  <c r="AG10" i="1"/>
  <c r="L10" i="20"/>
  <c r="L10" i="19"/>
  <c r="M30" i="17" l="1"/>
  <c r="M30" i="20"/>
  <c r="M30" i="18"/>
  <c r="M30" i="19"/>
  <c r="M50" i="17"/>
  <c r="M50" i="19"/>
  <c r="M50" i="18"/>
  <c r="M50" i="20"/>
  <c r="M35" i="20"/>
  <c r="M35" i="18"/>
  <c r="M35" i="17"/>
  <c r="M35" i="19"/>
  <c r="M45" i="18"/>
  <c r="M45" i="17"/>
  <c r="M45" i="19"/>
  <c r="M45" i="20"/>
  <c r="M20" i="18"/>
  <c r="M20" i="20"/>
  <c r="M20" i="17"/>
  <c r="M20" i="19"/>
  <c r="M25" i="17"/>
  <c r="M25" i="19"/>
  <c r="M25" i="20"/>
  <c r="M25" i="18"/>
  <c r="M10" i="20"/>
  <c r="M10" i="18"/>
  <c r="M10" i="17"/>
  <c r="M10" i="19"/>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<sst xmlns="http://schemas.openxmlformats.org/spreadsheetml/2006/main" count="2593" uniqueCount="547">
  <si>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</si>
  <si>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</si>
  <si>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</si>
  <si>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</si>
  <si>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</si>
  <si>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</si>
  <si>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</si>
  <si>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</si>
  <si>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</si>
  <si>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</si>
  <si>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</si>
  <si>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</si>
  <si>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</si>
  <si>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</si>
  <si>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</si>
  <si>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</si>
  <si>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</si>
  <si>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</si>
  <si>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</si>
  <si>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</si>
  <si>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</si>
  <si>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</si>
  <si>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</si>
  <si>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</si>
  <si>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</si>
  <si>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</si>
  <si>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</si>
  <si>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</si>
  <si>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</si>
  <si>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</si>
  <si>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</si>
  <si>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</si>
  <si>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</si>
  <si>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</si>
  <si>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</si>
  <si>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</si>
  <si>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</si>
  <si>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</si>
  <si>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</si>
  <si>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</si>
  <si>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</si>
  <si>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</si>
  <si>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</si>
  <si>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</si>
  <si>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</si>
  <si>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</si>
  <si>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</si>
  <si>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</si>
  <si>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</si>
  <si>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</si>
  <si>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</si>
  <si>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</si>
  <si>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</si>
  <si>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</si>
  <si>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</si>
  <si>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</si>
  <si>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</si>
  <si>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</si>
  <si>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</si>
  <si>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</si>
  <si>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</si>
  <si>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</si>
  <si>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</si>
  <si>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</si>
  <si>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</si>
  <si>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</si>
  <si>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</si>
  <si>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</si>
  <si>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</si>
  <si>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</si>
  <si>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</si>
  <si>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</si>
  <si>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</si>
  <si>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</si>
  <si>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</si>
  <si>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</si>
  <si>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</si>
  <si>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</si>
  <si>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</si>
  <si>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</si>
  <si>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</si>
  <si>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</si>
  <si>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</si>
  <si>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</si>
  <si>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</si>
  <si>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</si>
  <si>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</si>
  <si>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</si>
  <si>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</si>
  <si>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</si>
  <si>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</si>
  <si>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</si>
  <si>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</si>
  <si>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</si>
  <si>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</si>
  <si>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</si>
  <si>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</si>
  <si>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</si>
  <si>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</si>
  <si>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</si>
  <si>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</si>
  <si>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</si>
  <si>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</si>
  <si>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</si>
  <si>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</si>
  <si>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</si>
  <si>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</si>
  <si>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</si>
  <si>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</si>
  <si>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</si>
  <si>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</si>
  <si>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</si>
  <si>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</si>
  <si>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</si>
  <si>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</si>
  <si>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</si>
  <si>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</si>
  <si>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</si>
  <si>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</si>
  <si>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</si>
  <si>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</si>
  <si>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</si>
  <si>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</si>
  <si>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</si>
  <si>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</si>
  <si>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</si>
  <si>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</si>
  <si>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</si>
  <si>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</si>
  <si>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</si>
  <si>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</si>
  <si>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</si>
  <si>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</si>
  <si>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</si>
  <si>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</si>
  <si>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</si>
  <si>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</si>
  <si>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</si>
  <si>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</si>
  <si>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</si>
  <si>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</si>
  <si>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</si>
  <si>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</si>
  <si>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</si>
  <si>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</si>
  <si>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</si>
  <si>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</si>
  <si>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</si>
  <si>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</si>
  <si>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</si>
  <si>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</si>
  <si>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</si>
  <si>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</si>
  <si>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</si>
  <si>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</si>
  <si>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</si>
  <si>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</si>
  <si>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</si>
  <si>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</si>
  <si>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</si>
  <si>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</si>
  <si>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</si>
  <si>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</si>
  <si>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</si>
  <si>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</si>
  <si>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</si>
  <si>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</si>
  <si>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</si>
  <si>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</si>
  <si>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</si>
  <si>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</si>
  <si>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</si>
  <si>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</si>
  <si>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</si>
  <si>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</si>
  <si>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</si>
  <si>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</si>
  <si>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</si>
  <si>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</si>
  <si>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Consejo Superior de la Judicatura</t>
  </si>
  <si>
    <t xml:space="preserve">ESTRATEGIAS/ACCIONES </t>
  </si>
  <si>
    <t xml:space="preserve">GESTIONA </t>
  </si>
  <si>
    <t xml:space="preserve">DOCUMENTADA EN </t>
  </si>
  <si>
    <t>A</t>
  </si>
  <si>
    <t>O</t>
  </si>
  <si>
    <t>D</t>
  </si>
  <si>
    <t>F</t>
  </si>
  <si>
    <t xml:space="preserve">PROCESO </t>
  </si>
  <si>
    <t xml:space="preserve">OBJETIVO DEL PROCESO: </t>
  </si>
  <si>
    <t xml:space="preserve">CONTEXTO EXTERNO </t>
  </si>
  <si>
    <t>No.</t>
  </si>
  <si>
    <t xml:space="preserve">No. </t>
  </si>
  <si>
    <t xml:space="preserve">CONTEXTO INTERNO </t>
  </si>
  <si>
    <t xml:space="preserve">Tecnológicos </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</si>
  <si>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</si>
  <si>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</si>
  <si>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</si>
  <si>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</si>
  <si>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</si>
  <si>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</si>
  <si>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</si>
  <si>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</si>
  <si>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</si>
  <si>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</si>
  <si>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</si>
  <si>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</si>
  <si>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</si>
  <si>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</si>
  <si>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</si>
  <si>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</si>
  <si>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</si>
  <si>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</si>
  <si>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</si>
  <si>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</si>
  <si>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</si>
  <si>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</si>
  <si>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</si>
  <si>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</si>
  <si>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</si>
  <si>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</si>
  <si>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</si>
  <si>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</si>
  <si>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</si>
  <si>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</si>
  <si>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</si>
  <si>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</si>
  <si>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</si>
  <si>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</si>
  <si>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</si>
  <si>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</si>
  <si>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</si>
  <si>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</si>
  <si>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</si>
  <si>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</si>
  <si>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</si>
  <si>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</si>
  <si>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</si>
  <si>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</si>
  <si>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</si>
  <si>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</si>
  <si>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</si>
  <si>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</si>
  <si>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</si>
  <si>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</si>
  <si>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</si>
  <si>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</si>
  <si>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</si>
  <si>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</si>
  <si>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</si>
  <si>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</si>
  <si>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</si>
  <si>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</si>
  <si>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</si>
  <si>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</si>
  <si>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</si>
  <si>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</si>
  <si>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</si>
  <si>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</si>
  <si>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</si>
  <si>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</si>
  <si>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</si>
  <si>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</si>
  <si>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</si>
  <si>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</si>
  <si>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</si>
  <si>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</si>
  <si>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</si>
  <si>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</si>
  <si>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</si>
  <si>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</si>
  <si>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</si>
  <si>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</si>
  <si>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</si>
  <si>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</si>
  <si>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</si>
  <si>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</si>
  <si>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</si>
  <si>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</si>
  <si>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</si>
  <si>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</si>
  <si>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</si>
  <si>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</si>
  <si>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</si>
  <si>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</si>
  <si>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</si>
  <si>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</si>
  <si>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</si>
  <si>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</si>
  <si>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</si>
  <si>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</si>
  <si>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</si>
  <si>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</si>
  <si>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</si>
  <si>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</si>
  <si>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</si>
  <si>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</si>
  <si>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</si>
  <si>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</si>
  <si>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</si>
  <si>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</si>
  <si>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</si>
  <si>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</si>
  <si>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</si>
  <si>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</si>
  <si>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</si>
  <si>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</si>
  <si>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</si>
  <si>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</si>
  <si>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</si>
  <si>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</si>
  <si>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</si>
  <si>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CONSEJO SECCIONAL/ DIRECCIÓN SECCIONAL DE ADMINISTRACIÓN JUDICIAL</t>
  </si>
  <si>
    <t>Ambientales</t>
  </si>
  <si>
    <t>Falta de apropiación del Plan de Gestión Ambiental que aplica para la Rama Judicial Acuerdo PSAA14-10160</t>
  </si>
  <si>
    <t xml:space="preserve">Recuerde que el control se define como la medida que permite reducir o mitigar un riesgo. Defina el control (es) que atacan las causas del riesgo, </t>
  </si>
  <si>
    <t/>
  </si>
  <si>
    <t>Reducir (Compartir),Reducir(Mitigar), Evitar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</si>
  <si>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</si>
  <si>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</si>
  <si>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</si>
  <si>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</si>
  <si>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</si>
  <si>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ACTIVIDADES</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</si>
  <si>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</si>
  <si>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</si>
  <si>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</si>
  <si>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</si>
  <si>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</si>
  <si>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</si>
  <si>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</si>
  <si>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</si>
  <si>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</si>
  <si>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</si>
  <si>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</si>
  <si>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</si>
  <si>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</si>
  <si>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</si>
  <si>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</si>
  <si>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</si>
  <si>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</si>
  <si>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</si>
  <si>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</si>
  <si>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</si>
  <si>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</si>
  <si>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</si>
  <si>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t>Riesgo</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</si>
  <si>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</si>
  <si>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</si>
  <si>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</si>
  <si>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</si>
  <si>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</si>
  <si>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</si>
  <si>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</si>
  <si>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</si>
  <si>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</si>
  <si>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</si>
  <si>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GESTIÓN DE CONTROL INTERNO Y AUDITORÍA</t>
  </si>
  <si>
    <t>UNIDAD DE AUDITORÍA</t>
  </si>
  <si>
    <t>Consejo Superior de la Judicatura
Análisis de Contexto</t>
  </si>
  <si>
    <t>DEPENDENCIA</t>
  </si>
  <si>
    <t>FACTORES TEMÁTICOS</t>
  </si>
  <si>
    <t xml:space="preserve">AMENAZAS
(Factores específicos) </t>
  </si>
  <si>
    <t xml:space="preserve">OPORTUNIDADES
(Factores específicos) </t>
  </si>
  <si>
    <t>Tecnológicos (desarrollo digital, avances en tecnología, acceso a sistemas de información externos, gobierno en línea)</t>
  </si>
  <si>
    <t>Legales y reglamentarios (estándares nacionales, internacionales, regulación)</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</si>
  <si>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</si>
  <si>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</si>
  <si>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</si>
  <si>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</si>
  <si>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Imposibilidad de realizar las actividades de campo por limitaciones en la disponibilidad de recursos para viáticos y gastos de viaje.</t>
  </si>
  <si>
    <t>Proceso (capacidad, diseño, ejecución, proveedores, entradas, salidas, gestión del conocimiento)</t>
  </si>
  <si>
    <t>Desconocimiento al interior de la organización de la estructura, roles y responsabilidades de la Unidad de Auditoría, así como del objetivo y alcance del proceso de Gestión de Control Interno y Auditoría.</t>
  </si>
  <si>
    <t>Desconocimiento de la responsabilidad en el ejercicio del control interno por parte de los servidores judiciales, en particular aquellos que tienen capacidad de dirección y mando al interior de la Rama Judicial.</t>
  </si>
  <si>
    <t>Demora o falta de interés por parte de los procesos para adoptar y ejecutar las recomendaciones y oportunidades de mejora entregadas.</t>
  </si>
  <si>
    <t>Procedimientos e información documentada que soporta la ejecución del proceso formalizados y actualizados.</t>
  </si>
  <si>
    <t>Infraestructura física (suficiencia, comodidad)</t>
  </si>
  <si>
    <t>Comunicación Interna (canales utilizados y su efectividad, flujo de la información necesaria para el desarrollo de las actividades)</t>
  </si>
  <si>
    <t>ESTRATEGIAS DOFA</t>
  </si>
  <si>
    <t>ESTRATEGIA/ACCIÓN/PROYECTO</t>
  </si>
  <si>
    <t>3, 4, 5, 6</t>
  </si>
  <si>
    <t>5, 6</t>
  </si>
  <si>
    <t>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t>
  </si>
  <si>
    <t>Evaluar en forma independiente el Sistema Institucional de Control Interno de la Rama Judicial, a través de la actividad de auditoría interna, proponiendo las recomendaciones para mantenerlo, perfeccionarlo y fortalecerlo continuamente.</t>
  </si>
  <si>
    <t>Evaluar el Sistema Institucional de Control Interno (SICI) de forma inadecuada</t>
  </si>
  <si>
    <t>Proporcionar los servicios de aseguramiento y consultoría de la actividad de auditoría de forma inapropiada.</t>
  </si>
  <si>
    <t>Generar recomendaciones de bajo impacto para mantener, perfeccionar y fortalecer continuamente el Sistema Institucional de Control Interno (SICI).</t>
  </si>
  <si>
    <t>Incumplir con las funciones asignadas a la Unidad de Auditoría por la ley y el reglamento</t>
  </si>
  <si>
    <t>Gestión de riesgos no asociada a la estrategia organizacional</t>
  </si>
  <si>
    <t>Limitaciones en la obtención y análisis en la información que sirve de base para la evaluación</t>
  </si>
  <si>
    <t>Inadecuada redacción de los informes de evaluación</t>
  </si>
  <si>
    <t>Inoportunidad en la entrega de los informes</t>
  </si>
  <si>
    <t>Inoportunidad en el suministro de información de parte de los procesos o actividades objeto de auditoría.</t>
  </si>
  <si>
    <t>Debilidades o inconsistencias en el alcance de la auditoría, por falta de análisis para su definición</t>
  </si>
  <si>
    <t>Reprocesos en la realización de las actividades de auditoría, por desconocimiento de los auditores de la temática tratada, o por debilidades de estos, en la aplicación de técnicas de auditoría, análisis de datos o redacción de informes.</t>
  </si>
  <si>
    <t>Imprevistos o trámites administrativos que dificultan el acceso a la información o el desarrollo de las actividades de auditoría o la programación de las actividades de auditoría en fechas críticas, por falta de concertación de la agenda del auditor con el auditado.</t>
  </si>
  <si>
    <t>Limitaciones en la obtención y análisis en la información que sirve de base para la formulación de recomendaciones</t>
  </si>
  <si>
    <t>No aplicación e implementación de las recomendaciones y asesoría en el mejoramiento de la Rama Judicial.</t>
  </si>
  <si>
    <t>Situaciones de orden público y/o salud pública, o emergencias por desastres naturales y los causadas por el hombre (antrópicos), que imposibilite el desplazamiento de los auditores para realizar actividades presenciales.</t>
  </si>
  <si>
    <t>Causas Inmediatas</t>
  </si>
  <si>
    <t>Estatuto de Auditoría Interna, del Código de Ética y los procedimientos de auditoría</t>
  </si>
  <si>
    <t>Mesas de trabajo y reuniones de análisis y discusión de asuntos relacionados con el SICI y su evaluación</t>
  </si>
  <si>
    <t>Mesas de trabajo y reuniones de análisis y discusión de asuntos relacionados con la actividad de auditoría interna</t>
  </si>
  <si>
    <t>Mesas de trabajo y reuniones de análisis y discusión de asuntos relacionados con la generación de recomendaciones</t>
  </si>
  <si>
    <t>Revisión periódica del avance y cumplimento del PAA, del Plan de Acción de la Unidad de Auditoría y de la normatividad que asigna funciones o responsabilidades a la Unidad de Auditoría</t>
  </si>
  <si>
    <t>Requerimientos de información por parte de los organismos de control gubernamentales o de otras partes interesadas. que afecten el cronograma previsto.</t>
  </si>
  <si>
    <t>Inadecuada identificación de riesgos y limitantes en la obtención de la información.</t>
  </si>
  <si>
    <t>Equipo auditor</t>
  </si>
  <si>
    <t>Manejo inadecuado de sustancias químicas o residuos peligrosos.</t>
  </si>
  <si>
    <t>Incumplir con los lineamientos del Sistema de Gestión Ambiental.</t>
  </si>
  <si>
    <t>Posibilidad de realizar la Identificación y formulación de oportunidades de mejora que no puedan contribuir al mejoramiento continuo del SICI, ni agregar valor a la gestión de la Rama Judicial.</t>
  </si>
  <si>
    <t>Posibilidad de prestar los servicios de aseguramiento y consultoría de manera que no resulten convenientes y adecuados para atender las necesidades y expectativas de los grupos de valor e interés del proceso.</t>
  </si>
  <si>
    <t>Debilidades en cultura de la probidad</t>
  </si>
  <si>
    <t>Conflicto de intereses</t>
  </si>
  <si>
    <t>Fallas de integridad pública</t>
  </si>
  <si>
    <t xml:space="preserve">Posibilidad de omitir informar a los entes de control sobre la existencia de situaciones o hechos irregulares, no reportando los hallazgos encontrados en las auditorias de control interno para beneficio propio o de un tercero. </t>
  </si>
  <si>
    <t>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t>
  </si>
  <si>
    <t>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t>
  </si>
  <si>
    <t>Deficiencia en la metodología y el control para recopilación y consolidación de la información.</t>
  </si>
  <si>
    <t>Bajos estándares éticos de los auditores internos.</t>
  </si>
  <si>
    <t>Anteposición y favorecimiento de intereses particulares de terceros, sobre el deber funcional de los auditores internos.</t>
  </si>
  <si>
    <t>Debilidad en el cumplimiento de los procedimientos de auditoría interna.</t>
  </si>
  <si>
    <t>Manipular información relacionada con el cumplimiento de las disposiciones legales.</t>
  </si>
  <si>
    <t>Revisión de los informes de auditoría por parte de la Dirección de la Unidad de Auditoría y del equipo interdisciplinario de la Unidad.</t>
  </si>
  <si>
    <t>Realización de una auditoría externa</t>
  </si>
  <si>
    <t>Verificación de la existencia de posibles conflictos de intereses al momento de conformar los equipos auditores.</t>
  </si>
  <si>
    <t>1. Interiorización y respeto del código de ética del auditor interno de la Rama Judicial.
2. Aplicación irrestricta del estatuto de auditoría interna de la Rama Judicial y de los procedimientos de auditoría.</t>
  </si>
  <si>
    <t>1. Realización de auditorías remotas</t>
  </si>
  <si>
    <t>Director Unidad de Auditoría</t>
  </si>
  <si>
    <t>1. Interiorización y respeto del código de ética del auditor interno de la Rama Judicial.
2. Aplicación irrestricta del estatuto de auditoría interna de la Rama Judicial y de los procedimientos de auditoría.
3. Declaración de algún conflicto de intereses por parte de los auditores si se presenta.</t>
  </si>
  <si>
    <t>1. Presentación de informes periódicos al CICCI y al CSJ.
2. Adecuada planeación de las auditorías y demás actividades.
3. Actualización y conocimiento adecuado de la normatividad vigente en materia de auditoría y control interno.
4. Capacitación de auditores.
5. Evaluación del desempeño de los auditores.</t>
  </si>
  <si>
    <t>Auditores internos que mantienen relación directa o indirecta de amistad o familiar con el proceso o las personas auditadas.</t>
  </si>
  <si>
    <t>Falta de conocimiento u omisión de las causales de inhabilidad.</t>
  </si>
  <si>
    <t xml:space="preserve">Errores en la asignación del personal auditor bien por desconocimiento u omisión de las causales de inhabilidad. </t>
  </si>
  <si>
    <t>Influencias o presiones internas o externas sobre las actividades de la Unidad de Auditoría.</t>
  </si>
  <si>
    <t>Uso indebido del poder en el análisis de la información.</t>
  </si>
  <si>
    <t>Extralimitación de las funciones de la Unidad de Auditoría o de alguno de sus empleados.</t>
  </si>
  <si>
    <t>Cambios indebidos de datos e informes.</t>
  </si>
  <si>
    <t>Ausencia o no aplicación de principios y valores éticos y morales, del código de ética del auditor interno y del código de integridad</t>
  </si>
  <si>
    <t>Desconocimiento, falta de aplicación o incumplimiento por parte de los auditores, de los principios y reglas de conducta establecidos en el Código de Ética del Auditor Interno de la Rama Judicial.</t>
  </si>
  <si>
    <t>Incumplimiento por parte de los auditores, de reportar la existencia de conflictos de interés que afecten la independencia de la auditoría y no actuar o no tener una actitud imparcial y neutral</t>
  </si>
  <si>
    <t>Gestión de Control Interno y Auditoría</t>
  </si>
  <si>
    <t>Evaluación y Mejora</t>
  </si>
  <si>
    <t>Si el hecho llegara a presentarse, tendría bajo impacto o efecto sobre la entidad.</t>
  </si>
  <si>
    <t>VALORACIÓN RIESGO INHERENTE</t>
  </si>
  <si>
    <t>VALORACIÓN RIESGO RESIDUAL</t>
  </si>
  <si>
    <t>OPCIÓN DE MANEJO</t>
  </si>
  <si>
    <t>PROCESO LÍDER</t>
  </si>
  <si>
    <t>Evitar, Reducir (Compartir),Reducir(Mitigar)</t>
  </si>
  <si>
    <t>Cualquier afectación a la violación de los derechos de los ciudadanos se considera con consecuencias altas.</t>
  </si>
  <si>
    <t>Cualquier afectación la violación de los derechos de los ciudadanos se considera con consecuencias desastrosas.</t>
  </si>
  <si>
    <t>El riesgo afecta la imagen de la entidad internamente, de conocimiento general, nivel interno, de junta directiva y accionistas y/o de proveedores</t>
  </si>
  <si>
    <t>El riesgo afecta la imagen de la entidad internamente, de conocimiento general, nivel interno, alta dirección, contratista y/o de proveedores</t>
  </si>
  <si>
    <t>FALLAS TECNOLÓGICAS</t>
  </si>
  <si>
    <t>Situaciones de orden público, salud pública o emergencias y/o falta de recursos.</t>
  </si>
  <si>
    <t>Posibilidad de afectar la operación del proceso en circunstancias especiales, que podrían generar un cumplimiento parcial o el incumplimiento de la totalidad de las funciones asignadas a la Unidad de Auditoría.</t>
  </si>
  <si>
    <t>Incremento en el consumo de servicios públicos en ejercicio de las actividades de auditoría.</t>
  </si>
  <si>
    <t>Posibilidad que en el ejercicio de las funciones asignadas a la Unidad de Auditoría, se genere un cumplimiento parcial o incumplimiento de la Política y/o de los objetivos ambientales.</t>
  </si>
  <si>
    <t>Sensibilizar a los servidores de la Unidad de Auditoría, los lineamientos del Sistema de Gestión Ambiental.</t>
  </si>
  <si>
    <t>Separación inadecuada de residuos según el nuevo código de colores durante el ejercicio de las actividades de auditoría.</t>
  </si>
  <si>
    <t>Falta de interés para participar en los espacios de sensibilización y capacitación sobre el Sistema de Gestión Ambiental.</t>
  </si>
  <si>
    <t>Utilice la lista de despliegue que se encuentra parametrizada, le aparecerán las opciones: 1)Aceptar, 2)Evitar, 3)Reducir (compartir), 4)Reducir (mitigar) y tener en cuenta el tratamiento a implementar que se encuentra estipulado en la Hoja 10 de Matriz de Calor en la parte derecha.</t>
  </si>
  <si>
    <t>Utilice la lista de despliegue que se encuentra parametrizada, le aparecerán las opciones: 1)Finalizado, 2)En curso, la selección en este caso dependerá de las acciones del plan que se hayan establecido en cada caso.</t>
  </si>
  <si>
    <t>Utilice la lista de despliegue que se encuentra parametrizada, le aparecerán las opciones: 1)Daños Activos Fijos/Eventos Externos, 2)Ejecución y Administración de procesos, 3)Fallas Tecnológicas, 4)Fraude Externo, 5)Fraude Interno, 6)Relaciones Laborales, 7)Usuarios, productos y practicas organizacionales, 8)Evento Internos Ambientales</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</si>
  <si>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 (Columnas I-J)</t>
  </si>
  <si>
    <t>Utilice la lista de despliegue que se encuentra parametrizada, le aparecerán las opciones de la tabla de Impacto del presente documento. La matriz automáticamente hará el cálculo para el nivel de impacto inherente (Columnas L-M)</t>
  </si>
  <si>
    <t>Utilice la lista de despliegue que se encuentra parametrizada, le aparecerán las opciones: 1)Preventivo, 2)Detectivo, 3)Correctivo.</t>
  </si>
  <si>
    <t>Utilice la lista de despliegue que se encuentra parametrizada, le aparecerán las opciones: 1)Automático, 2)Manual.</t>
  </si>
  <si>
    <t xml:space="preserve">Utilice la lista de despliegue que se encuentra parametrizada, le aparecerán las opciones: 1)Documentado, 2)Sin documentar. Estas no se presentan valoración </t>
  </si>
  <si>
    <t xml:space="preserve">Utilice la lista de despliegue que se encuentra parametrizada, le aparecerán las opciones: 1)Continua, 2)Aleatoria. Estas no se presentan valoración </t>
  </si>
  <si>
    <t xml:space="preserve">Utilice la lista de despliegue que se encuentra parametrizada, le aparecerán las opciones: 1)Con Registro, 2) Sin Registro. Estas no se presentan valoración </t>
  </si>
  <si>
    <t>Al corte del primer trimestre el riesgo no se materializó</t>
  </si>
  <si>
    <t>Al corte del segundo trimestre el riesgo no se materializó</t>
  </si>
  <si>
    <t>Algunas de las auditorías contempladas en el PAA 2021, se planificaron para su realización de forma remota, para garantizar el cumplimiento del programa en la presente vigencia.
Al corte del primer trimestre el riesgo no se materializó</t>
  </si>
  <si>
    <t>Algunas de las auditorías contempladas en el PAA 2021, se planificaron para su realización de forma remota, para garantizar el cumplimiento del programa en la presente vigencia.
Al corte del segundo trimestre el riesgo no se materializó</t>
  </si>
  <si>
    <t>Evaluar en forma independiente el Sistema Institucional de Control Interno de la Rama Judicial, a través de la actividad de auditoría interna, proponiendo las recomendaciones para mantenerlo, perfeccionarlo y fortalecerlo continuamente</t>
  </si>
  <si>
    <t>Causa principal o básica, corresponde a las razones por la cuales se puede presentar el riesgo, redacte de la forma más concreta posible.</t>
  </si>
  <si>
    <t xml:space="preserve"> - Hoja 6 Clasificación del Riesgo: Información pertinente regente a la clasificación de los riesgos asociados.</t>
  </si>
  <si>
    <t xml:space="preserve"> - Hoja 7 Tabla de probabilidad: Tabla referente para todos los cálculos (no se diligencia)</t>
  </si>
  <si>
    <t xml:space="preserve"> - Hoja 8 Tabla de Impacto: Tabla referente para todos los cálculos (no se diligencia)</t>
  </si>
  <si>
    <t xml:space="preserve"> - Hoja 9 Tabla de Valoración de Controles: Tabla referente para todos los cálculos (no se diligencia)</t>
  </si>
  <si>
    <t xml:space="preserve"> - Hoja 10 Matriz de Calor: En esta hoja, en la medida en que ese diligencia el Mapa Final, se verán reflejados los riesgos en su zona correspondiente. Esta hoja no se diligencia se genera de manera automática.
</t>
  </si>
  <si>
    <t xml:space="preserve"> - Hoja 11 a la 14 Seguimientos Trimestrales: En estas hojas de cálculo se realiza el seguimiento trimestral del mapa final de riesgos </t>
  </si>
  <si>
    <t>Posibilidad de incumplir con el propósito de la evaluación del Sistema Institucional de Control Interno (SICI), de evaluar la efectividad de los controles implementados por la Rama Judicial.</t>
  </si>
  <si>
    <t>Inoportunidad en el suministro de información, debilidades e inconsistencias, reprocesos e imprevistos en la gestión de auditoría interna y en el asesoramiento a la alta dirección.</t>
  </si>
  <si>
    <t>El riesgo afecta la imagen de la entidad con efecto publicitario sostenido a nivel del sector justicia</t>
  </si>
  <si>
    <t>El riesgo afecta la imagen de la entidad con efecto publicitario sostenido a nivel de sector administrativo, nivel departamental o municipal</t>
  </si>
  <si>
    <t>El archivo contiene las siguientes hojas:
- Hoja 1 Instructivo
 - Hoja 2 Mapa Final: Encontrará la totalidad de la estructura para la identificación y valoración de los riesgos por proceso, acorde con el nivel de desagregación que se considere necesaria.</t>
  </si>
  <si>
    <t xml:space="preserve"> Entre 50 y 100 SMLMV </t>
  </si>
  <si>
    <t xml:space="preserve"> El riesgo afecta la imagen de la entidad con algunos usuarios de relevancia frente al logro de los objetivos</t>
  </si>
  <si>
    <t xml:space="preserve"> Consejo Superior de la Judicatura</t>
  </si>
  <si>
    <t>Político (cambios de gobierno, legislación, políticas públicas, regulación)</t>
  </si>
  <si>
    <t>Cambio de gobierno que puede traer consigo cambios en el modelo de Estado vigente, como por ejemplo la afectación al principio político de separación de poderes, que pueden limitar el adecuado y oportuno ejercicio del control interno y la actividad de auditoría.</t>
  </si>
  <si>
    <t>Decisiones políticas y políticas de gobierno en materia de gestión pública, presupuesto público, lucha contra la corrupción, etc., orientadas a mejorar la gestión estatal para el cumplimento de sus fines esenciales, que requieren mayor compromiso y disposición de la Rama Judicial en materia de control interno y auditoría.</t>
  </si>
  <si>
    <t>Económicos y Financieros (disponibilidad de capital, liquidez, mercados financieros, desempleo, competencia)</t>
  </si>
  <si>
    <t>Efectos inflacionarios que afectan la economía nacional, repercutiendo en las finanzas del Estado, que pueden acarrear desfinanciación de la gestión judicial y todo lo que ella implica, incluido el ejercicio adecuado y oportuno del control interno y la actividad de auditoría.</t>
  </si>
  <si>
    <t>Inversiones en infraestructura física para el mantenimiento y mejoramiento de los diferentes bienes muebles e inmuebles de la Rama Judicial, que redundan en un beneficio para la Unidad de Auditoría y sus operaciones.</t>
  </si>
  <si>
    <t>Decisiones del Gobierno nacional en materia presupuestal que impacten el presupuesto que necesita la Rama Judicial para su funcionamiento, por ejemplo, recortes o reducciones presupuestales, etc., que afectan el adecuado y oportuno ejercicio del control interno y la actividad de auditoría.</t>
  </si>
  <si>
    <t>Sociales y culturales (cultura, religión, demografía, responsabilidad social, orden público)</t>
  </si>
  <si>
    <t>Posiciones sindicales que puedan alterar el normal funcionamiento en la Rama Judicial para la prestación del servicio de justicia, incluidas las actividades de la Unidad de Auditoría en la operación del proceso gestión de control interno y auditoría.</t>
  </si>
  <si>
    <t>Empoderamiento de las cuestiones públicas de la Rama Judicial por parte de sus grupos de interés y de valor, así como mayor interés y participación de la ciudadanía en la vigilancia y control de la gestión Estatal, que requieren el compromiso y fortalecimiento de los órganos y procesos internos de vigilancia y control.</t>
  </si>
  <si>
    <t>Mayor demanda del servicio de administración de justicia dadas las nuevas dinámicas sociales que involucran la generación de conflictos entre particulares y entre estos y el Estado, que requieren la conveniencia, el compromiso y el fortalecimiento de los órganos y procesos internos de vigilancia y control en la prestación de un adecuado y oportuno servicio.</t>
  </si>
  <si>
    <t>Vulnerabilidad en la seguridad de los sistemas informáticos ante ataques cibernéticos que pueden afectar la Rama Judicial y la prestación del servicio de justicia, incluidas las actividades de la Unidad de Auditoría en la operación del proceso gestión de control interno y auditoría.</t>
  </si>
  <si>
    <t>Innovaciones y desarrollo en materia de tecnologías de la información y las comunicaciones aprovechables por parte de la Rama Judicial, que requieren el compromiso institucional en materia presupuestal, de cambio cultural y desarrollo o adquisición de competencias para su implementación, exigen que el ejercicio del control interno y la actividad de auditoría se pongan a la par de estas, conociendo la normatividad, los controles y prácticas.</t>
  </si>
  <si>
    <t>Los avances tecnológicos, incorporados en la gestión judicial y administrativa de la Rama Judicial, obligan a que el proceso gestión de control interno y auditoría avance, evolucione y se modernice al mismo ritmo; de tal forma que, permita lograr óptimos resultados al momento de su ejecución; llegando al punto de que este no abarque solo la documentación física sino también la digital, generando la necesidad en los auditores de conocer y manejar las herramientas TIC.</t>
  </si>
  <si>
    <t>Actualización de la normatividad que cambien de fondo el contexto actual de la gestión pública y el control interno.</t>
  </si>
  <si>
    <t>La normatividad legal y reglamentaria en materia de control interno y auditoría busca en las entidades públicas el cumplimiento de sus obligaciones constitucionales y legales, así como la modernización de la administración pública y el mejoramiento de la capacidad de gestión de sus instituciones, de la cual no puede ser ajena la Rama Judicial. Adicionalmente, en dicha legislación están claramente definidas las funciones y responsabilidades de las oficinas de control interno y de los auditores, las que se cumplen, para el caso concreto, a través del proceso gestión de control interno y auditoría del SIGCMA.</t>
  </si>
  <si>
    <t>En tanto que la legislación expedida sea en pro de mejorar la gestión pública, de robustecer a la Rama Judicial y de combatir la corrupción, el ejercicio del control interno y la actividad de auditoría pueden resultar favorecidos, en el entendido de que estos requieren ser fortalecidos y mejorados constantemente.</t>
  </si>
  <si>
    <t>Oferta institucional y de centros de formación pública y privada para el desarrollo y el mejoramiento de las competencias y habilidades de los auditores internos, en aspectos técnicos, así como en materia de control interno, auditoría interna, gestión de riesgos, sistemas de gestión, uso y análisis de datos, lecto-escritura, entre otros.</t>
  </si>
  <si>
    <t>Ambientales (emisiones y residuos, energía, catástrofes naturales, desarrollo sostenible)</t>
  </si>
  <si>
    <t>La normatividad en materia ambiental, de seguridad y salud en el trabajo, así como los aspectos relacionados con estos asuntos, incorporados en la Rama Judicial, hace que el proceso gestión de control interno y auditoría y sus operadores, sean a la vez sujetos obligados y cumplan el rol de evaluadores de estas.</t>
  </si>
  <si>
    <t>Dada la relevancia de las cuestiones ambientales y de seguridad y salud en el trabajo; a nivel organizacional, así mismo resulta trascendente evaluar la efectividad de las medidas implementadas para proteger a los trabajadores de los riesgos derivados de su actividad laboral, incluidos aspectos de salud pública, medioambientales y de gestión ambiental; por lo que requiere un proceso de gestión de control interno y auditoría preparado para afrontar estos temas de manera integral, técnica, objetiva y transparente.</t>
  </si>
  <si>
    <t>Comunicación tardía de los resultados (informes) de las auditorías, seguimientos e informes de ley realizados.</t>
  </si>
  <si>
    <t>La formulación del Programa Anual de Auditoría de cada vigencia, con el que se realizan las actividades del proceso gestión de control interno y auditoría, se alinea con la planeación estratégica institucional, en el entendido de este que contribuye a logro de los objetivos estratégicos, la misión y visión de la Rama Judicial. Por su parte, la Unidad de Auditoría, como ejecutora del proceso, brinda soporte estratégico para la toma de decisiones del CSJ y la DEAJ, agregando valor de manera independiente, mediante la presentación de informes, el manejo de información estratégica y la generación de alertas ante cambios actuales o potenciales que puedan retardar el cumplimiento de los objetivos de la Rama Judicial, o generar riesgos fiscales, de corrupción u otros de gestión.</t>
  </si>
  <si>
    <t>Desfase o retraso en el cumplimiento de los cronogramas de las auditorías planificadas en el Programa Anual de Auditoría.</t>
  </si>
  <si>
    <t>La planeación del proceso gestión de control interno y auditoría es un aspecto que se profundiza y tecnifica para llegar a un planeamiento estratégico, en el que se identifican los riesgos de auditoría. En este sentido, el Programa Anual de Auditoría, tiene por objeto definir y establecer los lineamientos de la Unidad de Auditoría en cumplimiento de sus funciones, roles y responsabilidades, el Estatuto de Auditoría Interna y el Código de Ética de Auditor Interno, alineados con los objetivos estratégicos de la Rama Judicial y las expectativas de sus grupos de valor y de interés, así como de distintas partes interesadas.</t>
  </si>
  <si>
    <t>Recursos financieros (presupuesto de funcionamiento, recursos de inversión</t>
  </si>
  <si>
    <t>Presupuesto para el pago del personal que opera el proceso gestión de control interno y auditoría, así como para el funcionamiento en general de la Unidad de Auditoría, asegurado en los gastos de funcionamiento de la Rama Judicial.</t>
  </si>
  <si>
    <t>Asignación de recursos para viáticos y gastos de viaje para los auditores de la Unidad de Auditoría, que operan el proceso gestión de control interno y auditoría.</t>
  </si>
  <si>
    <t>Personal (competencia del personal, disponibilidad, suficiencia, seguridad y salud en el trabajo)</t>
  </si>
  <si>
    <t>Brecha en conocimientos técnicos sobre aspectos concretos que requieren formación previa, en materia de control interno, auditoría interna, gestión de riesgos, sistemas de gestión, uso y análisis de datos, redacción de informes y hallazgos de auditoría, gestión documental, responsabilidad fiscal, disciplinaria y penal.</t>
  </si>
  <si>
    <t>Para la operación del proceso gestión de control interno y auditoría, la Unidad de Auditoría cuenta con un equipo multidisciplinario de profesionales y técnicos, distribuido en el nivel central y seccional, lo que permite tener una mayor cobertura del territorio nacional donde opera la Rama Judicial.</t>
  </si>
  <si>
    <t>Exposición a riesgos laborales al ejercer las labores asignadas, por la naturalezas de sus desplazamientos y por posiciones prolongadas en sus puestos de trabajo del personal de la Unidad de Auditoría.</t>
  </si>
  <si>
    <t xml:space="preserve">El personal de la Unidad de Auditoría, que opera el proceso gestión de control interno, cuenta con la formación profesional, la experiencia y las competencias requeridas para desarrollar la actividad de auditoría interna, consistente en proporcionar servicios de aseguramiento o de evaluación objetiva del Sistema Institucional de Control Interno de la Rama Judicial, a través de auditorías y seguimientos; y el de asesoría y acompañamiento, brindando recomendaciones con enfoque preventivo para mejorar la gestión y las operaciones de le Entidad. </t>
  </si>
  <si>
    <t>Baja influencia en el compromiso de los líderes de procesos para motivar, ejecutar y ejercer acciones correctivas en las recomendaciones y oportunidades de mejora entregadas.</t>
  </si>
  <si>
    <t>El proceso gestión de control interno y auditoría, circunscrito a los procesos de evaluación y mejora del SIGCMA, que está alineado con los referentes internacionales en materia de auditoría y control interno; cuenta con los procedimientos, la documentación, los registros y demás instrumentos de auditoría, que garantizan la entrega de productos y servicios de calidad y la unidad de criterio en las evaluaciones y seguimientos y asesorías y acompañamientos que brinda</t>
  </si>
  <si>
    <t>El proceso gestión de control interno y auditoría, a través del Estatuto de Auditoría Interna de la Rama Judicial, que es vinculante, tiene definido el propósito, la autoridad y la responsabilidad de la actividad de auditoría interna; además, tiene establecida la posición de la actividad de auditoría interna dentro de la Entidad; tiene la autorización para acceder a registros, personal y propiedades físicas relevantes para el desempeño de los compromisos; y tiene definido el alcance de las actividades de auditoría interna. Adicionalmente, por disposición legal, la auditoría interna está definida como una actividad independiente y objetiva de aseguramiento y consulta, concebida para agregar valor y mejorar las operaciones institucionales.</t>
  </si>
  <si>
    <t>Bajo uso de herramientas de gestión en análisis de datos y minería de datos en el desarrollo de las actividades propias de la actividad de auditoría.</t>
  </si>
  <si>
    <t>Para la adecuada operación del proceso gestión de control interno y auditoría, la Unidad de Auditoría dispone de los equipos informáticos y las TIC requeridos, así como de herramientas ofimáticas y acceso a aplicaciones informáticas y sistemas de información que facilitan su ejecución.</t>
  </si>
  <si>
    <t>Las herramientas tecnológicas ayudan a cambiar la forma en que la Unidad de Auditoría opera el proceso gestión de control interno y auditoría, en la medida en que dichas herramientas permiten el desarrollo de nuevas capacidades; logrando funcionar con mayor eficiencia para evaluar de forma efectiva, por ejemplo, la gestión de riesgos y otras actividades institucionales, que permitan agregar valor.
En la medida en que la Rama Judicial adopte más y nuevos modelos o conceptos de gestión, por ejemplo, el de arquitectura empresarial, e integre nuevas aplicaciones y plataformas informáticas y digitales o sistemas de información, los auditores de la Unidad de Auditoría emplean nuevos enfoques, con miras a identificar y evaluar riesgos y controles establecidos como consecuencia de estos cambios.</t>
  </si>
  <si>
    <t xml:space="preserve">Documentación (actualización, coherencia, aplicabilidad) </t>
  </si>
  <si>
    <t>TRD del proceso y de la Unidad de Auditoría desactualizada, que no refleja la realidad actual de estos dos aspectos. Archivo de gestión digitalizado requiere mejor organización conforme la TRD.</t>
  </si>
  <si>
    <t>Infraestructura (oficinas, equipos, sistemas de telecomunicaciones, equipos de cómputo, etc.) adecuada para el cumplimiento de las funciones de la Unidad de Auditoría y el desarrollo del proceso.</t>
  </si>
  <si>
    <t>Elementos de trabajo (papel, equipos, herramientas)</t>
  </si>
  <si>
    <t>Se cuenta de forma suficiente y oportuna con los elementos necesarios para la ejecución del proceso y las actividades de la Unidad de Auditoría.</t>
  </si>
  <si>
    <t>Las normas internacionales de auditoría, acogidas por la Unidad de Auditoría para el diseño y operación del proceso gestión de control interno y auditoría, indican que los auditores internos deben comunicar los resultados de los trabajos de auditoría, estableciendo que las comunicaciones deben incluir los objetivos, alcance y resultados, las conclusiones y las recomendaciones aplicables. Las comunicaciones deben ser precisas, objetivas, claras, concisas, constructivas, completas y oportunas.
La Unidad de Auditoría se comunica y comunica resultados a través de los distintos medios y canales disponibles en la Rama Judicial (escritos, reuniones, comités, etc.) ahora especialmente los dispuestos a través de las TIC.
La Unidad de Auditoría facilita la comunicación con los órganos externos de control, especialmente con la Contraloría General de la República; de igual forma, tiene establecidos canales de comunicación con el CSJ y con la DEAJ para recibir y transmitir información necesaria para el cumplimiento de su gestión.</t>
  </si>
  <si>
    <t>Uso racional de los recursos como la energía, agua y demás consumibles de la Unidad de Auditoria.
Uso adecuado de los bienes para la gestión del proceso, enfocado al mejoramiento del desempeño ambiental de la Rama Judicial.</t>
  </si>
  <si>
    <t>Gestionar procesos de inducción, reinducción y formación de los auditores en materia de control interno, auditoría y evaluación de la gestión del riesgo y todas aquellas materias asociadas al ejercicio auditor</t>
  </si>
  <si>
    <t>Plan de acción</t>
  </si>
  <si>
    <t>Asesorar a los líderes de procesos en la formulación adecuada, rigurosa y con enfoque estratégico de las acciones de mejora producto de las auditorías internas y externas. Facilitar el seguimiento al cumplimiento y eficacia del plan de mejoramiento institucional. Emitir informes con alertas de los factores que pongan en riesgo la eficacia y cumplimiento del plan de mejoramiento institucional. Realizar análisis comparados de la evolución del plan de mejoramiento institucional, verificando la disminución o aumento de hallazgos e incidencias año tras año y la evolución de cumplimiento del plan de mejoramiento institucional. Desplegar, en general, las acciones tendientes a promover entre las áreas responsables la formulación de acciones eficaces y el cumplimiento oportuno de las mismas.</t>
  </si>
  <si>
    <t>Participar en mesas de trabajo de la ANDJE-DEAJ en el proceso de mejora del Sistema Único de Gestión e Información Litigiosa del Estado Colombiano (eKogui) y realizar actividades de acompañamiento al cargue y actualización del eKogui.</t>
  </si>
  <si>
    <t>9, 10, 12</t>
  </si>
  <si>
    <t>Fomentar la cultura del control y autoevaluación, a través de actividades de sensibilización en materia de control interno y, roles y responsabilidades de las líneas de defensa, dirigidas a los servidores judiciales.</t>
  </si>
  <si>
    <t>1, 2, 3, 6</t>
  </si>
  <si>
    <t>1, 2, 5, 6, 7, 8</t>
  </si>
  <si>
    <t xml:space="preserve">Plan de acción </t>
  </si>
  <si>
    <t>Al corte del tercer trimestre el riesgo no se materializó</t>
  </si>
  <si>
    <t>Al corte del cuarto trimestre el riesgo no se materializó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</si>
</sst>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240A]d&quot; de &quot;mmmm&quot; de &quot;yyyy;@"/>
  </numFmts>
  <fonts count="81"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b/>
      <sz val="14"/>
      <color theme="1"/>
      <name val="Arial"/>
      <family val="2"/>
    </font>
    <font>
      <b/>
      <i/>
      <sz val="11"/>
      <color theme="1"/>
      <name val="Calibri"/>
      <family val="2"/>
      <scheme val="minor"/>
    </font>
    <font>
      <b/>
      <sz val="10"/>
      <color theme="0" tint="-4.9989318521683403E-2"/>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7" tint="0.39997558519241921"/>
        <bgColor indexed="64"/>
      </patternFill>
    </fill>
  </fills>
  <borders count="10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0" fontId="14" fillId="0" borderId="0"/>
  </cellStyleXfs>
  <cellXfs count="481">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5" fillId="3" borderId="0" xfId="0" applyFont="1" applyFill="1"/>
    <xf numFmtId="0" fontId="53" fillId="7" borderId="0" xfId="0" applyFont="1" applyFill="1" applyAlignment="1">
      <alignment horizontal="center" vertical="center" wrapText="1" readingOrder="1"/>
    </xf>
    <xf numFmtId="0" fontId="54" fillId="8" borderId="51" xfId="0" applyFont="1" applyFill="1" applyBorder="1" applyAlignment="1">
      <alignment horizontal="center" vertical="center" wrapText="1" readingOrder="1"/>
    </xf>
    <xf numFmtId="0" fontId="54" fillId="0" borderId="51" xfId="0" applyFont="1" applyBorder="1" applyAlignment="1">
      <alignment horizontal="center" vertical="center" wrapText="1" readingOrder="1"/>
    </xf>
    <xf numFmtId="0" fontId="54" fillId="0" borderId="51" xfId="0" applyFont="1" applyBorder="1" applyAlignment="1">
      <alignment horizontal="justify" vertical="center" wrapText="1" readingOrder="1"/>
    </xf>
    <xf numFmtId="0" fontId="54" fillId="9" borderId="52" xfId="0" applyFont="1" applyFill="1" applyBorder="1" applyAlignment="1">
      <alignment horizontal="center" vertical="center" wrapText="1" readingOrder="1"/>
    </xf>
    <xf numFmtId="0" fontId="54" fillId="0" borderId="52" xfId="0" applyFont="1" applyBorder="1" applyAlignment="1">
      <alignment horizontal="center" vertical="center" wrapText="1" readingOrder="1"/>
    </xf>
    <xf numFmtId="0" fontId="54" fillId="0" borderId="52" xfId="0" applyFont="1" applyBorder="1" applyAlignment="1">
      <alignment horizontal="justify" vertical="center" wrapText="1" readingOrder="1"/>
    </xf>
    <xf numFmtId="0" fontId="54" fillId="10" borderId="52" xfId="0" applyFont="1" applyFill="1" applyBorder="1" applyAlignment="1">
      <alignment horizontal="center" vertical="center" wrapText="1" readingOrder="1"/>
    </xf>
    <xf numFmtId="0" fontId="54" fillId="11" borderId="52" xfId="0" applyFont="1" applyFill="1" applyBorder="1" applyAlignment="1">
      <alignment horizontal="center" vertical="center" wrapText="1" readingOrder="1"/>
    </xf>
    <xf numFmtId="0" fontId="55" fillId="12" borderId="52" xfId="0" applyFont="1" applyFill="1" applyBorder="1" applyAlignment="1">
      <alignment horizontal="center" vertical="center" wrapText="1" readingOrder="1"/>
    </xf>
    <xf numFmtId="0" fontId="57" fillId="7" borderId="0" xfId="0" applyFont="1" applyFill="1" applyAlignment="1">
      <alignment horizontal="center" vertical="center" wrapText="1" readingOrder="1"/>
    </xf>
    <xf numFmtId="0" fontId="58" fillId="8" borderId="51" xfId="0" applyFont="1" applyFill="1" applyBorder="1" applyAlignment="1">
      <alignment horizontal="center" vertical="center" wrapText="1" readingOrder="1"/>
    </xf>
    <xf numFmtId="0" fontId="58" fillId="0" borderId="51" xfId="0" applyFont="1" applyBorder="1" applyAlignment="1">
      <alignment horizontal="justify" vertical="center" wrapText="1" readingOrder="1"/>
    </xf>
    <xf numFmtId="9" fontId="58" fillId="0" borderId="51" xfId="0" applyNumberFormat="1" applyFont="1" applyBorder="1" applyAlignment="1">
      <alignment horizontal="center" vertical="center" wrapText="1" readingOrder="1"/>
    </xf>
    <xf numFmtId="0" fontId="58" fillId="9" borderId="52" xfId="0" applyFont="1" applyFill="1" applyBorder="1" applyAlignment="1">
      <alignment horizontal="center" vertical="center" wrapText="1" readingOrder="1"/>
    </xf>
    <xf numFmtId="0" fontId="58" fillId="0" borderId="52" xfId="0" applyFont="1" applyBorder="1" applyAlignment="1">
      <alignment horizontal="justify" vertical="center" wrapText="1" readingOrder="1"/>
    </xf>
    <xf numFmtId="9" fontId="58" fillId="0" borderId="52" xfId="0" applyNumberFormat="1" applyFont="1" applyBorder="1" applyAlignment="1">
      <alignment horizontal="center" vertical="center" wrapText="1" readingOrder="1"/>
    </xf>
    <xf numFmtId="0" fontId="58" fillId="10" borderId="52" xfId="0" applyFont="1" applyFill="1" applyBorder="1" applyAlignment="1">
      <alignment horizontal="center" vertical="center" wrapText="1" readingOrder="1"/>
    </xf>
    <xf numFmtId="0" fontId="58" fillId="11" borderId="52" xfId="0" applyFont="1" applyFill="1" applyBorder="1" applyAlignment="1">
      <alignment horizontal="center" vertical="center" wrapText="1" readingOrder="1"/>
    </xf>
    <xf numFmtId="0" fontId="59"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54"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61" fillId="0" borderId="13" xfId="0" applyFont="1" applyBorder="1" applyAlignment="1">
      <alignment horizontal="left" vertical="center" wrapText="1"/>
    </xf>
    <xf numFmtId="0" fontId="61" fillId="0" borderId="0" xfId="0" applyFont="1" applyAlignment="1">
      <alignment horizontal="left" vertical="center" wrapText="1"/>
    </xf>
    <xf numFmtId="0" fontId="0" fillId="0" borderId="0" xfId="0" applyAlignment="1">
      <alignment vertical="center" wrapText="1"/>
    </xf>
    <xf numFmtId="0" fontId="62" fillId="3" borderId="0" xfId="0" applyFont="1" applyFill="1"/>
    <xf numFmtId="0" fontId="62"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1" fillId="3" borderId="0" xfId="0" applyFont="1" applyFill="1" applyAlignment="1">
      <alignment horizontal="left" vertical="center"/>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67" fillId="0" borderId="0" xfId="0" applyFont="1" applyAlignment="1" applyProtection="1">
      <alignment horizontal="center" vertical="center"/>
      <protection locked="0"/>
    </xf>
    <xf numFmtId="0" fontId="63"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69" fillId="4" borderId="92" xfId="0" applyFont="1" applyFill="1" applyBorder="1" applyAlignment="1">
      <alignment horizontal="center" vertical="center"/>
    </xf>
    <xf numFmtId="0" fontId="69" fillId="4" borderId="92" xfId="0" applyFont="1" applyFill="1" applyBorder="1" applyAlignment="1">
      <alignment horizontal="center" vertical="center" wrapText="1"/>
    </xf>
    <xf numFmtId="0" fontId="69" fillId="4" borderId="92" xfId="0" applyFont="1" applyFill="1" applyBorder="1" applyAlignment="1" applyProtection="1">
      <alignment horizontal="center" vertical="center" wrapText="1"/>
      <protection locked="0"/>
    </xf>
    <xf numFmtId="0" fontId="69" fillId="22" borderId="92" xfId="0" applyFont="1" applyFill="1" applyBorder="1" applyAlignment="1" applyProtection="1">
      <alignment horizontal="center" vertical="center" textRotation="90"/>
      <protection locked="0"/>
    </xf>
    <xf numFmtId="0" fontId="70" fillId="4" borderId="92" xfId="0" applyFont="1" applyFill="1" applyBorder="1" applyAlignment="1">
      <alignment horizontal="center" vertical="center" wrapText="1"/>
    </xf>
    <xf numFmtId="0" fontId="32" fillId="3" borderId="0" xfId="0" applyFont="1" applyFill="1" applyAlignment="1" applyProtection="1">
      <alignment vertical="center"/>
      <protection locked="0"/>
    </xf>
    <xf numFmtId="0" fontId="67" fillId="3" borderId="0" xfId="0" applyFont="1" applyFill="1" applyAlignment="1" applyProtection="1">
      <alignment horizontal="center" vertical="center"/>
      <protection locked="0"/>
    </xf>
    <xf numFmtId="0" fontId="63" fillId="3" borderId="0" xfId="0" applyFont="1" applyFill="1"/>
    <xf numFmtId="0" fontId="69" fillId="4" borderId="92" xfId="0" applyFont="1" applyFill="1" applyBorder="1" applyAlignment="1" applyProtection="1">
      <alignment vertical="center" wrapText="1"/>
      <protection locked="0"/>
    </xf>
    <xf numFmtId="0" fontId="69" fillId="4" borderId="92" xfId="0" applyFont="1" applyFill="1" applyBorder="1" applyAlignment="1" applyProtection="1">
      <alignment vertical="center"/>
      <protection locked="0"/>
    </xf>
    <xf numFmtId="0" fontId="41" fillId="23" borderId="67" xfId="0" applyFont="1" applyFill="1" applyBorder="1" applyAlignment="1" applyProtection="1">
      <alignment horizontal="center" wrapText="1" readingOrder="1"/>
      <protection hidden="1"/>
    </xf>
    <xf numFmtId="0" fontId="41" fillId="23" borderId="68" xfId="0" applyFont="1" applyFill="1" applyBorder="1" applyAlignment="1" applyProtection="1">
      <alignment horizontal="center" wrapText="1" readingOrder="1"/>
      <protection hidden="1"/>
    </xf>
    <xf numFmtId="0" fontId="41" fillId="23" borderId="69" xfId="0" applyFont="1" applyFill="1" applyBorder="1" applyAlignment="1" applyProtection="1">
      <alignment horizontal="center" wrapText="1" readingOrder="1"/>
      <protection hidden="1"/>
    </xf>
    <xf numFmtId="0" fontId="41" fillId="23" borderId="20" xfId="0" applyFont="1" applyFill="1" applyBorder="1" applyAlignment="1" applyProtection="1">
      <alignment horizontal="center" wrapText="1" readingOrder="1"/>
      <protection hidden="1"/>
    </xf>
    <xf numFmtId="0" fontId="41" fillId="23" borderId="0" xfId="0" applyFont="1" applyFill="1" applyAlignment="1" applyProtection="1">
      <alignment horizontal="center" wrapText="1" readingOrder="1"/>
      <protection hidden="1"/>
    </xf>
    <xf numFmtId="0" fontId="41" fillId="23" borderId="21" xfId="0" applyFont="1" applyFill="1" applyBorder="1" applyAlignment="1" applyProtection="1">
      <alignment horizontal="center" wrapText="1" readingOrder="1"/>
      <protection hidden="1"/>
    </xf>
    <xf numFmtId="0" fontId="41" fillId="23" borderId="43" xfId="0" applyFont="1" applyFill="1" applyBorder="1" applyAlignment="1" applyProtection="1">
      <alignment horizontal="center" wrapText="1" readingOrder="1"/>
      <protection hidden="1"/>
    </xf>
    <xf numFmtId="0" fontId="41" fillId="23" borderId="44" xfId="0" applyFont="1" applyFill="1" applyBorder="1" applyAlignment="1" applyProtection="1">
      <alignment horizontal="center" wrapText="1" readingOrder="1"/>
      <protection hidden="1"/>
    </xf>
    <xf numFmtId="0" fontId="41" fillId="23" borderId="45" xfId="0" applyFont="1" applyFill="1" applyBorder="1" applyAlignment="1" applyProtection="1">
      <alignment horizontal="center" wrapText="1" readingOrder="1"/>
      <protection hidden="1"/>
    </xf>
    <xf numFmtId="0" fontId="42" fillId="23" borderId="68" xfId="0" applyFont="1" applyFill="1" applyBorder="1" applyAlignment="1" applyProtection="1">
      <alignment horizontal="center" wrapText="1" readingOrder="1"/>
      <protection hidden="1"/>
    </xf>
    <xf numFmtId="0" fontId="0" fillId="0" borderId="0" xfId="0" applyAlignment="1" applyProtection="1">
      <alignment vertical="center"/>
      <protection locked="0"/>
    </xf>
    <xf numFmtId="0" fontId="0" fillId="0" borderId="0" xfId="0" applyAlignment="1">
      <alignment vertical="center"/>
    </xf>
    <xf numFmtId="0" fontId="20" fillId="21" borderId="0" xfId="0" applyFont="1" applyFill="1" applyAlignment="1" applyProtection="1">
      <alignment horizontal="left" vertical="center"/>
      <protection locked="0"/>
    </xf>
    <xf numFmtId="0" fontId="20" fillId="0" borderId="0" xfId="0" applyFont="1" applyAlignment="1" applyProtection="1">
      <alignment horizontal="left" vertical="center"/>
      <protection locked="0"/>
    </xf>
    <xf numFmtId="0" fontId="73"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0" fillId="21" borderId="0" xfId="0" applyFont="1" applyFill="1" applyAlignment="1" applyProtection="1">
      <alignment horizontal="left" vertical="center" wrapText="1"/>
      <protection locked="0"/>
    </xf>
    <xf numFmtId="0" fontId="32" fillId="0" borderId="0" xfId="0" applyFont="1" applyAlignment="1">
      <alignment vertical="center"/>
    </xf>
    <xf numFmtId="0" fontId="50" fillId="0" borderId="13" xfId="0" applyFont="1" applyBorder="1" applyAlignment="1">
      <alignment horizontal="center" vertical="center" wrapText="1"/>
    </xf>
    <xf numFmtId="0" fontId="32" fillId="0" borderId="0" xfId="0" applyFont="1" applyAlignment="1">
      <alignment horizontal="left" vertical="center"/>
    </xf>
    <xf numFmtId="0" fontId="32" fillId="0" borderId="0" xfId="0" applyFont="1" applyAlignment="1">
      <alignment horizontal="center" vertical="center"/>
    </xf>
    <xf numFmtId="0" fontId="27" fillId="0" borderId="0" xfId="0" applyFont="1" applyAlignment="1">
      <alignment vertical="center" wrapText="1"/>
    </xf>
    <xf numFmtId="0" fontId="79" fillId="5" borderId="13" xfId="0" applyFont="1" applyFill="1" applyBorder="1" applyAlignment="1">
      <alignment horizontal="center" vertical="center" wrapText="1"/>
    </xf>
    <xf numFmtId="0" fontId="79" fillId="20" borderId="13" xfId="0" applyFont="1" applyFill="1" applyBorder="1" applyAlignment="1">
      <alignment horizontal="center" vertical="center" wrapText="1"/>
    </xf>
    <xf numFmtId="0" fontId="79" fillId="20" borderId="13" xfId="0" applyFont="1" applyFill="1" applyBorder="1" applyAlignment="1">
      <alignment vertical="center" wrapText="1"/>
    </xf>
    <xf numFmtId="0" fontId="50" fillId="0" borderId="0" xfId="0" applyFont="1" applyAlignment="1">
      <alignment vertical="center" wrapText="1"/>
    </xf>
    <xf numFmtId="0" fontId="50" fillId="0" borderId="0" xfId="0" applyFont="1" applyAlignment="1">
      <alignment horizontal="justify" vertical="center" wrapText="1"/>
    </xf>
    <xf numFmtId="0" fontId="80" fillId="0" borderId="0" xfId="0" applyFont="1" applyAlignment="1">
      <alignment horizontal="center" vertical="center" wrapText="1"/>
    </xf>
    <xf numFmtId="0" fontId="50" fillId="0" borderId="0" xfId="0" applyFont="1" applyAlignment="1">
      <alignment horizontal="left" vertical="center" wrapText="1"/>
    </xf>
    <xf numFmtId="0" fontId="50" fillId="0" borderId="13" xfId="0" applyFont="1" applyBorder="1" applyAlignment="1" applyProtection="1">
      <alignment horizontal="left" vertical="center" wrapText="1"/>
      <protection locked="0"/>
    </xf>
    <xf numFmtId="0" fontId="32" fillId="0" borderId="60" xfId="0" applyFont="1" applyBorder="1" applyAlignment="1">
      <alignment horizontal="center" vertical="center" wrapText="1"/>
    </xf>
    <xf numFmtId="0" fontId="32" fillId="0" borderId="13" xfId="0" applyFont="1" applyBorder="1" applyAlignment="1">
      <alignment horizontal="center" vertical="center" wrapText="1"/>
    </xf>
    <xf numFmtId="9" fontId="32" fillId="0" borderId="13" xfId="0" applyNumberFormat="1" applyFont="1" applyBorder="1" applyAlignment="1">
      <alignment horizontal="center" vertical="center" wrapText="1"/>
    </xf>
    <xf numFmtId="0" fontId="77" fillId="3" borderId="0" xfId="0" applyFont="1" applyFill="1"/>
    <xf numFmtId="0" fontId="77" fillId="0" borderId="0" xfId="0" applyFont="1"/>
    <xf numFmtId="0" fontId="32" fillId="0" borderId="13" xfId="0" applyFont="1" applyBorder="1" applyAlignment="1">
      <alignment vertical="center" wrapText="1"/>
    </xf>
    <xf numFmtId="9" fontId="32" fillId="0" borderId="60" xfId="0" applyNumberFormat="1" applyFont="1" applyBorder="1" applyAlignment="1">
      <alignment horizontal="center" vertical="center" wrapText="1"/>
    </xf>
    <xf numFmtId="0" fontId="32" fillId="0" borderId="18" xfId="0" applyFont="1" applyBorder="1"/>
    <xf numFmtId="0" fontId="1" fillId="3" borderId="0" xfId="0" applyFont="1" applyFill="1" applyAlignment="1">
      <alignment vertical="center"/>
    </xf>
    <xf numFmtId="0" fontId="32" fillId="0" borderId="18" xfId="0" applyFont="1" applyBorder="1" applyAlignment="1">
      <alignment vertical="center"/>
    </xf>
    <xf numFmtId="0" fontId="77" fillId="0" borderId="13" xfId="0" applyFont="1" applyBorder="1" applyAlignment="1" applyProtection="1">
      <alignment horizontal="left" vertical="center" wrapText="1"/>
      <protection locked="0"/>
    </xf>
    <xf numFmtId="0" fontId="77" fillId="0" borderId="13" xfId="0" applyFont="1" applyBorder="1" applyAlignment="1">
      <alignment horizontal="center" vertical="center" wrapText="1"/>
    </xf>
    <xf numFmtId="9" fontId="77" fillId="0" borderId="13" xfId="0" applyNumberFormat="1" applyFont="1" applyBorder="1" applyAlignment="1">
      <alignment horizontal="center" vertical="center" wrapText="1"/>
    </xf>
    <xf numFmtId="0" fontId="50" fillId="0" borderId="60" xfId="0" applyFont="1" applyBorder="1" applyAlignment="1">
      <alignment horizontal="center" vertical="center" wrapText="1"/>
    </xf>
    <xf numFmtId="0" fontId="0" fillId="0" borderId="0" xfId="0" applyAlignment="1" applyProtection="1">
      <alignment horizontal="center" vertical="center"/>
      <protection locked="0"/>
    </xf>
    <xf numFmtId="0" fontId="20" fillId="21" borderId="0" xfId="0" applyFont="1" applyFill="1" applyAlignment="1" applyProtection="1">
      <alignment horizontal="center" vertical="center"/>
      <protection locked="0"/>
    </xf>
    <xf numFmtId="0" fontId="79" fillId="20" borderId="0" xfId="0" applyFont="1" applyFill="1" applyAlignment="1" applyProtection="1">
      <alignment horizontal="center" vertical="center" wrapText="1"/>
      <protection locked="0"/>
    </xf>
    <xf numFmtId="0" fontId="80" fillId="21" borderId="13" xfId="0" applyFont="1" applyFill="1" applyBorder="1" applyAlignment="1">
      <alignment horizontal="center" vertical="center" wrapText="1" readingOrder="1"/>
    </xf>
    <xf numFmtId="0" fontId="8" fillId="3" borderId="13" xfId="0" applyFont="1" applyFill="1" applyBorder="1" applyAlignment="1">
      <alignment horizontal="center" vertical="center" wrapText="1" readingOrder="1"/>
    </xf>
    <xf numFmtId="0" fontId="8" fillId="3" borderId="13" xfId="0" applyFont="1" applyFill="1" applyBorder="1" applyAlignment="1">
      <alignment horizontal="justify" vertical="center" wrapText="1"/>
    </xf>
    <xf numFmtId="0" fontId="8" fillId="3" borderId="13" xfId="0" applyFont="1" applyFill="1" applyBorder="1" applyAlignment="1">
      <alignment horizontal="center" vertical="center" wrapText="1"/>
    </xf>
    <xf numFmtId="0" fontId="8" fillId="0" borderId="13" xfId="0" applyFont="1" applyBorder="1" applyAlignment="1">
      <alignment horizontal="center" vertical="center" wrapText="1" readingOrder="1"/>
    </xf>
    <xf numFmtId="0" fontId="8" fillId="0" borderId="13" xfId="0" applyFont="1" applyBorder="1" applyAlignment="1">
      <alignment horizontal="left" vertical="center" wrapText="1"/>
    </xf>
    <xf numFmtId="0" fontId="8" fillId="3" borderId="13" xfId="0" applyFont="1" applyFill="1" applyBorder="1" applyAlignment="1">
      <alignment horizontal="left" vertical="center" wrapText="1"/>
    </xf>
    <xf numFmtId="0" fontId="8" fillId="3" borderId="13" xfId="0" applyFont="1" applyFill="1" applyBorder="1" applyAlignment="1">
      <alignment horizontal="left" vertical="center" wrapText="1" readingOrder="1"/>
    </xf>
    <xf numFmtId="0" fontId="8" fillId="3" borderId="13" xfId="0" applyFont="1" applyFill="1" applyBorder="1" applyAlignment="1">
      <alignment vertical="center" wrapText="1"/>
    </xf>
    <xf numFmtId="1" fontId="8" fillId="0" borderId="13" xfId="0" applyNumberFormat="1" applyFont="1" applyBorder="1" applyAlignment="1">
      <alignment horizontal="justify" vertical="center" wrapText="1"/>
    </xf>
    <xf numFmtId="0" fontId="8" fillId="3" borderId="13" xfId="0" applyFont="1" applyFill="1" applyBorder="1" applyAlignment="1">
      <alignment horizontal="left"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164" fontId="46" fillId="19" borderId="0" xfId="0" applyNumberFormat="1" applyFont="1" applyFill="1" applyAlignment="1" applyProtection="1">
      <alignment horizontal="center" vertical="center" wrapText="1"/>
      <protection locked="0"/>
    </xf>
    <xf numFmtId="0" fontId="74" fillId="19" borderId="0" xfId="0"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1"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 fillId="0" borderId="13" xfId="0" applyFont="1" applyBorder="1" applyAlignment="1">
      <alignment horizontal="center" vertical="center" wrapText="1" readingOrder="1"/>
    </xf>
    <xf numFmtId="0" fontId="76" fillId="4" borderId="13" xfId="0" applyFont="1" applyFill="1" applyBorder="1" applyAlignment="1">
      <alignment horizontal="center" vertical="center" wrapText="1" readingOrder="1"/>
    </xf>
    <xf numFmtId="0" fontId="8" fillId="0" borderId="13" xfId="0" applyFont="1" applyBorder="1" applyAlignment="1">
      <alignment horizontal="left" vertical="center" wrapText="1" readingOrder="1"/>
    </xf>
    <xf numFmtId="0" fontId="80" fillId="4" borderId="13" xfId="0" applyFont="1" applyFill="1" applyBorder="1" applyAlignment="1">
      <alignment horizontal="center" vertical="center" wrapText="1" readingOrder="1"/>
    </xf>
    <xf numFmtId="0" fontId="79" fillId="20"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75"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79" fillId="20" borderId="0" xfId="0" applyFont="1" applyFill="1" applyAlignment="1" applyProtection="1">
      <alignment horizontal="center" vertical="center" wrapText="1"/>
      <protection locked="0"/>
    </xf>
    <xf numFmtId="0" fontId="79" fillId="20" borderId="0" xfId="0" applyFont="1" applyFill="1" applyAlignment="1" applyProtection="1">
      <alignment horizontal="center" vertical="center"/>
      <protection locked="0"/>
    </xf>
    <xf numFmtId="0" fontId="78" fillId="0" borderId="0" xfId="0" applyFont="1" applyAlignment="1">
      <alignment horizontal="center" vertical="center" wrapText="1"/>
    </xf>
    <xf numFmtId="0" fontId="79" fillId="4" borderId="79" xfId="0" applyFont="1" applyFill="1" applyBorder="1" applyAlignment="1">
      <alignment horizontal="center" vertical="center" wrapText="1"/>
    </xf>
    <xf numFmtId="0" fontId="79" fillId="4" borderId="80" xfId="0" applyFont="1" applyFill="1" applyBorder="1" applyAlignment="1">
      <alignment horizontal="center" vertical="center" wrapText="1"/>
    </xf>
    <xf numFmtId="0" fontId="79" fillId="4" borderId="81" xfId="0" applyFont="1" applyFill="1" applyBorder="1" applyAlignment="1">
      <alignment horizontal="center" vertical="center" wrapText="1"/>
    </xf>
    <xf numFmtId="0" fontId="79" fillId="5" borderId="82" xfId="0" applyFont="1" applyFill="1" applyBorder="1" applyAlignment="1">
      <alignment horizontal="center" vertical="center" wrapText="1"/>
    </xf>
    <xf numFmtId="0" fontId="79" fillId="5" borderId="60" xfId="0" applyFont="1" applyFill="1" applyBorder="1" applyAlignment="1">
      <alignment horizontal="center" vertical="center" wrapText="1"/>
    </xf>
    <xf numFmtId="0" fontId="79" fillId="5" borderId="79" xfId="0" applyFont="1" applyFill="1" applyBorder="1" applyAlignment="1">
      <alignment horizontal="center" vertical="center" wrapText="1"/>
    </xf>
    <xf numFmtId="0" fontId="79" fillId="5" borderId="80" xfId="0" applyFont="1" applyFill="1" applyBorder="1" applyAlignment="1">
      <alignment horizontal="center" vertical="center" wrapText="1"/>
    </xf>
    <xf numFmtId="0" fontId="79" fillId="5" borderId="81" xfId="0" applyFont="1" applyFill="1" applyBorder="1" applyAlignment="1">
      <alignment horizontal="center" vertical="center" wrapText="1"/>
    </xf>
    <xf numFmtId="0" fontId="50" fillId="0" borderId="13"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78"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13" xfId="0" applyFont="1"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9" fontId="32" fillId="0" borderId="13" xfId="0" applyNumberFormat="1" applyFont="1" applyBorder="1" applyAlignment="1">
      <alignment horizontal="center" vertical="center" wrapText="1"/>
    </xf>
    <xf numFmtId="0" fontId="32" fillId="0" borderId="13" xfId="0" applyFont="1" applyBorder="1" applyAlignment="1">
      <alignment horizontal="center"/>
    </xf>
    <xf numFmtId="0" fontId="32" fillId="0" borderId="13" xfId="0" applyFont="1" applyBorder="1" applyAlignment="1">
      <alignment horizontal="left" vertical="center" wrapText="1"/>
    </xf>
    <xf numFmtId="0" fontId="32" fillId="0" borderId="13" xfId="0" applyFont="1" applyBorder="1" applyAlignment="1">
      <alignment horizontal="center" vertical="center"/>
    </xf>
    <xf numFmtId="0" fontId="32" fillId="0" borderId="13" xfId="0" applyFont="1" applyBorder="1" applyAlignment="1">
      <alignment horizontal="left" vertical="center"/>
    </xf>
    <xf numFmtId="14" fontId="32" fillId="0" borderId="82" xfId="0" applyNumberFormat="1" applyFont="1" applyBorder="1" applyAlignment="1">
      <alignment horizontal="center" vertical="center" wrapText="1"/>
    </xf>
    <xf numFmtId="9" fontId="32" fillId="0" borderId="82" xfId="0" applyNumberFormat="1" applyFont="1" applyBorder="1" applyAlignment="1">
      <alignment horizontal="center" vertical="center" wrapText="1"/>
    </xf>
    <xf numFmtId="9" fontId="32" fillId="0" borderId="78" xfId="0" applyNumberFormat="1" applyFont="1" applyBorder="1" applyAlignment="1">
      <alignment horizontal="center" vertical="center" wrapText="1"/>
    </xf>
    <xf numFmtId="9" fontId="32" fillId="0" borderId="60" xfId="0" applyNumberFormat="1" applyFont="1" applyBorder="1" applyAlignment="1">
      <alignment horizontal="center" vertical="center" wrapText="1"/>
    </xf>
    <xf numFmtId="0" fontId="32" fillId="0" borderId="82" xfId="0" applyFont="1" applyBorder="1" applyAlignment="1">
      <alignment horizontal="left" vertical="center" wrapText="1"/>
    </xf>
    <xf numFmtId="0" fontId="32" fillId="0" borderId="78" xfId="0" applyFont="1" applyBorder="1" applyAlignment="1">
      <alignment horizontal="left" vertical="center" wrapText="1"/>
    </xf>
    <xf numFmtId="14" fontId="32" fillId="0" borderId="78" xfId="0" applyNumberFormat="1" applyFont="1" applyBorder="1" applyAlignment="1">
      <alignment horizontal="center" vertical="center" wrapText="1"/>
    </xf>
    <xf numFmtId="0" fontId="32" fillId="0" borderId="84" xfId="0" applyFont="1" applyBorder="1" applyAlignment="1">
      <alignment horizontal="center" vertical="center" wrapText="1"/>
    </xf>
    <xf numFmtId="0" fontId="32" fillId="0" borderId="85" xfId="0" applyFont="1" applyBorder="1" applyAlignment="1">
      <alignment horizontal="center" vertical="center" wrapText="1"/>
    </xf>
    <xf numFmtId="0" fontId="32" fillId="0" borderId="82" xfId="0" applyFont="1" applyBorder="1" applyAlignment="1">
      <alignment horizontal="center"/>
    </xf>
    <xf numFmtId="0" fontId="32" fillId="0" borderId="78" xfId="0" applyFont="1" applyBorder="1" applyAlignment="1">
      <alignment horizontal="center"/>
    </xf>
    <xf numFmtId="0" fontId="32" fillId="0" borderId="86" xfId="0" applyFont="1" applyBorder="1" applyAlignment="1">
      <alignment horizontal="center" vertical="center" wrapText="1"/>
    </xf>
    <xf numFmtId="0" fontId="32" fillId="0" borderId="60" xfId="0" applyFont="1" applyBorder="1" applyAlignment="1">
      <alignment horizontal="left" vertical="center" wrapText="1"/>
    </xf>
    <xf numFmtId="0" fontId="50" fillId="0" borderId="13" xfId="0" applyFont="1" applyBorder="1" applyAlignment="1" applyProtection="1">
      <alignment vertical="center" wrapText="1"/>
      <protection locked="0"/>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0" fillId="4" borderId="2" xfId="0" applyFont="1" applyFill="1" applyBorder="1" applyAlignment="1">
      <alignment horizontal="center" vertical="center"/>
    </xf>
    <xf numFmtId="0" fontId="60"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32" fillId="0" borderId="78" xfId="0" applyFont="1" applyBorder="1" applyAlignment="1">
      <alignment horizontal="left" vertical="center"/>
    </xf>
    <xf numFmtId="0" fontId="32" fillId="0" borderId="60" xfId="0" applyFont="1" applyBorder="1" applyAlignment="1">
      <alignment horizontal="left" vertical="center"/>
    </xf>
    <xf numFmtId="0" fontId="32" fillId="0" borderId="78" xfId="0" applyFont="1" applyBorder="1" applyAlignment="1">
      <alignment horizontal="center" vertical="center"/>
    </xf>
    <xf numFmtId="0" fontId="32" fillId="0" borderId="60" xfId="0" applyFont="1" applyBorder="1" applyAlignment="1">
      <alignment horizontal="center" vertical="center"/>
    </xf>
    <xf numFmtId="0" fontId="32" fillId="0" borderId="60" xfId="0" applyFont="1" applyBorder="1" applyAlignment="1">
      <alignment horizont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56" fillId="0" borderId="0" xfId="0" applyFont="1" applyAlignment="1">
      <alignment horizontal="center" vertical="center"/>
    </xf>
    <xf numFmtId="0" fontId="52"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65"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65" fillId="14" borderId="0" xfId="0" applyFont="1" applyFill="1" applyAlignment="1">
      <alignment horizontal="center" vertical="center" textRotation="90" wrapText="1" readingOrder="1"/>
    </xf>
    <xf numFmtId="0" fontId="65" fillId="14" borderId="21" xfId="0" applyFont="1" applyFill="1" applyBorder="1" applyAlignment="1">
      <alignment horizontal="center" vertical="center" textRotation="90" wrapText="1" readingOrder="1"/>
    </xf>
    <xf numFmtId="0" fontId="64" fillId="0" borderId="67" xfId="0" applyFont="1" applyBorder="1" applyAlignment="1">
      <alignment horizontal="center" vertical="center" wrapText="1"/>
    </xf>
    <xf numFmtId="0" fontId="64" fillId="0" borderId="68" xfId="0" applyFont="1" applyBorder="1" applyAlignment="1">
      <alignment horizontal="center" vertical="center"/>
    </xf>
    <xf numFmtId="0" fontId="64" fillId="0" borderId="69" xfId="0" applyFont="1" applyBorder="1" applyAlignment="1">
      <alignment horizontal="center" vertical="center"/>
    </xf>
    <xf numFmtId="0" fontId="64" fillId="0" borderId="20" xfId="0" applyFont="1" applyBorder="1" applyAlignment="1">
      <alignment horizontal="center" vertical="center"/>
    </xf>
    <xf numFmtId="0" fontId="64" fillId="0" borderId="0" xfId="0" applyFont="1" applyAlignment="1">
      <alignment horizontal="center" vertical="center"/>
    </xf>
    <xf numFmtId="0" fontId="64" fillId="0" borderId="21" xfId="0" applyFont="1" applyBorder="1" applyAlignment="1">
      <alignment horizontal="center" vertical="center"/>
    </xf>
    <xf numFmtId="0" fontId="64" fillId="0" borderId="43" xfId="0" applyFont="1" applyBorder="1" applyAlignment="1">
      <alignment horizontal="center" vertical="center"/>
    </xf>
    <xf numFmtId="0" fontId="64" fillId="0" borderId="44" xfId="0" applyFont="1" applyBorder="1" applyAlignment="1">
      <alignment horizontal="center" vertical="center"/>
    </xf>
    <xf numFmtId="0" fontId="64" fillId="0" borderId="45" xfId="0" applyFont="1" applyBorder="1" applyAlignment="1">
      <alignment horizontal="center" vertical="center"/>
    </xf>
    <xf numFmtId="0" fontId="66" fillId="16" borderId="70" xfId="0" applyFont="1" applyFill="1" applyBorder="1" applyAlignment="1">
      <alignment horizontal="center" vertical="center" wrapText="1" readingOrder="1"/>
    </xf>
    <xf numFmtId="0" fontId="66" fillId="16" borderId="71" xfId="0" applyFont="1" applyFill="1" applyBorder="1" applyAlignment="1">
      <alignment horizontal="center" vertical="center" wrapText="1" readingOrder="1"/>
    </xf>
    <xf numFmtId="0" fontId="66" fillId="16" borderId="72" xfId="0" applyFont="1" applyFill="1" applyBorder="1" applyAlignment="1">
      <alignment horizontal="center" vertical="center" wrapText="1" readingOrder="1"/>
    </xf>
    <xf numFmtId="0" fontId="66" fillId="16" borderId="73" xfId="0" applyFont="1" applyFill="1" applyBorder="1" applyAlignment="1">
      <alignment horizontal="center" vertical="center" wrapText="1" readingOrder="1"/>
    </xf>
    <xf numFmtId="0" fontId="66" fillId="16" borderId="0" xfId="0" applyFont="1" applyFill="1" applyAlignment="1">
      <alignment horizontal="center" vertical="center" wrapText="1" readingOrder="1"/>
    </xf>
    <xf numFmtId="0" fontId="66" fillId="16" borderId="74" xfId="0" applyFont="1" applyFill="1" applyBorder="1" applyAlignment="1">
      <alignment horizontal="center" vertical="center" wrapText="1" readingOrder="1"/>
    </xf>
    <xf numFmtId="0" fontId="66" fillId="16" borderId="75" xfId="0" applyFont="1" applyFill="1" applyBorder="1" applyAlignment="1">
      <alignment horizontal="center" vertical="center" wrapText="1" readingOrder="1"/>
    </xf>
    <xf numFmtId="0" fontId="66" fillId="16" borderId="76" xfId="0" applyFont="1" applyFill="1" applyBorder="1" applyAlignment="1">
      <alignment horizontal="center" vertical="center" wrapText="1" readingOrder="1"/>
    </xf>
    <xf numFmtId="0" fontId="66"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64" fillId="0" borderId="20" xfId="0" applyFont="1" applyBorder="1" applyAlignment="1">
      <alignment horizontal="center" vertical="center" wrapText="1"/>
    </xf>
    <xf numFmtId="0" fontId="66" fillId="15" borderId="70" xfId="0" applyFont="1" applyFill="1" applyBorder="1" applyAlignment="1">
      <alignment horizontal="center" vertical="center" wrapText="1" readingOrder="1"/>
    </xf>
    <xf numFmtId="0" fontId="66" fillId="15" borderId="71" xfId="0" applyFont="1" applyFill="1" applyBorder="1" applyAlignment="1">
      <alignment horizontal="center" vertical="center" wrapText="1" readingOrder="1"/>
    </xf>
    <xf numFmtId="0" fontId="66" fillId="15" borderId="73" xfId="0" applyFont="1" applyFill="1" applyBorder="1" applyAlignment="1">
      <alignment horizontal="center" vertical="center" wrapText="1" readingOrder="1"/>
    </xf>
    <xf numFmtId="0" fontId="66" fillId="15" borderId="0" xfId="0" applyFont="1" applyFill="1" applyAlignment="1">
      <alignment horizontal="center" vertical="center" wrapText="1" readingOrder="1"/>
    </xf>
    <xf numFmtId="0" fontId="66" fillId="15" borderId="75" xfId="0" applyFont="1" applyFill="1" applyBorder="1" applyAlignment="1">
      <alignment horizontal="center" vertical="center" wrapText="1" readingOrder="1"/>
    </xf>
    <xf numFmtId="0" fontId="66"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66" fillId="23" borderId="70" xfId="0" applyFont="1" applyFill="1" applyBorder="1" applyAlignment="1">
      <alignment horizontal="center" vertical="center" wrapText="1" readingOrder="1"/>
    </xf>
    <xf numFmtId="0" fontId="66" fillId="23" borderId="71" xfId="0" applyFont="1" applyFill="1" applyBorder="1" applyAlignment="1">
      <alignment horizontal="center" vertical="center" wrapText="1" readingOrder="1"/>
    </xf>
    <xf numFmtId="0" fontId="66" fillId="23" borderId="73" xfId="0" applyFont="1" applyFill="1" applyBorder="1" applyAlignment="1">
      <alignment horizontal="center" vertical="center" wrapText="1" readingOrder="1"/>
    </xf>
    <xf numFmtId="0" fontId="66" fillId="23" borderId="0" xfId="0" applyFont="1" applyFill="1" applyAlignment="1">
      <alignment horizontal="center" vertical="center" wrapText="1" readingOrder="1"/>
    </xf>
    <xf numFmtId="0" fontId="66" fillId="23" borderId="74" xfId="0" applyFont="1" applyFill="1" applyBorder="1" applyAlignment="1">
      <alignment horizontal="center" vertical="center" wrapText="1" readingOrder="1"/>
    </xf>
    <xf numFmtId="0" fontId="66" fillId="23" borderId="75" xfId="0" applyFont="1" applyFill="1" applyBorder="1" applyAlignment="1">
      <alignment horizontal="center" vertical="center" wrapText="1" readingOrder="1"/>
    </xf>
    <xf numFmtId="0" fontId="66" fillId="23" borderId="76" xfId="0" applyFont="1" applyFill="1" applyBorder="1" applyAlignment="1">
      <alignment horizontal="center" vertical="center" wrapText="1" readingOrder="1"/>
    </xf>
    <xf numFmtId="0" fontId="66" fillId="23" borderId="77" xfId="0" applyFont="1" applyFill="1" applyBorder="1" applyAlignment="1">
      <alignment horizontal="center" vertical="center" wrapText="1" readingOrder="1"/>
    </xf>
    <xf numFmtId="0" fontId="66" fillId="8" borderId="70" xfId="0" applyFont="1" applyFill="1" applyBorder="1" applyAlignment="1">
      <alignment horizontal="center" vertical="center" wrapText="1" readingOrder="1"/>
    </xf>
    <xf numFmtId="0" fontId="66" fillId="8" borderId="71" xfId="0" applyFont="1" applyFill="1" applyBorder="1" applyAlignment="1">
      <alignment horizontal="center" vertical="center" wrapText="1" readingOrder="1"/>
    </xf>
    <xf numFmtId="0" fontId="66" fillId="8" borderId="73" xfId="0" applyFont="1" applyFill="1" applyBorder="1" applyAlignment="1">
      <alignment horizontal="center" vertical="center" wrapText="1" readingOrder="1"/>
    </xf>
    <xf numFmtId="0" fontId="66" fillId="8" borderId="0" xfId="0" applyFont="1" applyFill="1" applyAlignment="1">
      <alignment horizontal="center" vertical="center" wrapText="1" readingOrder="1"/>
    </xf>
    <xf numFmtId="0" fontId="66" fillId="8" borderId="74" xfId="0" applyFont="1" applyFill="1" applyBorder="1" applyAlignment="1">
      <alignment horizontal="center" vertical="center" wrapText="1" readingOrder="1"/>
    </xf>
    <xf numFmtId="0" fontId="66" fillId="8" borderId="75" xfId="0" applyFont="1" applyFill="1" applyBorder="1" applyAlignment="1">
      <alignment horizontal="center" vertical="center" wrapText="1" readingOrder="1"/>
    </xf>
    <xf numFmtId="0" fontId="66" fillId="8" borderId="76" xfId="0" applyFont="1" applyFill="1" applyBorder="1" applyAlignment="1">
      <alignment horizontal="center" vertical="center" wrapText="1" readingOrder="1"/>
    </xf>
    <xf numFmtId="0" fontId="66"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64" fillId="0" borderId="68" xfId="0" applyFont="1" applyBorder="1" applyAlignment="1">
      <alignment horizontal="center" vertical="center" wrapText="1"/>
    </xf>
    <xf numFmtId="1" fontId="68" fillId="0" borderId="98" xfId="0" applyNumberFormat="1" applyFont="1" applyBorder="1" applyAlignment="1" applyProtection="1">
      <alignment horizontal="center" vertical="center" wrapText="1"/>
      <protection locked="0"/>
    </xf>
    <xf numFmtId="0" fontId="0" fillId="0" borderId="78" xfId="0" applyBorder="1" applyAlignment="1">
      <alignment horizontal="center" vertical="center" wrapText="1"/>
    </xf>
    <xf numFmtId="0" fontId="0" fillId="0" borderId="101" xfId="0" applyBorder="1" applyAlignment="1">
      <alignment horizontal="center" vertical="center" wrapText="1"/>
    </xf>
    <xf numFmtId="0" fontId="32" fillId="0" borderId="98" xfId="0" applyFont="1" applyBorder="1" applyAlignment="1">
      <alignment horizontal="center"/>
    </xf>
    <xf numFmtId="0" fontId="32" fillId="0" borderId="101" xfId="0" applyFont="1" applyBorder="1" applyAlignment="1">
      <alignment horizont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68" fillId="0" borderId="88" xfId="0" applyNumberFormat="1" applyFont="1" applyBorder="1" applyAlignment="1">
      <alignment horizontal="center" vertical="center"/>
    </xf>
    <xf numFmtId="0" fontId="68" fillId="0" borderId="13" xfId="0" applyFont="1" applyBorder="1" applyAlignment="1">
      <alignment horizontal="center" vertical="center"/>
    </xf>
    <xf numFmtId="0" fontId="68" fillId="0" borderId="65" xfId="0" applyFont="1" applyBorder="1" applyAlignment="1">
      <alignment horizontal="center" vertical="center"/>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68" fillId="0" borderId="97" xfId="0" applyNumberFormat="1" applyFont="1" applyBorder="1" applyAlignment="1" applyProtection="1">
      <alignment horizontal="center" vertical="center" wrapText="1"/>
      <protection locked="0"/>
    </xf>
    <xf numFmtId="1" fontId="68" fillId="0" borderId="99" xfId="0" applyNumberFormat="1" applyFont="1" applyBorder="1" applyAlignment="1" applyProtection="1">
      <alignment horizontal="center" vertical="center" wrapText="1"/>
      <protection locked="0"/>
    </xf>
    <xf numFmtId="1" fontId="68" fillId="0" borderId="100" xfId="0" applyNumberFormat="1" applyFont="1" applyBorder="1" applyAlignment="1" applyProtection="1">
      <alignment horizontal="center" vertical="center" wrapText="1"/>
      <protection locked="0"/>
    </xf>
    <xf numFmtId="0" fontId="68" fillId="0" borderId="98" xfId="0" applyFont="1" applyBorder="1" applyAlignment="1" applyProtection="1">
      <alignment horizontal="left" vertical="center" wrapText="1"/>
      <protection locked="0"/>
    </xf>
    <xf numFmtId="0" fontId="68" fillId="0" borderId="78" xfId="0" applyFont="1" applyBorder="1" applyAlignment="1" applyProtection="1">
      <alignment horizontal="left" vertical="center" wrapText="1"/>
      <protection locked="0"/>
    </xf>
    <xf numFmtId="0" fontId="68" fillId="0" borderId="101" xfId="0" applyFont="1" applyBorder="1" applyAlignment="1" applyProtection="1">
      <alignment horizontal="left" vertical="center" wrapText="1"/>
      <protection locked="0"/>
    </xf>
    <xf numFmtId="0" fontId="68" fillId="0" borderId="98" xfId="0" applyFont="1" applyBorder="1" applyAlignment="1" applyProtection="1">
      <alignment horizontal="center" vertical="center" wrapText="1"/>
      <protection locked="0"/>
    </xf>
    <xf numFmtId="0" fontId="68" fillId="0" borderId="78" xfId="0" applyFont="1" applyBorder="1" applyAlignment="1" applyProtection="1">
      <alignment horizontal="center" vertical="center" wrapText="1"/>
      <protection locked="0"/>
    </xf>
    <xf numFmtId="0" fontId="68" fillId="0" borderId="101" xfId="0" applyFont="1" applyBorder="1" applyAlignment="1" applyProtection="1">
      <alignment horizontal="center" vertical="center" wrapText="1"/>
      <protection locked="0"/>
    </xf>
    <xf numFmtId="0" fontId="68" fillId="0" borderId="98" xfId="0" applyFont="1" applyBorder="1" applyAlignment="1" applyProtection="1">
      <alignment horizontal="center" vertical="center"/>
      <protection locked="0"/>
    </xf>
    <xf numFmtId="0" fontId="68" fillId="0" borderId="78" xfId="0" applyFont="1" applyBorder="1" applyAlignment="1" applyProtection="1">
      <alignment horizontal="center" vertical="center"/>
      <protection locked="0"/>
    </xf>
    <xf numFmtId="0" fontId="68" fillId="0" borderId="101" xfId="0" applyFont="1" applyBorder="1" applyAlignment="1" applyProtection="1">
      <alignment horizontal="center" vertical="center"/>
      <protection locked="0"/>
    </xf>
    <xf numFmtId="0" fontId="68" fillId="0" borderId="88" xfId="0" applyFont="1" applyBorder="1" applyAlignment="1" applyProtection="1">
      <alignment horizontal="center" vertical="center"/>
      <protection locked="0"/>
    </xf>
    <xf numFmtId="0" fontId="68" fillId="0" borderId="13" xfId="0" applyFont="1" applyBorder="1" applyAlignment="1" applyProtection="1">
      <alignment horizontal="center" vertical="center"/>
      <protection locked="0"/>
    </xf>
    <xf numFmtId="0" fontId="68" fillId="0" borderId="65" xfId="0" applyFont="1" applyBorder="1" applyAlignment="1" applyProtection="1">
      <alignment horizontal="center" vertical="center"/>
      <protection locked="0"/>
    </xf>
    <xf numFmtId="0" fontId="32" fillId="0" borderId="98" xfId="0" applyFont="1" applyBorder="1" applyAlignment="1">
      <alignment horizontal="center" vertical="center"/>
    </xf>
    <xf numFmtId="0" fontId="32" fillId="0" borderId="101" xfId="0" applyFont="1" applyBorder="1" applyAlignment="1">
      <alignment horizontal="center" vertical="center"/>
    </xf>
    <xf numFmtId="14" fontId="32" fillId="0" borderId="98" xfId="0" applyNumberFormat="1" applyFont="1" applyBorder="1" applyAlignment="1">
      <alignment horizontal="center" vertical="center" wrapText="1"/>
    </xf>
    <xf numFmtId="0" fontId="32" fillId="0" borderId="101"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108" xfId="0" applyFont="1" applyBorder="1" applyAlignment="1">
      <alignment horizontal="center" vertical="center" wrapText="1"/>
    </xf>
    <xf numFmtId="0" fontId="32" fillId="0" borderId="88" xfId="0" applyFont="1" applyBorder="1" applyAlignment="1">
      <alignment horizontal="left" vertical="center" wrapText="1"/>
    </xf>
    <xf numFmtId="0" fontId="32" fillId="0" borderId="65" xfId="0" applyFont="1" applyBorder="1" applyAlignment="1">
      <alignment horizontal="left" vertical="center"/>
    </xf>
    <xf numFmtId="49" fontId="32" fillId="0" borderId="98" xfId="0" applyNumberFormat="1" applyFont="1" applyBorder="1" applyAlignment="1">
      <alignment horizontal="center"/>
    </xf>
    <xf numFmtId="49" fontId="32" fillId="0" borderId="78" xfId="0" applyNumberFormat="1" applyFont="1" applyBorder="1" applyAlignment="1">
      <alignment horizontal="center"/>
    </xf>
    <xf numFmtId="49" fontId="32" fillId="0" borderId="101" xfId="0" applyNumberFormat="1" applyFont="1" applyBorder="1" applyAlignment="1">
      <alignment horizontal="center"/>
    </xf>
    <xf numFmtId="0" fontId="63" fillId="0" borderId="102" xfId="0" applyFont="1" applyBorder="1" applyAlignment="1">
      <alignment horizontal="center"/>
    </xf>
    <xf numFmtId="0" fontId="63" fillId="0" borderId="103" xfId="0" applyFont="1" applyBorder="1" applyAlignment="1">
      <alignment horizontal="center"/>
    </xf>
    <xf numFmtId="0" fontId="69" fillId="4" borderId="94" xfId="0" applyFont="1" applyFill="1" applyBorder="1" applyAlignment="1">
      <alignment horizontal="center" vertical="center"/>
    </xf>
    <xf numFmtId="0" fontId="69" fillId="4" borderId="104" xfId="0" applyFont="1" applyFill="1" applyBorder="1" applyAlignment="1">
      <alignment horizontal="center" vertical="center"/>
    </xf>
    <xf numFmtId="0" fontId="69" fillId="4" borderId="95" xfId="0" applyFont="1" applyFill="1" applyBorder="1" applyAlignment="1">
      <alignment horizontal="center" vertical="center"/>
    </xf>
    <xf numFmtId="0" fontId="69" fillId="22" borderId="92" xfId="0" applyFont="1" applyFill="1" applyBorder="1" applyAlignment="1" applyProtection="1">
      <alignment horizontal="center" vertical="center" wrapText="1"/>
      <protection locked="0"/>
    </xf>
    <xf numFmtId="0" fontId="69" fillId="4" borderId="92"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71" fillId="4" borderId="2" xfId="0" applyFont="1" applyFill="1" applyBorder="1" applyAlignment="1">
      <alignment horizontal="center" vertical="center" wrapText="1"/>
    </xf>
    <xf numFmtId="0" fontId="71" fillId="4" borderId="105" xfId="0" applyFont="1" applyFill="1" applyBorder="1" applyAlignment="1">
      <alignment horizontal="center" vertical="center" wrapText="1"/>
    </xf>
    <xf numFmtId="0" fontId="71" fillId="4" borderId="0" xfId="0" applyFont="1" applyFill="1" applyAlignment="1">
      <alignment horizontal="center" vertical="center" wrapText="1"/>
    </xf>
    <xf numFmtId="0" fontId="71" fillId="4" borderId="90" xfId="0" applyFont="1" applyFill="1" applyBorder="1" applyAlignment="1">
      <alignment horizontal="center" vertical="center" wrapText="1"/>
    </xf>
    <xf numFmtId="0" fontId="70" fillId="4" borderId="93" xfId="0" applyFont="1" applyFill="1" applyBorder="1" applyAlignment="1">
      <alignment horizontal="center" vertical="center" wrapText="1"/>
    </xf>
    <xf numFmtId="0" fontId="70" fillId="4" borderId="96" xfId="0" applyFont="1" applyFill="1" applyBorder="1" applyAlignment="1">
      <alignment horizontal="center" vertical="center" wrapText="1"/>
    </xf>
    <xf numFmtId="0" fontId="70" fillId="4" borderId="94" xfId="0" applyFont="1" applyFill="1" applyBorder="1" applyAlignment="1">
      <alignment horizontal="center" vertical="center" wrapText="1"/>
    </xf>
    <xf numFmtId="0" fontId="70" fillId="4" borderId="95" xfId="0" applyFont="1" applyFill="1" applyBorder="1" applyAlignment="1">
      <alignment horizontal="center" vertical="center" wrapText="1"/>
    </xf>
    <xf numFmtId="0" fontId="69" fillId="4" borderId="94" xfId="0" applyFont="1" applyFill="1" applyBorder="1" applyAlignment="1" applyProtection="1">
      <alignment horizontal="center" vertical="center" wrapText="1"/>
      <protection locked="0"/>
    </xf>
    <xf numFmtId="1" fontId="68" fillId="0" borderId="78" xfId="0" applyNumberFormat="1" applyFont="1" applyBorder="1" applyAlignment="1" applyProtection="1">
      <alignment horizontal="center" vertical="center" wrapText="1"/>
      <protection locked="0"/>
    </xf>
    <xf numFmtId="1" fontId="68" fillId="0" borderId="101" xfId="0" applyNumberFormat="1" applyFont="1" applyBorder="1" applyAlignment="1" applyProtection="1">
      <alignment horizontal="center" vertical="center" wrapText="1"/>
      <protection locked="0"/>
    </xf>
    <xf numFmtId="0" fontId="32" fillId="0" borderId="106" xfId="0" applyFont="1" applyBorder="1" applyAlignment="1">
      <alignment horizontal="center"/>
    </xf>
    <xf numFmtId="0" fontId="32" fillId="0" borderId="107" xfId="0" applyFont="1" applyBorder="1" applyAlignment="1">
      <alignment horizontal="center"/>
    </xf>
    <xf numFmtId="0" fontId="32" fillId="0" borderId="108" xfId="0" applyFont="1" applyBorder="1" applyAlignment="1">
      <alignment horizontal="center"/>
    </xf>
  </cellXfs>
  <cellStyles count="3">
    <cellStyle name="Normal" xfId="0" builtinId="0"/>
    <cellStyle name="Normal - Style1 2" xfId="1" xr:uid="{35D94056-BF35-4158-BB16-A1EB5C865F0B}"/>
    <cellStyle name="Normal 2 2" xfId="2" xr:uid="{FE1153A4-41A7-40DC-9196-9B2002F1B165}"/>
  </cellStyles>
  <dxfs count="2462">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auto="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fill>
        <patternFill>
          <bgColor rgb="FF00B050"/>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ill>
        <patternFill>
          <bgColor theme="9"/>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theme="1"/>
      </font>
      <fill>
        <patternFill>
          <bgColor rgb="FF92D050"/>
        </patternFill>
      </fill>
    </dxf>
    <dxf>
      <fill>
        <patternFill>
          <bgColor rgb="FF00B050"/>
        </patternFill>
      </fill>
    </dxf>
    <dxf>
      <fill>
        <patternFill>
          <bgColor rgb="FF92D050"/>
        </patternFill>
      </fill>
    </dxf>
    <dxf>
      <font>
        <color theme="1"/>
      </font>
    </dxf>
    <dxf>
      <font>
        <color rgb="FF9C0006"/>
      </font>
      <fill>
        <patternFill>
          <bgColor rgb="FFFFC7CE"/>
        </patternFill>
      </fill>
    </dxf>
    <dxf>
      <font>
        <color rgb="FF9C5700"/>
      </font>
      <fill>
        <patternFill>
          <bgColor rgb="FFFFEB9C"/>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006100"/>
      </font>
      <fill>
        <patternFill>
          <bgColor rgb="FFC6EFCE"/>
        </patternFill>
      </fill>
    </dxf>
    <dxf>
      <fill>
        <patternFill>
          <bgColor theme="7" tint="0.39994506668294322"/>
        </patternFill>
      </fill>
    </dxf>
    <dxf>
      <font>
        <color auto="1"/>
      </font>
    </dxf>
    <dxf>
      <font>
        <color theme="1"/>
      </font>
    </dxf>
    <dxf>
      <font>
        <color rgb="FF9C0006"/>
      </font>
      <fill>
        <patternFill>
          <bgColor rgb="FFFFC7CE"/>
        </patternFill>
      </fill>
    </dxf>
    <dxf>
      <font>
        <color rgb="FF9C0006"/>
      </font>
      <fill>
        <patternFill>
          <bgColor rgb="FFFFC7CE"/>
        </patternFill>
      </fill>
    </dxf>
    <dxf>
      <font>
        <color theme="1"/>
      </font>
      <fill>
        <patternFill>
          <bgColor rgb="FFFFC00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rgb="FF92D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ill>
        <patternFill>
          <bgColor theme="9"/>
        </patternFill>
      </fill>
    </dxf>
    <dxf>
      <font>
        <color rgb="FF9C0006"/>
      </font>
      <fill>
        <patternFill>
          <bgColor rgb="FFFFC7CE"/>
        </patternFill>
      </fill>
    </dxf>
    <dxf>
      <fill>
        <patternFill>
          <bgColor theme="9"/>
        </patternFill>
      </fill>
    </dxf>
    <dxf>
      <font>
        <color theme="1"/>
      </font>
    </dxf>
    <dxf>
      <fill>
        <patternFill>
          <bgColor rgb="FF92D050"/>
        </patternFill>
      </fill>
    </dxf>
    <dxf>
      <fill>
        <patternFill>
          <bgColor rgb="FF00B050"/>
        </patternFill>
      </fill>
    </dxf>
    <dxf>
      <font>
        <color rgb="FF9C0006"/>
      </font>
      <fill>
        <patternFill>
          <bgColor rgb="FFFFC7CE"/>
        </patternFill>
      </fill>
    </dxf>
    <dxf>
      <fill>
        <patternFill>
          <bgColor theme="7" tint="0.59996337778862885"/>
        </patternFill>
      </fill>
    </dxf>
    <dxf>
      <font>
        <color auto="1"/>
      </font>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s>
  <tableStyles count="1" defaultTableStyle="TableStyleMedium2" defaultPivotStyle="PivotStyleLight16">
    <tableStyle name="Invisible" pivot="0" table="0" count="0" xr9:uid="{20E4DFB4-D358-49F1-8E1A-58E3231991A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628900" cy="854235"/>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xdr:from>
      <xdr:col>6</xdr:col>
      <xdr:colOff>263525</xdr:colOff>
      <xdr:row>0</xdr:row>
      <xdr:rowOff>203200</xdr:rowOff>
    </xdr:from>
    <xdr:to>
      <xdr:col>8</xdr:col>
      <xdr:colOff>685800</xdr:colOff>
      <xdr:row>2</xdr:row>
      <xdr:rowOff>69850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53885" y="203200"/>
          <a:ext cx="2129155" cy="58293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822325</xdr:colOff>
      <xdr:row>0</xdr:row>
      <xdr:rowOff>292100</xdr:rowOff>
    </xdr:from>
    <xdr:to>
      <xdr:col>9</xdr:col>
      <xdr:colOff>66675</xdr:colOff>
      <xdr:row>1</xdr:row>
      <xdr:rowOff>142875</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7327900" y="292100"/>
          <a:ext cx="1663700" cy="3841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B6986874-984A-457D-8B39-79D7CB2BB000}"/>
            </a:ext>
          </a:extLst>
        </xdr:cNvPr>
        <xdr:cNvSpPr txBox="1"/>
      </xdr:nvSpPr>
      <xdr:spPr>
        <a:xfrm>
          <a:off x="11300460"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3" name="CuadroTexto 4">
          <a:extLst>
            <a:ext uri="{FF2B5EF4-FFF2-40B4-BE49-F238E27FC236}">
              <a16:creationId xmlns:a16="http://schemas.microsoft.com/office/drawing/2014/main" id="{809472FF-579E-4112-BDA0-0CE261D53CF5}"/>
            </a:ext>
          </a:extLst>
        </xdr:cNvPr>
        <xdr:cNvSpPr txBox="1"/>
      </xdr:nvSpPr>
      <xdr:spPr>
        <a:xfrm>
          <a:off x="86305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4" name="Group 8">
          <a:extLst>
            <a:ext uri="{FF2B5EF4-FFF2-40B4-BE49-F238E27FC236}">
              <a16:creationId xmlns:a16="http://schemas.microsoft.com/office/drawing/2014/main" id="{01EBF6B8-FFE7-403D-B530-1F2984CF2392}"/>
            </a:ext>
          </a:extLst>
        </xdr:cNvPr>
        <xdr:cNvGrpSpPr>
          <a:grpSpLocks/>
        </xdr:cNvGrpSpPr>
      </xdr:nvGrpSpPr>
      <xdr:grpSpPr bwMode="auto">
        <a:xfrm>
          <a:off x="7879080" y="375285"/>
          <a:ext cx="2771774" cy="201931"/>
          <a:chOff x="2381" y="720"/>
          <a:chExt cx="3154" cy="65"/>
        </a:xfrm>
      </xdr:grpSpPr>
      <xdr:pic>
        <xdr:nvPicPr>
          <xdr:cNvPr id="5" name="6 Imagen">
            <a:extLst>
              <a:ext uri="{FF2B5EF4-FFF2-40B4-BE49-F238E27FC236}">
                <a16:creationId xmlns:a16="http://schemas.microsoft.com/office/drawing/2014/main" id="{03D9A266-6CD7-592D-42FF-CB2768FE4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1B456E8B-7CDC-2C58-BA09-2247CEF513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7" name="Imagen 6">
          <a:extLst>
            <a:ext uri="{FF2B5EF4-FFF2-40B4-BE49-F238E27FC236}">
              <a16:creationId xmlns:a16="http://schemas.microsoft.com/office/drawing/2014/main" id="{3223AE95-0AB8-4C4C-B275-8997B9C66846}"/>
            </a:ext>
          </a:extLst>
        </xdr:cNvPr>
        <xdr:cNvPicPr>
          <a:picLocks noChangeAspect="1"/>
        </xdr:cNvPicPr>
      </xdr:nvPicPr>
      <xdr:blipFill>
        <a:blip xmlns:r="http://schemas.openxmlformats.org/officeDocument/2006/relationships" r:embed="rId3"/>
        <a:stretch>
          <a:fillRect/>
        </a:stretch>
      </xdr:blipFill>
      <xdr:spPr>
        <a:xfrm>
          <a:off x="88011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7C9C9C57-B82E-4E44-9A82-62F861877124}"/>
            </a:ext>
          </a:extLst>
        </xdr:cNvPr>
        <xdr:cNvSpPr txBox="1"/>
      </xdr:nvSpPr>
      <xdr:spPr>
        <a:xfrm>
          <a:off x="11300460"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9" name="18 Imagen" descr="Logo CSJ RGB_01">
          <a:extLst>
            <a:ext uri="{FF2B5EF4-FFF2-40B4-BE49-F238E27FC236}">
              <a16:creationId xmlns:a16="http://schemas.microsoft.com/office/drawing/2014/main" id="{1D3FB19D-BA0C-4ABC-821E-285F54F3400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1BF455FA-17EF-4060-A453-67439F970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2847975</xdr:colOff>
      <xdr:row>0</xdr:row>
      <xdr:rowOff>83819</xdr:rowOff>
    </xdr:to>
    <xdr:sp macro="" textlink="">
      <xdr:nvSpPr>
        <xdr:cNvPr id="3" name="CuadroTexto 4">
          <a:extLst>
            <a:ext uri="{FF2B5EF4-FFF2-40B4-BE49-F238E27FC236}">
              <a16:creationId xmlns:a16="http://schemas.microsoft.com/office/drawing/2014/main" id="{6817CBE2-2C1E-4106-A3D7-5214F0830CDC}"/>
            </a:ext>
          </a:extLst>
        </xdr:cNvPr>
        <xdr:cNvSpPr txBox="1"/>
      </xdr:nvSpPr>
      <xdr:spPr>
        <a:xfrm>
          <a:off x="7924800" y="38100"/>
          <a:ext cx="1685925" cy="4571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8B21F75A-1234-4EE8-8182-4B846887F8DA}"/>
            </a:ext>
          </a:extLst>
        </xdr:cNvPr>
        <xdr:cNvGrpSpPr>
          <a:grpSpLocks/>
        </xdr:cNvGrpSpPr>
      </xdr:nvGrpSpPr>
      <xdr:grpSpPr bwMode="auto">
        <a:xfrm>
          <a:off x="6979921" y="443865"/>
          <a:ext cx="2886074" cy="20955"/>
          <a:chOff x="2381" y="720"/>
          <a:chExt cx="3154" cy="65"/>
        </a:xfrm>
      </xdr:grpSpPr>
      <xdr:pic>
        <xdr:nvPicPr>
          <xdr:cNvPr id="5" name="6 Imagen">
            <a:extLst>
              <a:ext uri="{FF2B5EF4-FFF2-40B4-BE49-F238E27FC236}">
                <a16:creationId xmlns:a16="http://schemas.microsoft.com/office/drawing/2014/main" id="{EA1B1594-1DAB-E665-0468-B467DD5BD9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8E312F3-A3EB-7CEF-D4AB-F9D3F4F6DA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1247774</xdr:colOff>
      <xdr:row>0</xdr:row>
      <xdr:rowOff>257175</xdr:rowOff>
    </xdr:from>
    <xdr:to>
      <xdr:col>5</xdr:col>
      <xdr:colOff>2781300</xdr:colOff>
      <xdr:row>2</xdr:row>
      <xdr:rowOff>51979</xdr:rowOff>
    </xdr:to>
    <xdr:pic>
      <xdr:nvPicPr>
        <xdr:cNvPr id="7" name="Imagen 6">
          <a:extLst>
            <a:ext uri="{FF2B5EF4-FFF2-40B4-BE49-F238E27FC236}">
              <a16:creationId xmlns:a16="http://schemas.microsoft.com/office/drawing/2014/main" id="{507AABED-885E-4930-8AAF-897A01B1C0B8}"/>
            </a:ext>
          </a:extLst>
        </xdr:cNvPr>
        <xdr:cNvPicPr>
          <a:picLocks noChangeAspect="1"/>
        </xdr:cNvPicPr>
      </xdr:nvPicPr>
      <xdr:blipFill>
        <a:blip xmlns:r="http://schemas.openxmlformats.org/officeDocument/2006/relationships" r:embed="rId4"/>
        <a:stretch>
          <a:fillRect/>
        </a:stretch>
      </xdr:blipFill>
      <xdr:spPr>
        <a:xfrm>
          <a:off x="8010524" y="257175"/>
          <a:ext cx="1533526" cy="271054"/>
        </a:xfrm>
        <a:prstGeom prst="rect">
          <a:avLst/>
        </a:prstGeom>
      </xdr:spPr>
    </xdr:pic>
    <xdr:clientData/>
  </xdr:twoCellAnchor>
  <xdr:twoCellAnchor>
    <xdr:from>
      <xdr:col>5</xdr:col>
      <xdr:colOff>38101</xdr:colOff>
      <xdr:row>1</xdr:row>
      <xdr:rowOff>28575</xdr:rowOff>
    </xdr:from>
    <xdr:to>
      <xdr:col>5</xdr:col>
      <xdr:colOff>2924175</xdr:colOff>
      <xdr:row>1</xdr:row>
      <xdr:rowOff>57150</xdr:rowOff>
    </xdr:to>
    <xdr:grpSp>
      <xdr:nvGrpSpPr>
        <xdr:cNvPr id="8" name="Group 8">
          <a:extLst>
            <a:ext uri="{FF2B5EF4-FFF2-40B4-BE49-F238E27FC236}">
              <a16:creationId xmlns:a16="http://schemas.microsoft.com/office/drawing/2014/main" id="{025452D6-F79B-4482-8F2E-47230C27BD95}"/>
            </a:ext>
          </a:extLst>
        </xdr:cNvPr>
        <xdr:cNvGrpSpPr>
          <a:grpSpLocks/>
        </xdr:cNvGrpSpPr>
      </xdr:nvGrpSpPr>
      <xdr:grpSpPr bwMode="auto">
        <a:xfrm>
          <a:off x="6979921" y="310515"/>
          <a:ext cx="2886074" cy="28575"/>
          <a:chOff x="2381" y="720"/>
          <a:chExt cx="3154" cy="65"/>
        </a:xfrm>
      </xdr:grpSpPr>
      <xdr:pic>
        <xdr:nvPicPr>
          <xdr:cNvPr id="9" name="6 Imagen">
            <a:extLst>
              <a:ext uri="{FF2B5EF4-FFF2-40B4-BE49-F238E27FC236}">
                <a16:creationId xmlns:a16="http://schemas.microsoft.com/office/drawing/2014/main" id="{FF14D5AF-BEEC-29FA-1CE5-70C4AA67C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5075007-8EC0-E08C-1A4F-7B2C089D01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99060</xdr:colOff>
      <xdr:row>2</xdr:row>
      <xdr:rowOff>5715</xdr:rowOff>
    </xdr:from>
    <xdr:ext cx="4025266" cy="4385310"/>
    <xdr:sp macro="" textlink="">
      <xdr:nvSpPr>
        <xdr:cNvPr id="11" name="CuadroTexto 10">
          <a:extLst>
            <a:ext uri="{FF2B5EF4-FFF2-40B4-BE49-F238E27FC236}">
              <a16:creationId xmlns:a16="http://schemas.microsoft.com/office/drawing/2014/main" id="{C0A7C797-A71A-4476-AE1D-AA3B6843CC95}"/>
            </a:ext>
          </a:extLst>
        </xdr:cNvPr>
        <xdr:cNvSpPr txBox="1"/>
      </xdr:nvSpPr>
      <xdr:spPr>
        <a:xfrm>
          <a:off x="9824085" y="481965"/>
          <a:ext cx="4025266" cy="438531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endParaRPr lang="es-CO" sz="1100" baseline="0"/>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288962</xdr:colOff>
      <xdr:row>0</xdr:row>
      <xdr:rowOff>42809</xdr:rowOff>
    </xdr:from>
    <xdr:to>
      <xdr:col>2</xdr:col>
      <xdr:colOff>762001</xdr:colOff>
      <xdr:row>8</xdr:row>
      <xdr:rowOff>377572</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962" y="42809"/>
          <a:ext cx="2520914" cy="75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xlFile://Roo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082">
      <pivotArea field="1" type="button" dataOnly="0" labelOnly="1" outline="0" axis="axisRow" fieldPosition="1"/>
    </format>
    <format dxfId="2081">
      <pivotArea dataOnly="0" labelOnly="1" outline="0" fieldPosition="0">
        <references count="1">
          <reference field="0" count="1">
            <x v="0"/>
          </reference>
        </references>
      </pivotArea>
    </format>
    <format dxfId="2080">
      <pivotArea dataOnly="0" labelOnly="1" outline="0" fieldPosition="0">
        <references count="1">
          <reference field="0" count="1">
            <x v="1"/>
          </reference>
        </references>
      </pivotArea>
    </format>
    <format dxfId="2079">
      <pivotArea dataOnly="0" labelOnly="1" outline="0" fieldPosition="0">
        <references count="2">
          <reference field="0" count="1" selected="0">
            <x v="0"/>
          </reference>
          <reference field="1" count="5">
            <x v="0"/>
            <x v="6"/>
            <x v="7"/>
            <x v="8"/>
            <x v="9"/>
          </reference>
        </references>
      </pivotArea>
    </format>
    <format dxfId="2078">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077" dataDxfId="2076">
  <autoFilter ref="B237:C247" xr:uid="{00000000-0009-0000-0100-000001000000}"/>
  <tableColumns count="2">
    <tableColumn id="1" xr3:uid="{A0349234-F02A-492A-9A80-ED44E1EC4FF0}" name="Criterios" dataDxfId="2075"/>
    <tableColumn id="2" xr3:uid="{B9F25166-5D8D-4E4E-96B0-E759CC81BF3C}" name="Subcriterios" dataDxfId="207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27" zoomScale="112" zoomScaleNormal="112" workbookViewId="0">
      <selection activeCell="B10" sqref="B10:B14"/>
    </sheetView>
  </sheetViews>
  <sheetFormatPr baseColWidth="10" defaultColWidth="11.42578125" defaultRowHeight="15" x14ac:dyDescent="0.25"/>
  <cols>
    <col min="1" max="1" width="2.85546875" style="6" customWidth="1"/>
    <col min="2" max="3" width="24.7109375" style="6" customWidth="1"/>
    <col min="4" max="4" width="16" style="6" customWidth="1"/>
    <col min="5" max="5" width="24.7109375" style="6" customWidth="1"/>
    <col min="6" max="6" width="27.7109375" style="6" customWidth="1"/>
    <col min="7" max="8" width="24.7109375" style="6" customWidth="1"/>
    <col min="9" max="16384" width="11.42578125" style="6"/>
  </cols>
  <sheetData>
    <row r="1" spans="2:8" ht="15.75" thickBot="1" x14ac:dyDescent="0.3"/>
    <row r="2" spans="2:8" ht="18" x14ac:dyDescent="0.25">
      <c r="B2" s="241" t="s">
        <v>68</v>
      </c>
      <c r="C2" s="242"/>
      <c r="D2" s="242"/>
      <c r="E2" s="242"/>
      <c r="F2" s="242"/>
      <c r="G2" s="242"/>
      <c r="H2" s="243"/>
    </row>
    <row r="3" spans="2:8" ht="16.5" x14ac:dyDescent="0.25">
      <c r="B3" s="244" t="s">
        <v>69</v>
      </c>
      <c r="C3" s="245"/>
      <c r="D3" s="245"/>
      <c r="E3" s="245"/>
      <c r="F3" s="245"/>
      <c r="G3" s="245"/>
      <c r="H3" s="246"/>
    </row>
    <row r="4" spans="2:8" ht="88.5" customHeight="1" x14ac:dyDescent="0.25">
      <c r="B4" s="247" t="s">
        <v>354</v>
      </c>
      <c r="C4" s="248"/>
      <c r="D4" s="248"/>
      <c r="E4" s="248"/>
      <c r="F4" s="248"/>
      <c r="G4" s="248"/>
      <c r="H4" s="249"/>
    </row>
    <row r="5" spans="2:8" ht="16.5" x14ac:dyDescent="0.25">
      <c r="B5" s="7"/>
      <c r="C5" s="8"/>
      <c r="D5" s="8"/>
      <c r="E5" s="8"/>
      <c r="F5" s="8"/>
      <c r="G5" s="8"/>
      <c r="H5" s="9"/>
    </row>
    <row r="6" spans="2:8" ht="16.5" customHeight="1" x14ac:dyDescent="0.25">
      <c r="B6" s="250" t="s">
        <v>486</v>
      </c>
      <c r="C6" s="251"/>
      <c r="D6" s="251"/>
      <c r="E6" s="251"/>
      <c r="F6" s="251"/>
      <c r="G6" s="251"/>
      <c r="H6" s="252"/>
    </row>
    <row r="7" spans="2:8" ht="44.25" customHeight="1" x14ac:dyDescent="0.25">
      <c r="B7" s="250"/>
      <c r="C7" s="251"/>
      <c r="D7" s="251"/>
      <c r="E7" s="251"/>
      <c r="F7" s="251"/>
      <c r="G7" s="251"/>
      <c r="H7" s="252"/>
    </row>
    <row r="8" spans="2:8" ht="15.75" thickBot="1" x14ac:dyDescent="0.3">
      <c r="B8" s="10"/>
      <c r="C8" s="11"/>
      <c r="D8" s="12"/>
      <c r="E8" s="13"/>
      <c r="F8" s="13"/>
      <c r="G8" s="14"/>
      <c r="H8" s="15"/>
    </row>
    <row r="9" spans="2:8" x14ac:dyDescent="0.25">
      <c r="B9" s="10"/>
      <c r="C9" s="237" t="s">
        <v>70</v>
      </c>
      <c r="D9" s="238"/>
      <c r="E9" s="239" t="s">
        <v>71</v>
      </c>
      <c r="F9" s="240"/>
      <c r="G9" s="11"/>
      <c r="H9" s="15"/>
    </row>
    <row r="10" spans="2:8" ht="35.25" customHeight="1" x14ac:dyDescent="0.25">
      <c r="B10" s="10"/>
      <c r="C10" s="233" t="s">
        <v>72</v>
      </c>
      <c r="D10" s="234"/>
      <c r="E10" s="235" t="s">
        <v>73</v>
      </c>
      <c r="F10" s="236"/>
      <c r="G10" s="11"/>
      <c r="H10" s="15"/>
    </row>
    <row r="11" spans="2:8" ht="17.25" customHeight="1" x14ac:dyDescent="0.25">
      <c r="B11" s="10"/>
      <c r="C11" s="233" t="s">
        <v>74</v>
      </c>
      <c r="D11" s="234"/>
      <c r="E11" s="235" t="s">
        <v>75</v>
      </c>
      <c r="F11" s="236"/>
      <c r="G11" s="11"/>
      <c r="H11" s="15"/>
    </row>
    <row r="12" spans="2:8" ht="19.5" customHeight="1" x14ac:dyDescent="0.25">
      <c r="B12" s="10"/>
      <c r="C12" s="233" t="s">
        <v>76</v>
      </c>
      <c r="D12" s="234"/>
      <c r="E12" s="235" t="s">
        <v>77</v>
      </c>
      <c r="F12" s="236"/>
      <c r="G12" s="11"/>
      <c r="H12" s="15"/>
    </row>
    <row r="13" spans="2:8" ht="27" customHeight="1" x14ac:dyDescent="0.25">
      <c r="B13" s="10"/>
      <c r="C13" s="233" t="s">
        <v>78</v>
      </c>
      <c r="D13" s="234"/>
      <c r="E13" s="235" t="s">
        <v>167</v>
      </c>
      <c r="F13" s="236"/>
      <c r="G13" s="11"/>
      <c r="H13" s="15"/>
    </row>
    <row r="14" spans="2:8" ht="34.5" customHeight="1" x14ac:dyDescent="0.25">
      <c r="B14" s="10"/>
      <c r="C14" s="231" t="s">
        <v>8</v>
      </c>
      <c r="D14" s="232"/>
      <c r="E14" s="225" t="s">
        <v>336</v>
      </c>
      <c r="F14" s="226"/>
      <c r="G14" s="11"/>
      <c r="H14" s="15"/>
    </row>
    <row r="15" spans="2:8" ht="27.75" customHeight="1" x14ac:dyDescent="0.25">
      <c r="B15" s="10"/>
      <c r="C15" s="231" t="s">
        <v>9</v>
      </c>
      <c r="D15" s="232"/>
      <c r="E15" s="225" t="s">
        <v>79</v>
      </c>
      <c r="F15" s="226"/>
      <c r="G15" s="11"/>
      <c r="H15" s="15"/>
    </row>
    <row r="16" spans="2:8" ht="28.5" customHeight="1" x14ac:dyDescent="0.25">
      <c r="B16" s="10"/>
      <c r="C16" s="231" t="s">
        <v>10</v>
      </c>
      <c r="D16" s="232"/>
      <c r="E16" s="225" t="s">
        <v>475</v>
      </c>
      <c r="F16" s="226"/>
      <c r="G16" s="11"/>
      <c r="H16" s="15"/>
    </row>
    <row r="17" spans="2:8" ht="72.75" customHeight="1" x14ac:dyDescent="0.25">
      <c r="B17" s="10"/>
      <c r="C17" s="231" t="s">
        <v>11</v>
      </c>
      <c r="D17" s="232"/>
      <c r="E17" s="225" t="s">
        <v>337</v>
      </c>
      <c r="F17" s="226"/>
      <c r="G17" s="11"/>
      <c r="H17" s="15"/>
    </row>
    <row r="18" spans="2:8" ht="64.5" customHeight="1" x14ac:dyDescent="0.25">
      <c r="B18" s="10"/>
      <c r="C18" s="231" t="s">
        <v>12</v>
      </c>
      <c r="D18" s="232"/>
      <c r="E18" s="225" t="s">
        <v>462</v>
      </c>
      <c r="F18" s="226"/>
      <c r="G18" s="11"/>
      <c r="H18" s="15"/>
    </row>
    <row r="19" spans="2:8" ht="71.25" customHeight="1" x14ac:dyDescent="0.25">
      <c r="B19" s="10"/>
      <c r="C19" s="231" t="s">
        <v>80</v>
      </c>
      <c r="D19" s="232"/>
      <c r="E19" s="225" t="s">
        <v>463</v>
      </c>
      <c r="F19" s="226"/>
      <c r="G19" s="11"/>
      <c r="H19" s="15"/>
    </row>
    <row r="20" spans="2:8" ht="55.5" customHeight="1" x14ac:dyDescent="0.25">
      <c r="B20" s="10"/>
      <c r="C20" s="223" t="s">
        <v>81</v>
      </c>
      <c r="D20" s="224"/>
      <c r="E20" s="225" t="s">
        <v>464</v>
      </c>
      <c r="F20" s="226"/>
      <c r="G20" s="11"/>
      <c r="H20" s="15"/>
    </row>
    <row r="21" spans="2:8" ht="42" customHeight="1" x14ac:dyDescent="0.25">
      <c r="B21" s="10"/>
      <c r="C21" s="223" t="s">
        <v>18</v>
      </c>
      <c r="D21" s="224"/>
      <c r="E21" s="225" t="s">
        <v>353</v>
      </c>
      <c r="F21" s="226"/>
      <c r="G21" s="11"/>
      <c r="H21" s="15"/>
    </row>
    <row r="22" spans="2:8" ht="59.25" customHeight="1" x14ac:dyDescent="0.25">
      <c r="B22" s="10"/>
      <c r="C22" s="223" t="s">
        <v>20</v>
      </c>
      <c r="D22" s="224"/>
      <c r="E22" s="225" t="s">
        <v>314</v>
      </c>
      <c r="F22" s="226"/>
      <c r="G22" s="11"/>
      <c r="H22" s="15"/>
    </row>
    <row r="23" spans="2:8" ht="23.25" customHeight="1" x14ac:dyDescent="0.25">
      <c r="B23" s="10"/>
      <c r="C23" s="223" t="s">
        <v>21</v>
      </c>
      <c r="D23" s="224"/>
      <c r="E23" s="225" t="s">
        <v>352</v>
      </c>
      <c r="F23" s="226"/>
      <c r="G23" s="11"/>
      <c r="H23" s="15"/>
    </row>
    <row r="24" spans="2:8" ht="30.75" customHeight="1" x14ac:dyDescent="0.25">
      <c r="B24" s="10"/>
      <c r="C24" s="223" t="s">
        <v>82</v>
      </c>
      <c r="D24" s="224"/>
      <c r="E24" s="225" t="s">
        <v>465</v>
      </c>
      <c r="F24" s="226"/>
      <c r="G24" s="11"/>
      <c r="H24" s="15"/>
    </row>
    <row r="25" spans="2:8" ht="33" customHeight="1" x14ac:dyDescent="0.25">
      <c r="B25" s="10"/>
      <c r="C25" s="223" t="s">
        <v>83</v>
      </c>
      <c r="D25" s="224"/>
      <c r="E25" s="225" t="s">
        <v>466</v>
      </c>
      <c r="F25" s="226"/>
      <c r="G25" s="11"/>
      <c r="H25" s="15"/>
    </row>
    <row r="26" spans="2:8" ht="30" customHeight="1" x14ac:dyDescent="0.25">
      <c r="B26" s="10"/>
      <c r="C26" s="223" t="s">
        <v>84</v>
      </c>
      <c r="D26" s="224"/>
      <c r="E26" s="225" t="s">
        <v>351</v>
      </c>
      <c r="F26" s="226"/>
      <c r="G26" s="11"/>
      <c r="H26" s="15"/>
    </row>
    <row r="27" spans="2:8" ht="35.25" customHeight="1" x14ac:dyDescent="0.25">
      <c r="B27" s="10"/>
      <c r="C27" s="223" t="s">
        <v>85</v>
      </c>
      <c r="D27" s="224"/>
      <c r="E27" s="225" t="s">
        <v>467</v>
      </c>
      <c r="F27" s="226"/>
      <c r="G27" s="11"/>
      <c r="H27" s="15"/>
    </row>
    <row r="28" spans="2:8" ht="31.5" customHeight="1" x14ac:dyDescent="0.25">
      <c r="B28" s="10"/>
      <c r="C28" s="223" t="s">
        <v>86</v>
      </c>
      <c r="D28" s="224"/>
      <c r="E28" s="225" t="s">
        <v>468</v>
      </c>
      <c r="F28" s="226"/>
      <c r="G28" s="11"/>
      <c r="H28" s="15"/>
    </row>
    <row r="29" spans="2:8" ht="35.25" customHeight="1" x14ac:dyDescent="0.25">
      <c r="B29" s="10"/>
      <c r="C29" s="223" t="s">
        <v>87</v>
      </c>
      <c r="D29" s="224"/>
      <c r="E29" s="225" t="s">
        <v>469</v>
      </c>
      <c r="F29" s="226"/>
      <c r="G29" s="11"/>
      <c r="H29" s="15"/>
    </row>
    <row r="30" spans="2:8" ht="59.25" customHeight="1" x14ac:dyDescent="0.25">
      <c r="B30" s="10"/>
      <c r="C30" s="223" t="s">
        <v>88</v>
      </c>
      <c r="D30" s="224"/>
      <c r="E30" s="225" t="s">
        <v>355</v>
      </c>
      <c r="F30" s="226"/>
      <c r="G30" s="11"/>
      <c r="H30" s="15"/>
    </row>
    <row r="31" spans="2:8" ht="57" customHeight="1" x14ac:dyDescent="0.25">
      <c r="B31" s="10"/>
      <c r="C31" s="223" t="s">
        <v>25</v>
      </c>
      <c r="D31" s="224"/>
      <c r="E31" s="225" t="s">
        <v>460</v>
      </c>
      <c r="F31" s="226"/>
      <c r="G31" s="11"/>
      <c r="H31" s="15"/>
    </row>
    <row r="32" spans="2:8" ht="82.5" customHeight="1" x14ac:dyDescent="0.25">
      <c r="B32" s="10"/>
      <c r="C32" s="223" t="s">
        <v>89</v>
      </c>
      <c r="D32" s="224"/>
      <c r="E32" s="225" t="s">
        <v>90</v>
      </c>
      <c r="F32" s="226"/>
      <c r="G32" s="11"/>
      <c r="H32" s="15"/>
    </row>
    <row r="33" spans="2:8" ht="46.5" customHeight="1" x14ac:dyDescent="0.25">
      <c r="B33" s="10"/>
      <c r="C33" s="223" t="s">
        <v>30</v>
      </c>
      <c r="D33" s="224"/>
      <c r="E33" s="225" t="s">
        <v>461</v>
      </c>
      <c r="F33" s="226"/>
      <c r="G33" s="11"/>
      <c r="H33" s="15"/>
    </row>
    <row r="34" spans="2:8" ht="6.75" customHeight="1" thickBot="1" x14ac:dyDescent="0.3">
      <c r="B34" s="10"/>
      <c r="C34" s="227"/>
      <c r="D34" s="228"/>
      <c r="E34" s="229"/>
      <c r="F34" s="230"/>
      <c r="G34" s="11"/>
      <c r="H34" s="15"/>
    </row>
    <row r="35" spans="2:8" ht="15.75" thickTop="1" x14ac:dyDescent="0.25">
      <c r="B35" s="10"/>
      <c r="C35" s="16"/>
      <c r="D35" s="16"/>
      <c r="E35" s="17"/>
      <c r="F35" s="17"/>
      <c r="G35" s="11"/>
      <c r="H35" s="15"/>
    </row>
    <row r="36" spans="2:8" ht="21" customHeight="1" x14ac:dyDescent="0.25">
      <c r="B36" s="220" t="s">
        <v>476</v>
      </c>
      <c r="C36" s="221"/>
      <c r="D36" s="221"/>
      <c r="E36" s="221"/>
      <c r="F36" s="221"/>
      <c r="G36" s="221"/>
      <c r="H36" s="222"/>
    </row>
    <row r="37" spans="2:8" ht="20.25" customHeight="1" x14ac:dyDescent="0.25">
      <c r="B37" s="220" t="s">
        <v>477</v>
      </c>
      <c r="C37" s="221"/>
      <c r="D37" s="221"/>
      <c r="E37" s="221"/>
      <c r="F37" s="221"/>
      <c r="G37" s="221"/>
      <c r="H37" s="222"/>
    </row>
    <row r="38" spans="2:8" ht="20.25" customHeight="1" x14ac:dyDescent="0.25">
      <c r="B38" s="220" t="s">
        <v>478</v>
      </c>
      <c r="C38" s="221"/>
      <c r="D38" s="221"/>
      <c r="E38" s="221"/>
      <c r="F38" s="221"/>
      <c r="G38" s="221"/>
      <c r="H38" s="222"/>
    </row>
    <row r="39" spans="2:8" ht="21.75" customHeight="1" x14ac:dyDescent="0.25">
      <c r="B39" s="220" t="s">
        <v>479</v>
      </c>
      <c r="C39" s="221"/>
      <c r="D39" s="221"/>
      <c r="E39" s="221"/>
      <c r="F39" s="221"/>
      <c r="G39" s="221"/>
      <c r="H39" s="222"/>
    </row>
    <row r="40" spans="2:8" ht="22.5" customHeight="1" x14ac:dyDescent="0.25">
      <c r="B40" s="220" t="s">
        <v>480</v>
      </c>
      <c r="C40" s="221"/>
      <c r="D40" s="221"/>
      <c r="E40" s="221"/>
      <c r="F40" s="221"/>
      <c r="G40" s="221"/>
      <c r="H40" s="222"/>
    </row>
    <row r="41" spans="2:8" ht="32.25" customHeight="1" thickBot="1" x14ac:dyDescent="0.3">
      <c r="B41" s="217" t="s">
        <v>481</v>
      </c>
      <c r="C41" s="218"/>
      <c r="D41" s="218"/>
      <c r="E41" s="218"/>
      <c r="F41" s="218"/>
      <c r="G41" s="218"/>
      <c r="H41" s="219"/>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workbookViewId="0">
      <selection activeCell="M16" sqref="M16"/>
    </sheetView>
  </sheetViews>
  <sheetFormatPr baseColWidth="10" defaultColWidth="11.42578125" defaultRowHeight="15" x14ac:dyDescent="0.25"/>
  <cols>
    <col min="1" max="1" width="28.140625" customWidth="1"/>
    <col min="2" max="2" width="18" customWidth="1"/>
    <col min="3" max="3" width="14.140625" style="85" customWidth="1"/>
    <col min="4" max="8" width="12.42578125" customWidth="1"/>
  </cols>
  <sheetData>
    <row r="1" spans="1:9" ht="42" customHeight="1" x14ac:dyDescent="0.35">
      <c r="A1" s="256" t="s">
        <v>489</v>
      </c>
      <c r="B1" s="256"/>
      <c r="C1" s="256"/>
      <c r="D1" s="256"/>
      <c r="E1" s="256"/>
      <c r="F1" s="256"/>
    </row>
    <row r="5" spans="1:9" x14ac:dyDescent="0.25">
      <c r="D5" s="94"/>
      <c r="E5" s="94"/>
      <c r="F5" s="94"/>
      <c r="G5" s="94"/>
      <c r="H5" s="94"/>
    </row>
    <row r="6" spans="1:9" x14ac:dyDescent="0.25">
      <c r="D6" s="94"/>
      <c r="E6" s="94"/>
      <c r="F6" s="94"/>
      <c r="G6" s="94"/>
      <c r="H6" s="94"/>
    </row>
    <row r="7" spans="1:9" ht="33.75" x14ac:dyDescent="0.5">
      <c r="A7" s="257" t="s">
        <v>194</v>
      </c>
      <c r="B7" s="257"/>
      <c r="C7" s="257"/>
      <c r="D7" s="257"/>
      <c r="E7" s="257"/>
      <c r="F7" s="257"/>
      <c r="G7" s="257"/>
      <c r="H7" s="257"/>
      <c r="I7" s="257"/>
    </row>
    <row r="9" spans="1:9" s="86" customFormat="1" ht="81.75" customHeight="1" x14ac:dyDescent="0.2">
      <c r="A9" s="87" t="s">
        <v>195</v>
      </c>
      <c r="B9" s="258" t="s">
        <v>357</v>
      </c>
      <c r="C9" s="258"/>
      <c r="D9" s="258"/>
      <c r="E9" s="258"/>
      <c r="F9" s="258"/>
      <c r="G9" s="258"/>
      <c r="H9" s="258"/>
      <c r="I9" s="258"/>
    </row>
    <row r="10" spans="1:9" s="86" customFormat="1" ht="16.7" customHeight="1" x14ac:dyDescent="0.2">
      <c r="A10" s="92"/>
      <c r="B10" s="93"/>
      <c r="C10" s="93"/>
      <c r="D10" s="92"/>
      <c r="E10" s="91"/>
    </row>
    <row r="11" spans="1:9" s="86" customFormat="1" ht="84" customHeight="1" x14ac:dyDescent="0.2">
      <c r="A11" s="87" t="s">
        <v>177</v>
      </c>
      <c r="B11" s="88" t="s">
        <v>441</v>
      </c>
      <c r="C11" s="255" t="s">
        <v>356</v>
      </c>
      <c r="D11" s="255"/>
      <c r="E11" s="255"/>
      <c r="F11" s="255"/>
      <c r="G11" s="255"/>
      <c r="H11" s="255"/>
      <c r="I11" s="255"/>
    </row>
    <row r="12" spans="1:9" ht="32.25" customHeight="1" x14ac:dyDescent="0.25">
      <c r="A12" s="90"/>
    </row>
    <row r="13" spans="1:9" ht="32.25" customHeight="1" x14ac:dyDescent="0.25">
      <c r="A13" s="89" t="s">
        <v>178</v>
      </c>
      <c r="B13" s="254" t="s">
        <v>173</v>
      </c>
      <c r="C13" s="254"/>
      <c r="D13" s="254"/>
      <c r="E13" s="254"/>
      <c r="F13" s="254"/>
      <c r="G13" s="254"/>
      <c r="H13" s="254"/>
      <c r="I13" s="254"/>
    </row>
    <row r="14" spans="1:9" s="86" customFormat="1" ht="69" customHeight="1" x14ac:dyDescent="0.2">
      <c r="A14" s="89" t="s">
        <v>176</v>
      </c>
      <c r="B14" s="255"/>
      <c r="C14" s="255"/>
      <c r="D14" s="255"/>
      <c r="E14" s="255"/>
      <c r="F14" s="255"/>
      <c r="G14" s="255"/>
      <c r="H14" s="255"/>
      <c r="I14" s="255"/>
    </row>
    <row r="15" spans="1:9" s="86" customFormat="1" ht="54" customHeight="1" x14ac:dyDescent="0.2">
      <c r="A15" s="89" t="s">
        <v>175</v>
      </c>
      <c r="B15" s="255"/>
      <c r="C15" s="255"/>
      <c r="D15" s="255"/>
      <c r="E15" s="255"/>
      <c r="F15" s="255"/>
      <c r="G15" s="255"/>
      <c r="H15" s="255"/>
      <c r="I15" s="255"/>
    </row>
    <row r="16" spans="1:9" s="86" customFormat="1" ht="54" customHeight="1" x14ac:dyDescent="0.2">
      <c r="A16" s="87" t="s">
        <v>174</v>
      </c>
      <c r="B16" s="255"/>
      <c r="C16" s="255"/>
      <c r="D16" s="255"/>
      <c r="E16" s="255"/>
      <c r="F16" s="255"/>
      <c r="G16" s="255"/>
      <c r="H16" s="255"/>
      <c r="I16" s="255"/>
    </row>
    <row r="18" spans="1:9" s="86" customFormat="1" ht="54.75" customHeight="1" x14ac:dyDescent="0.2">
      <c r="A18" s="87" t="s">
        <v>172</v>
      </c>
      <c r="B18" s="253">
        <v>45073</v>
      </c>
      <c r="C18" s="253"/>
      <c r="D18" s="253"/>
      <c r="E18" s="253"/>
      <c r="F18" s="253"/>
      <c r="G18" s="253"/>
      <c r="H18" s="253"/>
      <c r="I18" s="253"/>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8627F-413A-41AB-BBE0-B162FDA58CB2}">
  <sheetPr>
    <tabColor theme="0" tint="-0.14999847407452621"/>
  </sheetPr>
  <dimension ref="A1:H41"/>
  <sheetViews>
    <sheetView showGridLines="0" zoomScaleNormal="100" workbookViewId="0">
      <selection activeCell="C15" sqref="C15"/>
    </sheetView>
  </sheetViews>
  <sheetFormatPr baseColWidth="10" defaultColWidth="10.5703125" defaultRowHeight="12.75" x14ac:dyDescent="0.25"/>
  <cols>
    <col min="1" max="1" width="44.42578125" style="178" customWidth="1"/>
    <col min="2" max="2" width="6.85546875" style="179" customWidth="1"/>
    <col min="3" max="3" width="50.7109375" style="176" customWidth="1"/>
    <col min="4" max="4" width="10.140625" style="179" customWidth="1"/>
    <col min="5" max="5" width="50.7109375" style="176" customWidth="1"/>
    <col min="6" max="16384" width="10.5703125" style="176"/>
  </cols>
  <sheetData>
    <row r="1" spans="1:8" s="170" customFormat="1" ht="15" x14ac:dyDescent="0.25">
      <c r="A1" s="264"/>
      <c r="B1" s="265" t="s">
        <v>358</v>
      </c>
      <c r="C1" s="265"/>
      <c r="D1" s="265"/>
      <c r="E1" s="266"/>
      <c r="F1" s="169"/>
      <c r="G1" s="169"/>
      <c r="H1" s="169"/>
    </row>
    <row r="2" spans="1:8" s="170" customFormat="1" ht="15" x14ac:dyDescent="0.25">
      <c r="A2" s="264"/>
      <c r="B2" s="265"/>
      <c r="C2" s="265"/>
      <c r="D2" s="265"/>
      <c r="E2" s="266"/>
      <c r="F2" s="169"/>
      <c r="G2" s="169"/>
      <c r="H2" s="169"/>
    </row>
    <row r="3" spans="1:8" s="170" customFormat="1" ht="15" x14ac:dyDescent="0.25">
      <c r="A3" s="264"/>
      <c r="B3" s="265"/>
      <c r="C3" s="265"/>
      <c r="D3" s="265"/>
      <c r="E3" s="266"/>
      <c r="F3" s="169"/>
      <c r="G3" s="169"/>
      <c r="H3" s="169"/>
    </row>
    <row r="4" spans="1:8" s="170" customFormat="1" ht="15" x14ac:dyDescent="0.25">
      <c r="A4" s="264"/>
      <c r="B4" s="265"/>
      <c r="C4" s="265"/>
      <c r="D4" s="265"/>
      <c r="E4" s="266"/>
      <c r="F4" s="169"/>
      <c r="G4" s="169"/>
      <c r="H4" s="169"/>
    </row>
    <row r="5" spans="1:8" s="170" customFormat="1" ht="15" x14ac:dyDescent="0.25">
      <c r="A5" s="171" t="s">
        <v>359</v>
      </c>
      <c r="B5" s="267" t="s">
        <v>357</v>
      </c>
      <c r="C5" s="267"/>
      <c r="D5" s="204" t="s">
        <v>187</v>
      </c>
      <c r="E5" s="205" t="s">
        <v>356</v>
      </c>
    </row>
    <row r="6" spans="1:8" s="170" customFormat="1" ht="15" x14ac:dyDescent="0.25">
      <c r="A6" s="172"/>
      <c r="B6" s="173"/>
      <c r="C6" s="173"/>
      <c r="D6" s="172"/>
      <c r="E6" s="174"/>
    </row>
    <row r="7" spans="1:8" s="170" customFormat="1" ht="30" x14ac:dyDescent="0.25">
      <c r="A7" s="175" t="s">
        <v>311</v>
      </c>
      <c r="B7" s="268" t="s">
        <v>178</v>
      </c>
      <c r="C7" s="268"/>
      <c r="D7" s="268"/>
      <c r="E7" s="268"/>
    </row>
    <row r="8" spans="1:8" s="170" customFormat="1" ht="15" x14ac:dyDescent="0.25">
      <c r="A8" s="172"/>
      <c r="B8" s="172"/>
      <c r="D8" s="203"/>
      <c r="E8" s="203"/>
    </row>
    <row r="9" spans="1:8" s="170" customFormat="1" ht="34.5" customHeight="1" x14ac:dyDescent="0.25">
      <c r="A9" s="175" t="s">
        <v>188</v>
      </c>
      <c r="B9" s="263" t="s">
        <v>474</v>
      </c>
      <c r="C9" s="263"/>
      <c r="D9" s="263"/>
      <c r="E9" s="263"/>
    </row>
    <row r="10" spans="1:8" s="170" customFormat="1" ht="15" x14ac:dyDescent="0.25">
      <c r="A10" s="172"/>
      <c r="B10" s="172"/>
      <c r="D10" s="203"/>
      <c r="E10" s="203"/>
    </row>
    <row r="11" spans="1:8" x14ac:dyDescent="0.25">
      <c r="A11" s="260" t="s">
        <v>189</v>
      </c>
      <c r="B11" s="260"/>
      <c r="C11" s="260"/>
      <c r="D11" s="260"/>
      <c r="E11" s="260"/>
    </row>
    <row r="12" spans="1:8" ht="25.5" x14ac:dyDescent="0.25">
      <c r="A12" s="206" t="s">
        <v>360</v>
      </c>
      <c r="B12" s="206" t="s">
        <v>190</v>
      </c>
      <c r="C12" s="206" t="s">
        <v>361</v>
      </c>
      <c r="D12" s="206" t="s">
        <v>191</v>
      </c>
      <c r="E12" s="206" t="s">
        <v>362</v>
      </c>
    </row>
    <row r="13" spans="1:8" ht="76.5" x14ac:dyDescent="0.25">
      <c r="A13" s="207" t="s">
        <v>490</v>
      </c>
      <c r="B13" s="207">
        <v>1</v>
      </c>
      <c r="C13" s="208" t="s">
        <v>491</v>
      </c>
      <c r="D13" s="209">
        <v>1</v>
      </c>
      <c r="E13" s="208" t="s">
        <v>492</v>
      </c>
    </row>
    <row r="14" spans="1:8" ht="63.75" x14ac:dyDescent="0.25">
      <c r="A14" s="261" t="s">
        <v>493</v>
      </c>
      <c r="B14" s="210">
        <v>2</v>
      </c>
      <c r="C14" s="208" t="s">
        <v>494</v>
      </c>
      <c r="D14" s="210">
        <v>2</v>
      </c>
      <c r="E14" s="211" t="s">
        <v>495</v>
      </c>
    </row>
    <row r="15" spans="1:8" ht="76.5" x14ac:dyDescent="0.25">
      <c r="A15" s="261"/>
      <c r="B15" s="210">
        <v>3</v>
      </c>
      <c r="C15" s="208" t="s">
        <v>496</v>
      </c>
      <c r="D15" s="210"/>
      <c r="E15" s="211"/>
    </row>
    <row r="16" spans="1:8" ht="76.5" x14ac:dyDescent="0.25">
      <c r="A16" s="259" t="s">
        <v>497</v>
      </c>
      <c r="B16" s="210">
        <v>4</v>
      </c>
      <c r="C16" s="208" t="s">
        <v>498</v>
      </c>
      <c r="D16" s="210">
        <v>3</v>
      </c>
      <c r="E16" s="208" t="s">
        <v>499</v>
      </c>
    </row>
    <row r="17" spans="1:5" ht="95.45" customHeight="1" x14ac:dyDescent="0.25">
      <c r="A17" s="259"/>
      <c r="B17" s="210"/>
      <c r="C17" s="211"/>
      <c r="D17" s="210">
        <v>4</v>
      </c>
      <c r="E17" s="208" t="s">
        <v>500</v>
      </c>
    </row>
    <row r="18" spans="1:5" ht="102" x14ac:dyDescent="0.25">
      <c r="A18" s="259" t="s">
        <v>363</v>
      </c>
      <c r="B18" s="210">
        <v>5</v>
      </c>
      <c r="C18" s="212" t="s">
        <v>501</v>
      </c>
      <c r="D18" s="207">
        <v>5</v>
      </c>
      <c r="E18" s="208" t="s">
        <v>502</v>
      </c>
    </row>
    <row r="19" spans="1:5" ht="114.75" x14ac:dyDescent="0.25">
      <c r="A19" s="259"/>
      <c r="B19" s="210"/>
      <c r="C19" s="212"/>
      <c r="D19" s="207">
        <v>6</v>
      </c>
      <c r="E19" s="208" t="s">
        <v>503</v>
      </c>
    </row>
    <row r="20" spans="1:5" ht="151.5" customHeight="1" x14ac:dyDescent="0.25">
      <c r="A20" s="259" t="s">
        <v>364</v>
      </c>
      <c r="B20" s="210">
        <v>6</v>
      </c>
      <c r="C20" s="212" t="s">
        <v>504</v>
      </c>
      <c r="D20" s="207">
        <v>7</v>
      </c>
      <c r="E20" s="208" t="s">
        <v>505</v>
      </c>
    </row>
    <row r="21" spans="1:5" ht="84" customHeight="1" x14ac:dyDescent="0.25">
      <c r="A21" s="259"/>
      <c r="B21" s="210"/>
      <c r="C21" s="212"/>
      <c r="D21" s="207">
        <v>8</v>
      </c>
      <c r="E21" s="208" t="s">
        <v>506</v>
      </c>
    </row>
    <row r="22" spans="1:5" ht="76.5" x14ac:dyDescent="0.25">
      <c r="A22" s="259"/>
      <c r="B22" s="210"/>
      <c r="C22" s="212"/>
      <c r="D22" s="207">
        <v>9</v>
      </c>
      <c r="E22" s="208" t="s">
        <v>507</v>
      </c>
    </row>
    <row r="23" spans="1:5" ht="76.5" x14ac:dyDescent="0.25">
      <c r="A23" s="259" t="s">
        <v>508</v>
      </c>
      <c r="B23" s="210"/>
      <c r="C23" s="213"/>
      <c r="D23" s="210">
        <v>10</v>
      </c>
      <c r="E23" s="208" t="s">
        <v>509</v>
      </c>
    </row>
    <row r="24" spans="1:5" ht="121.5" customHeight="1" x14ac:dyDescent="0.25">
      <c r="A24" s="259"/>
      <c r="B24" s="210"/>
      <c r="C24" s="213"/>
      <c r="D24" s="210">
        <v>11</v>
      </c>
      <c r="E24" s="208" t="s">
        <v>510</v>
      </c>
    </row>
    <row r="25" spans="1:5" x14ac:dyDescent="0.25">
      <c r="A25" s="262" t="s">
        <v>192</v>
      </c>
      <c r="B25" s="262"/>
      <c r="C25" s="262"/>
      <c r="D25" s="262"/>
      <c r="E25" s="262"/>
    </row>
    <row r="26" spans="1:5" ht="25.5" x14ac:dyDescent="0.25">
      <c r="A26" s="206" t="s">
        <v>365</v>
      </c>
      <c r="B26" s="206" t="s">
        <v>190</v>
      </c>
      <c r="C26" s="206" t="s">
        <v>366</v>
      </c>
      <c r="D26" s="206" t="s">
        <v>191</v>
      </c>
      <c r="E26" s="206" t="s">
        <v>367</v>
      </c>
    </row>
    <row r="27" spans="1:5" ht="178.5" x14ac:dyDescent="0.25">
      <c r="A27" s="259" t="s">
        <v>368</v>
      </c>
      <c r="B27" s="207">
        <v>1</v>
      </c>
      <c r="C27" s="212" t="s">
        <v>511</v>
      </c>
      <c r="D27" s="207">
        <v>1</v>
      </c>
      <c r="E27" s="208" t="s">
        <v>512</v>
      </c>
    </row>
    <row r="28" spans="1:5" ht="140.25" x14ac:dyDescent="0.25">
      <c r="A28" s="259"/>
      <c r="B28" s="207">
        <v>2</v>
      </c>
      <c r="C28" s="212" t="s">
        <v>513</v>
      </c>
      <c r="D28" s="207">
        <v>2</v>
      </c>
      <c r="E28" s="208" t="s">
        <v>514</v>
      </c>
    </row>
    <row r="29" spans="1:5" ht="63.75" x14ac:dyDescent="0.25">
      <c r="A29" s="259" t="s">
        <v>515</v>
      </c>
      <c r="B29" s="207"/>
      <c r="C29" s="213"/>
      <c r="D29" s="207">
        <v>3</v>
      </c>
      <c r="E29" s="208" t="s">
        <v>516</v>
      </c>
    </row>
    <row r="30" spans="1:5" ht="38.25" x14ac:dyDescent="0.25">
      <c r="A30" s="259"/>
      <c r="B30" s="207"/>
      <c r="C30" s="213"/>
      <c r="D30" s="207">
        <v>4</v>
      </c>
      <c r="E30" s="208" t="s">
        <v>517</v>
      </c>
    </row>
    <row r="31" spans="1:5" ht="76.5" x14ac:dyDescent="0.25">
      <c r="A31" s="259" t="s">
        <v>518</v>
      </c>
      <c r="B31" s="207">
        <v>3</v>
      </c>
      <c r="C31" s="212" t="s">
        <v>519</v>
      </c>
      <c r="D31" s="207">
        <v>5</v>
      </c>
      <c r="E31" s="208" t="s">
        <v>520</v>
      </c>
    </row>
    <row r="32" spans="1:5" ht="127.5" x14ac:dyDescent="0.25">
      <c r="A32" s="259"/>
      <c r="B32" s="207">
        <v>4</v>
      </c>
      <c r="C32" s="213" t="s">
        <v>521</v>
      </c>
      <c r="D32" s="207">
        <v>6</v>
      </c>
      <c r="E32" s="208" t="s">
        <v>522</v>
      </c>
    </row>
    <row r="33" spans="1:5" ht="114.75" x14ac:dyDescent="0.25">
      <c r="A33" s="259" t="s">
        <v>370</v>
      </c>
      <c r="B33" s="207">
        <v>5</v>
      </c>
      <c r="C33" s="212" t="s">
        <v>523</v>
      </c>
      <c r="D33" s="207">
        <v>7</v>
      </c>
      <c r="E33" s="208" t="s">
        <v>524</v>
      </c>
    </row>
    <row r="34" spans="1:5" ht="165.75" x14ac:dyDescent="0.25">
      <c r="A34" s="259"/>
      <c r="B34" s="207"/>
      <c r="C34" s="212"/>
      <c r="D34" s="209">
        <v>8</v>
      </c>
      <c r="E34" s="208" t="s">
        <v>525</v>
      </c>
    </row>
    <row r="35" spans="1:5" ht="76.5" x14ac:dyDescent="0.25">
      <c r="A35" s="259" t="s">
        <v>193</v>
      </c>
      <c r="B35" s="207">
        <v>6</v>
      </c>
      <c r="C35" s="212" t="s">
        <v>526</v>
      </c>
      <c r="D35" s="209">
        <v>9</v>
      </c>
      <c r="E35" s="208" t="s">
        <v>527</v>
      </c>
    </row>
    <row r="36" spans="1:5" ht="216.75" x14ac:dyDescent="0.25">
      <c r="A36" s="259"/>
      <c r="B36" s="207"/>
      <c r="C36" s="212"/>
      <c r="D36" s="209">
        <v>10</v>
      </c>
      <c r="E36" s="208" t="s">
        <v>528</v>
      </c>
    </row>
    <row r="37" spans="1:5" ht="51" x14ac:dyDescent="0.25">
      <c r="A37" s="210" t="s">
        <v>529</v>
      </c>
      <c r="B37" s="207">
        <v>7</v>
      </c>
      <c r="C37" s="212" t="s">
        <v>530</v>
      </c>
      <c r="D37" s="209">
        <v>11</v>
      </c>
      <c r="E37" s="208" t="s">
        <v>374</v>
      </c>
    </row>
    <row r="38" spans="1:5" ht="51" x14ac:dyDescent="0.25">
      <c r="A38" s="210" t="s">
        <v>375</v>
      </c>
      <c r="B38" s="207"/>
      <c r="C38" s="212"/>
      <c r="D38" s="209">
        <v>12</v>
      </c>
      <c r="E38" s="208" t="s">
        <v>531</v>
      </c>
    </row>
    <row r="39" spans="1:5" ht="38.25" x14ac:dyDescent="0.25">
      <c r="A39" s="210" t="s">
        <v>532</v>
      </c>
      <c r="B39" s="207"/>
      <c r="C39" s="212"/>
      <c r="D39" s="209">
        <v>13</v>
      </c>
      <c r="E39" s="208" t="s">
        <v>533</v>
      </c>
    </row>
    <row r="40" spans="1:5" ht="293.25" x14ac:dyDescent="0.25">
      <c r="A40" s="210" t="s">
        <v>376</v>
      </c>
      <c r="B40" s="207"/>
      <c r="C40" s="214"/>
      <c r="D40" s="209">
        <v>14</v>
      </c>
      <c r="E40" s="208" t="s">
        <v>534</v>
      </c>
    </row>
    <row r="41" spans="1:5" ht="76.5" x14ac:dyDescent="0.25">
      <c r="A41" s="210" t="s">
        <v>312</v>
      </c>
      <c r="B41" s="207"/>
      <c r="C41" s="212"/>
      <c r="D41" s="209">
        <v>15</v>
      </c>
      <c r="E41" s="208" t="s">
        <v>535</v>
      </c>
    </row>
  </sheetData>
  <mergeCells count="18">
    <mergeCell ref="B9:E9"/>
    <mergeCell ref="A1:A4"/>
    <mergeCell ref="B1:D4"/>
    <mergeCell ref="E1:E4"/>
    <mergeCell ref="B5:C5"/>
    <mergeCell ref="B7:E7"/>
    <mergeCell ref="A35:A36"/>
    <mergeCell ref="A11:E11"/>
    <mergeCell ref="A14:A15"/>
    <mergeCell ref="A16:A17"/>
    <mergeCell ref="A18:A19"/>
    <mergeCell ref="A20:A22"/>
    <mergeCell ref="A23:A24"/>
    <mergeCell ref="A25:E25"/>
    <mergeCell ref="A27:A28"/>
    <mergeCell ref="A29:A30"/>
    <mergeCell ref="A31:A32"/>
    <mergeCell ref="A33:A34"/>
  </mergeCell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B2A2A-AD90-4AE3-99B3-254F771879F3}">
  <sheetPr>
    <tabColor rgb="FF002060"/>
  </sheetPr>
  <dimension ref="A1:F10"/>
  <sheetViews>
    <sheetView zoomScaleNormal="100" workbookViewId="0">
      <selection activeCell="E15" sqref="E15"/>
    </sheetView>
  </sheetViews>
  <sheetFormatPr baseColWidth="10" defaultColWidth="10.5703125" defaultRowHeight="12.75" x14ac:dyDescent="0.25"/>
  <cols>
    <col min="1" max="1" width="58.5703125" style="187" customWidth="1"/>
    <col min="2" max="5" width="10.7109375" style="186" customWidth="1"/>
    <col min="6" max="6" width="44.42578125" style="187" customWidth="1"/>
    <col min="7" max="16384" width="10.5703125" style="184"/>
  </cols>
  <sheetData>
    <row r="1" spans="1:6" s="180" customFormat="1" ht="22.5" customHeight="1" x14ac:dyDescent="0.25">
      <c r="A1" s="269" t="s">
        <v>179</v>
      </c>
      <c r="B1" s="269"/>
      <c r="C1" s="269"/>
      <c r="D1" s="269"/>
      <c r="E1" s="269"/>
      <c r="F1" s="269"/>
    </row>
    <row r="2" spans="1:6" s="180" customFormat="1" ht="15" x14ac:dyDescent="0.25">
      <c r="A2" s="269" t="s">
        <v>180</v>
      </c>
      <c r="B2" s="269"/>
      <c r="C2" s="269"/>
      <c r="D2" s="269"/>
      <c r="E2" s="269"/>
      <c r="F2" s="269"/>
    </row>
    <row r="3" spans="1:6" s="180" customFormat="1" ht="15" x14ac:dyDescent="0.25">
      <c r="A3" s="270" t="s">
        <v>377</v>
      </c>
      <c r="B3" s="271"/>
      <c r="C3" s="271"/>
      <c r="D3" s="271"/>
      <c r="E3" s="271"/>
      <c r="F3" s="272"/>
    </row>
    <row r="4" spans="1:6" s="180" customFormat="1" ht="28.5" customHeight="1" x14ac:dyDescent="0.25">
      <c r="A4" s="273" t="s">
        <v>378</v>
      </c>
      <c r="B4" s="275" t="s">
        <v>181</v>
      </c>
      <c r="C4" s="276"/>
      <c r="D4" s="276"/>
      <c r="E4" s="277"/>
      <c r="F4" s="181" t="s">
        <v>182</v>
      </c>
    </row>
    <row r="5" spans="1:6" s="180" customFormat="1" ht="46.5" customHeight="1" x14ac:dyDescent="0.25">
      <c r="A5" s="274"/>
      <c r="B5" s="182" t="s">
        <v>183</v>
      </c>
      <c r="C5" s="182" t="s">
        <v>184</v>
      </c>
      <c r="D5" s="182" t="s">
        <v>185</v>
      </c>
      <c r="E5" s="182" t="s">
        <v>186</v>
      </c>
      <c r="F5" s="183"/>
    </row>
    <row r="6" spans="1:6" ht="51" x14ac:dyDescent="0.25">
      <c r="A6" s="215" t="s">
        <v>536</v>
      </c>
      <c r="B6" s="209"/>
      <c r="C6" s="209">
        <v>9</v>
      </c>
      <c r="D6" s="209">
        <v>3</v>
      </c>
      <c r="E6" s="209"/>
      <c r="F6" s="216" t="s">
        <v>537</v>
      </c>
    </row>
    <row r="7" spans="1:6" ht="165.75" x14ac:dyDescent="0.25">
      <c r="A7" s="215" t="s">
        <v>538</v>
      </c>
      <c r="B7" s="209"/>
      <c r="C7" s="209">
        <v>7</v>
      </c>
      <c r="D7" s="209">
        <v>5</v>
      </c>
      <c r="E7" s="209">
        <v>2</v>
      </c>
      <c r="F7" s="216" t="s">
        <v>537</v>
      </c>
    </row>
    <row r="8" spans="1:6" ht="51" x14ac:dyDescent="0.25">
      <c r="A8" s="215" t="s">
        <v>539</v>
      </c>
      <c r="B8" s="209">
        <v>5</v>
      </c>
      <c r="C8" s="209" t="s">
        <v>380</v>
      </c>
      <c r="D8" s="209"/>
      <c r="E8" s="209" t="s">
        <v>540</v>
      </c>
      <c r="F8" s="216" t="s">
        <v>537</v>
      </c>
    </row>
    <row r="9" spans="1:6" ht="51" x14ac:dyDescent="0.25">
      <c r="A9" s="215" t="s">
        <v>541</v>
      </c>
      <c r="B9" s="209" t="s">
        <v>542</v>
      </c>
      <c r="C9" s="209" t="s">
        <v>379</v>
      </c>
      <c r="D9" s="209"/>
      <c r="E9" s="209" t="s">
        <v>543</v>
      </c>
      <c r="F9" s="216" t="s">
        <v>544</v>
      </c>
    </row>
    <row r="10" spans="1:6" x14ac:dyDescent="0.25">
      <c r="A10" s="185"/>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30EAB23C-F06E-475E-87A9-4F2D7244BD4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56DDB0CE-2397-408D-BBC2-9ED54704A9BE}"/>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150"/>
  <sheetViews>
    <sheetView zoomScaleNormal="100" workbookViewId="0">
      <pane xSplit="3" ySplit="9" topLeftCell="D10" activePane="bottomRight" state="frozen"/>
      <selection pane="topRight" activeCell="D1" sqref="D1"/>
      <selection pane="bottomLeft" activeCell="A10" sqref="A10"/>
      <selection pane="bottomRight" activeCell="AG10" sqref="AG10:AG49"/>
    </sheetView>
  </sheetViews>
  <sheetFormatPr baseColWidth="10" defaultColWidth="11.42578125" defaultRowHeight="15" x14ac:dyDescent="0.25"/>
  <cols>
    <col min="1" max="1" width="10.7109375" customWidth="1"/>
    <col min="2" max="2" width="20" customWidth="1"/>
    <col min="3" max="3" width="25.7109375" customWidth="1"/>
    <col min="4" max="4" width="30.7109375" customWidth="1"/>
    <col min="5" max="5" width="21.5703125" customWidth="1"/>
    <col min="6" max="6" width="30.7109375" customWidth="1"/>
    <col min="7" max="7" width="23.28515625" customWidth="1"/>
    <col min="8" max="8" width="12.140625" customWidth="1"/>
    <col min="9" max="9" width="13.28515625" customWidth="1"/>
    <col min="10" max="10" width="10.7109375"/>
    <col min="11" max="11" width="24.28515625" customWidth="1"/>
    <col min="12" max="12" width="22.85546875" customWidth="1"/>
    <col min="13" max="15" width="10.7109375"/>
    <col min="16" max="16" width="33.42578125" style="170" customWidth="1"/>
    <col min="17" max="17" width="13.140625" customWidth="1"/>
    <col min="18" max="20" width="10.7109375"/>
    <col min="21" max="21" width="14.5703125" customWidth="1"/>
    <col min="22" max="22" width="10.7109375"/>
    <col min="23" max="23" width="14" bestFit="1" customWidth="1"/>
    <col min="24" max="24" width="9.85546875" customWidth="1"/>
    <col min="25" max="25" width="12" hidden="1" customWidth="1"/>
    <col min="26" max="26" width="8.1406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0.7109375"/>
    <col min="33" max="33" width="13.42578125" customWidth="1"/>
    <col min="34" max="34" width="20.42578125" customWidth="1"/>
    <col min="35" max="35" width="30.85546875" customWidth="1"/>
    <col min="36" max="36" width="17.42578125" customWidth="1"/>
    <col min="37" max="37" width="19.7109375" customWidth="1"/>
    <col min="38" max="38" width="17.85546875" bestFit="1" customWidth="1"/>
    <col min="39" max="39" width="16.28515625" customWidth="1"/>
    <col min="40" max="40" width="10.7109375"/>
    <col min="41" max="298" width="11.42578125" style="25"/>
    <col min="299" max="16384" width="11.42578125" style="28"/>
  </cols>
  <sheetData>
    <row r="1" spans="1:298" s="134" customFormat="1" ht="16.5" customHeight="1" x14ac:dyDescent="0.3">
      <c r="A1" s="337"/>
      <c r="B1" s="337"/>
      <c r="C1" s="337"/>
      <c r="D1" s="323" t="s">
        <v>67</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5" t="s">
        <v>66</v>
      </c>
      <c r="AM1" s="325"/>
      <c r="AN1" s="325"/>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c r="JO1" s="133"/>
      <c r="JP1" s="133"/>
      <c r="JQ1" s="133"/>
      <c r="JR1" s="133"/>
      <c r="JS1" s="133"/>
      <c r="JT1" s="133"/>
      <c r="JU1" s="133"/>
      <c r="JV1" s="133"/>
      <c r="JW1" s="133"/>
      <c r="JX1" s="133"/>
      <c r="JY1" s="133"/>
      <c r="JZ1" s="133"/>
      <c r="KA1" s="133"/>
      <c r="KB1" s="133"/>
      <c r="KC1" s="133"/>
      <c r="KD1" s="133"/>
      <c r="KE1" s="133"/>
      <c r="KF1" s="133"/>
      <c r="KG1" s="133"/>
      <c r="KH1" s="133"/>
      <c r="KI1" s="133"/>
      <c r="KJ1" s="133"/>
      <c r="KK1" s="133"/>
      <c r="KL1" s="133"/>
    </row>
    <row r="2" spans="1:298" s="134" customFormat="1" ht="39.75" hidden="1" customHeight="1" x14ac:dyDescent="0.3">
      <c r="A2" s="338"/>
      <c r="B2" s="338"/>
      <c r="C2" s="338"/>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5"/>
      <c r="AM2" s="325"/>
      <c r="AN2" s="325"/>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row>
    <row r="3" spans="1:298" s="134" customFormat="1" ht="16.5" hidden="1" x14ac:dyDescent="0.3">
      <c r="A3" s="339"/>
      <c r="B3" s="339"/>
      <c r="C3" s="339"/>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5"/>
      <c r="AM3" s="325"/>
      <c r="AN3" s="325"/>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row>
    <row r="4" spans="1:298" s="134" customFormat="1" ht="26.25" hidden="1" customHeight="1" x14ac:dyDescent="0.3">
      <c r="A4" s="326" t="s">
        <v>0</v>
      </c>
      <c r="B4" s="327"/>
      <c r="C4" s="328"/>
      <c r="D4" s="329" t="s">
        <v>440</v>
      </c>
      <c r="E4" s="330"/>
      <c r="F4" s="330"/>
      <c r="G4" s="330"/>
      <c r="H4" s="330"/>
      <c r="I4" s="330"/>
      <c r="J4" s="330"/>
      <c r="K4" s="330"/>
      <c r="L4" s="330"/>
      <c r="M4" s="330"/>
      <c r="N4" s="331"/>
      <c r="O4" s="332"/>
      <c r="P4" s="332"/>
      <c r="Q4" s="332"/>
      <c r="R4" s="1"/>
      <c r="S4" s="1"/>
      <c r="T4" s="1"/>
      <c r="U4" s="1"/>
      <c r="V4" s="1"/>
      <c r="W4" s="1"/>
      <c r="X4" s="1"/>
      <c r="Y4" s="1"/>
      <c r="Z4" s="1"/>
      <c r="AA4" s="1"/>
      <c r="AB4" s="1"/>
      <c r="AC4" s="1"/>
      <c r="AD4" s="1"/>
      <c r="AE4" s="1"/>
      <c r="AF4" s="1"/>
      <c r="AG4" s="1"/>
      <c r="AH4" s="1"/>
      <c r="AI4" s="1"/>
      <c r="AJ4" s="1"/>
      <c r="AK4" s="1"/>
      <c r="AL4" s="1"/>
      <c r="AM4" s="1"/>
      <c r="AN4" s="1"/>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row>
    <row r="5" spans="1:298" s="134" customFormat="1" ht="44.25" hidden="1" customHeight="1" x14ac:dyDescent="0.3">
      <c r="A5" s="326" t="s">
        <v>1</v>
      </c>
      <c r="B5" s="327"/>
      <c r="C5" s="328"/>
      <c r="D5" s="333" t="s">
        <v>382</v>
      </c>
      <c r="E5" s="334"/>
      <c r="F5" s="334"/>
      <c r="G5" s="334"/>
      <c r="H5" s="334"/>
      <c r="I5" s="334"/>
      <c r="J5" s="334"/>
      <c r="K5" s="334"/>
      <c r="L5" s="334"/>
      <c r="M5" s="334"/>
      <c r="N5" s="335"/>
      <c r="O5" s="1"/>
      <c r="P5" s="197"/>
      <c r="Q5" s="1"/>
      <c r="R5" s="1"/>
      <c r="S5" s="1"/>
      <c r="T5" s="1"/>
      <c r="U5" s="1"/>
      <c r="V5" s="1"/>
      <c r="W5" s="1"/>
      <c r="X5" s="1"/>
      <c r="Y5" s="1"/>
      <c r="Z5" s="1"/>
      <c r="AA5" s="1"/>
      <c r="AB5" s="1"/>
      <c r="AC5" s="1"/>
      <c r="AD5" s="1"/>
      <c r="AE5" s="1"/>
      <c r="AF5" s="1"/>
      <c r="AG5" s="1"/>
      <c r="AH5" s="1"/>
      <c r="AI5" s="1"/>
      <c r="AJ5" s="1"/>
      <c r="AK5" s="1"/>
      <c r="AL5" s="1"/>
      <c r="AM5" s="1"/>
      <c r="AN5" s="1"/>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c r="JS5" s="133"/>
      <c r="JT5" s="133"/>
      <c r="JU5" s="133"/>
      <c r="JV5" s="133"/>
      <c r="JW5" s="133"/>
      <c r="JX5" s="133"/>
      <c r="JY5" s="133"/>
      <c r="JZ5" s="133"/>
      <c r="KA5" s="133"/>
      <c r="KB5" s="133"/>
      <c r="KC5" s="133"/>
      <c r="KD5" s="133"/>
      <c r="KE5" s="133"/>
      <c r="KF5" s="133"/>
      <c r="KG5" s="133"/>
      <c r="KH5" s="133"/>
      <c r="KI5" s="133"/>
      <c r="KJ5" s="133"/>
      <c r="KK5" s="133"/>
      <c r="KL5" s="133"/>
    </row>
    <row r="6" spans="1:298" s="134" customFormat="1" ht="49.5" hidden="1" customHeight="1" x14ac:dyDescent="0.3">
      <c r="A6" s="326" t="s">
        <v>2</v>
      </c>
      <c r="B6" s="327"/>
      <c r="C6" s="328"/>
      <c r="D6" s="333" t="s">
        <v>381</v>
      </c>
      <c r="E6" s="334"/>
      <c r="F6" s="334"/>
      <c r="G6" s="334"/>
      <c r="H6" s="334"/>
      <c r="I6" s="334"/>
      <c r="J6" s="334"/>
      <c r="K6" s="334"/>
      <c r="L6" s="334"/>
      <c r="M6" s="334"/>
      <c r="N6" s="335"/>
      <c r="O6" s="1"/>
      <c r="P6" s="197"/>
      <c r="Q6" s="1"/>
      <c r="R6" s="1"/>
      <c r="S6" s="1"/>
      <c r="T6" s="1"/>
      <c r="U6" s="1"/>
      <c r="V6" s="1"/>
      <c r="W6" s="1"/>
      <c r="X6" s="1"/>
      <c r="Y6" s="1"/>
      <c r="Z6" s="1"/>
      <c r="AA6" s="1"/>
      <c r="AB6" s="1"/>
      <c r="AC6" s="1"/>
      <c r="AD6" s="1"/>
      <c r="AE6" s="1"/>
      <c r="AF6" s="1"/>
      <c r="AG6" s="1"/>
      <c r="AH6" s="1"/>
      <c r="AI6" s="1"/>
      <c r="AJ6" s="1"/>
      <c r="AK6" s="1"/>
      <c r="AL6" s="1"/>
      <c r="AM6" s="1"/>
      <c r="AN6" s="1"/>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row>
    <row r="7" spans="1:298" s="134" customFormat="1" ht="16.5" hidden="1" x14ac:dyDescent="0.3">
      <c r="A7" s="320" t="s">
        <v>3</v>
      </c>
      <c r="B7" s="321"/>
      <c r="C7" s="321"/>
      <c r="D7" s="321"/>
      <c r="E7" s="321"/>
      <c r="F7" s="321"/>
      <c r="G7" s="321"/>
      <c r="H7" s="322"/>
      <c r="I7" s="320" t="s">
        <v>4</v>
      </c>
      <c r="J7" s="321"/>
      <c r="K7" s="321"/>
      <c r="L7" s="321"/>
      <c r="M7" s="321"/>
      <c r="N7" s="322"/>
      <c r="O7" s="320" t="s">
        <v>5</v>
      </c>
      <c r="P7" s="321"/>
      <c r="Q7" s="321"/>
      <c r="R7" s="321"/>
      <c r="S7" s="321"/>
      <c r="T7" s="321"/>
      <c r="U7" s="321"/>
      <c r="V7" s="321"/>
      <c r="W7" s="322"/>
      <c r="X7" s="320" t="s">
        <v>6</v>
      </c>
      <c r="Y7" s="321"/>
      <c r="Z7" s="321"/>
      <c r="AA7" s="321"/>
      <c r="AB7" s="321"/>
      <c r="AC7" s="321"/>
      <c r="AD7" s="321"/>
      <c r="AE7" s="321"/>
      <c r="AF7" s="321"/>
      <c r="AG7" s="321"/>
      <c r="AH7" s="322"/>
      <c r="AI7" s="320" t="s">
        <v>7</v>
      </c>
      <c r="AJ7" s="321"/>
      <c r="AK7" s="321"/>
      <c r="AL7" s="321"/>
      <c r="AM7" s="321"/>
      <c r="AN7" s="336"/>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row>
    <row r="8" spans="1:298" s="134" customFormat="1" ht="16.5" customHeight="1" x14ac:dyDescent="0.3">
      <c r="A8" s="316" t="s">
        <v>37</v>
      </c>
      <c r="B8" s="284" t="s">
        <v>345</v>
      </c>
      <c r="C8" s="318" t="s">
        <v>8</v>
      </c>
      <c r="D8" s="313" t="s">
        <v>398</v>
      </c>
      <c r="E8" s="313" t="s">
        <v>10</v>
      </c>
      <c r="F8" s="319" t="s">
        <v>11</v>
      </c>
      <c r="G8" s="306" t="s">
        <v>12</v>
      </c>
      <c r="H8" s="313" t="s">
        <v>13</v>
      </c>
      <c r="I8" s="314" t="s">
        <v>14</v>
      </c>
      <c r="J8" s="315" t="s">
        <v>15</v>
      </c>
      <c r="K8" s="306" t="s">
        <v>16</v>
      </c>
      <c r="L8" s="306" t="s">
        <v>17</v>
      </c>
      <c r="M8" s="315" t="s">
        <v>15</v>
      </c>
      <c r="N8" s="313" t="s">
        <v>18</v>
      </c>
      <c r="O8" s="310" t="s">
        <v>19</v>
      </c>
      <c r="P8" s="305" t="s">
        <v>20</v>
      </c>
      <c r="Q8" s="306" t="s">
        <v>21</v>
      </c>
      <c r="R8" s="305" t="s">
        <v>22</v>
      </c>
      <c r="S8" s="305"/>
      <c r="T8" s="305"/>
      <c r="U8" s="305"/>
      <c r="V8" s="305"/>
      <c r="W8" s="305"/>
      <c r="X8" s="309" t="s">
        <v>267</v>
      </c>
      <c r="Y8" s="310" t="s">
        <v>256</v>
      </c>
      <c r="Z8" s="310" t="s">
        <v>15</v>
      </c>
      <c r="AA8" s="126"/>
      <c r="AB8" s="126"/>
      <c r="AC8" s="310" t="s">
        <v>23</v>
      </c>
      <c r="AD8" s="310" t="s">
        <v>15</v>
      </c>
      <c r="AE8" s="126"/>
      <c r="AF8" s="126"/>
      <c r="AG8" s="309" t="s">
        <v>24</v>
      </c>
      <c r="AH8" s="310" t="s">
        <v>25</v>
      </c>
      <c r="AI8" s="305" t="s">
        <v>7</v>
      </c>
      <c r="AJ8" s="305" t="s">
        <v>26</v>
      </c>
      <c r="AK8" s="305" t="s">
        <v>27</v>
      </c>
      <c r="AL8" s="305" t="s">
        <v>28</v>
      </c>
      <c r="AM8" s="307" t="s">
        <v>29</v>
      </c>
      <c r="AN8" s="307" t="s">
        <v>30</v>
      </c>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3"/>
      <c r="JW8" s="133"/>
      <c r="JX8" s="133"/>
      <c r="JY8" s="133"/>
      <c r="JZ8" s="133"/>
      <c r="KA8" s="133"/>
      <c r="KB8" s="133"/>
      <c r="KC8" s="133"/>
      <c r="KD8" s="133"/>
      <c r="KE8" s="133"/>
      <c r="KF8" s="133"/>
      <c r="KG8" s="133"/>
      <c r="KH8" s="133"/>
      <c r="KI8" s="133"/>
      <c r="KJ8" s="133"/>
      <c r="KK8" s="133"/>
      <c r="KL8" s="133"/>
    </row>
    <row r="9" spans="1:298" s="136" customFormat="1" ht="94.5" customHeight="1" x14ac:dyDescent="0.25">
      <c r="A9" s="317"/>
      <c r="B9" s="285"/>
      <c r="C9" s="284"/>
      <c r="D9" s="306"/>
      <c r="E9" s="306"/>
      <c r="F9" s="284"/>
      <c r="G9" s="314"/>
      <c r="H9" s="306"/>
      <c r="I9" s="314"/>
      <c r="J9" s="315"/>
      <c r="K9" s="314"/>
      <c r="L9" s="314"/>
      <c r="M9" s="315"/>
      <c r="N9" s="306"/>
      <c r="O9" s="311"/>
      <c r="P9" s="306"/>
      <c r="Q9" s="314"/>
      <c r="R9" s="120" t="s">
        <v>31</v>
      </c>
      <c r="S9" s="120" t="s">
        <v>32</v>
      </c>
      <c r="T9" s="120" t="s">
        <v>33</v>
      </c>
      <c r="U9" s="120" t="s">
        <v>34</v>
      </c>
      <c r="V9" s="120" t="s">
        <v>35</v>
      </c>
      <c r="W9" s="120" t="s">
        <v>36</v>
      </c>
      <c r="X9" s="310"/>
      <c r="Y9" s="312"/>
      <c r="Z9" s="312"/>
      <c r="AA9" s="129" t="s">
        <v>256</v>
      </c>
      <c r="AB9" s="129" t="s">
        <v>15</v>
      </c>
      <c r="AC9" s="312"/>
      <c r="AD9" s="312"/>
      <c r="AE9" s="127" t="s">
        <v>23</v>
      </c>
      <c r="AF9" s="127" t="s">
        <v>15</v>
      </c>
      <c r="AG9" s="310"/>
      <c r="AH9" s="311"/>
      <c r="AI9" s="306"/>
      <c r="AJ9" s="306"/>
      <c r="AK9" s="306"/>
      <c r="AL9" s="306"/>
      <c r="AM9" s="308"/>
      <c r="AN9" s="308"/>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5"/>
      <c r="JW9" s="135"/>
      <c r="JX9" s="135"/>
      <c r="JY9" s="135"/>
      <c r="JZ9" s="135"/>
      <c r="KA9" s="135"/>
      <c r="KB9" s="135"/>
      <c r="KC9" s="135"/>
      <c r="KD9" s="135"/>
      <c r="KE9" s="135"/>
      <c r="KF9" s="135"/>
      <c r="KG9" s="135"/>
      <c r="KH9" s="135"/>
      <c r="KI9" s="135"/>
      <c r="KJ9" s="135"/>
      <c r="KK9" s="135"/>
      <c r="KL9" s="135"/>
    </row>
    <row r="10" spans="1:298" s="193" customFormat="1" ht="38.25" customHeight="1" x14ac:dyDescent="0.2">
      <c r="A10" s="283">
        <v>1</v>
      </c>
      <c r="B10" s="278" t="s">
        <v>383</v>
      </c>
      <c r="C10" s="283" t="s">
        <v>40</v>
      </c>
      <c r="D10" s="188" t="s">
        <v>387</v>
      </c>
      <c r="E10" s="283" t="s">
        <v>405</v>
      </c>
      <c r="F10" s="304" t="s">
        <v>482</v>
      </c>
      <c r="G10" s="283" t="s">
        <v>288</v>
      </c>
      <c r="H10" s="283">
        <v>2</v>
      </c>
      <c r="I10" s="282" t="str">
        <f>IF(H10&lt;=2,'Tabla probabilidad'!$B$5,IF(H10&lt;=24,'Tabla probabilidad'!$B$6,IF(H10&lt;=500,'Tabla probabilidad'!$B$7,IF(H10&lt;=5000,'Tabla probabilidad'!$B$8,IF(H10&gt;5000,'Tabla probabilidad'!$B$9)))))</f>
        <v>Muy Baja</v>
      </c>
      <c r="J10" s="286">
        <f>IF(H10&lt;=2,'Tabla probabilidad'!$D$5,IF(H10&lt;=24,'Tabla probabilidad'!$D$6,IF(H10&lt;=500,'Tabla probabilidad'!$D$7,IF(H10&lt;=5000,'Tabla probabilidad'!$D$8,IF(H10&gt;5000,'Tabla probabilidad'!$D$9)))))</f>
        <v>0.2</v>
      </c>
      <c r="K10" s="282" t="s">
        <v>48</v>
      </c>
      <c r="L10" s="283"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82"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82" t="str">
        <f>VLOOKUP((I10&amp;L10),Hoja1!$B$4:$C$28,2,0)</f>
        <v>Bajo</v>
      </c>
      <c r="O10" s="177">
        <v>1</v>
      </c>
      <c r="P10" s="188" t="s">
        <v>399</v>
      </c>
      <c r="Q10" s="190" t="str">
        <f t="shared" ref="Q10:Q34" si="0">IF(R10="Preventivo","Probabilidad",IF(R10="Detectivo","Probabilidad", IF(R10="Correctivo","Impacto")))</f>
        <v>Probabilidad</v>
      </c>
      <c r="R10" s="190" t="s">
        <v>51</v>
      </c>
      <c r="S10" s="190" t="s">
        <v>56</v>
      </c>
      <c r="T10" s="191">
        <f>VLOOKUP(R10&amp;S10,Hoja1!$Q$4:$R$9,2,0)</f>
        <v>0.45</v>
      </c>
      <c r="U10" s="190" t="s">
        <v>58</v>
      </c>
      <c r="V10" s="190" t="s">
        <v>61</v>
      </c>
      <c r="W10" s="190" t="s">
        <v>64</v>
      </c>
      <c r="X10" s="191">
        <f>IF(Q10="Probabilidad",($J$10*T10),IF(Q10="Impacto"," "))</f>
        <v>9.0000000000000011E-2</v>
      </c>
      <c r="Y10" s="191" t="str">
        <f>IF(Z10&lt;=20%,'Tabla probabilidad'!$B$5,IF(Z10&lt;=40%,'Tabla probabilidad'!$B$6,IF(Z10&lt;=60%,'Tabla probabilidad'!$B$7,IF(Z10&lt;=80%,'Tabla probabilidad'!$B$8,IF(Z10&lt;=100%,'Tabla probabilidad'!$B$9)))))</f>
        <v>Muy Baja</v>
      </c>
      <c r="Z10" s="191">
        <f>IF(R10="Preventivo",(J10-(J10*T10)),IF(R10="Detectivo",(J10-(J10*T10)),IF(R10="Correctivo",(J10))))</f>
        <v>0.11</v>
      </c>
      <c r="AA10" s="292" t="str">
        <f>IF(AB10&lt;=20%,'Tabla probabilidad'!$B$5,IF(AB10&lt;=40%,'Tabla probabilidad'!$B$6,IF(AB10&lt;=60%,'Tabla probabilidad'!$B$7,IF(AB10&lt;=80%,'Tabla probabilidad'!$B$8,IF(AB10&lt;=100%,'Tabla probabilidad'!$B$9)))))</f>
        <v>Muy Baja</v>
      </c>
      <c r="AB10" s="292">
        <f>AVERAGE(Z10:Z14)</f>
        <v>0.11</v>
      </c>
      <c r="AC10" s="191" t="str">
        <f t="shared" ref="AC10:AC34" si="1">IF(AD10&lt;=20%,"Leve",IF(AD10&lt;=40%,"Menor",IF(AD10&lt;=60%,"Moderado",IF(AD10&lt;=80%,"Mayor",IF(AD10&lt;=100%,"Catastrófico")))))</f>
        <v>Menor</v>
      </c>
      <c r="AD10" s="191">
        <f>IF(Q10="Probabilidad",(($M$10-0)),IF(Q10="Impacto",($M$10-($M$10*T10))))</f>
        <v>0.4</v>
      </c>
      <c r="AE10" s="292" t="str">
        <f>IF(AF10&lt;=20%,"Leve",IF(AF10&lt;=40%,"Menor",IF(AF10&lt;=60%,"Moderado",IF(AF10&lt;=80%,"Mayor",IF(AF10&lt;=100%,"Catastrófico")))))</f>
        <v>Menor</v>
      </c>
      <c r="AF10" s="292">
        <f>AVERAGE(AD10:AD14)</f>
        <v>0.4</v>
      </c>
      <c r="AG10" s="282" t="str">
        <f>VLOOKUP(AA10&amp;AE10,Hoja1!$B$4:$C$28,2,0)</f>
        <v>Bajo</v>
      </c>
      <c r="AH10" s="282" t="s">
        <v>269</v>
      </c>
      <c r="AI10" s="295"/>
      <c r="AJ10" s="282"/>
      <c r="AK10" s="282"/>
      <c r="AL10" s="282"/>
      <c r="AM10" s="298"/>
      <c r="AN10" s="283"/>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c r="IW10" s="192"/>
      <c r="IX10" s="192"/>
      <c r="IY10" s="192"/>
      <c r="IZ10" s="192"/>
      <c r="JA10" s="192"/>
      <c r="JB10" s="192"/>
      <c r="JC10" s="192"/>
      <c r="JD10" s="192"/>
      <c r="JE10" s="192"/>
      <c r="JF10" s="192"/>
      <c r="JG10" s="192"/>
      <c r="JH10" s="192"/>
      <c r="JI10" s="192"/>
      <c r="JJ10" s="192"/>
      <c r="JK10" s="192"/>
      <c r="JL10" s="192"/>
      <c r="JM10" s="192"/>
      <c r="JN10" s="192"/>
      <c r="JO10" s="192"/>
      <c r="JP10" s="192"/>
      <c r="JQ10" s="192"/>
      <c r="JR10" s="192"/>
      <c r="JS10" s="192"/>
      <c r="JT10" s="192"/>
      <c r="JU10" s="192"/>
      <c r="JV10" s="192"/>
      <c r="JW10" s="192"/>
      <c r="JX10" s="192"/>
      <c r="JY10" s="192"/>
      <c r="JZ10" s="192"/>
      <c r="KA10" s="192"/>
      <c r="KB10" s="192"/>
      <c r="KC10" s="192"/>
      <c r="KD10" s="192"/>
      <c r="KE10" s="192"/>
      <c r="KF10" s="192"/>
      <c r="KG10" s="192"/>
      <c r="KH10" s="192"/>
      <c r="KI10" s="192"/>
      <c r="KJ10" s="192"/>
      <c r="KK10" s="192"/>
      <c r="KL10" s="192"/>
    </row>
    <row r="11" spans="1:298" s="193" customFormat="1" ht="47.25" customHeight="1" x14ac:dyDescent="0.2">
      <c r="A11" s="283"/>
      <c r="B11" s="278"/>
      <c r="C11" s="283"/>
      <c r="D11" s="188" t="s">
        <v>388</v>
      </c>
      <c r="E11" s="283"/>
      <c r="F11" s="304"/>
      <c r="G11" s="283"/>
      <c r="H11" s="283"/>
      <c r="I11" s="280"/>
      <c r="J11" s="286"/>
      <c r="K11" s="280"/>
      <c r="L11" s="289"/>
      <c r="M11" s="280"/>
      <c r="N11" s="280"/>
      <c r="O11" s="177">
        <v>2</v>
      </c>
      <c r="P11" s="188" t="s">
        <v>400</v>
      </c>
      <c r="Q11" s="190" t="str">
        <f t="shared" si="0"/>
        <v>Probabilidad</v>
      </c>
      <c r="R11" s="190" t="s">
        <v>51</v>
      </c>
      <c r="S11" s="190" t="s">
        <v>56</v>
      </c>
      <c r="T11" s="191">
        <f>VLOOKUP(R11&amp;S11,Hoja1!$Q$4:$R$9,2,0)</f>
        <v>0.45</v>
      </c>
      <c r="U11" s="190" t="s">
        <v>58</v>
      </c>
      <c r="V11" s="190" t="s">
        <v>61</v>
      </c>
      <c r="W11" s="190" t="s">
        <v>64</v>
      </c>
      <c r="X11" s="191">
        <f>IF(Q11="Probabilidad",($J$10*T11),IF(Q11="Impacto"," "))</f>
        <v>9.0000000000000011E-2</v>
      </c>
      <c r="Y11" s="191" t="str">
        <f>IF(Z11&lt;=20%,'Tabla probabilidad'!$B$5,IF(Z11&lt;=40%,'Tabla probabilidad'!$B$6,IF(Z11&lt;=60%,'Tabla probabilidad'!$B$7,IF(Z11&lt;=80%,'Tabla probabilidad'!$B$8,IF(Z11&lt;=100%,'Tabla probabilidad'!$B$9)))))</f>
        <v>Muy Baja</v>
      </c>
      <c r="Z11" s="191">
        <f>IF(R11="Preventivo",(J10-(J10*T11)),IF(R11="Detectivo",(J10-(J10*T11)),IF(R11="Correctivo",(J10))))</f>
        <v>0.11</v>
      </c>
      <c r="AA11" s="293"/>
      <c r="AB11" s="293"/>
      <c r="AC11" s="191" t="str">
        <f t="shared" si="1"/>
        <v>Menor</v>
      </c>
      <c r="AD11" s="191">
        <f>IF(Q11="Probabilidad",(($M$10-0)),IF(Q11="Impacto",($M$10-($M$10*T11))))</f>
        <v>0.4</v>
      </c>
      <c r="AE11" s="293"/>
      <c r="AF11" s="293"/>
      <c r="AG11" s="280"/>
      <c r="AH11" s="280"/>
      <c r="AI11" s="296"/>
      <c r="AJ11" s="280"/>
      <c r="AK11" s="280"/>
      <c r="AL11" s="280"/>
      <c r="AM11" s="299"/>
      <c r="AN11" s="283"/>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c r="IW11" s="192"/>
      <c r="IX11" s="192"/>
      <c r="IY11" s="192"/>
      <c r="IZ11" s="192"/>
      <c r="JA11" s="192"/>
      <c r="JB11" s="192"/>
      <c r="JC11" s="192"/>
      <c r="JD11" s="192"/>
      <c r="JE11" s="192"/>
      <c r="JF11" s="192"/>
      <c r="JG11" s="192"/>
      <c r="JH11" s="192"/>
      <c r="JI11" s="192"/>
      <c r="JJ11" s="192"/>
      <c r="JK11" s="192"/>
      <c r="JL11" s="192"/>
      <c r="JM11" s="192"/>
      <c r="JN11" s="192"/>
      <c r="JO11" s="192"/>
      <c r="JP11" s="192"/>
      <c r="JQ11" s="192"/>
      <c r="JR11" s="192"/>
      <c r="JS11" s="192"/>
      <c r="JT11" s="192"/>
      <c r="JU11" s="192"/>
      <c r="JV11" s="192"/>
      <c r="JW11" s="192"/>
      <c r="JX11" s="192"/>
      <c r="JY11" s="192"/>
      <c r="JZ11" s="192"/>
      <c r="KA11" s="192"/>
      <c r="KB11" s="192"/>
      <c r="KC11" s="192"/>
      <c r="KD11" s="192"/>
      <c r="KE11" s="192"/>
      <c r="KF11" s="192"/>
      <c r="KG11" s="192"/>
      <c r="KH11" s="192"/>
      <c r="KI11" s="192"/>
      <c r="KJ11" s="192"/>
      <c r="KK11" s="192"/>
      <c r="KL11" s="192"/>
    </row>
    <row r="12" spans="1:298" s="193" customFormat="1" ht="25.5" x14ac:dyDescent="0.2">
      <c r="A12" s="283"/>
      <c r="B12" s="278"/>
      <c r="C12" s="283"/>
      <c r="D12" s="188" t="s">
        <v>389</v>
      </c>
      <c r="E12" s="283"/>
      <c r="F12" s="304"/>
      <c r="G12" s="283"/>
      <c r="H12" s="283"/>
      <c r="I12" s="280"/>
      <c r="J12" s="286"/>
      <c r="K12" s="280"/>
      <c r="L12" s="289"/>
      <c r="M12" s="280"/>
      <c r="N12" s="280"/>
      <c r="O12" s="200">
        <v>3</v>
      </c>
      <c r="P12" s="199"/>
      <c r="Q12" s="200" t="b">
        <f t="shared" si="0"/>
        <v>0</v>
      </c>
      <c r="R12" s="200"/>
      <c r="S12" s="200"/>
      <c r="T12" s="201" t="e">
        <f>VLOOKUP(R12&amp;S12,Hoja1!$Q$4:$R$9,2,0)</f>
        <v>#N/A</v>
      </c>
      <c r="U12" s="200"/>
      <c r="V12" s="200"/>
      <c r="W12" s="200"/>
      <c r="X12" s="201" t="b">
        <f t="shared" ref="X12:X14" si="2">IF(Q12="Probabilidad",($J$10*T12),IF(Q12="Impacto"," "))</f>
        <v>0</v>
      </c>
      <c r="Y12" s="191" t="b">
        <f>IF(Z12&lt;=20%,'Tabla probabilidad'!$B$5,IF(Z12&lt;=40%,'Tabla probabilidad'!$B$6,IF(Z12&lt;=60%,'Tabla probabilidad'!$B$7,IF(Z12&lt;=80%,'Tabla probabilidad'!$B$8,IF(Z12&lt;=100%,'Tabla probabilidad'!$B$9)))))</f>
        <v>0</v>
      </c>
      <c r="Z12" s="191" t="b">
        <f>IF(R12="Preventivo",(J10-(J10*T12)),IF(R12="Detectivo",(J10-(J10*T12)),IF(R12="Correctivo",(J10))))</f>
        <v>0</v>
      </c>
      <c r="AA12" s="293"/>
      <c r="AB12" s="293"/>
      <c r="AC12" s="191" t="b">
        <f t="shared" si="1"/>
        <v>0</v>
      </c>
      <c r="AD12" s="191" t="b">
        <f>IF(Q12="Probabilidad",(($M$10-0)),IF(Q12="Impacto",($M$10-($M$10*T12))))</f>
        <v>0</v>
      </c>
      <c r="AE12" s="293"/>
      <c r="AF12" s="293"/>
      <c r="AG12" s="280"/>
      <c r="AH12" s="280"/>
      <c r="AI12" s="296"/>
      <c r="AJ12" s="280"/>
      <c r="AK12" s="280"/>
      <c r="AL12" s="280"/>
      <c r="AM12" s="299"/>
      <c r="AN12" s="283"/>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c r="IW12" s="192"/>
      <c r="IX12" s="192"/>
      <c r="IY12" s="192"/>
      <c r="IZ12" s="192"/>
      <c r="JA12" s="192"/>
      <c r="JB12" s="192"/>
      <c r="JC12" s="192"/>
      <c r="JD12" s="192"/>
      <c r="JE12" s="192"/>
      <c r="JF12" s="192"/>
      <c r="JG12" s="192"/>
      <c r="JH12" s="192"/>
      <c r="JI12" s="192"/>
      <c r="JJ12" s="192"/>
      <c r="JK12" s="192"/>
      <c r="JL12" s="192"/>
      <c r="JM12" s="192"/>
      <c r="JN12" s="192"/>
      <c r="JO12" s="192"/>
      <c r="JP12" s="192"/>
      <c r="JQ12" s="192"/>
      <c r="JR12" s="192"/>
      <c r="JS12" s="192"/>
      <c r="JT12" s="192"/>
      <c r="JU12" s="192"/>
      <c r="JV12" s="192"/>
      <c r="JW12" s="192"/>
      <c r="JX12" s="192"/>
      <c r="JY12" s="192"/>
      <c r="JZ12" s="192"/>
      <c r="KA12" s="192"/>
      <c r="KB12" s="192"/>
      <c r="KC12" s="192"/>
      <c r="KD12" s="192"/>
      <c r="KE12" s="192"/>
      <c r="KF12" s="192"/>
      <c r="KG12" s="192"/>
      <c r="KH12" s="192"/>
      <c r="KI12" s="192"/>
      <c r="KJ12" s="192"/>
      <c r="KK12" s="192"/>
      <c r="KL12" s="192"/>
    </row>
    <row r="13" spans="1:298" s="193" customFormat="1" ht="25.5" x14ac:dyDescent="0.2">
      <c r="A13" s="283"/>
      <c r="B13" s="278"/>
      <c r="C13" s="283"/>
      <c r="D13" s="188" t="s">
        <v>390</v>
      </c>
      <c r="E13" s="283"/>
      <c r="F13" s="304"/>
      <c r="G13" s="283"/>
      <c r="H13" s="283"/>
      <c r="I13" s="280"/>
      <c r="J13" s="286"/>
      <c r="K13" s="280"/>
      <c r="L13" s="289"/>
      <c r="M13" s="280"/>
      <c r="N13" s="280"/>
      <c r="O13" s="200">
        <v>4</v>
      </c>
      <c r="P13" s="199"/>
      <c r="Q13" s="200" t="b">
        <f t="shared" ref="Q13" si="3">IF(R13="Preventivo","Probabilidad",IF(R13="Detectivo","Probabilidad", IF(R13="Correctivo","Impacto")))</f>
        <v>0</v>
      </c>
      <c r="R13" s="200"/>
      <c r="S13" s="200"/>
      <c r="T13" s="201" t="e">
        <f>VLOOKUP(R13&amp;S13,Hoja1!$Q$4:$R$9,2,0)</f>
        <v>#N/A</v>
      </c>
      <c r="U13" s="200"/>
      <c r="V13" s="200"/>
      <c r="W13" s="200"/>
      <c r="X13" s="201" t="b">
        <f t="shared" ref="X13" si="4">IF(Q13="Probabilidad",($J$10*T13),IF(Q13="Impacto"," "))</f>
        <v>0</v>
      </c>
      <c r="Y13" s="191" t="b">
        <f>IF(Z13&lt;=20%,'Tabla probabilidad'!$B$5,IF(Z13&lt;=40%,'Tabla probabilidad'!$B$6,IF(Z13&lt;=60%,'Tabla probabilidad'!$B$7,IF(Z13&lt;=80%,'Tabla probabilidad'!$B$8,IF(Z13&lt;=100%,'Tabla probabilidad'!$B$9)))))</f>
        <v>0</v>
      </c>
      <c r="Z13" s="191" t="b">
        <f>IF(R13="Preventivo",(J11-(J11*T13)),IF(R13="Detectivo",(J11-(J11*T13)),IF(R13="Correctivo",(J11))))</f>
        <v>0</v>
      </c>
      <c r="AA13" s="293"/>
      <c r="AB13" s="293"/>
      <c r="AC13" s="191"/>
      <c r="AD13" s="191"/>
      <c r="AE13" s="293"/>
      <c r="AF13" s="293"/>
      <c r="AG13" s="280"/>
      <c r="AH13" s="280"/>
      <c r="AI13" s="296"/>
      <c r="AJ13" s="280"/>
      <c r="AK13" s="280"/>
      <c r="AL13" s="280"/>
      <c r="AM13" s="299"/>
      <c r="AN13" s="283"/>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c r="IW13" s="192"/>
      <c r="IX13" s="192"/>
      <c r="IY13" s="192"/>
      <c r="IZ13" s="192"/>
      <c r="JA13" s="192"/>
      <c r="JB13" s="192"/>
      <c r="JC13" s="192"/>
      <c r="JD13" s="192"/>
      <c r="JE13" s="192"/>
      <c r="JF13" s="192"/>
      <c r="JG13" s="192"/>
      <c r="JH13" s="192"/>
      <c r="JI13" s="192"/>
      <c r="JJ13" s="192"/>
      <c r="JK13" s="192"/>
      <c r="JL13" s="192"/>
      <c r="JM13" s="192"/>
      <c r="JN13" s="192"/>
      <c r="JO13" s="192"/>
      <c r="JP13" s="192"/>
      <c r="JQ13" s="192"/>
      <c r="JR13" s="192"/>
      <c r="JS13" s="192"/>
      <c r="JT13" s="192"/>
      <c r="JU13" s="192"/>
      <c r="JV13" s="192"/>
      <c r="JW13" s="192"/>
      <c r="JX13" s="192"/>
      <c r="JY13" s="192"/>
      <c r="JZ13" s="192"/>
      <c r="KA13" s="192"/>
      <c r="KB13" s="192"/>
      <c r="KC13" s="192"/>
      <c r="KD13" s="192"/>
      <c r="KE13" s="192"/>
      <c r="KF13" s="192"/>
      <c r="KG13" s="192"/>
      <c r="KH13" s="192"/>
      <c r="KI13" s="192"/>
      <c r="KJ13" s="192"/>
      <c r="KK13" s="192"/>
      <c r="KL13" s="192"/>
    </row>
    <row r="14" spans="1:298" s="193" customFormat="1" ht="12.75" x14ac:dyDescent="0.2">
      <c r="A14" s="283"/>
      <c r="B14" s="278"/>
      <c r="C14" s="283"/>
      <c r="D14" s="188"/>
      <c r="E14" s="283"/>
      <c r="F14" s="304"/>
      <c r="G14" s="283"/>
      <c r="H14" s="283"/>
      <c r="I14" s="281"/>
      <c r="J14" s="286"/>
      <c r="K14" s="281"/>
      <c r="L14" s="289"/>
      <c r="M14" s="281"/>
      <c r="N14" s="281"/>
      <c r="O14" s="200">
        <v>5</v>
      </c>
      <c r="P14" s="199"/>
      <c r="Q14" s="200" t="b">
        <f t="shared" si="0"/>
        <v>0</v>
      </c>
      <c r="R14" s="200"/>
      <c r="S14" s="200"/>
      <c r="T14" s="201" t="e">
        <f>VLOOKUP(R14&amp;S14,Hoja1!$Q$4:$R$9,2,0)</f>
        <v>#N/A</v>
      </c>
      <c r="U14" s="200"/>
      <c r="V14" s="200"/>
      <c r="W14" s="200"/>
      <c r="X14" s="201" t="b">
        <f t="shared" si="2"/>
        <v>0</v>
      </c>
      <c r="Y14" s="191" t="b">
        <f>IF(Z14&lt;=20%,'Tabla probabilidad'!$B$5,IF(Z14&lt;=40%,'Tabla probabilidad'!$B$6,IF(Z14&lt;=60%,'Tabla probabilidad'!$B$7,IF(Z14&lt;=80%,'Tabla probabilidad'!$B$8,IF(Z14&lt;=100%,'Tabla probabilidad'!$B$9)))))</f>
        <v>0</v>
      </c>
      <c r="Z14" s="191" t="b">
        <f>IF(R14="Preventivo",(J10-(J10*T14)),IF(R14="Detectivo",(J10-(J10*T14)),IF(R14="Correctivo",(J10))))</f>
        <v>0</v>
      </c>
      <c r="AA14" s="293"/>
      <c r="AB14" s="293"/>
      <c r="AC14" s="191" t="b">
        <f t="shared" si="1"/>
        <v>0</v>
      </c>
      <c r="AD14" s="191" t="b">
        <f>IF(Q14="Probabilidad",(($M$10-0)),IF(Q14="Impacto",($M$10-($M$10*T14))))</f>
        <v>0</v>
      </c>
      <c r="AE14" s="293"/>
      <c r="AF14" s="293"/>
      <c r="AG14" s="280"/>
      <c r="AH14" s="280"/>
      <c r="AI14" s="296"/>
      <c r="AJ14" s="280"/>
      <c r="AK14" s="280"/>
      <c r="AL14" s="280"/>
      <c r="AM14" s="299"/>
      <c r="AN14" s="283"/>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c r="IW14" s="192"/>
      <c r="IX14" s="192"/>
      <c r="IY14" s="192"/>
      <c r="IZ14" s="192"/>
      <c r="JA14" s="192"/>
      <c r="JB14" s="192"/>
      <c r="JC14" s="192"/>
      <c r="JD14" s="192"/>
      <c r="JE14" s="192"/>
      <c r="JF14" s="192"/>
      <c r="JG14" s="192"/>
      <c r="JH14" s="192"/>
      <c r="JI14" s="192"/>
      <c r="JJ14" s="192"/>
      <c r="JK14" s="192"/>
      <c r="JL14" s="192"/>
      <c r="JM14" s="192"/>
      <c r="JN14" s="192"/>
      <c r="JO14" s="192"/>
      <c r="JP14" s="192"/>
      <c r="JQ14" s="192"/>
      <c r="JR14" s="192"/>
      <c r="JS14" s="192"/>
      <c r="JT14" s="192"/>
      <c r="JU14" s="192"/>
      <c r="JV14" s="192"/>
      <c r="JW14" s="192"/>
      <c r="JX14" s="192"/>
      <c r="JY14" s="192"/>
      <c r="JZ14" s="192"/>
      <c r="KA14" s="192"/>
      <c r="KB14" s="192"/>
      <c r="KC14" s="192"/>
      <c r="KD14" s="192"/>
      <c r="KE14" s="192"/>
      <c r="KF14" s="192"/>
      <c r="KG14" s="192"/>
      <c r="KH14" s="192"/>
      <c r="KI14" s="192"/>
      <c r="KJ14" s="192"/>
      <c r="KK14" s="192"/>
      <c r="KL14" s="192"/>
    </row>
    <row r="15" spans="1:298" s="193" customFormat="1" ht="55.5" customHeight="1" x14ac:dyDescent="0.2">
      <c r="A15" s="283">
        <v>2</v>
      </c>
      <c r="B15" s="278" t="s">
        <v>384</v>
      </c>
      <c r="C15" s="283" t="s">
        <v>40</v>
      </c>
      <c r="D15" s="188" t="s">
        <v>391</v>
      </c>
      <c r="E15" s="282" t="s">
        <v>483</v>
      </c>
      <c r="F15" s="278" t="s">
        <v>410</v>
      </c>
      <c r="G15" s="283" t="s">
        <v>288</v>
      </c>
      <c r="H15" s="282">
        <v>24</v>
      </c>
      <c r="I15" s="283" t="str">
        <f>IF(H15&lt;=2,'Tabla probabilidad'!$B$5,IF(H15&lt;=24,'Tabla probabilidad'!$B$6,IF(H15&lt;=500,'Tabla probabilidad'!$B$7,IF(H15&lt;=5000,'Tabla probabilidad'!$B$8,IF(H15&gt;5000,'Tabla probabilidad'!$B$9)))))</f>
        <v>Baja</v>
      </c>
      <c r="J15" s="286">
        <f>IF(H15&lt;=2,'Tabla probabilidad'!$D$5,IF(H15&lt;=24,'Tabla probabilidad'!$D$6,IF(H15&lt;=500,'Tabla probabilidad'!$D$7,IF(H15&lt;=5000,'Tabla probabilidad'!$D$8,IF(H15&gt;5000,'Tabla probabilidad'!$D$9)))))</f>
        <v>0.4</v>
      </c>
      <c r="K15" s="283" t="s">
        <v>47</v>
      </c>
      <c r="L15" s="283"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83"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83" t="str">
        <f>VLOOKUP((I15&amp;L15),Hoja1!$B$4:$C$28,2,0)</f>
        <v>Bajo</v>
      </c>
      <c r="O15" s="177">
        <v>1</v>
      </c>
      <c r="P15" s="188" t="s">
        <v>399</v>
      </c>
      <c r="Q15" s="190" t="str">
        <f t="shared" si="0"/>
        <v>Probabilidad</v>
      </c>
      <c r="R15" s="190" t="s">
        <v>51</v>
      </c>
      <c r="S15" s="190" t="s">
        <v>56</v>
      </c>
      <c r="T15" s="191">
        <f>VLOOKUP(R15&amp;S15,Hoja1!$Q$4:$R$9,2,0)</f>
        <v>0.45</v>
      </c>
      <c r="U15" s="190" t="s">
        <v>58</v>
      </c>
      <c r="V15" s="190" t="s">
        <v>61</v>
      </c>
      <c r="W15" s="190" t="s">
        <v>64</v>
      </c>
      <c r="X15" s="191">
        <f>IF(Q15="Probabilidad",($J$15*T15),IF(Q15="Impacto"," "))</f>
        <v>0.18000000000000002</v>
      </c>
      <c r="Y15" s="191" t="str">
        <f>IF(Z15&lt;=20%,'Tabla probabilidad'!$B$5,IF(Z15&lt;=40%,'Tabla probabilidad'!$B$6,IF(Z15&lt;=60%,'Tabla probabilidad'!$B$7,IF(Z15&lt;=80%,'Tabla probabilidad'!$B$8,IF(Z15&lt;=100%,'Tabla probabilidad'!$B$9)))))</f>
        <v>Baja</v>
      </c>
      <c r="Z15" s="191">
        <f>IF(R15="Preventivo",(J15-(J15*T15)),IF(R15="Detectivo",(J15-(J15*T15)),IF(R15="Correctivo",(J15))))</f>
        <v>0.22</v>
      </c>
      <c r="AA15" s="292" t="str">
        <f>IF(AB15&lt;=20%,'Tabla probabilidad'!$B$5,IF(AB15&lt;=40%,'Tabla probabilidad'!$B$6,IF(AB15&lt;=60%,'Tabla probabilidad'!$B$7,IF(AB15&lt;=80%,'Tabla probabilidad'!$B$8,IF(AB15&lt;=100%,'Tabla probabilidad'!$B$9)))))</f>
        <v>Baja</v>
      </c>
      <c r="AB15" s="292">
        <f>AVERAGE(Z15:Z19)</f>
        <v>0.22</v>
      </c>
      <c r="AC15" s="191" t="str">
        <f t="shared" si="1"/>
        <v>Leve</v>
      </c>
      <c r="AD15" s="191">
        <f>IF(Q15="Probabilidad",(($M$15-0)),IF(Q15="Impacto",($M$15-($M$15*T15))))</f>
        <v>0.2</v>
      </c>
      <c r="AE15" s="292" t="str">
        <f>IF(AF15&lt;=20%,"Leve",IF(AF15&lt;=40%,"Menor",IF(AF15&lt;=60%,"Moderado",IF(AF15&lt;=80%,"Mayor",IF(AF15&lt;=100%,"Catastrófico")))))</f>
        <v>Leve</v>
      </c>
      <c r="AF15" s="292">
        <f>AVERAGE(AD15:AD19)</f>
        <v>0.2</v>
      </c>
      <c r="AG15" s="282" t="str">
        <f>VLOOKUP(AA15&amp;AE15,Hoja1!$B$4:$C$28,2,0)</f>
        <v>Bajo</v>
      </c>
      <c r="AH15" s="282" t="s">
        <v>269</v>
      </c>
      <c r="AI15" s="295"/>
      <c r="AJ15" s="282"/>
      <c r="AK15" s="282"/>
      <c r="AL15" s="282"/>
      <c r="AM15" s="298"/>
      <c r="AN15" s="283"/>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c r="IU15" s="192"/>
      <c r="IV15" s="192"/>
      <c r="IW15" s="192"/>
      <c r="IX15" s="192"/>
      <c r="IY15" s="192"/>
      <c r="IZ15" s="192"/>
      <c r="JA15" s="192"/>
      <c r="JB15" s="192"/>
      <c r="JC15" s="192"/>
      <c r="JD15" s="192"/>
      <c r="JE15" s="192"/>
      <c r="JF15" s="192"/>
      <c r="JG15" s="192"/>
      <c r="JH15" s="192"/>
      <c r="JI15" s="192"/>
      <c r="JJ15" s="192"/>
      <c r="JK15" s="192"/>
      <c r="JL15" s="192"/>
      <c r="JM15" s="192"/>
      <c r="JN15" s="192"/>
      <c r="JO15" s="192"/>
      <c r="JP15" s="192"/>
      <c r="JQ15" s="192"/>
      <c r="JR15" s="192"/>
      <c r="JS15" s="192"/>
      <c r="JT15" s="192"/>
      <c r="JU15" s="192"/>
      <c r="JV15" s="192"/>
      <c r="JW15" s="192"/>
      <c r="JX15" s="192"/>
      <c r="JY15" s="192"/>
      <c r="JZ15" s="192"/>
      <c r="KA15" s="192"/>
      <c r="KB15" s="192"/>
      <c r="KC15" s="192"/>
      <c r="KD15" s="192"/>
      <c r="KE15" s="192"/>
      <c r="KF15" s="192"/>
      <c r="KG15" s="192"/>
      <c r="KH15" s="192"/>
      <c r="KI15" s="192"/>
      <c r="KJ15" s="192"/>
      <c r="KK15" s="192"/>
      <c r="KL15" s="192"/>
    </row>
    <row r="16" spans="1:298" s="193" customFormat="1" ht="51" x14ac:dyDescent="0.2">
      <c r="A16" s="283"/>
      <c r="B16" s="278"/>
      <c r="C16" s="283"/>
      <c r="D16" s="188" t="s">
        <v>392</v>
      </c>
      <c r="E16" s="280"/>
      <c r="F16" s="278"/>
      <c r="G16" s="283"/>
      <c r="H16" s="280"/>
      <c r="I16" s="283"/>
      <c r="J16" s="286"/>
      <c r="K16" s="283"/>
      <c r="L16" s="289"/>
      <c r="M16" s="289"/>
      <c r="N16" s="283"/>
      <c r="O16" s="177">
        <v>2</v>
      </c>
      <c r="P16" s="188" t="s">
        <v>401</v>
      </c>
      <c r="Q16" s="190" t="str">
        <f t="shared" si="0"/>
        <v>Probabilidad</v>
      </c>
      <c r="R16" s="190" t="s">
        <v>51</v>
      </c>
      <c r="S16" s="190" t="s">
        <v>56</v>
      </c>
      <c r="T16" s="191">
        <f>VLOOKUP(R16&amp;S16,Hoja1!$Q$4:$R$9,2,0)</f>
        <v>0.45</v>
      </c>
      <c r="U16" s="190" t="s">
        <v>58</v>
      </c>
      <c r="V16" s="190" t="s">
        <v>61</v>
      </c>
      <c r="W16" s="190" t="s">
        <v>64</v>
      </c>
      <c r="X16" s="191">
        <f>IF(Q16="Probabilidad",($J$15*T16),IF(Q16="Impacto"," "))</f>
        <v>0.18000000000000002</v>
      </c>
      <c r="Y16" s="191" t="str">
        <f>IF(Z16&lt;=20%,'Tabla probabilidad'!$B$5,IF(Z16&lt;=40%,'Tabla probabilidad'!$B$6,IF(Z16&lt;=60%,'Tabla probabilidad'!$B$7,IF(Z16&lt;=80%,'Tabla probabilidad'!$B$8,IF(Z16&lt;=100%,'Tabla probabilidad'!$B$9)))))</f>
        <v>Baja</v>
      </c>
      <c r="Z16" s="191">
        <f>IF(R16="Preventivo",(J15-(J15*T16)),IF(R16="Detectivo",(J15-(J15*T16)),IF(R16="Correctivo",(J15))))</f>
        <v>0.22</v>
      </c>
      <c r="AA16" s="293"/>
      <c r="AB16" s="293"/>
      <c r="AC16" s="191" t="str">
        <f t="shared" si="1"/>
        <v>Leve</v>
      </c>
      <c r="AD16" s="191">
        <f t="shared" ref="AD16:AD19" si="5">IF(Q16="Probabilidad",(($M$15-0)),IF(Q16="Impacto",($M$15-($M$15*T16))))</f>
        <v>0.2</v>
      </c>
      <c r="AE16" s="293"/>
      <c r="AF16" s="293"/>
      <c r="AG16" s="280"/>
      <c r="AH16" s="280"/>
      <c r="AI16" s="296"/>
      <c r="AJ16" s="280"/>
      <c r="AK16" s="280"/>
      <c r="AL16" s="280"/>
      <c r="AM16" s="299"/>
      <c r="AN16" s="283"/>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c r="IU16" s="192"/>
      <c r="IV16" s="192"/>
      <c r="IW16" s="192"/>
      <c r="IX16" s="192"/>
      <c r="IY16" s="192"/>
      <c r="IZ16" s="192"/>
      <c r="JA16" s="192"/>
      <c r="JB16" s="192"/>
      <c r="JC16" s="192"/>
      <c r="JD16" s="192"/>
      <c r="JE16" s="192"/>
      <c r="JF16" s="192"/>
      <c r="JG16" s="192"/>
      <c r="JH16" s="192"/>
      <c r="JI16" s="192"/>
      <c r="JJ16" s="192"/>
      <c r="JK16" s="192"/>
      <c r="JL16" s="192"/>
      <c r="JM16" s="192"/>
      <c r="JN16" s="192"/>
      <c r="JO16" s="192"/>
      <c r="JP16" s="192"/>
      <c r="JQ16" s="192"/>
      <c r="JR16" s="192"/>
      <c r="JS16" s="192"/>
      <c r="JT16" s="192"/>
      <c r="JU16" s="192"/>
      <c r="JV16" s="192"/>
      <c r="JW16" s="192"/>
      <c r="JX16" s="192"/>
      <c r="JY16" s="192"/>
      <c r="JZ16" s="192"/>
      <c r="KA16" s="192"/>
      <c r="KB16" s="192"/>
      <c r="KC16" s="192"/>
      <c r="KD16" s="192"/>
      <c r="KE16" s="192"/>
      <c r="KF16" s="192"/>
      <c r="KG16" s="192"/>
      <c r="KH16" s="192"/>
      <c r="KI16" s="192"/>
      <c r="KJ16" s="192"/>
      <c r="KK16" s="192"/>
      <c r="KL16" s="192"/>
    </row>
    <row r="17" spans="1:298" s="193" customFormat="1" ht="102" x14ac:dyDescent="0.2">
      <c r="A17" s="283"/>
      <c r="B17" s="278"/>
      <c r="C17" s="283"/>
      <c r="D17" s="188" t="s">
        <v>393</v>
      </c>
      <c r="E17" s="280"/>
      <c r="F17" s="278"/>
      <c r="G17" s="283"/>
      <c r="H17" s="280"/>
      <c r="I17" s="283"/>
      <c r="J17" s="286"/>
      <c r="K17" s="283"/>
      <c r="L17" s="289"/>
      <c r="M17" s="289"/>
      <c r="N17" s="283"/>
      <c r="O17" s="200">
        <v>3</v>
      </c>
      <c r="P17" s="199"/>
      <c r="Q17" s="200" t="b">
        <f t="shared" si="0"/>
        <v>0</v>
      </c>
      <c r="R17" s="200"/>
      <c r="S17" s="200"/>
      <c r="T17" s="201" t="e">
        <f>VLOOKUP(R17&amp;S17,Hoja1!$Q$4:$R$9,2,0)</f>
        <v>#N/A</v>
      </c>
      <c r="U17" s="200"/>
      <c r="V17" s="200"/>
      <c r="W17" s="200"/>
      <c r="X17" s="201" t="b">
        <f t="shared" ref="X17:X19" si="6">IF(Q17="Probabilidad",($J$15*T17),IF(Q17="Impacto"," "))</f>
        <v>0</v>
      </c>
      <c r="Y17" s="191" t="b">
        <f>IF(Z17&lt;=20%,'Tabla probabilidad'!$B$5,IF(Z17&lt;=40%,'Tabla probabilidad'!$B$6,IF(Z17&lt;=60%,'Tabla probabilidad'!$B$7,IF(Z17&lt;=80%,'Tabla probabilidad'!$B$8,IF(Z17&lt;=100%,'Tabla probabilidad'!$B$9)))))</f>
        <v>0</v>
      </c>
      <c r="Z17" s="191" t="b">
        <f>IF(R17="Preventivo",(J15-(J15*T17)),IF(R17="Detectivo",(J15-(J15*T17)),IF(R17="Correctivo",(J15))))</f>
        <v>0</v>
      </c>
      <c r="AA17" s="293"/>
      <c r="AB17" s="293"/>
      <c r="AC17" s="191" t="b">
        <f t="shared" si="1"/>
        <v>0</v>
      </c>
      <c r="AD17" s="191" t="b">
        <f t="shared" si="5"/>
        <v>0</v>
      </c>
      <c r="AE17" s="293"/>
      <c r="AF17" s="293"/>
      <c r="AG17" s="280"/>
      <c r="AH17" s="280"/>
      <c r="AI17" s="296"/>
      <c r="AJ17" s="280"/>
      <c r="AK17" s="280"/>
      <c r="AL17" s="280"/>
      <c r="AM17" s="299"/>
      <c r="AN17" s="283"/>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c r="IU17" s="192"/>
      <c r="IV17" s="192"/>
      <c r="IW17" s="192"/>
      <c r="IX17" s="192"/>
      <c r="IY17" s="192"/>
      <c r="IZ17" s="192"/>
      <c r="JA17" s="192"/>
      <c r="JB17" s="192"/>
      <c r="JC17" s="192"/>
      <c r="JD17" s="192"/>
      <c r="JE17" s="192"/>
      <c r="JF17" s="192"/>
      <c r="JG17" s="192"/>
      <c r="JH17" s="192"/>
      <c r="JI17" s="192"/>
      <c r="JJ17" s="192"/>
      <c r="JK17" s="192"/>
      <c r="JL17" s="192"/>
      <c r="JM17" s="192"/>
      <c r="JN17" s="192"/>
      <c r="JO17" s="192"/>
      <c r="JP17" s="192"/>
      <c r="JQ17" s="192"/>
      <c r="JR17" s="192"/>
      <c r="JS17" s="192"/>
      <c r="JT17" s="192"/>
      <c r="JU17" s="192"/>
      <c r="JV17" s="192"/>
      <c r="JW17" s="192"/>
      <c r="JX17" s="192"/>
      <c r="JY17" s="192"/>
      <c r="JZ17" s="192"/>
      <c r="KA17" s="192"/>
      <c r="KB17" s="192"/>
      <c r="KC17" s="192"/>
      <c r="KD17" s="192"/>
      <c r="KE17" s="192"/>
      <c r="KF17" s="192"/>
      <c r="KG17" s="192"/>
      <c r="KH17" s="192"/>
      <c r="KI17" s="192"/>
      <c r="KJ17" s="192"/>
      <c r="KK17" s="192"/>
      <c r="KL17" s="192"/>
    </row>
    <row r="18" spans="1:298" s="193" customFormat="1" ht="114.75" x14ac:dyDescent="0.2">
      <c r="A18" s="283"/>
      <c r="B18" s="278"/>
      <c r="C18" s="283"/>
      <c r="D18" s="188" t="s">
        <v>394</v>
      </c>
      <c r="E18" s="280"/>
      <c r="F18" s="278"/>
      <c r="G18" s="283"/>
      <c r="H18" s="280"/>
      <c r="I18" s="283"/>
      <c r="J18" s="286"/>
      <c r="K18" s="283"/>
      <c r="L18" s="289"/>
      <c r="M18" s="289"/>
      <c r="N18" s="283"/>
      <c r="O18" s="200">
        <v>4</v>
      </c>
      <c r="P18" s="199"/>
      <c r="Q18" s="200" t="b">
        <f t="shared" si="0"/>
        <v>0</v>
      </c>
      <c r="R18" s="200"/>
      <c r="S18" s="200"/>
      <c r="T18" s="201" t="e">
        <f>VLOOKUP(R18&amp;S18,Hoja1!$Q$4:$R$9,2,0)</f>
        <v>#N/A</v>
      </c>
      <c r="U18" s="200"/>
      <c r="V18" s="200"/>
      <c r="W18" s="200"/>
      <c r="X18" s="201" t="b">
        <f t="shared" si="6"/>
        <v>0</v>
      </c>
      <c r="Y18" s="191" t="b">
        <f>IF(Z18&lt;=20%,'Tabla probabilidad'!$B$5,IF(Z18&lt;=40%,'Tabla probabilidad'!$B$6,IF(Z18&lt;=60%,'Tabla probabilidad'!$B$7,IF(Z18&lt;=80%,'Tabla probabilidad'!$B$8,IF(Z18&lt;=100%,'Tabla probabilidad'!$B$9)))))</f>
        <v>0</v>
      </c>
      <c r="Z18" s="191" t="b">
        <f>IF(R18="Preventivo",(J15-(J15*T18)),IF(R18="Detectivo",(J15-(J15*T18)),IF(R18="Correctivo",(J15))))</f>
        <v>0</v>
      </c>
      <c r="AA18" s="293"/>
      <c r="AB18" s="293"/>
      <c r="AC18" s="191" t="b">
        <f t="shared" si="1"/>
        <v>0</v>
      </c>
      <c r="AD18" s="191" t="b">
        <f t="shared" si="5"/>
        <v>0</v>
      </c>
      <c r="AE18" s="293"/>
      <c r="AF18" s="293"/>
      <c r="AG18" s="280"/>
      <c r="AH18" s="280"/>
      <c r="AI18" s="296"/>
      <c r="AJ18" s="280"/>
      <c r="AK18" s="280"/>
      <c r="AL18" s="280"/>
      <c r="AM18" s="299"/>
      <c r="AN18" s="283"/>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c r="IU18" s="192"/>
      <c r="IV18" s="192"/>
      <c r="IW18" s="192"/>
      <c r="IX18" s="192"/>
      <c r="IY18" s="192"/>
      <c r="IZ18" s="192"/>
      <c r="JA18" s="192"/>
      <c r="JB18" s="192"/>
      <c r="JC18" s="192"/>
      <c r="JD18" s="192"/>
      <c r="JE18" s="192"/>
      <c r="JF18" s="192"/>
      <c r="JG18" s="192"/>
      <c r="JH18" s="192"/>
      <c r="JI18" s="192"/>
      <c r="JJ18" s="192"/>
      <c r="JK18" s="192"/>
      <c r="JL18" s="192"/>
      <c r="JM18" s="192"/>
      <c r="JN18" s="192"/>
      <c r="JO18" s="192"/>
      <c r="JP18" s="192"/>
      <c r="JQ18" s="192"/>
      <c r="JR18" s="192"/>
      <c r="JS18" s="192"/>
      <c r="JT18" s="192"/>
      <c r="JU18" s="192"/>
      <c r="JV18" s="192"/>
      <c r="JW18" s="192"/>
      <c r="JX18" s="192"/>
      <c r="JY18" s="192"/>
      <c r="JZ18" s="192"/>
      <c r="KA18" s="192"/>
      <c r="KB18" s="192"/>
      <c r="KC18" s="192"/>
      <c r="KD18" s="192"/>
      <c r="KE18" s="192"/>
      <c r="KF18" s="192"/>
      <c r="KG18" s="192"/>
      <c r="KH18" s="192"/>
      <c r="KI18" s="192"/>
      <c r="KJ18" s="192"/>
      <c r="KK18" s="192"/>
      <c r="KL18" s="192"/>
    </row>
    <row r="19" spans="1:298" s="193" customFormat="1" ht="63.75" x14ac:dyDescent="0.2">
      <c r="A19" s="283"/>
      <c r="B19" s="278"/>
      <c r="C19" s="283"/>
      <c r="D19" s="188" t="s">
        <v>404</v>
      </c>
      <c r="E19" s="281"/>
      <c r="F19" s="278"/>
      <c r="G19" s="283"/>
      <c r="H19" s="281"/>
      <c r="I19" s="283"/>
      <c r="J19" s="286"/>
      <c r="K19" s="283"/>
      <c r="L19" s="289"/>
      <c r="M19" s="289"/>
      <c r="N19" s="283"/>
      <c r="O19" s="200">
        <v>5</v>
      </c>
      <c r="P19" s="199"/>
      <c r="Q19" s="200" t="b">
        <f t="shared" si="0"/>
        <v>0</v>
      </c>
      <c r="R19" s="200"/>
      <c r="S19" s="200"/>
      <c r="T19" s="201" t="e">
        <f>VLOOKUP(R19&amp;S19,Hoja1!$Q$4:$R$9,2,0)</f>
        <v>#N/A</v>
      </c>
      <c r="U19" s="200"/>
      <c r="V19" s="200"/>
      <c r="W19" s="200"/>
      <c r="X19" s="201" t="b">
        <f t="shared" si="6"/>
        <v>0</v>
      </c>
      <c r="Y19" s="191" t="b">
        <f>IF(Z19&lt;=20%,'Tabla probabilidad'!$B$5,IF(Z19&lt;=40%,'Tabla probabilidad'!$B$6,IF(Z19&lt;=60%,'Tabla probabilidad'!$B$7,IF(Z19&lt;=80%,'Tabla probabilidad'!$B$8,IF(Z19&lt;=100%,'Tabla probabilidad'!$B$9)))))</f>
        <v>0</v>
      </c>
      <c r="Z19" s="191" t="b">
        <f>IF(R19="Preventivo",(J15-(J15*T19)),IF(R19="Detectivo",(J15-(J15*T19)),IF(R19="Correctivo",(J15))))</f>
        <v>0</v>
      </c>
      <c r="AA19" s="294"/>
      <c r="AB19" s="294"/>
      <c r="AC19" s="191" t="b">
        <f t="shared" si="1"/>
        <v>0</v>
      </c>
      <c r="AD19" s="191" t="b">
        <f t="shared" si="5"/>
        <v>0</v>
      </c>
      <c r="AE19" s="294"/>
      <c r="AF19" s="294"/>
      <c r="AG19" s="281"/>
      <c r="AH19" s="281"/>
      <c r="AI19" s="303"/>
      <c r="AJ19" s="281"/>
      <c r="AK19" s="281"/>
      <c r="AL19" s="281"/>
      <c r="AM19" s="302"/>
      <c r="AN19" s="283"/>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c r="IO19" s="192"/>
      <c r="IP19" s="192"/>
      <c r="IQ19" s="192"/>
      <c r="IR19" s="192"/>
      <c r="IS19" s="192"/>
      <c r="IT19" s="192"/>
      <c r="IU19" s="192"/>
      <c r="IV19" s="192"/>
      <c r="IW19" s="192"/>
      <c r="IX19" s="192"/>
      <c r="IY19" s="192"/>
      <c r="IZ19" s="192"/>
      <c r="JA19" s="192"/>
      <c r="JB19" s="192"/>
      <c r="JC19" s="192"/>
      <c r="JD19" s="192"/>
      <c r="JE19" s="192"/>
      <c r="JF19" s="192"/>
      <c r="JG19" s="192"/>
      <c r="JH19" s="192"/>
      <c r="JI19" s="192"/>
      <c r="JJ19" s="192"/>
      <c r="JK19" s="192"/>
      <c r="JL19" s="192"/>
      <c r="JM19" s="192"/>
      <c r="JN19" s="192"/>
      <c r="JO19" s="192"/>
      <c r="JP19" s="192"/>
      <c r="JQ19" s="192"/>
      <c r="JR19" s="192"/>
      <c r="JS19" s="192"/>
      <c r="JT19" s="192"/>
      <c r="JU19" s="192"/>
      <c r="JV19" s="192"/>
      <c r="JW19" s="192"/>
      <c r="JX19" s="192"/>
      <c r="JY19" s="192"/>
      <c r="JZ19" s="192"/>
      <c r="KA19" s="192"/>
      <c r="KB19" s="192"/>
      <c r="KC19" s="192"/>
      <c r="KD19" s="192"/>
      <c r="KE19" s="192"/>
      <c r="KF19" s="192"/>
      <c r="KG19" s="192"/>
      <c r="KH19" s="192"/>
      <c r="KI19" s="192"/>
      <c r="KJ19" s="192"/>
      <c r="KK19" s="192"/>
      <c r="KL19" s="192"/>
    </row>
    <row r="20" spans="1:298" s="193" customFormat="1" ht="51" x14ac:dyDescent="0.2">
      <c r="A20" s="283">
        <v>3</v>
      </c>
      <c r="B20" s="278" t="s">
        <v>385</v>
      </c>
      <c r="C20" s="283" t="s">
        <v>40</v>
      </c>
      <c r="D20" s="188" t="s">
        <v>395</v>
      </c>
      <c r="E20" s="283" t="s">
        <v>372</v>
      </c>
      <c r="F20" s="278" t="s">
        <v>409</v>
      </c>
      <c r="G20" s="283" t="s">
        <v>288</v>
      </c>
      <c r="H20" s="283">
        <v>24</v>
      </c>
      <c r="I20" s="283" t="str">
        <f>IF(H20&lt;=2,'Tabla probabilidad'!$B$5,IF(H20&lt;=24,'Tabla probabilidad'!$B$6,IF(H20&lt;=500,'Tabla probabilidad'!$B$7,IF(H20&lt;=5000,'Tabla probabilidad'!$B$8,IF(H20&gt;5000,'Tabla probabilidad'!$B$9)))))</f>
        <v>Baja</v>
      </c>
      <c r="J20" s="286">
        <f>IF(H20&lt;=2,'Tabla probabilidad'!$D$5,IF(H20&lt;=24,'Tabla probabilidad'!$D$6,IF(H20&lt;=500,'Tabla probabilidad'!$D$7,IF(H20&lt;=5000,'Tabla probabilidad'!$D$8,IF(H20&gt;5000,'Tabla probabilidad'!$D$9)))))</f>
        <v>0.4</v>
      </c>
      <c r="K20" s="283" t="s">
        <v>47</v>
      </c>
      <c r="L20" s="283"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283"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283" t="str">
        <f>VLOOKUP((I20&amp;L20),Hoja1!$B$4:$C$28,2,0)</f>
        <v>Bajo</v>
      </c>
      <c r="O20" s="177">
        <v>1</v>
      </c>
      <c r="P20" s="188" t="s">
        <v>399</v>
      </c>
      <c r="Q20" s="190" t="str">
        <f t="shared" si="0"/>
        <v>Probabilidad</v>
      </c>
      <c r="R20" s="190" t="s">
        <v>51</v>
      </c>
      <c r="S20" s="190" t="s">
        <v>56</v>
      </c>
      <c r="T20" s="191">
        <f>VLOOKUP(R20&amp;S20,Hoja1!$Q$4:$R$9,2,0)</f>
        <v>0.45</v>
      </c>
      <c r="U20" s="190" t="s">
        <v>58</v>
      </c>
      <c r="V20" s="190" t="s">
        <v>61</v>
      </c>
      <c r="W20" s="190" t="s">
        <v>64</v>
      </c>
      <c r="X20" s="191">
        <f>IF(Q20="Probabilidad",($J$20*T20),IF(Q20="Impacto"," "))</f>
        <v>0.18000000000000002</v>
      </c>
      <c r="Y20" s="191" t="str">
        <f>IF(Z20&lt;=20%,'Tabla probabilidad'!$B$5,IF(Z20&lt;=40%,'Tabla probabilidad'!$B$6,IF(Z20&lt;=60%,'Tabla probabilidad'!$B$7,IF(Z20&lt;=80%,'Tabla probabilidad'!$B$8,IF(Z20&lt;=100%,'Tabla probabilidad'!$B$9)))))</f>
        <v>Baja</v>
      </c>
      <c r="Z20" s="191">
        <f>IF(R20="Preventivo",(J20-(J20*T20)),IF(R20="Detectivo",(J20-(J20*T20)),IF(R20="Correctivo",(J20))))</f>
        <v>0.22</v>
      </c>
      <c r="AA20" s="292" t="str">
        <f>IF(AB20&lt;=20%,'Tabla probabilidad'!$B$5,IF(AB20&lt;=40%,'Tabla probabilidad'!$B$6,IF(AB20&lt;=60%,'Tabla probabilidad'!$B$7,IF(AB20&lt;=80%,'Tabla probabilidad'!$B$8,IF(AB20&lt;=100%,'Tabla probabilidad'!$B$9)))))</f>
        <v>Baja</v>
      </c>
      <c r="AB20" s="292">
        <f>AVERAGE(Z20:Z24)</f>
        <v>0.22</v>
      </c>
      <c r="AC20" s="191" t="str">
        <f t="shared" si="1"/>
        <v>Leve</v>
      </c>
      <c r="AD20" s="191">
        <f>IF(Q20="Probabilidad",(($M$20-0)),IF(Q20="Impacto",($M$20-($M$20*T20))))</f>
        <v>0.2</v>
      </c>
      <c r="AE20" s="292" t="str">
        <f>IF(AF20&lt;=20%,"Leve",IF(AF20&lt;=40%,"Menor",IF(AF20&lt;=60%,"Moderado",IF(AF20&lt;=80%,"Mayor",IF(AF20&lt;=100%,"Catastrófico")))))</f>
        <v>Leve</v>
      </c>
      <c r="AF20" s="292">
        <f>AVERAGE(AD20:AD24)</f>
        <v>0.2</v>
      </c>
      <c r="AG20" s="282" t="str">
        <f>VLOOKUP(AA20&amp;AE20,Hoja1!$B$4:$C$28,2,0)</f>
        <v>Bajo</v>
      </c>
      <c r="AH20" s="282" t="s">
        <v>269</v>
      </c>
      <c r="AI20" s="295"/>
      <c r="AJ20" s="282"/>
      <c r="AK20" s="282"/>
      <c r="AL20" s="282"/>
      <c r="AM20" s="298"/>
      <c r="AN20" s="283"/>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c r="IW20" s="192"/>
      <c r="IX20" s="192"/>
      <c r="IY20" s="192"/>
      <c r="IZ20" s="192"/>
      <c r="JA20" s="192"/>
      <c r="JB20" s="192"/>
      <c r="JC20" s="192"/>
      <c r="JD20" s="192"/>
      <c r="JE20" s="192"/>
      <c r="JF20" s="192"/>
      <c r="JG20" s="192"/>
      <c r="JH20" s="192"/>
      <c r="JI20" s="192"/>
      <c r="JJ20" s="192"/>
      <c r="JK20" s="192"/>
      <c r="JL20" s="192"/>
      <c r="JM20" s="192"/>
      <c r="JN20" s="192"/>
      <c r="JO20" s="192"/>
      <c r="JP20" s="192"/>
      <c r="JQ20" s="192"/>
      <c r="JR20" s="192"/>
      <c r="JS20" s="192"/>
      <c r="JT20" s="192"/>
      <c r="JU20" s="192"/>
      <c r="JV20" s="192"/>
      <c r="JW20" s="192"/>
      <c r="JX20" s="192"/>
      <c r="JY20" s="192"/>
      <c r="JZ20" s="192"/>
      <c r="KA20" s="192"/>
      <c r="KB20" s="192"/>
      <c r="KC20" s="192"/>
      <c r="KD20" s="192"/>
      <c r="KE20" s="192"/>
      <c r="KF20" s="192"/>
      <c r="KG20" s="192"/>
      <c r="KH20" s="192"/>
      <c r="KI20" s="192"/>
      <c r="KJ20" s="192"/>
      <c r="KK20" s="192"/>
      <c r="KL20" s="192"/>
    </row>
    <row r="21" spans="1:298" s="193" customFormat="1" ht="90" customHeight="1" x14ac:dyDescent="0.2">
      <c r="A21" s="283"/>
      <c r="B21" s="278"/>
      <c r="C21" s="283"/>
      <c r="D21" s="188" t="s">
        <v>371</v>
      </c>
      <c r="E21" s="283"/>
      <c r="F21" s="278"/>
      <c r="G21" s="283"/>
      <c r="H21" s="283"/>
      <c r="I21" s="283"/>
      <c r="J21" s="286"/>
      <c r="K21" s="283"/>
      <c r="L21" s="289"/>
      <c r="M21" s="289"/>
      <c r="N21" s="283"/>
      <c r="O21" s="177">
        <v>2</v>
      </c>
      <c r="P21" s="188" t="s">
        <v>402</v>
      </c>
      <c r="Q21" s="190" t="str">
        <f t="shared" si="0"/>
        <v>Probabilidad</v>
      </c>
      <c r="R21" s="190" t="s">
        <v>51</v>
      </c>
      <c r="S21" s="190" t="s">
        <v>56</v>
      </c>
      <c r="T21" s="191">
        <f>VLOOKUP(R21&amp;S21,Hoja1!$Q$4:$R$9,2,0)</f>
        <v>0.45</v>
      </c>
      <c r="U21" s="190" t="s">
        <v>58</v>
      </c>
      <c r="V21" s="190" t="s">
        <v>61</v>
      </c>
      <c r="W21" s="190" t="s">
        <v>64</v>
      </c>
      <c r="X21" s="191">
        <f t="shared" ref="X21:X24" si="7">IF(Q21="Probabilidad",($J$20*T21),IF(Q21="Impacto"," "))</f>
        <v>0.18000000000000002</v>
      </c>
      <c r="Y21" s="191" t="str">
        <f>IF(Z21&lt;=20%,'Tabla probabilidad'!$B$5,IF(Z21&lt;=40%,'Tabla probabilidad'!$B$6,IF(Z21&lt;=60%,'Tabla probabilidad'!$B$7,IF(Z21&lt;=80%,'Tabla probabilidad'!$B$8,IF(Z21&lt;=100%,'Tabla probabilidad'!$B$9)))))</f>
        <v>Baja</v>
      </c>
      <c r="Z21" s="191">
        <f>IF(R21="Preventivo",(J20-(J20*T21)),IF(R21="Detectivo",(J20-(J20*T21)),IF(R21="Correctivo",(J20))))</f>
        <v>0.22</v>
      </c>
      <c r="AA21" s="293"/>
      <c r="AB21" s="293"/>
      <c r="AC21" s="191" t="str">
        <f t="shared" si="1"/>
        <v>Leve</v>
      </c>
      <c r="AD21" s="191">
        <f t="shared" ref="AD21:AD24" si="8">IF(Q21="Probabilidad",(($M$20-0)),IF(Q21="Impacto",($M$20-($M$20*T21))))</f>
        <v>0.2</v>
      </c>
      <c r="AE21" s="293"/>
      <c r="AF21" s="293"/>
      <c r="AG21" s="280"/>
      <c r="AH21" s="280"/>
      <c r="AI21" s="296"/>
      <c r="AJ21" s="280"/>
      <c r="AK21" s="280"/>
      <c r="AL21" s="280"/>
      <c r="AM21" s="299"/>
      <c r="AN21" s="283"/>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c r="IC21" s="192"/>
      <c r="ID21" s="192"/>
      <c r="IE21" s="192"/>
      <c r="IF21" s="192"/>
      <c r="IG21" s="192"/>
      <c r="IH21" s="192"/>
      <c r="II21" s="192"/>
      <c r="IJ21" s="192"/>
      <c r="IK21" s="192"/>
      <c r="IL21" s="192"/>
      <c r="IM21" s="192"/>
      <c r="IN21" s="192"/>
      <c r="IO21" s="192"/>
      <c r="IP21" s="192"/>
      <c r="IQ21" s="192"/>
      <c r="IR21" s="192"/>
      <c r="IS21" s="192"/>
      <c r="IT21" s="192"/>
      <c r="IU21" s="192"/>
      <c r="IV21" s="192"/>
      <c r="IW21" s="192"/>
      <c r="IX21" s="192"/>
      <c r="IY21" s="192"/>
      <c r="IZ21" s="192"/>
      <c r="JA21" s="192"/>
      <c r="JB21" s="192"/>
      <c r="JC21" s="192"/>
      <c r="JD21" s="192"/>
      <c r="JE21" s="192"/>
      <c r="JF21" s="192"/>
      <c r="JG21" s="192"/>
      <c r="JH21" s="192"/>
      <c r="JI21" s="192"/>
      <c r="JJ21" s="192"/>
      <c r="JK21" s="192"/>
      <c r="JL21" s="192"/>
      <c r="JM21" s="192"/>
      <c r="JN21" s="192"/>
      <c r="JO21" s="192"/>
      <c r="JP21" s="192"/>
      <c r="JQ21" s="192"/>
      <c r="JR21" s="192"/>
      <c r="JS21" s="192"/>
      <c r="JT21" s="192"/>
      <c r="JU21" s="192"/>
      <c r="JV21" s="192"/>
      <c r="JW21" s="192"/>
      <c r="JX21" s="192"/>
      <c r="JY21" s="192"/>
      <c r="JZ21" s="192"/>
      <c r="KA21" s="192"/>
      <c r="KB21" s="192"/>
      <c r="KC21" s="192"/>
      <c r="KD21" s="192"/>
      <c r="KE21" s="192"/>
      <c r="KF21" s="192"/>
      <c r="KG21" s="192"/>
      <c r="KH21" s="192"/>
      <c r="KI21" s="192"/>
      <c r="KJ21" s="192"/>
      <c r="KK21" s="192"/>
      <c r="KL21" s="192"/>
    </row>
    <row r="22" spans="1:298" s="193" customFormat="1" ht="89.25" x14ac:dyDescent="0.2">
      <c r="A22" s="283"/>
      <c r="B22" s="278"/>
      <c r="C22" s="283"/>
      <c r="D22" s="188" t="s">
        <v>372</v>
      </c>
      <c r="E22" s="283"/>
      <c r="F22" s="278"/>
      <c r="G22" s="283"/>
      <c r="H22" s="283"/>
      <c r="I22" s="283"/>
      <c r="J22" s="286"/>
      <c r="K22" s="283"/>
      <c r="L22" s="289"/>
      <c r="M22" s="289"/>
      <c r="N22" s="283"/>
      <c r="O22" s="200">
        <v>3</v>
      </c>
      <c r="P22" s="199"/>
      <c r="Q22" s="200" t="b">
        <f t="shared" si="0"/>
        <v>0</v>
      </c>
      <c r="R22" s="200"/>
      <c r="S22" s="200"/>
      <c r="T22" s="201" t="e">
        <f>VLOOKUP(R22&amp;S22,Hoja1!$Q$4:$R$9,2,0)</f>
        <v>#N/A</v>
      </c>
      <c r="U22" s="200"/>
      <c r="V22" s="200"/>
      <c r="W22" s="200"/>
      <c r="X22" s="201" t="b">
        <f t="shared" si="7"/>
        <v>0</v>
      </c>
      <c r="Y22" s="191" t="b">
        <f>IF(Z22&lt;=20%,'Tabla probabilidad'!$B$5,IF(Z22&lt;=40%,'Tabla probabilidad'!$B$6,IF(Z22&lt;=60%,'Tabla probabilidad'!$B$7,IF(Z22&lt;=80%,'Tabla probabilidad'!$B$8,IF(Z22&lt;=100%,'Tabla probabilidad'!$B$9)))))</f>
        <v>0</v>
      </c>
      <c r="Z22" s="191" t="b">
        <f>IF(R22="Preventivo",(J20-(J20*T22)),IF(R22="Detectivo",(J20-(J20*T22)),IF(R22="Correctivo",(J20))))</f>
        <v>0</v>
      </c>
      <c r="AA22" s="293"/>
      <c r="AB22" s="293"/>
      <c r="AC22" s="191" t="b">
        <f t="shared" si="1"/>
        <v>0</v>
      </c>
      <c r="AD22" s="191" t="b">
        <f t="shared" si="8"/>
        <v>0</v>
      </c>
      <c r="AE22" s="293"/>
      <c r="AF22" s="293"/>
      <c r="AG22" s="280"/>
      <c r="AH22" s="280"/>
      <c r="AI22" s="296"/>
      <c r="AJ22" s="280"/>
      <c r="AK22" s="280"/>
      <c r="AL22" s="280"/>
      <c r="AM22" s="299"/>
      <c r="AN22" s="283"/>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2"/>
      <c r="HP22" s="192"/>
      <c r="HQ22" s="192"/>
      <c r="HR22" s="192"/>
      <c r="HS22" s="192"/>
      <c r="HT22" s="192"/>
      <c r="HU22" s="192"/>
      <c r="HV22" s="192"/>
      <c r="HW22" s="192"/>
      <c r="HX22" s="192"/>
      <c r="HY22" s="192"/>
      <c r="HZ22" s="192"/>
      <c r="IA22" s="192"/>
      <c r="IB22" s="192"/>
      <c r="IC22" s="192"/>
      <c r="ID22" s="192"/>
      <c r="IE22" s="192"/>
      <c r="IF22" s="192"/>
      <c r="IG22" s="192"/>
      <c r="IH22" s="192"/>
      <c r="II22" s="192"/>
      <c r="IJ22" s="192"/>
      <c r="IK22" s="192"/>
      <c r="IL22" s="192"/>
      <c r="IM22" s="192"/>
      <c r="IN22" s="192"/>
      <c r="IO22" s="192"/>
      <c r="IP22" s="192"/>
      <c r="IQ22" s="192"/>
      <c r="IR22" s="192"/>
      <c r="IS22" s="192"/>
      <c r="IT22" s="192"/>
      <c r="IU22" s="192"/>
      <c r="IV22" s="192"/>
      <c r="IW22" s="192"/>
      <c r="IX22" s="192"/>
      <c r="IY22" s="192"/>
      <c r="IZ22" s="192"/>
      <c r="JA22" s="192"/>
      <c r="JB22" s="192"/>
      <c r="JC22" s="192"/>
      <c r="JD22" s="192"/>
      <c r="JE22" s="192"/>
      <c r="JF22" s="192"/>
      <c r="JG22" s="192"/>
      <c r="JH22" s="192"/>
      <c r="JI22" s="192"/>
      <c r="JJ22" s="192"/>
      <c r="JK22" s="192"/>
      <c r="JL22" s="192"/>
      <c r="JM22" s="192"/>
      <c r="JN22" s="192"/>
      <c r="JO22" s="192"/>
      <c r="JP22" s="192"/>
      <c r="JQ22" s="192"/>
      <c r="JR22" s="192"/>
      <c r="JS22" s="192"/>
      <c r="JT22" s="192"/>
      <c r="JU22" s="192"/>
      <c r="JV22" s="192"/>
      <c r="JW22" s="192"/>
      <c r="JX22" s="192"/>
      <c r="JY22" s="192"/>
      <c r="JZ22" s="192"/>
      <c r="KA22" s="192"/>
      <c r="KB22" s="192"/>
      <c r="KC22" s="192"/>
      <c r="KD22" s="192"/>
      <c r="KE22" s="192"/>
      <c r="KF22" s="192"/>
      <c r="KG22" s="192"/>
      <c r="KH22" s="192"/>
      <c r="KI22" s="192"/>
      <c r="KJ22" s="192"/>
      <c r="KK22" s="192"/>
      <c r="KL22" s="192"/>
    </row>
    <row r="23" spans="1:298" s="193" customFormat="1" ht="54" customHeight="1" x14ac:dyDescent="0.2">
      <c r="A23" s="283"/>
      <c r="B23" s="278"/>
      <c r="C23" s="283"/>
      <c r="D23" s="188" t="s">
        <v>373</v>
      </c>
      <c r="E23" s="283"/>
      <c r="F23" s="278"/>
      <c r="G23" s="283"/>
      <c r="H23" s="283"/>
      <c r="I23" s="283"/>
      <c r="J23" s="286"/>
      <c r="K23" s="283"/>
      <c r="L23" s="289"/>
      <c r="M23" s="289"/>
      <c r="N23" s="283"/>
      <c r="O23" s="200">
        <v>4</v>
      </c>
      <c r="P23" s="199"/>
      <c r="Q23" s="200" t="b">
        <f t="shared" si="0"/>
        <v>0</v>
      </c>
      <c r="R23" s="200"/>
      <c r="S23" s="200"/>
      <c r="T23" s="201" t="e">
        <f>VLOOKUP(R23&amp;S23,Hoja1!$Q$4:$R$9,2,0)</f>
        <v>#N/A</v>
      </c>
      <c r="U23" s="200"/>
      <c r="V23" s="200"/>
      <c r="W23" s="200"/>
      <c r="X23" s="201" t="b">
        <f t="shared" si="7"/>
        <v>0</v>
      </c>
      <c r="Y23" s="191" t="b">
        <f>IF(Z23&lt;=20%,'Tabla probabilidad'!$B$5,IF(Z23&lt;=40%,'Tabla probabilidad'!$B$6,IF(Z23&lt;=60%,'Tabla probabilidad'!$B$7,IF(Z23&lt;=80%,'Tabla probabilidad'!$B$8,IF(Z23&lt;=100%,'Tabla probabilidad'!$B$9)))))</f>
        <v>0</v>
      </c>
      <c r="Z23" s="191" t="b">
        <f>IF(R23="Preventivo",(J20-(J20*T23)),IF(R23="Detectivo",(J20-(J20*T23)),IF(R23="Correctivo",(J20))))</f>
        <v>0</v>
      </c>
      <c r="AA23" s="293"/>
      <c r="AB23" s="293"/>
      <c r="AC23" s="191" t="b">
        <f t="shared" si="1"/>
        <v>0</v>
      </c>
      <c r="AD23" s="191" t="b">
        <f t="shared" si="8"/>
        <v>0</v>
      </c>
      <c r="AE23" s="293"/>
      <c r="AF23" s="293"/>
      <c r="AG23" s="280"/>
      <c r="AH23" s="280"/>
      <c r="AI23" s="296"/>
      <c r="AJ23" s="280"/>
      <c r="AK23" s="280"/>
      <c r="AL23" s="280"/>
      <c r="AM23" s="299"/>
      <c r="AN23" s="283"/>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c r="GU23" s="192"/>
      <c r="GV23" s="192"/>
      <c r="GW23" s="192"/>
      <c r="GX23" s="192"/>
      <c r="GY23" s="192"/>
      <c r="GZ23" s="192"/>
      <c r="HA23" s="192"/>
      <c r="HB23" s="192"/>
      <c r="HC23" s="192"/>
      <c r="HD23" s="192"/>
      <c r="HE23" s="192"/>
      <c r="HF23" s="192"/>
      <c r="HG23" s="192"/>
      <c r="HH23" s="192"/>
      <c r="HI23" s="192"/>
      <c r="HJ23" s="192"/>
      <c r="HK23" s="192"/>
      <c r="HL23" s="192"/>
      <c r="HM23" s="192"/>
      <c r="HN23" s="192"/>
      <c r="HO23" s="192"/>
      <c r="HP23" s="192"/>
      <c r="HQ23" s="192"/>
      <c r="HR23" s="192"/>
      <c r="HS23" s="192"/>
      <c r="HT23" s="192"/>
      <c r="HU23" s="192"/>
      <c r="HV23" s="192"/>
      <c r="HW23" s="192"/>
      <c r="HX23" s="192"/>
      <c r="HY23" s="192"/>
      <c r="HZ23" s="192"/>
      <c r="IA23" s="192"/>
      <c r="IB23" s="192"/>
      <c r="IC23" s="192"/>
      <c r="ID23" s="192"/>
      <c r="IE23" s="192"/>
      <c r="IF23" s="192"/>
      <c r="IG23" s="192"/>
      <c r="IH23" s="192"/>
      <c r="II23" s="192"/>
      <c r="IJ23" s="192"/>
      <c r="IK23" s="192"/>
      <c r="IL23" s="192"/>
      <c r="IM23" s="192"/>
      <c r="IN23" s="192"/>
      <c r="IO23" s="192"/>
      <c r="IP23" s="192"/>
      <c r="IQ23" s="192"/>
      <c r="IR23" s="192"/>
      <c r="IS23" s="192"/>
      <c r="IT23" s="192"/>
      <c r="IU23" s="192"/>
      <c r="IV23" s="192"/>
      <c r="IW23" s="192"/>
      <c r="IX23" s="192"/>
      <c r="IY23" s="192"/>
      <c r="IZ23" s="192"/>
      <c r="JA23" s="192"/>
      <c r="JB23" s="192"/>
      <c r="JC23" s="192"/>
      <c r="JD23" s="192"/>
      <c r="JE23" s="192"/>
      <c r="JF23" s="192"/>
      <c r="JG23" s="192"/>
      <c r="JH23" s="192"/>
      <c r="JI23" s="192"/>
      <c r="JJ23" s="192"/>
      <c r="JK23" s="192"/>
      <c r="JL23" s="192"/>
      <c r="JM23" s="192"/>
      <c r="JN23" s="192"/>
      <c r="JO23" s="192"/>
      <c r="JP23" s="192"/>
      <c r="JQ23" s="192"/>
      <c r="JR23" s="192"/>
      <c r="JS23" s="192"/>
      <c r="JT23" s="192"/>
      <c r="JU23" s="192"/>
      <c r="JV23" s="192"/>
      <c r="JW23" s="192"/>
      <c r="JX23" s="192"/>
      <c r="JY23" s="192"/>
      <c r="JZ23" s="192"/>
      <c r="KA23" s="192"/>
      <c r="KB23" s="192"/>
      <c r="KC23" s="192"/>
      <c r="KD23" s="192"/>
      <c r="KE23" s="192"/>
      <c r="KF23" s="192"/>
      <c r="KG23" s="192"/>
      <c r="KH23" s="192"/>
      <c r="KI23" s="192"/>
      <c r="KJ23" s="192"/>
      <c r="KK23" s="192"/>
      <c r="KL23" s="192"/>
    </row>
    <row r="24" spans="1:298" s="193" customFormat="1" ht="42.75" customHeight="1" x14ac:dyDescent="0.2">
      <c r="A24" s="283"/>
      <c r="B24" s="278"/>
      <c r="C24" s="283"/>
      <c r="D24" s="188" t="s">
        <v>396</v>
      </c>
      <c r="E24" s="283"/>
      <c r="F24" s="278"/>
      <c r="G24" s="283"/>
      <c r="H24" s="283"/>
      <c r="I24" s="283"/>
      <c r="J24" s="286"/>
      <c r="K24" s="283"/>
      <c r="L24" s="289"/>
      <c r="M24" s="289"/>
      <c r="N24" s="283"/>
      <c r="O24" s="200">
        <v>5</v>
      </c>
      <c r="P24" s="199"/>
      <c r="Q24" s="200" t="b">
        <f t="shared" si="0"/>
        <v>0</v>
      </c>
      <c r="R24" s="200"/>
      <c r="S24" s="200"/>
      <c r="T24" s="201" t="e">
        <f>VLOOKUP(R24&amp;S24,Hoja1!$Q$4:$R$9,2,0)</f>
        <v>#N/A</v>
      </c>
      <c r="U24" s="200"/>
      <c r="V24" s="200"/>
      <c r="W24" s="200"/>
      <c r="X24" s="201" t="b">
        <f t="shared" si="7"/>
        <v>0</v>
      </c>
      <c r="Y24" s="191" t="b">
        <f>IF(Z24&lt;=20%,'Tabla probabilidad'!$B$5,IF(Z24&lt;=40%,'Tabla probabilidad'!$B$6,IF(Z24&lt;=60%,'Tabla probabilidad'!$B$7,IF(Z24&lt;=80%,'Tabla probabilidad'!$B$8,IF(Z24&lt;=100%,'Tabla probabilidad'!$B$9)))))</f>
        <v>0</v>
      </c>
      <c r="Z24" s="191" t="b">
        <f>IF(R24="Preventivo",(J20-(J20*T24)),IF(R24="Detectivo",(J20-(J20*T24)),IF(R24="Correctivo",(J20))))</f>
        <v>0</v>
      </c>
      <c r="AA24" s="294"/>
      <c r="AB24" s="294"/>
      <c r="AC24" s="191" t="b">
        <f t="shared" si="1"/>
        <v>0</v>
      </c>
      <c r="AD24" s="191" t="b">
        <f t="shared" si="8"/>
        <v>0</v>
      </c>
      <c r="AE24" s="294"/>
      <c r="AF24" s="294"/>
      <c r="AG24" s="281"/>
      <c r="AH24" s="281"/>
      <c r="AI24" s="303"/>
      <c r="AJ24" s="281"/>
      <c r="AK24" s="281"/>
      <c r="AL24" s="281"/>
      <c r="AM24" s="302"/>
      <c r="AN24" s="283"/>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2"/>
      <c r="HP24" s="192"/>
      <c r="HQ24" s="192"/>
      <c r="HR24" s="192"/>
      <c r="HS24" s="192"/>
      <c r="HT24" s="192"/>
      <c r="HU24" s="192"/>
      <c r="HV24" s="192"/>
      <c r="HW24" s="192"/>
      <c r="HX24" s="192"/>
      <c r="HY24" s="192"/>
      <c r="HZ24" s="192"/>
      <c r="IA24" s="192"/>
      <c r="IB24" s="192"/>
      <c r="IC24" s="192"/>
      <c r="ID24" s="192"/>
      <c r="IE24" s="192"/>
      <c r="IF24" s="192"/>
      <c r="IG24" s="192"/>
      <c r="IH24" s="192"/>
      <c r="II24" s="192"/>
      <c r="IJ24" s="192"/>
      <c r="IK24" s="192"/>
      <c r="IL24" s="192"/>
      <c r="IM24" s="192"/>
      <c r="IN24" s="192"/>
      <c r="IO24" s="192"/>
      <c r="IP24" s="192"/>
      <c r="IQ24" s="192"/>
      <c r="IR24" s="192"/>
      <c r="IS24" s="192"/>
      <c r="IT24" s="192"/>
      <c r="IU24" s="192"/>
      <c r="IV24" s="192"/>
      <c r="IW24" s="192"/>
      <c r="IX24" s="192"/>
      <c r="IY24" s="192"/>
      <c r="IZ24" s="192"/>
      <c r="JA24" s="192"/>
      <c r="JB24" s="192"/>
      <c r="JC24" s="192"/>
      <c r="JD24" s="192"/>
      <c r="JE24" s="192"/>
      <c r="JF24" s="192"/>
      <c r="JG24" s="192"/>
      <c r="JH24" s="192"/>
      <c r="JI24" s="192"/>
      <c r="JJ24" s="192"/>
      <c r="JK24" s="192"/>
      <c r="JL24" s="192"/>
      <c r="JM24" s="192"/>
      <c r="JN24" s="192"/>
      <c r="JO24" s="192"/>
      <c r="JP24" s="192"/>
      <c r="JQ24" s="192"/>
      <c r="JR24" s="192"/>
      <c r="JS24" s="192"/>
      <c r="JT24" s="192"/>
      <c r="JU24" s="192"/>
      <c r="JV24" s="192"/>
      <c r="JW24" s="192"/>
      <c r="JX24" s="192"/>
      <c r="JY24" s="192"/>
      <c r="JZ24" s="192"/>
      <c r="KA24" s="192"/>
      <c r="KB24" s="192"/>
      <c r="KC24" s="192"/>
      <c r="KD24" s="192"/>
      <c r="KE24" s="192"/>
      <c r="KF24" s="192"/>
      <c r="KG24" s="192"/>
      <c r="KH24" s="192"/>
      <c r="KI24" s="192"/>
      <c r="KJ24" s="192"/>
      <c r="KK24" s="192"/>
      <c r="KL24" s="192"/>
    </row>
    <row r="25" spans="1:298" s="193" customFormat="1" ht="101.25" customHeight="1" x14ac:dyDescent="0.2">
      <c r="A25" s="283">
        <v>4</v>
      </c>
      <c r="B25" s="279" t="s">
        <v>386</v>
      </c>
      <c r="C25" s="283" t="s">
        <v>287</v>
      </c>
      <c r="D25" s="188" t="s">
        <v>397</v>
      </c>
      <c r="E25" s="283" t="s">
        <v>453</v>
      </c>
      <c r="F25" s="279" t="s">
        <v>454</v>
      </c>
      <c r="G25" s="283" t="s">
        <v>288</v>
      </c>
      <c r="H25" s="283">
        <v>24</v>
      </c>
      <c r="I25" s="283" t="str">
        <f>IF(H25&lt;=2,'Tabla probabilidad'!$B$5,IF(H25&lt;=24,'Tabla probabilidad'!$B$6,IF(H25&lt;=500,'Tabla probabilidad'!$B$7,IF(H25&lt;=5000,'Tabla probabilidad'!$B$8,IF(H25&gt;5000,'Tabla probabilidad'!$B$9)))))</f>
        <v>Baja</v>
      </c>
      <c r="J25" s="286">
        <f>IF(H25&lt;=2,'Tabla probabilidad'!$D$5,IF(H25&lt;=24,'Tabla probabilidad'!$D$6,IF(H25&lt;=500,'Tabla probabilidad'!$D$7,IF(H25&lt;=5000,'Tabla probabilidad'!$D$8,IF(H25&gt;5000,'Tabla probabilidad'!$D$9)))))</f>
        <v>0.4</v>
      </c>
      <c r="K25" s="283" t="s">
        <v>276</v>
      </c>
      <c r="L25" s="283"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Menor</v>
      </c>
      <c r="M25" s="283"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40%</v>
      </c>
      <c r="N25" s="283" t="str">
        <f>VLOOKUP((I25&amp;L25),Hoja1!$B$4:$C$28,2,0)</f>
        <v>Moderado</v>
      </c>
      <c r="O25" s="177">
        <v>1</v>
      </c>
      <c r="P25" s="188" t="s">
        <v>403</v>
      </c>
      <c r="Q25" s="190" t="str">
        <f t="shared" si="0"/>
        <v>Probabilidad</v>
      </c>
      <c r="R25" s="190" t="s">
        <v>51</v>
      </c>
      <c r="S25" s="190" t="s">
        <v>56</v>
      </c>
      <c r="T25" s="191">
        <f>VLOOKUP(R25&amp;S25,Hoja1!$Q$4:$R$9,2,0)</f>
        <v>0.45</v>
      </c>
      <c r="U25" s="190" t="s">
        <v>58</v>
      </c>
      <c r="V25" s="190" t="s">
        <v>61</v>
      </c>
      <c r="W25" s="190" t="s">
        <v>64</v>
      </c>
      <c r="X25" s="191">
        <f>IF(Q25="Probabilidad",($J$25*T25),IF(Q25="Impacto"," "))</f>
        <v>0.18000000000000002</v>
      </c>
      <c r="Y25" s="191" t="str">
        <f>IF(Z25&lt;=20%,'Tabla probabilidad'!$B$5,IF(Z25&lt;=40%,'Tabla probabilidad'!$B$6,IF(Z25&lt;=60%,'Tabla probabilidad'!$B$7,IF(Z25&lt;=80%,'Tabla probabilidad'!$B$8,IF(Z25&lt;=100%,'Tabla probabilidad'!$B$9)))))</f>
        <v>Baja</v>
      </c>
      <c r="Z25" s="191">
        <f>IF(R25="Preventivo",(J25-(J25*T25)),IF(R25="Detectivo",(J25-(J25*T25)),IF(R25="Correctivo",(J25))))</f>
        <v>0.22</v>
      </c>
      <c r="AA25" s="292" t="str">
        <f>IF(AB25&lt;=20%,'Tabla probabilidad'!$B$5,IF(AB25&lt;=40%,'Tabla probabilidad'!$B$6,IF(AB25&lt;=60%,'Tabla probabilidad'!$B$7,IF(AB25&lt;=80%,'Tabla probabilidad'!$B$8,IF(AB25&lt;=100%,'Tabla probabilidad'!$B$9)))))</f>
        <v>Baja</v>
      </c>
      <c r="AB25" s="292">
        <f>AVERAGE(Z25:Z29)</f>
        <v>0.22</v>
      </c>
      <c r="AC25" s="191" t="str">
        <f t="shared" si="1"/>
        <v>Menor</v>
      </c>
      <c r="AD25" s="191">
        <f>IF(Q25="Probabilidad",(($M$25-0)),IF(Q25="Impacto",($M$25-($M$25*T25))))</f>
        <v>0.4</v>
      </c>
      <c r="AE25" s="292" t="str">
        <f>IF(AF25&lt;=20%,"Leve",IF(AF25&lt;=40%,"Menor",IF(AF25&lt;=60%,"Moderado",IF(AF25&lt;=80%,"Mayor",IF(AF25&lt;=100%,"Catastrófico")))))</f>
        <v>Menor</v>
      </c>
      <c r="AF25" s="292">
        <f>AVERAGE(AD25:AD29)</f>
        <v>0.4</v>
      </c>
      <c r="AG25" s="282" t="str">
        <f>VLOOKUP(AA25&amp;AE25,Hoja1!$B$4:$C$28,2,0)</f>
        <v>Moderado</v>
      </c>
      <c r="AH25" s="282" t="s">
        <v>272</v>
      </c>
      <c r="AI25" s="295" t="s">
        <v>426</v>
      </c>
      <c r="AJ25" s="282" t="s">
        <v>406</v>
      </c>
      <c r="AK25" s="291">
        <v>44228</v>
      </c>
      <c r="AL25" s="291">
        <v>44561</v>
      </c>
      <c r="AM25" s="298"/>
      <c r="AN25" s="283" t="s">
        <v>171</v>
      </c>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c r="HM25" s="192"/>
      <c r="HN25" s="192"/>
      <c r="HO25" s="192"/>
      <c r="HP25" s="192"/>
      <c r="HQ25" s="192"/>
      <c r="HR25" s="192"/>
      <c r="HS25" s="192"/>
      <c r="HT25" s="192"/>
      <c r="HU25" s="192"/>
      <c r="HV25" s="192"/>
      <c r="HW25" s="192"/>
      <c r="HX25" s="192"/>
      <c r="HY25" s="192"/>
      <c r="HZ25" s="192"/>
      <c r="IA25" s="192"/>
      <c r="IB25" s="192"/>
      <c r="IC25" s="192"/>
      <c r="ID25" s="192"/>
      <c r="IE25" s="192"/>
      <c r="IF25" s="192"/>
      <c r="IG25" s="192"/>
      <c r="IH25" s="192"/>
      <c r="II25" s="192"/>
      <c r="IJ25" s="192"/>
      <c r="IK25" s="192"/>
      <c r="IL25" s="192"/>
      <c r="IM25" s="192"/>
      <c r="IN25" s="192"/>
      <c r="IO25" s="192"/>
      <c r="IP25" s="192"/>
      <c r="IQ25" s="192"/>
      <c r="IR25" s="192"/>
      <c r="IS25" s="192"/>
      <c r="IT25" s="192"/>
      <c r="IU25" s="192"/>
      <c r="IV25" s="192"/>
      <c r="IW25" s="192"/>
      <c r="IX25" s="192"/>
      <c r="IY25" s="192"/>
      <c r="IZ25" s="192"/>
      <c r="JA25" s="192"/>
      <c r="JB25" s="192"/>
      <c r="JC25" s="192"/>
      <c r="JD25" s="192"/>
      <c r="JE25" s="192"/>
      <c r="JF25" s="192"/>
      <c r="JG25" s="192"/>
      <c r="JH25" s="192"/>
      <c r="JI25" s="192"/>
      <c r="JJ25" s="192"/>
      <c r="JK25" s="192"/>
      <c r="JL25" s="192"/>
      <c r="JM25" s="192"/>
      <c r="JN25" s="192"/>
      <c r="JO25" s="192"/>
      <c r="JP25" s="192"/>
      <c r="JQ25" s="192"/>
      <c r="JR25" s="192"/>
      <c r="JS25" s="192"/>
      <c r="JT25" s="192"/>
      <c r="JU25" s="192"/>
      <c r="JV25" s="192"/>
      <c r="JW25" s="192"/>
      <c r="JX25" s="192"/>
      <c r="JY25" s="192"/>
      <c r="JZ25" s="192"/>
      <c r="KA25" s="192"/>
      <c r="KB25" s="192"/>
      <c r="KC25" s="192"/>
      <c r="KD25" s="192"/>
      <c r="KE25" s="192"/>
      <c r="KF25" s="192"/>
      <c r="KG25" s="192"/>
      <c r="KH25" s="192"/>
      <c r="KI25" s="192"/>
      <c r="KJ25" s="192"/>
      <c r="KK25" s="192"/>
      <c r="KL25" s="192"/>
    </row>
    <row r="26" spans="1:298" s="193" customFormat="1" ht="63.75" x14ac:dyDescent="0.2">
      <c r="A26" s="283"/>
      <c r="B26" s="279"/>
      <c r="C26" s="283"/>
      <c r="D26" s="188" t="s">
        <v>369</v>
      </c>
      <c r="E26" s="283"/>
      <c r="F26" s="279"/>
      <c r="G26" s="283"/>
      <c r="H26" s="283"/>
      <c r="I26" s="283"/>
      <c r="J26" s="286"/>
      <c r="K26" s="283"/>
      <c r="L26" s="283"/>
      <c r="M26" s="283"/>
      <c r="N26" s="283"/>
      <c r="O26" s="200">
        <v>2</v>
      </c>
      <c r="P26" s="199"/>
      <c r="Q26" s="200" t="b">
        <f t="shared" si="0"/>
        <v>0</v>
      </c>
      <c r="R26" s="200"/>
      <c r="S26" s="200"/>
      <c r="T26" s="201" t="e">
        <f>VLOOKUP(R26&amp;S26,Hoja1!$Q$4:$R$9,2,0)</f>
        <v>#N/A</v>
      </c>
      <c r="U26" s="200"/>
      <c r="V26" s="200"/>
      <c r="W26" s="200"/>
      <c r="X26" s="201" t="b">
        <f t="shared" ref="X26:X28" si="9">IF(Q26="Probabilidad",($J$25*T26),IF(Q26="Impacto"," "))</f>
        <v>0</v>
      </c>
      <c r="Y26" s="191" t="b">
        <f>IF(Z26&lt;=20%,'Tabla probabilidad'!$B$5,IF(Z26&lt;=40%,'Tabla probabilidad'!$B$6,IF(Z26&lt;=60%,'Tabla probabilidad'!$B$7,IF(Z26&lt;=80%,'Tabla probabilidad'!$B$8,IF(Z26&lt;=100%,'Tabla probabilidad'!$B$9)))))</f>
        <v>0</v>
      </c>
      <c r="Z26" s="191" t="b">
        <f t="shared" ref="Z26:Z28" si="10">IF(R26="Preventivo",(J22-(J22*T26)),IF(R26="Detectivo",(J22-(J22*T26)),IF(R26="Correctivo",(J22))))</f>
        <v>0</v>
      </c>
      <c r="AA26" s="293"/>
      <c r="AB26" s="293"/>
      <c r="AC26" s="191"/>
      <c r="AD26" s="191"/>
      <c r="AE26" s="293"/>
      <c r="AF26" s="293"/>
      <c r="AG26" s="280"/>
      <c r="AH26" s="280"/>
      <c r="AI26" s="296"/>
      <c r="AJ26" s="280"/>
      <c r="AK26" s="297"/>
      <c r="AL26" s="297"/>
      <c r="AM26" s="299"/>
      <c r="AN26" s="283"/>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c r="HM26" s="192"/>
      <c r="HN26" s="192"/>
      <c r="HO26" s="192"/>
      <c r="HP26" s="192"/>
      <c r="HQ26" s="192"/>
      <c r="HR26" s="192"/>
      <c r="HS26" s="192"/>
      <c r="HT26" s="192"/>
      <c r="HU26" s="192"/>
      <c r="HV26" s="192"/>
      <c r="HW26" s="192"/>
      <c r="HX26" s="192"/>
      <c r="HY26" s="192"/>
      <c r="HZ26" s="192"/>
      <c r="IA26" s="192"/>
      <c r="IB26" s="192"/>
      <c r="IC26" s="192"/>
      <c r="ID26" s="192"/>
      <c r="IE26" s="192"/>
      <c r="IF26" s="192"/>
      <c r="IG26" s="192"/>
      <c r="IH26" s="192"/>
      <c r="II26" s="192"/>
      <c r="IJ26" s="192"/>
      <c r="IK26" s="192"/>
      <c r="IL26" s="192"/>
      <c r="IM26" s="192"/>
      <c r="IN26" s="192"/>
      <c r="IO26" s="192"/>
      <c r="IP26" s="192"/>
      <c r="IQ26" s="192"/>
      <c r="IR26" s="192"/>
      <c r="IS26" s="192"/>
      <c r="IT26" s="192"/>
      <c r="IU26" s="192"/>
      <c r="IV26" s="192"/>
      <c r="IW26" s="192"/>
      <c r="IX26" s="192"/>
      <c r="IY26" s="192"/>
      <c r="IZ26" s="192"/>
      <c r="JA26" s="192"/>
      <c r="JB26" s="192"/>
      <c r="JC26" s="192"/>
      <c r="JD26" s="192"/>
      <c r="JE26" s="192"/>
      <c r="JF26" s="192"/>
      <c r="JG26" s="192"/>
      <c r="JH26" s="192"/>
      <c r="JI26" s="192"/>
      <c r="JJ26" s="192"/>
      <c r="JK26" s="192"/>
      <c r="JL26" s="192"/>
      <c r="JM26" s="192"/>
      <c r="JN26" s="192"/>
      <c r="JO26" s="192"/>
      <c r="JP26" s="192"/>
      <c r="JQ26" s="192"/>
      <c r="JR26" s="192"/>
      <c r="JS26" s="192"/>
      <c r="JT26" s="192"/>
      <c r="JU26" s="192"/>
      <c r="JV26" s="192"/>
      <c r="JW26" s="192"/>
      <c r="JX26" s="192"/>
      <c r="JY26" s="192"/>
      <c r="JZ26" s="192"/>
      <c r="KA26" s="192"/>
      <c r="KB26" s="192"/>
      <c r="KC26" s="192"/>
      <c r="KD26" s="192"/>
      <c r="KE26" s="192"/>
      <c r="KF26" s="192"/>
      <c r="KG26" s="192"/>
      <c r="KH26" s="192"/>
      <c r="KI26" s="192"/>
      <c r="KJ26" s="192"/>
      <c r="KK26" s="192"/>
      <c r="KL26" s="192"/>
    </row>
    <row r="27" spans="1:298" s="193" customFormat="1" ht="12.75" x14ac:dyDescent="0.2">
      <c r="A27" s="283"/>
      <c r="B27" s="279"/>
      <c r="C27" s="283"/>
      <c r="D27" s="188"/>
      <c r="E27" s="283"/>
      <c r="F27" s="279"/>
      <c r="G27" s="283"/>
      <c r="H27" s="283"/>
      <c r="I27" s="283"/>
      <c r="J27" s="286"/>
      <c r="K27" s="283"/>
      <c r="L27" s="283"/>
      <c r="M27" s="283"/>
      <c r="N27" s="283"/>
      <c r="O27" s="200">
        <v>3</v>
      </c>
      <c r="P27" s="199"/>
      <c r="Q27" s="200" t="b">
        <f t="shared" si="0"/>
        <v>0</v>
      </c>
      <c r="R27" s="200"/>
      <c r="S27" s="200"/>
      <c r="T27" s="201" t="e">
        <f>VLOOKUP(R27&amp;S27,Hoja1!$Q$4:$R$9,2,0)</f>
        <v>#N/A</v>
      </c>
      <c r="U27" s="200"/>
      <c r="V27" s="200"/>
      <c r="W27" s="200"/>
      <c r="X27" s="201" t="b">
        <f t="shared" si="9"/>
        <v>0</v>
      </c>
      <c r="Y27" s="191" t="b">
        <f>IF(Z27&lt;=20%,'Tabla probabilidad'!$B$5,IF(Z27&lt;=40%,'Tabla probabilidad'!$B$6,IF(Z27&lt;=60%,'Tabla probabilidad'!$B$7,IF(Z27&lt;=80%,'Tabla probabilidad'!$B$8,IF(Z27&lt;=100%,'Tabla probabilidad'!$B$9)))))</f>
        <v>0</v>
      </c>
      <c r="Z27" s="191" t="b">
        <f t="shared" si="10"/>
        <v>0</v>
      </c>
      <c r="AA27" s="293"/>
      <c r="AB27" s="293"/>
      <c r="AC27" s="191"/>
      <c r="AD27" s="191"/>
      <c r="AE27" s="293"/>
      <c r="AF27" s="293"/>
      <c r="AG27" s="280"/>
      <c r="AH27" s="280"/>
      <c r="AI27" s="296"/>
      <c r="AJ27" s="280"/>
      <c r="AK27" s="297"/>
      <c r="AL27" s="297"/>
      <c r="AM27" s="299"/>
      <c r="AN27" s="283"/>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2"/>
      <c r="HP27" s="192"/>
      <c r="HQ27" s="192"/>
      <c r="HR27" s="192"/>
      <c r="HS27" s="192"/>
      <c r="HT27" s="192"/>
      <c r="HU27" s="192"/>
      <c r="HV27" s="192"/>
      <c r="HW27" s="192"/>
      <c r="HX27" s="192"/>
      <c r="HY27" s="192"/>
      <c r="HZ27" s="192"/>
      <c r="IA27" s="192"/>
      <c r="IB27" s="192"/>
      <c r="IC27" s="192"/>
      <c r="ID27" s="192"/>
      <c r="IE27" s="192"/>
      <c r="IF27" s="192"/>
      <c r="IG27" s="192"/>
      <c r="IH27" s="192"/>
      <c r="II27" s="192"/>
      <c r="IJ27" s="192"/>
      <c r="IK27" s="192"/>
      <c r="IL27" s="192"/>
      <c r="IM27" s="192"/>
      <c r="IN27" s="192"/>
      <c r="IO27" s="192"/>
      <c r="IP27" s="192"/>
      <c r="IQ27" s="192"/>
      <c r="IR27" s="192"/>
      <c r="IS27" s="192"/>
      <c r="IT27" s="192"/>
      <c r="IU27" s="192"/>
      <c r="IV27" s="192"/>
      <c r="IW27" s="192"/>
      <c r="IX27" s="192"/>
      <c r="IY27" s="192"/>
      <c r="IZ27" s="192"/>
      <c r="JA27" s="192"/>
      <c r="JB27" s="192"/>
      <c r="JC27" s="192"/>
      <c r="JD27" s="192"/>
      <c r="JE27" s="192"/>
      <c r="JF27" s="192"/>
      <c r="JG27" s="192"/>
      <c r="JH27" s="192"/>
      <c r="JI27" s="192"/>
      <c r="JJ27" s="192"/>
      <c r="JK27" s="192"/>
      <c r="JL27" s="192"/>
      <c r="JM27" s="192"/>
      <c r="JN27" s="192"/>
      <c r="JO27" s="192"/>
      <c r="JP27" s="192"/>
      <c r="JQ27" s="192"/>
      <c r="JR27" s="192"/>
      <c r="JS27" s="192"/>
      <c r="JT27" s="192"/>
      <c r="JU27" s="192"/>
      <c r="JV27" s="192"/>
      <c r="JW27" s="192"/>
      <c r="JX27" s="192"/>
      <c r="JY27" s="192"/>
      <c r="JZ27" s="192"/>
      <c r="KA27" s="192"/>
      <c r="KB27" s="192"/>
      <c r="KC27" s="192"/>
      <c r="KD27" s="192"/>
      <c r="KE27" s="192"/>
      <c r="KF27" s="192"/>
      <c r="KG27" s="192"/>
      <c r="KH27" s="192"/>
      <c r="KI27" s="192"/>
      <c r="KJ27" s="192"/>
      <c r="KK27" s="192"/>
      <c r="KL27" s="192"/>
    </row>
    <row r="28" spans="1:298" s="193" customFormat="1" ht="12.75" x14ac:dyDescent="0.2">
      <c r="A28" s="283"/>
      <c r="B28" s="279"/>
      <c r="C28" s="283"/>
      <c r="D28" s="188"/>
      <c r="E28" s="283"/>
      <c r="F28" s="279"/>
      <c r="G28" s="283"/>
      <c r="H28" s="283"/>
      <c r="I28" s="283"/>
      <c r="J28" s="286"/>
      <c r="K28" s="283"/>
      <c r="L28" s="283"/>
      <c r="M28" s="283"/>
      <c r="N28" s="283"/>
      <c r="O28" s="200">
        <v>4</v>
      </c>
      <c r="P28" s="199"/>
      <c r="Q28" s="200" t="b">
        <f t="shared" si="0"/>
        <v>0</v>
      </c>
      <c r="R28" s="200"/>
      <c r="S28" s="200"/>
      <c r="T28" s="201" t="e">
        <f>VLOOKUP(R28&amp;S28,Hoja1!$Q$4:$R$9,2,0)</f>
        <v>#N/A</v>
      </c>
      <c r="U28" s="200"/>
      <c r="V28" s="200"/>
      <c r="W28" s="200"/>
      <c r="X28" s="201" t="b">
        <f t="shared" si="9"/>
        <v>0</v>
      </c>
      <c r="Y28" s="191" t="b">
        <f>IF(Z28&lt;=20%,'Tabla probabilidad'!$B$5,IF(Z28&lt;=40%,'Tabla probabilidad'!$B$6,IF(Z28&lt;=60%,'Tabla probabilidad'!$B$7,IF(Z28&lt;=80%,'Tabla probabilidad'!$B$8,IF(Z28&lt;=100%,'Tabla probabilidad'!$B$9)))))</f>
        <v>0</v>
      </c>
      <c r="Z28" s="191" t="b">
        <f t="shared" si="10"/>
        <v>0</v>
      </c>
      <c r="AA28" s="293"/>
      <c r="AB28" s="293"/>
      <c r="AC28" s="191"/>
      <c r="AD28" s="191"/>
      <c r="AE28" s="293"/>
      <c r="AF28" s="293"/>
      <c r="AG28" s="280"/>
      <c r="AH28" s="280"/>
      <c r="AI28" s="296"/>
      <c r="AJ28" s="280"/>
      <c r="AK28" s="297"/>
      <c r="AL28" s="297"/>
      <c r="AM28" s="299"/>
      <c r="AN28" s="283"/>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c r="IU28" s="192"/>
      <c r="IV28" s="192"/>
      <c r="IW28" s="192"/>
      <c r="IX28" s="192"/>
      <c r="IY28" s="192"/>
      <c r="IZ28" s="192"/>
      <c r="JA28" s="192"/>
      <c r="JB28" s="192"/>
      <c r="JC28" s="192"/>
      <c r="JD28" s="192"/>
      <c r="JE28" s="192"/>
      <c r="JF28" s="192"/>
      <c r="JG28" s="192"/>
      <c r="JH28" s="192"/>
      <c r="JI28" s="192"/>
      <c r="JJ28" s="192"/>
      <c r="JK28" s="192"/>
      <c r="JL28" s="192"/>
      <c r="JM28" s="192"/>
      <c r="JN28" s="192"/>
      <c r="JO28" s="192"/>
      <c r="JP28" s="192"/>
      <c r="JQ28" s="192"/>
      <c r="JR28" s="192"/>
      <c r="JS28" s="192"/>
      <c r="JT28" s="192"/>
      <c r="JU28" s="192"/>
      <c r="JV28" s="192"/>
      <c r="JW28" s="192"/>
      <c r="JX28" s="192"/>
      <c r="JY28" s="192"/>
      <c r="JZ28" s="192"/>
      <c r="KA28" s="192"/>
      <c r="KB28" s="192"/>
      <c r="KC28" s="192"/>
      <c r="KD28" s="192"/>
      <c r="KE28" s="192"/>
      <c r="KF28" s="192"/>
      <c r="KG28" s="192"/>
      <c r="KH28" s="192"/>
      <c r="KI28" s="192"/>
      <c r="KJ28" s="192"/>
      <c r="KK28" s="192"/>
      <c r="KL28" s="192"/>
    </row>
    <row r="29" spans="1:298" s="193" customFormat="1" ht="12.75" x14ac:dyDescent="0.2">
      <c r="A29" s="283"/>
      <c r="B29" s="279"/>
      <c r="C29" s="283"/>
      <c r="D29" s="188"/>
      <c r="E29" s="283"/>
      <c r="F29" s="279"/>
      <c r="G29" s="283"/>
      <c r="H29" s="283"/>
      <c r="I29" s="283"/>
      <c r="J29" s="286"/>
      <c r="K29" s="283"/>
      <c r="L29" s="289"/>
      <c r="M29" s="289"/>
      <c r="N29" s="283"/>
      <c r="O29" s="200">
        <v>5</v>
      </c>
      <c r="P29" s="199"/>
      <c r="Q29" s="200" t="b">
        <f t="shared" si="0"/>
        <v>0</v>
      </c>
      <c r="R29" s="200"/>
      <c r="S29" s="200"/>
      <c r="T29" s="201" t="e">
        <f>VLOOKUP(R29&amp;S29,Hoja1!$Q$4:$R$9,2,0)</f>
        <v>#N/A</v>
      </c>
      <c r="U29" s="200"/>
      <c r="V29" s="200"/>
      <c r="W29" s="200"/>
      <c r="X29" s="201" t="b">
        <f t="shared" ref="X29" si="11">IF(Q29="Probabilidad",($J$25*T29),IF(Q29="Impacto"," "))</f>
        <v>0</v>
      </c>
      <c r="Y29" s="191" t="b">
        <f>IF(Z29&lt;=20%,'Tabla probabilidad'!$B$5,IF(Z29&lt;=40%,'Tabla probabilidad'!$B$6,IF(Z29&lt;=60%,'Tabla probabilidad'!$B$7,IF(Z29&lt;=80%,'Tabla probabilidad'!$B$8,IF(Z29&lt;=100%,'Tabla probabilidad'!$B$9)))))</f>
        <v>0</v>
      </c>
      <c r="Z29" s="191" t="b">
        <f>IF(R29="Preventivo",(J25-(J25*T29)),IF(R29="Detectivo",(J25-(J25*T29)),IF(R29="Correctivo",(J25))))</f>
        <v>0</v>
      </c>
      <c r="AA29" s="293"/>
      <c r="AB29" s="293"/>
      <c r="AC29" s="191" t="b">
        <f t="shared" si="1"/>
        <v>0</v>
      </c>
      <c r="AD29" s="191" t="b">
        <f t="shared" ref="AD29" si="12">IF(Q29="Probabilidad",(($M$25-0)),IF(Q29="Impacto",($M$25-($M$25*T29))))</f>
        <v>0</v>
      </c>
      <c r="AE29" s="293"/>
      <c r="AF29" s="293"/>
      <c r="AG29" s="280"/>
      <c r="AH29" s="280"/>
      <c r="AI29" s="296"/>
      <c r="AJ29" s="280"/>
      <c r="AK29" s="280"/>
      <c r="AL29" s="280"/>
      <c r="AM29" s="299"/>
      <c r="AN29" s="283"/>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2"/>
      <c r="HP29" s="192"/>
      <c r="HQ29" s="192"/>
      <c r="HR29" s="192"/>
      <c r="HS29" s="192"/>
      <c r="HT29" s="192"/>
      <c r="HU29" s="192"/>
      <c r="HV29" s="192"/>
      <c r="HW29" s="192"/>
      <c r="HX29" s="192"/>
      <c r="HY29" s="192"/>
      <c r="HZ29" s="192"/>
      <c r="IA29" s="192"/>
      <c r="IB29" s="192"/>
      <c r="IC29" s="192"/>
      <c r="ID29" s="192"/>
      <c r="IE29" s="192"/>
      <c r="IF29" s="192"/>
      <c r="IG29" s="192"/>
      <c r="IH29" s="192"/>
      <c r="II29" s="192"/>
      <c r="IJ29" s="192"/>
      <c r="IK29" s="192"/>
      <c r="IL29" s="192"/>
      <c r="IM29" s="192"/>
      <c r="IN29" s="192"/>
      <c r="IO29" s="192"/>
      <c r="IP29" s="192"/>
      <c r="IQ29" s="192"/>
      <c r="IR29" s="192"/>
      <c r="IS29" s="192"/>
      <c r="IT29" s="192"/>
      <c r="IU29" s="192"/>
      <c r="IV29" s="192"/>
      <c r="IW29" s="192"/>
      <c r="IX29" s="192"/>
      <c r="IY29" s="192"/>
      <c r="IZ29" s="192"/>
      <c r="JA29" s="192"/>
      <c r="JB29" s="192"/>
      <c r="JC29" s="192"/>
      <c r="JD29" s="192"/>
      <c r="JE29" s="192"/>
      <c r="JF29" s="192"/>
      <c r="JG29" s="192"/>
      <c r="JH29" s="192"/>
      <c r="JI29" s="192"/>
      <c r="JJ29" s="192"/>
      <c r="JK29" s="192"/>
      <c r="JL29" s="192"/>
      <c r="JM29" s="192"/>
      <c r="JN29" s="192"/>
      <c r="JO29" s="192"/>
      <c r="JP29" s="192"/>
      <c r="JQ29" s="192"/>
      <c r="JR29" s="192"/>
      <c r="JS29" s="192"/>
      <c r="JT29" s="192"/>
      <c r="JU29" s="192"/>
      <c r="JV29" s="192"/>
      <c r="JW29" s="192"/>
      <c r="JX29" s="192"/>
      <c r="JY29" s="192"/>
      <c r="JZ29" s="192"/>
      <c r="KA29" s="192"/>
      <c r="KB29" s="192"/>
      <c r="KC29" s="192"/>
      <c r="KD29" s="192"/>
      <c r="KE29" s="192"/>
      <c r="KF29" s="192"/>
      <c r="KG29" s="192"/>
      <c r="KH29" s="192"/>
      <c r="KI29" s="192"/>
      <c r="KJ29" s="192"/>
      <c r="KK29" s="192"/>
      <c r="KL29" s="192"/>
    </row>
    <row r="30" spans="1:298" s="193" customFormat="1" ht="55.5" customHeight="1" x14ac:dyDescent="0.2">
      <c r="A30" s="283">
        <v>5</v>
      </c>
      <c r="B30" s="279" t="s">
        <v>408</v>
      </c>
      <c r="C30" s="283" t="s">
        <v>350</v>
      </c>
      <c r="D30" s="188" t="s">
        <v>455</v>
      </c>
      <c r="E30" s="283" t="s">
        <v>313</v>
      </c>
      <c r="F30" s="279" t="s">
        <v>456</v>
      </c>
      <c r="G30" s="283" t="s">
        <v>320</v>
      </c>
      <c r="H30" s="283">
        <v>55</v>
      </c>
      <c r="I30" s="283" t="str">
        <f>IF(H30&lt;=2,'Tabla probabilidad'!$B$5,IF(H30&lt;=24,'Tabla probabilidad'!$B$6,IF(H30&lt;=500,'Tabla probabilidad'!$B$7,IF(H30&lt;=5000,'Tabla probabilidad'!$B$8,IF(H30&gt;5000,'Tabla probabilidad'!$B$9)))))</f>
        <v>Media</v>
      </c>
      <c r="J30" s="286">
        <f>IF(H30&lt;=2,'Tabla probabilidad'!$D$5,IF(H30&lt;=24,'Tabla probabilidad'!$D$6,IF(H30&lt;=500,'Tabla probabilidad'!$D$7,IF(H30&lt;=5000,'Tabla probabilidad'!$D$8,IF(H30&gt;5000,'Tabla probabilidad'!$D$9)))))</f>
        <v>0.6</v>
      </c>
      <c r="K30" s="283" t="s">
        <v>307</v>
      </c>
      <c r="L30" s="283"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283"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283" t="str">
        <f>VLOOKUP((I30&amp;L30),Hoja1!$B$4:$C$28,2,0)</f>
        <v>Moderado</v>
      </c>
      <c r="O30" s="177">
        <v>1</v>
      </c>
      <c r="P30" s="188" t="s">
        <v>457</v>
      </c>
      <c r="Q30" s="190" t="str">
        <f t="shared" si="0"/>
        <v>Probabilidad</v>
      </c>
      <c r="R30" s="190" t="s">
        <v>51</v>
      </c>
      <c r="S30" s="190" t="s">
        <v>56</v>
      </c>
      <c r="T30" s="191">
        <f>VLOOKUP(R30&amp;S30,Hoja1!$Q$4:$R$9,2,0)</f>
        <v>0.45</v>
      </c>
      <c r="U30" s="190" t="s">
        <v>58</v>
      </c>
      <c r="V30" s="190" t="s">
        <v>61</v>
      </c>
      <c r="W30" s="190" t="s">
        <v>64</v>
      </c>
      <c r="X30" s="191">
        <f>IF(Q30="Probabilidad",($J$30*T30),IF(Q30="Impacto"," "))</f>
        <v>0.27</v>
      </c>
      <c r="Y30" s="191" t="str">
        <f>IF(Z30&lt;=20%,'Tabla probabilidad'!$B$5,IF(Z30&lt;=40%,'Tabla probabilidad'!$B$6,IF(Z30&lt;=60%,'Tabla probabilidad'!$B$7,IF(Z30&lt;=80%,'Tabla probabilidad'!$B$8,IF(Z30&lt;=100%,'Tabla probabilidad'!$B$9)))))</f>
        <v>Baja</v>
      </c>
      <c r="Z30" s="191">
        <f>IF(R30="Preventivo",(J30-(J30*T30)),IF(R30="Detectivo",(J30-(J30*T30)),IF(R30="Correctivo",(J30))))</f>
        <v>0.32999999999999996</v>
      </c>
      <c r="AA30" s="286" t="str">
        <f>IF(AB30&lt;=20%,'Tabla probabilidad'!$B$5,IF(AB30&lt;=40%,'Tabla probabilidad'!$B$6,IF(AB30&lt;=60%,'Tabla probabilidad'!$B$7,IF(AB30&lt;=80%,'Tabla probabilidad'!$B$8,IF(AB30&lt;=100%,'Tabla probabilidad'!$B$9)))))</f>
        <v>Baja</v>
      </c>
      <c r="AB30" s="286">
        <f>AVERAGE(Z30:Z34)</f>
        <v>0.32999999999999996</v>
      </c>
      <c r="AC30" s="191" t="str">
        <f t="shared" si="1"/>
        <v>Leve</v>
      </c>
      <c r="AD30" s="191">
        <f>IF(Q30="Probabilidad",(($M$30-0)),IF(Q30="Impacto",($M$30-($M$30*T30))))</f>
        <v>0.2</v>
      </c>
      <c r="AE30" s="286" t="str">
        <f>IF(AF30&lt;=20%,"Leve",IF(AF30&lt;=40%,"Menor",IF(AF30&lt;=60%,"Moderado",IF(AF30&lt;=80%,"Mayor",IF(AF30&lt;=100%,"Catastrófico")))))</f>
        <v>Leve</v>
      </c>
      <c r="AF30" s="286">
        <f>AVERAGE(AD30:AD34)</f>
        <v>0.2</v>
      </c>
      <c r="AG30" s="283" t="str">
        <f>VLOOKUP(AA30&amp;AE30,Hoja1!$B$4:$C$28,2,0)</f>
        <v>Bajo</v>
      </c>
      <c r="AH30" s="283" t="s">
        <v>269</v>
      </c>
      <c r="AI30" s="288"/>
      <c r="AJ30" s="283"/>
      <c r="AK30" s="291"/>
      <c r="AL30" s="291"/>
      <c r="AM30" s="283"/>
      <c r="AN30" s="283"/>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2"/>
      <c r="HO30" s="192"/>
      <c r="HP30" s="192"/>
      <c r="HQ30" s="192"/>
      <c r="HR30" s="192"/>
      <c r="HS30" s="192"/>
      <c r="HT30" s="192"/>
      <c r="HU30" s="192"/>
      <c r="HV30" s="192"/>
      <c r="HW30" s="192"/>
      <c r="HX30" s="192"/>
      <c r="HY30" s="192"/>
      <c r="HZ30" s="192"/>
      <c r="IA30" s="192"/>
      <c r="IB30" s="192"/>
      <c r="IC30" s="192"/>
      <c r="ID30" s="192"/>
      <c r="IE30" s="192"/>
      <c r="IF30" s="192"/>
      <c r="IG30" s="192"/>
      <c r="IH30" s="192"/>
      <c r="II30" s="192"/>
      <c r="IJ30" s="192"/>
      <c r="IK30" s="192"/>
      <c r="IL30" s="192"/>
      <c r="IM30" s="192"/>
      <c r="IN30" s="192"/>
      <c r="IO30" s="192"/>
      <c r="IP30" s="192"/>
      <c r="IQ30" s="192"/>
      <c r="IR30" s="192"/>
      <c r="IS30" s="192"/>
      <c r="IT30" s="192"/>
      <c r="IU30" s="192"/>
      <c r="IV30" s="192"/>
      <c r="IW30" s="192"/>
      <c r="IX30" s="192"/>
      <c r="IY30" s="192"/>
      <c r="IZ30" s="192"/>
      <c r="JA30" s="192"/>
      <c r="JB30" s="192"/>
      <c r="JC30" s="192"/>
      <c r="JD30" s="192"/>
      <c r="JE30" s="192"/>
      <c r="JF30" s="192"/>
      <c r="JG30" s="192"/>
      <c r="JH30" s="192"/>
      <c r="JI30" s="192"/>
      <c r="JJ30" s="192"/>
      <c r="JK30" s="192"/>
      <c r="JL30" s="192"/>
      <c r="JM30" s="192"/>
      <c r="JN30" s="192"/>
      <c r="JO30" s="192"/>
      <c r="JP30" s="192"/>
      <c r="JQ30" s="192"/>
      <c r="JR30" s="192"/>
      <c r="JS30" s="192"/>
      <c r="JT30" s="192"/>
      <c r="JU30" s="192"/>
      <c r="JV30" s="192"/>
      <c r="JW30" s="192"/>
      <c r="JX30" s="192"/>
      <c r="JY30" s="192"/>
      <c r="JZ30" s="192"/>
      <c r="KA30" s="192"/>
      <c r="KB30" s="192"/>
      <c r="KC30" s="192"/>
      <c r="KD30" s="192"/>
      <c r="KE30" s="192"/>
      <c r="KF30" s="192"/>
      <c r="KG30" s="192"/>
      <c r="KH30" s="192"/>
      <c r="KI30" s="192"/>
      <c r="KJ30" s="192"/>
      <c r="KK30" s="192"/>
      <c r="KL30" s="192"/>
    </row>
    <row r="31" spans="1:298" s="193" customFormat="1" ht="56.25" customHeight="1" x14ac:dyDescent="0.2">
      <c r="A31" s="283"/>
      <c r="B31" s="279"/>
      <c r="C31" s="283"/>
      <c r="D31" s="188" t="s">
        <v>458</v>
      </c>
      <c r="E31" s="283"/>
      <c r="F31" s="279"/>
      <c r="G31" s="283"/>
      <c r="H31" s="283"/>
      <c r="I31" s="283"/>
      <c r="J31" s="286"/>
      <c r="K31" s="283"/>
      <c r="L31" s="289"/>
      <c r="M31" s="289"/>
      <c r="N31" s="283"/>
      <c r="O31" s="200">
        <v>2</v>
      </c>
      <c r="P31" s="199"/>
      <c r="Q31" s="200" t="b">
        <f t="shared" si="0"/>
        <v>0</v>
      </c>
      <c r="R31" s="200"/>
      <c r="S31" s="200"/>
      <c r="T31" s="201" t="e">
        <f>VLOOKUP(R31&amp;S31,Hoja1!$Q$4:$R$9,2,0)</f>
        <v>#N/A</v>
      </c>
      <c r="U31" s="200"/>
      <c r="V31" s="200"/>
      <c r="W31" s="200"/>
      <c r="X31" s="201" t="b">
        <f t="shared" ref="X31:X34" si="13">IF(Q31="Probabilidad",($J$30*T31),IF(Q31="Impacto"," "))</f>
        <v>0</v>
      </c>
      <c r="Y31" s="191" t="b">
        <f>IF(Z31&lt;=20%,'Tabla probabilidad'!$B$5,IF(Z31&lt;=40%,'Tabla probabilidad'!$B$6,IF(Z31&lt;=60%,'Tabla probabilidad'!$B$7,IF(Z31&lt;=80%,'Tabla probabilidad'!$B$8,IF(Z31&lt;=100%,'Tabla probabilidad'!$B$9)))))</f>
        <v>0</v>
      </c>
      <c r="Z31" s="191" t="b">
        <f>IF(R31="Preventivo",(J30-(J30*T31)),IF(R31="Detectivo",(J30-(J30*T31)),IF(R31="Correctivo",(J30))))</f>
        <v>0</v>
      </c>
      <c r="AA31" s="286"/>
      <c r="AB31" s="286"/>
      <c r="AC31" s="191" t="b">
        <f t="shared" si="1"/>
        <v>0</v>
      </c>
      <c r="AD31" s="191" t="b">
        <f t="shared" ref="AD31:AD34" si="14">IF(Q31="Probabilidad",(($M$30-0)),IF(Q31="Impacto",($M$30-($M$30*T31))))</f>
        <v>0</v>
      </c>
      <c r="AE31" s="286"/>
      <c r="AF31" s="286"/>
      <c r="AG31" s="283"/>
      <c r="AH31" s="283"/>
      <c r="AI31" s="288"/>
      <c r="AJ31" s="283"/>
      <c r="AK31" s="280"/>
      <c r="AL31" s="280"/>
      <c r="AM31" s="283"/>
      <c r="AN31" s="283"/>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c r="IC31" s="192"/>
      <c r="ID31" s="192"/>
      <c r="IE31" s="192"/>
      <c r="IF31" s="192"/>
      <c r="IG31" s="192"/>
      <c r="IH31" s="192"/>
      <c r="II31" s="192"/>
      <c r="IJ31" s="192"/>
      <c r="IK31" s="192"/>
      <c r="IL31" s="192"/>
      <c r="IM31" s="192"/>
      <c r="IN31" s="192"/>
      <c r="IO31" s="192"/>
      <c r="IP31" s="192"/>
      <c r="IQ31" s="192"/>
      <c r="IR31" s="192"/>
      <c r="IS31" s="192"/>
      <c r="IT31" s="192"/>
      <c r="IU31" s="192"/>
      <c r="IV31" s="192"/>
      <c r="IW31" s="192"/>
      <c r="IX31" s="192"/>
      <c r="IY31" s="192"/>
      <c r="IZ31" s="192"/>
      <c r="JA31" s="192"/>
      <c r="JB31" s="192"/>
      <c r="JC31" s="192"/>
      <c r="JD31" s="192"/>
      <c r="JE31" s="192"/>
      <c r="JF31" s="192"/>
      <c r="JG31" s="192"/>
      <c r="JH31" s="192"/>
      <c r="JI31" s="192"/>
      <c r="JJ31" s="192"/>
      <c r="JK31" s="192"/>
      <c r="JL31" s="192"/>
      <c r="JM31" s="192"/>
      <c r="JN31" s="192"/>
      <c r="JO31" s="192"/>
      <c r="JP31" s="192"/>
      <c r="JQ31" s="192"/>
      <c r="JR31" s="192"/>
      <c r="JS31" s="192"/>
      <c r="JT31" s="192"/>
      <c r="JU31" s="192"/>
      <c r="JV31" s="192"/>
      <c r="JW31" s="192"/>
      <c r="JX31" s="192"/>
      <c r="JY31" s="192"/>
      <c r="JZ31" s="192"/>
      <c r="KA31" s="192"/>
      <c r="KB31" s="192"/>
      <c r="KC31" s="192"/>
      <c r="KD31" s="192"/>
      <c r="KE31" s="192"/>
      <c r="KF31" s="192"/>
      <c r="KG31" s="192"/>
      <c r="KH31" s="192"/>
      <c r="KI31" s="192"/>
      <c r="KJ31" s="192"/>
      <c r="KK31" s="192"/>
      <c r="KL31" s="192"/>
    </row>
    <row r="32" spans="1:298" s="193" customFormat="1" ht="30.75" customHeight="1" x14ac:dyDescent="0.2">
      <c r="A32" s="283"/>
      <c r="B32" s="279"/>
      <c r="C32" s="283"/>
      <c r="D32" s="188" t="s">
        <v>407</v>
      </c>
      <c r="E32" s="283"/>
      <c r="F32" s="279"/>
      <c r="G32" s="283"/>
      <c r="H32" s="283"/>
      <c r="I32" s="283"/>
      <c r="J32" s="286"/>
      <c r="K32" s="283"/>
      <c r="L32" s="289"/>
      <c r="M32" s="289"/>
      <c r="N32" s="283"/>
      <c r="O32" s="200">
        <v>3</v>
      </c>
      <c r="P32" s="199"/>
      <c r="Q32" s="200" t="b">
        <f t="shared" si="0"/>
        <v>0</v>
      </c>
      <c r="R32" s="200"/>
      <c r="S32" s="200"/>
      <c r="T32" s="201" t="e">
        <f>VLOOKUP(R32&amp;S32,Hoja1!$Q$4:$R$9,2,0)</f>
        <v>#N/A</v>
      </c>
      <c r="U32" s="200"/>
      <c r="V32" s="200"/>
      <c r="W32" s="200"/>
      <c r="X32" s="201" t="b">
        <f t="shared" si="13"/>
        <v>0</v>
      </c>
      <c r="Y32" s="191" t="b">
        <f>IF(Z32&lt;=20%,'Tabla probabilidad'!$B$5,IF(Z32&lt;=40%,'Tabla probabilidad'!$B$6,IF(Z32&lt;=60%,'Tabla probabilidad'!$B$7,IF(Z32&lt;=80%,'Tabla probabilidad'!$B$8,IF(Z32&lt;=100%,'Tabla probabilidad'!$B$9)))))</f>
        <v>0</v>
      </c>
      <c r="Z32" s="191" t="b">
        <f>IF(R32="Preventivo",(J30-(J30*T32)),IF(R32="Detectivo",(J30-(J30*T32)),IF(R32="Correctivo",(J30))))</f>
        <v>0</v>
      </c>
      <c r="AA32" s="286"/>
      <c r="AB32" s="286"/>
      <c r="AC32" s="191" t="b">
        <f t="shared" si="1"/>
        <v>0</v>
      </c>
      <c r="AD32" s="191" t="b">
        <f t="shared" si="14"/>
        <v>0</v>
      </c>
      <c r="AE32" s="286"/>
      <c r="AF32" s="286"/>
      <c r="AG32" s="283"/>
      <c r="AH32" s="283"/>
      <c r="AI32" s="288"/>
      <c r="AJ32" s="283"/>
      <c r="AK32" s="280"/>
      <c r="AL32" s="280"/>
      <c r="AM32" s="283"/>
      <c r="AN32" s="283"/>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c r="IQ32" s="192"/>
      <c r="IR32" s="192"/>
      <c r="IS32" s="192"/>
      <c r="IT32" s="192"/>
      <c r="IU32" s="192"/>
      <c r="IV32" s="192"/>
      <c r="IW32" s="192"/>
      <c r="IX32" s="192"/>
      <c r="IY32" s="192"/>
      <c r="IZ32" s="192"/>
      <c r="JA32" s="192"/>
      <c r="JB32" s="192"/>
      <c r="JC32" s="192"/>
      <c r="JD32" s="192"/>
      <c r="JE32" s="192"/>
      <c r="JF32" s="192"/>
      <c r="JG32" s="192"/>
      <c r="JH32" s="192"/>
      <c r="JI32" s="192"/>
      <c r="JJ32" s="192"/>
      <c r="JK32" s="192"/>
      <c r="JL32" s="192"/>
      <c r="JM32" s="192"/>
      <c r="JN32" s="192"/>
      <c r="JO32" s="192"/>
      <c r="JP32" s="192"/>
      <c r="JQ32" s="192"/>
      <c r="JR32" s="192"/>
      <c r="JS32" s="192"/>
      <c r="JT32" s="192"/>
      <c r="JU32" s="192"/>
      <c r="JV32" s="192"/>
      <c r="JW32" s="192"/>
      <c r="JX32" s="192"/>
      <c r="JY32" s="192"/>
      <c r="JZ32" s="192"/>
      <c r="KA32" s="192"/>
      <c r="KB32" s="192"/>
      <c r="KC32" s="192"/>
      <c r="KD32" s="192"/>
      <c r="KE32" s="192"/>
      <c r="KF32" s="192"/>
      <c r="KG32" s="192"/>
      <c r="KH32" s="192"/>
      <c r="KI32" s="192"/>
      <c r="KJ32" s="192"/>
      <c r="KK32" s="192"/>
      <c r="KL32" s="192"/>
    </row>
    <row r="33" spans="1:298" s="193" customFormat="1" ht="51" x14ac:dyDescent="0.2">
      <c r="A33" s="283"/>
      <c r="B33" s="279"/>
      <c r="C33" s="283"/>
      <c r="D33" s="188" t="s">
        <v>459</v>
      </c>
      <c r="E33" s="283"/>
      <c r="F33" s="279"/>
      <c r="G33" s="283"/>
      <c r="H33" s="283"/>
      <c r="I33" s="283"/>
      <c r="J33" s="286"/>
      <c r="K33" s="283"/>
      <c r="L33" s="289"/>
      <c r="M33" s="289"/>
      <c r="N33" s="283"/>
      <c r="O33" s="200">
        <v>4</v>
      </c>
      <c r="P33" s="199"/>
      <c r="Q33" s="200" t="b">
        <f t="shared" si="0"/>
        <v>0</v>
      </c>
      <c r="R33" s="200"/>
      <c r="S33" s="200"/>
      <c r="T33" s="201" t="e">
        <f>VLOOKUP(R33&amp;S33,Hoja1!$Q$4:$R$9,2,0)</f>
        <v>#N/A</v>
      </c>
      <c r="U33" s="200"/>
      <c r="V33" s="200"/>
      <c r="W33" s="200"/>
      <c r="X33" s="201" t="b">
        <f t="shared" ref="X33" si="15">IF(Q33="Probabilidad",($J$30*T33),IF(Q33="Impacto"," "))</f>
        <v>0</v>
      </c>
      <c r="Y33" s="191" t="b">
        <f>IF(Z33&lt;=20%,'Tabla probabilidad'!$B$5,IF(Z33&lt;=40%,'Tabla probabilidad'!$B$6,IF(Z33&lt;=60%,'Tabla probabilidad'!$B$7,IF(Z33&lt;=80%,'Tabla probabilidad'!$B$8,IF(Z33&lt;=100%,'Tabla probabilidad'!$B$9)))))</f>
        <v>0</v>
      </c>
      <c r="Z33" s="191" t="b">
        <f>IF(R33="Preventivo",(J31-(J31*T33)),IF(R33="Detectivo",(J31-(J31*T33)),IF(R33="Correctivo",(J31))))</f>
        <v>0</v>
      </c>
      <c r="AA33" s="286"/>
      <c r="AB33" s="286"/>
      <c r="AC33" s="191"/>
      <c r="AD33" s="191"/>
      <c r="AE33" s="286"/>
      <c r="AF33" s="286"/>
      <c r="AG33" s="283"/>
      <c r="AH33" s="283"/>
      <c r="AI33" s="288"/>
      <c r="AJ33" s="283"/>
      <c r="AK33" s="280"/>
      <c r="AL33" s="280"/>
      <c r="AM33" s="283"/>
      <c r="AN33" s="283"/>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c r="IV33" s="192"/>
      <c r="IW33" s="192"/>
      <c r="IX33" s="192"/>
      <c r="IY33" s="192"/>
      <c r="IZ33" s="192"/>
      <c r="JA33" s="192"/>
      <c r="JB33" s="192"/>
      <c r="JC33" s="192"/>
      <c r="JD33" s="192"/>
      <c r="JE33" s="192"/>
      <c r="JF33" s="192"/>
      <c r="JG33" s="192"/>
      <c r="JH33" s="192"/>
      <c r="JI33" s="192"/>
      <c r="JJ33" s="192"/>
      <c r="JK33" s="192"/>
      <c r="JL33" s="192"/>
      <c r="JM33" s="192"/>
      <c r="JN33" s="192"/>
      <c r="JO33" s="192"/>
      <c r="JP33" s="192"/>
      <c r="JQ33" s="192"/>
      <c r="JR33" s="192"/>
      <c r="JS33" s="192"/>
      <c r="JT33" s="192"/>
      <c r="JU33" s="192"/>
      <c r="JV33" s="192"/>
      <c r="JW33" s="192"/>
      <c r="JX33" s="192"/>
      <c r="JY33" s="192"/>
      <c r="JZ33" s="192"/>
      <c r="KA33" s="192"/>
      <c r="KB33" s="192"/>
      <c r="KC33" s="192"/>
      <c r="KD33" s="192"/>
      <c r="KE33" s="192"/>
      <c r="KF33" s="192"/>
      <c r="KG33" s="192"/>
      <c r="KH33" s="192"/>
      <c r="KI33" s="192"/>
      <c r="KJ33" s="192"/>
      <c r="KK33" s="192"/>
      <c r="KL33" s="192"/>
    </row>
    <row r="34" spans="1:298" s="193" customFormat="1" ht="32.25" customHeight="1" x14ac:dyDescent="0.2">
      <c r="A34" s="283"/>
      <c r="B34" s="279"/>
      <c r="C34" s="283"/>
      <c r="D34" s="188"/>
      <c r="E34" s="283"/>
      <c r="F34" s="279"/>
      <c r="G34" s="283"/>
      <c r="H34" s="283"/>
      <c r="I34" s="283"/>
      <c r="J34" s="286"/>
      <c r="K34" s="283"/>
      <c r="L34" s="289"/>
      <c r="M34" s="289"/>
      <c r="N34" s="283"/>
      <c r="O34" s="200">
        <v>5</v>
      </c>
      <c r="P34" s="199"/>
      <c r="Q34" s="200" t="b">
        <f t="shared" si="0"/>
        <v>0</v>
      </c>
      <c r="R34" s="200"/>
      <c r="S34" s="200"/>
      <c r="T34" s="201" t="e">
        <f>VLOOKUP(R34&amp;S34,Hoja1!$Q$4:$R$9,2,0)</f>
        <v>#N/A</v>
      </c>
      <c r="U34" s="200"/>
      <c r="V34" s="200"/>
      <c r="W34" s="200"/>
      <c r="X34" s="201" t="b">
        <f t="shared" si="13"/>
        <v>0</v>
      </c>
      <c r="Y34" s="191" t="b">
        <f>IF(Z34&lt;=20%,'Tabla probabilidad'!$B$5,IF(Z34&lt;=40%,'Tabla probabilidad'!$B$6,IF(Z34&lt;=60%,'Tabla probabilidad'!$B$7,IF(Z34&lt;=80%,'Tabla probabilidad'!$B$8,IF(Z34&lt;=100%,'Tabla probabilidad'!$B$9)))))</f>
        <v>0</v>
      </c>
      <c r="Z34" s="191" t="b">
        <f>IF(R34="Preventivo",(J30-(J30*T34)),IF(R34="Detectivo",(J30-(J30*T34)),IF(R34="Correctivo",(J30))))</f>
        <v>0</v>
      </c>
      <c r="AA34" s="286"/>
      <c r="AB34" s="286"/>
      <c r="AC34" s="191" t="b">
        <f t="shared" si="1"/>
        <v>0</v>
      </c>
      <c r="AD34" s="191" t="b">
        <f t="shared" si="14"/>
        <v>0</v>
      </c>
      <c r="AE34" s="286"/>
      <c r="AF34" s="286"/>
      <c r="AG34" s="283"/>
      <c r="AH34" s="283"/>
      <c r="AI34" s="288"/>
      <c r="AJ34" s="283"/>
      <c r="AK34" s="280"/>
      <c r="AL34" s="280"/>
      <c r="AM34" s="283"/>
      <c r="AN34" s="283"/>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c r="IU34" s="192"/>
      <c r="IV34" s="192"/>
      <c r="IW34" s="192"/>
      <c r="IX34" s="192"/>
      <c r="IY34" s="192"/>
      <c r="IZ34" s="192"/>
      <c r="JA34" s="192"/>
      <c r="JB34" s="192"/>
      <c r="JC34" s="192"/>
      <c r="JD34" s="192"/>
      <c r="JE34" s="192"/>
      <c r="JF34" s="192"/>
      <c r="JG34" s="192"/>
      <c r="JH34" s="192"/>
      <c r="JI34" s="192"/>
      <c r="JJ34" s="192"/>
      <c r="JK34" s="192"/>
      <c r="JL34" s="192"/>
      <c r="JM34" s="192"/>
      <c r="JN34" s="192"/>
      <c r="JO34" s="192"/>
      <c r="JP34" s="192"/>
      <c r="JQ34" s="192"/>
      <c r="JR34" s="192"/>
      <c r="JS34" s="192"/>
      <c r="JT34" s="192"/>
      <c r="JU34" s="192"/>
      <c r="JV34" s="192"/>
      <c r="JW34" s="192"/>
      <c r="JX34" s="192"/>
      <c r="JY34" s="192"/>
      <c r="JZ34" s="192"/>
      <c r="KA34" s="192"/>
      <c r="KB34" s="192"/>
      <c r="KC34" s="192"/>
      <c r="KD34" s="192"/>
      <c r="KE34" s="192"/>
      <c r="KF34" s="192"/>
      <c r="KG34" s="192"/>
      <c r="KH34" s="192"/>
      <c r="KI34" s="192"/>
      <c r="KJ34" s="192"/>
      <c r="KK34" s="192"/>
      <c r="KL34" s="192"/>
    </row>
    <row r="35" spans="1:298" s="193" customFormat="1" ht="56.25" customHeight="1" x14ac:dyDescent="0.2">
      <c r="A35" s="281">
        <v>6</v>
      </c>
      <c r="B35" s="280" t="s">
        <v>411</v>
      </c>
      <c r="C35" s="281" t="s">
        <v>349</v>
      </c>
      <c r="D35" s="188" t="s">
        <v>420</v>
      </c>
      <c r="E35" s="283" t="s">
        <v>437</v>
      </c>
      <c r="F35" s="279" t="s">
        <v>414</v>
      </c>
      <c r="G35" s="281" t="s">
        <v>288</v>
      </c>
      <c r="H35" s="283">
        <v>24</v>
      </c>
      <c r="I35" s="281" t="str">
        <f>IF(H35&lt;=2,'Tabla probabilidad'!$B$5,IF(H35&lt;=24,'Tabla probabilidad'!$B$6,IF(H35&lt;=500,'Tabla probabilidad'!$B$7,IF(H35&lt;=5000,'Tabla probabilidad'!$B$8,IF(H35&gt;5000,'Tabla probabilidad'!$B$9)))))</f>
        <v>Baja</v>
      </c>
      <c r="J35" s="294">
        <f>IF(H35&lt;=2,'Tabla probabilidad'!$D$5,IF(H35&lt;=24,'Tabla probabilidad'!$D$6,IF(H35&lt;=500,'Tabla probabilidad'!$D$7,IF(H35&lt;=5000,'Tabla probabilidad'!$D$8,IF(H35&gt;5000,'Tabla probabilidad'!$D$9)))))</f>
        <v>0.4</v>
      </c>
      <c r="K35" s="281" t="s">
        <v>290</v>
      </c>
      <c r="L35" s="281"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Mayor</v>
      </c>
      <c r="M35" s="281"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80%</v>
      </c>
      <c r="N35" s="281" t="str">
        <f>VLOOKUP((I35&amp;L35),Hoja1!$B$4:$C$28,2,0)</f>
        <v xml:space="preserve">Alto </v>
      </c>
      <c r="O35" s="202">
        <v>1</v>
      </c>
      <c r="P35" s="188" t="s">
        <v>422</v>
      </c>
      <c r="Q35" s="189" t="str">
        <f t="shared" ref="Q35:Q39" si="16">IF(R35="Preventivo","Probabilidad",IF(R35="Detectivo","Probabilidad", IF(R35="Correctivo","Impacto")))</f>
        <v>Probabilidad</v>
      </c>
      <c r="R35" s="189" t="s">
        <v>51</v>
      </c>
      <c r="S35" s="189" t="s">
        <v>56</v>
      </c>
      <c r="T35" s="195">
        <f>VLOOKUP(R35&amp;S35,Hoja1!$Q$4:$R$9,2,0)</f>
        <v>0.45</v>
      </c>
      <c r="U35" s="189" t="s">
        <v>58</v>
      </c>
      <c r="V35" s="189" t="s">
        <v>61</v>
      </c>
      <c r="W35" s="189" t="s">
        <v>64</v>
      </c>
      <c r="X35" s="195">
        <f>IF(Q35="Probabilidad",($J$35*T35),IF(Q35="Impacto"," "))</f>
        <v>0.18000000000000002</v>
      </c>
      <c r="Y35" s="195" t="str">
        <f>IF(Z35&lt;=20%,'Tabla probabilidad'!$B$5,IF(Z35&lt;=40%,'Tabla probabilidad'!$B$6,IF(Z35&lt;=60%,'Tabla probabilidad'!$B$7,IF(Z35&lt;=80%,'Tabla probabilidad'!$B$8,IF(Z35&lt;=100%,'Tabla probabilidad'!$B$9)))))</f>
        <v>Baja</v>
      </c>
      <c r="Z35" s="195">
        <f>IF(R35="Preventivo",(J35-(J35*T35)),IF(R35="Detectivo",(J35-(J35*T35)),IF(R35="Correctivo",(J35))))</f>
        <v>0.22</v>
      </c>
      <c r="AA35" s="293" t="str">
        <f>IF(AB35&lt;=20%,'Tabla probabilidad'!$B$5,IF(AB35&lt;=40%,'Tabla probabilidad'!$B$6,IF(AB35&lt;=60%,'Tabla probabilidad'!$B$7,IF(AB35&lt;=80%,'Tabla probabilidad'!$B$8,IF(AB35&lt;=100%,'Tabla probabilidad'!$B$9)))))</f>
        <v>Baja</v>
      </c>
      <c r="AB35" s="293">
        <f>AVERAGE(Z35:Z39)</f>
        <v>0.22</v>
      </c>
      <c r="AC35" s="195" t="str">
        <f t="shared" ref="AC35:AC39" si="17">IF(AD35&lt;=20%,"Leve",IF(AD35&lt;=40%,"Menor",IF(AD35&lt;=60%,"Moderado",IF(AD35&lt;=80%,"Mayor",IF(AD35&lt;=100%,"Catastrófico")))))</f>
        <v>Mayor</v>
      </c>
      <c r="AD35" s="195">
        <f>IF(Q35="Probabilidad",(($M$35-0)),IF(Q35="Impacto",($M$35-($M$35*T35))))</f>
        <v>0.8</v>
      </c>
      <c r="AE35" s="293" t="str">
        <f>IF(AF35&lt;=20%,"Leve",IF(AF35&lt;=40%,"Menor",IF(AF35&lt;=60%,"Moderado",IF(AF35&lt;=80%,"Mayor",IF(AF35&lt;=100%,"Catastrófico")))))</f>
        <v>Mayor</v>
      </c>
      <c r="AF35" s="293">
        <f>AVERAGE(AD35:AD39)</f>
        <v>0.8</v>
      </c>
      <c r="AG35" s="280" t="str">
        <f>VLOOKUP(AA35&amp;AE35,Hoja1!$B$4:$C$28,2,0)</f>
        <v xml:space="preserve">Alto </v>
      </c>
      <c r="AH35" s="280" t="s">
        <v>272</v>
      </c>
      <c r="AI35" s="296" t="s">
        <v>425</v>
      </c>
      <c r="AJ35" s="280" t="s">
        <v>427</v>
      </c>
      <c r="AK35" s="291">
        <v>44228</v>
      </c>
      <c r="AL35" s="291">
        <v>44561</v>
      </c>
      <c r="AM35" s="301"/>
      <c r="AN35" s="281" t="s">
        <v>171</v>
      </c>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c r="IV35" s="192"/>
      <c r="IW35" s="192"/>
      <c r="IX35" s="192"/>
      <c r="IY35" s="192"/>
      <c r="IZ35" s="192"/>
      <c r="JA35" s="192"/>
      <c r="JB35" s="192"/>
      <c r="JC35" s="192"/>
      <c r="JD35" s="192"/>
      <c r="JE35" s="192"/>
      <c r="JF35" s="192"/>
      <c r="JG35" s="192"/>
      <c r="JH35" s="192"/>
      <c r="JI35" s="192"/>
      <c r="JJ35" s="192"/>
      <c r="JK35" s="192"/>
      <c r="JL35" s="192"/>
      <c r="JM35" s="192"/>
      <c r="JN35" s="192"/>
      <c r="JO35" s="192"/>
      <c r="JP35" s="192"/>
      <c r="JQ35" s="192"/>
      <c r="JR35" s="192"/>
      <c r="JS35" s="192"/>
      <c r="JT35" s="192"/>
      <c r="JU35" s="192"/>
      <c r="JV35" s="192"/>
      <c r="JW35" s="192"/>
      <c r="JX35" s="192"/>
      <c r="JY35" s="192"/>
      <c r="JZ35" s="192"/>
      <c r="KA35" s="192"/>
      <c r="KB35" s="192"/>
      <c r="KC35" s="192"/>
      <c r="KD35" s="192"/>
      <c r="KE35" s="192"/>
      <c r="KF35" s="192"/>
      <c r="KG35" s="192"/>
      <c r="KH35" s="192"/>
      <c r="KI35" s="192"/>
      <c r="KJ35" s="192"/>
      <c r="KK35" s="192"/>
      <c r="KL35" s="192"/>
    </row>
    <row r="36" spans="1:298" s="193" customFormat="1" ht="39.950000000000003" customHeight="1" x14ac:dyDescent="0.2">
      <c r="A36" s="283"/>
      <c r="B36" s="280"/>
      <c r="C36" s="283"/>
      <c r="D36" s="188" t="s">
        <v>417</v>
      </c>
      <c r="E36" s="283"/>
      <c r="F36" s="279"/>
      <c r="G36" s="283"/>
      <c r="H36" s="283"/>
      <c r="I36" s="283"/>
      <c r="J36" s="286"/>
      <c r="K36" s="283"/>
      <c r="L36" s="289"/>
      <c r="M36" s="289"/>
      <c r="N36" s="283"/>
      <c r="O36" s="200">
        <v>2</v>
      </c>
      <c r="P36" s="199"/>
      <c r="Q36" s="200" t="b">
        <f t="shared" si="16"/>
        <v>0</v>
      </c>
      <c r="R36" s="200"/>
      <c r="S36" s="200"/>
      <c r="T36" s="201" t="e">
        <f>VLOOKUP(R36&amp;S36,Hoja1!$Q$4:$R$9,2,0)</f>
        <v>#N/A</v>
      </c>
      <c r="U36" s="200"/>
      <c r="V36" s="200"/>
      <c r="W36" s="200"/>
      <c r="X36" s="201" t="b">
        <f t="shared" ref="X36:X39" si="18">IF(Q36="Probabilidad",($J$35*T36),IF(Q36="Impacto"," "))</f>
        <v>0</v>
      </c>
      <c r="Y36" s="191" t="b">
        <f>IF(Z36&lt;=20%,'Tabla probabilidad'!$B$5,IF(Z36&lt;=40%,'Tabla probabilidad'!$B$6,IF(Z36&lt;=60%,'Tabla probabilidad'!$B$7,IF(Z36&lt;=80%,'Tabla probabilidad'!$B$8,IF(Z36&lt;=100%,'Tabla probabilidad'!$B$9)))))</f>
        <v>0</v>
      </c>
      <c r="Z36" s="191" t="b">
        <f>IF(R36="Preventivo",(J35-(J35*T36)),IF(R36="Detectivo",(J35-(J35*T36)),IF(R36="Correctivo",(J35))))</f>
        <v>0</v>
      </c>
      <c r="AA36" s="293"/>
      <c r="AB36" s="293"/>
      <c r="AC36" s="191" t="b">
        <f t="shared" si="17"/>
        <v>0</v>
      </c>
      <c r="AD36" s="191" t="b">
        <f t="shared" ref="AD36:AD39" si="19">IF(Q36="Probabilidad",(($M$35-0)),IF(Q36="Impacto",($M$35-($M$35*T36))))</f>
        <v>0</v>
      </c>
      <c r="AE36" s="293"/>
      <c r="AF36" s="293"/>
      <c r="AG36" s="280"/>
      <c r="AH36" s="280"/>
      <c r="AI36" s="340"/>
      <c r="AJ36" s="342"/>
      <c r="AK36" s="280"/>
      <c r="AL36" s="280"/>
      <c r="AM36" s="301"/>
      <c r="AN36" s="283"/>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c r="EH36" s="192"/>
      <c r="EI36" s="192"/>
      <c r="EJ36" s="192"/>
      <c r="EK36" s="192"/>
      <c r="EL36" s="192"/>
      <c r="EM36" s="192"/>
      <c r="EN36" s="192"/>
      <c r="EO36" s="192"/>
      <c r="EP36" s="192"/>
      <c r="EQ36" s="192"/>
      <c r="ER36" s="192"/>
      <c r="ES36" s="192"/>
      <c r="ET36" s="192"/>
      <c r="EU36" s="192"/>
      <c r="EV36" s="192"/>
      <c r="EW36" s="192"/>
      <c r="EX36" s="192"/>
      <c r="EY36" s="192"/>
      <c r="EZ36" s="192"/>
      <c r="FA36" s="192"/>
      <c r="FB36" s="192"/>
      <c r="FC36" s="192"/>
      <c r="FD36" s="192"/>
      <c r="FE36" s="192"/>
      <c r="FF36" s="192"/>
      <c r="FG36" s="192"/>
      <c r="FH36" s="192"/>
      <c r="FI36" s="192"/>
      <c r="FJ36" s="192"/>
      <c r="FK36" s="192"/>
      <c r="FL36" s="192"/>
      <c r="FM36" s="192"/>
      <c r="FN36" s="192"/>
      <c r="FO36" s="192"/>
      <c r="FP36" s="192"/>
      <c r="FQ36" s="192"/>
      <c r="FR36" s="192"/>
      <c r="FS36" s="192"/>
      <c r="FT36" s="192"/>
      <c r="FU36" s="192"/>
      <c r="FV36" s="192"/>
      <c r="FW36" s="192"/>
      <c r="FX36" s="192"/>
      <c r="FY36" s="192"/>
      <c r="FZ36" s="192"/>
      <c r="GA36" s="192"/>
      <c r="GB36" s="192"/>
      <c r="GC36" s="192"/>
      <c r="GD36" s="192"/>
      <c r="GE36" s="192"/>
      <c r="GF36" s="192"/>
      <c r="GG36" s="192"/>
      <c r="GH36" s="192"/>
      <c r="GI36" s="192"/>
      <c r="GJ36" s="192"/>
      <c r="GK36" s="192"/>
      <c r="GL36" s="192"/>
      <c r="GM36" s="192"/>
      <c r="GN36" s="192"/>
      <c r="GO36" s="192"/>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c r="HM36" s="192"/>
      <c r="HN36" s="192"/>
      <c r="HO36" s="192"/>
      <c r="HP36" s="192"/>
      <c r="HQ36" s="192"/>
      <c r="HR36" s="192"/>
      <c r="HS36" s="192"/>
      <c r="HT36" s="192"/>
      <c r="HU36" s="192"/>
      <c r="HV36" s="192"/>
      <c r="HW36" s="192"/>
      <c r="HX36" s="192"/>
      <c r="HY36" s="192"/>
      <c r="HZ36" s="192"/>
      <c r="IA36" s="192"/>
      <c r="IB36" s="192"/>
      <c r="IC36" s="192"/>
      <c r="ID36" s="192"/>
      <c r="IE36" s="192"/>
      <c r="IF36" s="192"/>
      <c r="IG36" s="192"/>
      <c r="IH36" s="192"/>
      <c r="II36" s="192"/>
      <c r="IJ36" s="192"/>
      <c r="IK36" s="192"/>
      <c r="IL36" s="192"/>
      <c r="IM36" s="192"/>
      <c r="IN36" s="192"/>
      <c r="IO36" s="192"/>
      <c r="IP36" s="192"/>
      <c r="IQ36" s="192"/>
      <c r="IR36" s="192"/>
      <c r="IS36" s="192"/>
      <c r="IT36" s="192"/>
      <c r="IU36" s="192"/>
      <c r="IV36" s="192"/>
      <c r="IW36" s="192"/>
      <c r="IX36" s="192"/>
      <c r="IY36" s="192"/>
      <c r="IZ36" s="192"/>
      <c r="JA36" s="192"/>
      <c r="JB36" s="192"/>
      <c r="JC36" s="192"/>
      <c r="JD36" s="192"/>
      <c r="JE36" s="192"/>
      <c r="JF36" s="192"/>
      <c r="JG36" s="192"/>
      <c r="JH36" s="192"/>
      <c r="JI36" s="192"/>
      <c r="JJ36" s="192"/>
      <c r="JK36" s="192"/>
      <c r="JL36" s="192"/>
      <c r="JM36" s="192"/>
      <c r="JN36" s="192"/>
      <c r="JO36" s="192"/>
      <c r="JP36" s="192"/>
      <c r="JQ36" s="192"/>
      <c r="JR36" s="192"/>
      <c r="JS36" s="192"/>
      <c r="JT36" s="192"/>
      <c r="JU36" s="192"/>
      <c r="JV36" s="192"/>
      <c r="JW36" s="192"/>
      <c r="JX36" s="192"/>
      <c r="JY36" s="192"/>
      <c r="JZ36" s="192"/>
      <c r="KA36" s="192"/>
      <c r="KB36" s="192"/>
      <c r="KC36" s="192"/>
      <c r="KD36" s="192"/>
      <c r="KE36" s="192"/>
      <c r="KF36" s="192"/>
      <c r="KG36" s="192"/>
      <c r="KH36" s="192"/>
      <c r="KI36" s="192"/>
      <c r="KJ36" s="192"/>
      <c r="KK36" s="192"/>
      <c r="KL36" s="192"/>
    </row>
    <row r="37" spans="1:298" s="193" customFormat="1" ht="30" customHeight="1" x14ac:dyDescent="0.2">
      <c r="A37" s="283"/>
      <c r="B37" s="280"/>
      <c r="C37" s="283"/>
      <c r="D37" s="188" t="s">
        <v>418</v>
      </c>
      <c r="E37" s="283"/>
      <c r="F37" s="279"/>
      <c r="G37" s="283"/>
      <c r="H37" s="283"/>
      <c r="I37" s="283"/>
      <c r="J37" s="286"/>
      <c r="K37" s="283"/>
      <c r="L37" s="289"/>
      <c r="M37" s="289"/>
      <c r="N37" s="283"/>
      <c r="O37" s="200">
        <v>3</v>
      </c>
      <c r="P37" s="199"/>
      <c r="Q37" s="200" t="b">
        <f t="shared" si="16"/>
        <v>0</v>
      </c>
      <c r="R37" s="200"/>
      <c r="S37" s="200"/>
      <c r="T37" s="201" t="e">
        <f>VLOOKUP(R37&amp;S37,Hoja1!$Q$4:$R$9,2,0)</f>
        <v>#N/A</v>
      </c>
      <c r="U37" s="200"/>
      <c r="V37" s="200"/>
      <c r="W37" s="200"/>
      <c r="X37" s="201" t="b">
        <f t="shared" si="18"/>
        <v>0</v>
      </c>
      <c r="Y37" s="191" t="b">
        <f>IF(Z37&lt;=20%,'Tabla probabilidad'!$B$5,IF(Z37&lt;=40%,'Tabla probabilidad'!$B$6,IF(Z37&lt;=60%,'Tabla probabilidad'!$B$7,IF(Z37&lt;=80%,'Tabla probabilidad'!$B$8,IF(Z37&lt;=100%,'Tabla probabilidad'!$B$9)))))</f>
        <v>0</v>
      </c>
      <c r="Z37" s="191" t="b">
        <f>IF(R37="Preventivo",(J35-(J35*T37)),IF(R37="Detectivo",(J35-(J35*T37)),IF(R37="Correctivo",(J35))))</f>
        <v>0</v>
      </c>
      <c r="AA37" s="293"/>
      <c r="AB37" s="293"/>
      <c r="AC37" s="191" t="b">
        <f t="shared" si="17"/>
        <v>0</v>
      </c>
      <c r="AD37" s="191" t="b">
        <f t="shared" si="19"/>
        <v>0</v>
      </c>
      <c r="AE37" s="293"/>
      <c r="AF37" s="293"/>
      <c r="AG37" s="280"/>
      <c r="AH37" s="280"/>
      <c r="AI37" s="340"/>
      <c r="AJ37" s="342"/>
      <c r="AK37" s="280"/>
      <c r="AL37" s="280"/>
      <c r="AM37" s="301"/>
      <c r="AN37" s="283"/>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c r="IV37" s="192"/>
      <c r="IW37" s="192"/>
      <c r="IX37" s="192"/>
      <c r="IY37" s="192"/>
      <c r="IZ37" s="192"/>
      <c r="JA37" s="192"/>
      <c r="JB37" s="192"/>
      <c r="JC37" s="192"/>
      <c r="JD37" s="192"/>
      <c r="JE37" s="192"/>
      <c r="JF37" s="192"/>
      <c r="JG37" s="192"/>
      <c r="JH37" s="192"/>
      <c r="JI37" s="192"/>
      <c r="JJ37" s="192"/>
      <c r="JK37" s="192"/>
      <c r="JL37" s="192"/>
      <c r="JM37" s="192"/>
      <c r="JN37" s="192"/>
      <c r="JO37" s="192"/>
      <c r="JP37" s="192"/>
      <c r="JQ37" s="192"/>
      <c r="JR37" s="192"/>
      <c r="JS37" s="192"/>
      <c r="JT37" s="192"/>
      <c r="JU37" s="192"/>
      <c r="JV37" s="192"/>
      <c r="JW37" s="192"/>
      <c r="JX37" s="192"/>
      <c r="JY37" s="192"/>
      <c r="JZ37" s="192"/>
      <c r="KA37" s="192"/>
      <c r="KB37" s="192"/>
      <c r="KC37" s="192"/>
      <c r="KD37" s="192"/>
      <c r="KE37" s="192"/>
      <c r="KF37" s="192"/>
      <c r="KG37" s="192"/>
      <c r="KH37" s="192"/>
      <c r="KI37" s="192"/>
      <c r="KJ37" s="192"/>
      <c r="KK37" s="192"/>
      <c r="KL37" s="192"/>
    </row>
    <row r="38" spans="1:298" s="193" customFormat="1" ht="55.5" customHeight="1" x14ac:dyDescent="0.2">
      <c r="A38" s="283"/>
      <c r="B38" s="280"/>
      <c r="C38" s="283"/>
      <c r="D38" s="188" t="s">
        <v>419</v>
      </c>
      <c r="E38" s="283"/>
      <c r="F38" s="279"/>
      <c r="G38" s="283"/>
      <c r="H38" s="283"/>
      <c r="I38" s="283"/>
      <c r="J38" s="286"/>
      <c r="K38" s="283"/>
      <c r="L38" s="289"/>
      <c r="M38" s="289"/>
      <c r="N38" s="283"/>
      <c r="O38" s="200">
        <v>4</v>
      </c>
      <c r="P38" s="199"/>
      <c r="Q38" s="200" t="b">
        <f t="shared" si="16"/>
        <v>0</v>
      </c>
      <c r="R38" s="200"/>
      <c r="S38" s="200"/>
      <c r="T38" s="201" t="e">
        <f>VLOOKUP(R38&amp;S38,Hoja1!$Q$4:$R$9,2,0)</f>
        <v>#N/A</v>
      </c>
      <c r="U38" s="200"/>
      <c r="V38" s="200"/>
      <c r="W38" s="200"/>
      <c r="X38" s="201" t="b">
        <f t="shared" si="18"/>
        <v>0</v>
      </c>
      <c r="Y38" s="191" t="b">
        <f>IF(Z38&lt;=20%,'Tabla probabilidad'!$B$5,IF(Z38&lt;=40%,'Tabla probabilidad'!$B$6,IF(Z38&lt;=60%,'Tabla probabilidad'!$B$7,IF(Z38&lt;=80%,'Tabla probabilidad'!$B$8,IF(Z38&lt;=100%,'Tabla probabilidad'!$B$9)))))</f>
        <v>0</v>
      </c>
      <c r="Z38" s="191" t="b">
        <f>IF(R38="Preventivo",(J35-(J35*T38)),IF(R38="Detectivo",(J35-(J35*T38)),IF(R38="Correctivo",(J35))))</f>
        <v>0</v>
      </c>
      <c r="AA38" s="293"/>
      <c r="AB38" s="293"/>
      <c r="AC38" s="191" t="b">
        <f t="shared" si="17"/>
        <v>0</v>
      </c>
      <c r="AD38" s="191" t="b">
        <f t="shared" si="19"/>
        <v>0</v>
      </c>
      <c r="AE38" s="293"/>
      <c r="AF38" s="293"/>
      <c r="AG38" s="280"/>
      <c r="AH38" s="280"/>
      <c r="AI38" s="340"/>
      <c r="AJ38" s="342"/>
      <c r="AK38" s="280"/>
      <c r="AL38" s="280"/>
      <c r="AM38" s="301"/>
      <c r="AN38" s="283"/>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c r="IV38" s="192"/>
      <c r="IW38" s="192"/>
      <c r="IX38" s="192"/>
      <c r="IY38" s="192"/>
      <c r="IZ38" s="192"/>
      <c r="JA38" s="192"/>
      <c r="JB38" s="192"/>
      <c r="JC38" s="192"/>
      <c r="JD38" s="192"/>
      <c r="JE38" s="192"/>
      <c r="JF38" s="192"/>
      <c r="JG38" s="192"/>
      <c r="JH38" s="192"/>
      <c r="JI38" s="192"/>
      <c r="JJ38" s="192"/>
      <c r="JK38" s="192"/>
      <c r="JL38" s="192"/>
      <c r="JM38" s="192"/>
      <c r="JN38" s="192"/>
      <c r="JO38" s="192"/>
      <c r="JP38" s="192"/>
      <c r="JQ38" s="192"/>
      <c r="JR38" s="192"/>
      <c r="JS38" s="192"/>
      <c r="JT38" s="192"/>
      <c r="JU38" s="192"/>
      <c r="JV38" s="192"/>
      <c r="JW38" s="192"/>
      <c r="JX38" s="192"/>
      <c r="JY38" s="192"/>
      <c r="JZ38" s="192"/>
      <c r="KA38" s="192"/>
      <c r="KB38" s="192"/>
      <c r="KC38" s="192"/>
      <c r="KD38" s="192"/>
      <c r="KE38" s="192"/>
      <c r="KF38" s="192"/>
      <c r="KG38" s="192"/>
      <c r="KH38" s="192"/>
      <c r="KI38" s="192"/>
      <c r="KJ38" s="192"/>
      <c r="KK38" s="192"/>
      <c r="KL38" s="192"/>
    </row>
    <row r="39" spans="1:298" s="193" customFormat="1" ht="47.25" customHeight="1" x14ac:dyDescent="0.2">
      <c r="A39" s="283"/>
      <c r="B39" s="281"/>
      <c r="C39" s="283"/>
      <c r="D39" s="188" t="s">
        <v>421</v>
      </c>
      <c r="E39" s="283"/>
      <c r="F39" s="279"/>
      <c r="G39" s="283"/>
      <c r="H39" s="283"/>
      <c r="I39" s="283"/>
      <c r="J39" s="286"/>
      <c r="K39" s="283"/>
      <c r="L39" s="289"/>
      <c r="M39" s="289"/>
      <c r="N39" s="283"/>
      <c r="O39" s="200">
        <v>5</v>
      </c>
      <c r="P39" s="199"/>
      <c r="Q39" s="200" t="b">
        <f t="shared" si="16"/>
        <v>0</v>
      </c>
      <c r="R39" s="200"/>
      <c r="S39" s="200"/>
      <c r="T39" s="201" t="e">
        <f>VLOOKUP(R39&amp;S39,Hoja1!$Q$4:$R$9,2,0)</f>
        <v>#N/A</v>
      </c>
      <c r="U39" s="200"/>
      <c r="V39" s="200"/>
      <c r="W39" s="200"/>
      <c r="X39" s="201" t="b">
        <f t="shared" si="18"/>
        <v>0</v>
      </c>
      <c r="Y39" s="191" t="b">
        <f>IF(Z39&lt;=20%,'Tabla probabilidad'!$B$5,IF(Z39&lt;=40%,'Tabla probabilidad'!$B$6,IF(Z39&lt;=60%,'Tabla probabilidad'!$B$7,IF(Z39&lt;=80%,'Tabla probabilidad'!$B$8,IF(Z39&lt;=100%,'Tabla probabilidad'!$B$9)))))</f>
        <v>0</v>
      </c>
      <c r="Z39" s="191" t="b">
        <f>IF(R39="Preventivo",(J35-(J35*T39)),IF(R39="Detectivo",(J35-(J35*T39)),IF(R39="Correctivo",(J35))))</f>
        <v>0</v>
      </c>
      <c r="AA39" s="294"/>
      <c r="AB39" s="294"/>
      <c r="AC39" s="191" t="b">
        <f t="shared" si="17"/>
        <v>0</v>
      </c>
      <c r="AD39" s="191" t="b">
        <f t="shared" si="19"/>
        <v>0</v>
      </c>
      <c r="AE39" s="294"/>
      <c r="AF39" s="294"/>
      <c r="AG39" s="281"/>
      <c r="AH39" s="280"/>
      <c r="AI39" s="341"/>
      <c r="AJ39" s="343"/>
      <c r="AK39" s="280"/>
      <c r="AL39" s="280"/>
      <c r="AM39" s="344"/>
      <c r="AN39" s="28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c r="IV39" s="192"/>
      <c r="IW39" s="192"/>
      <c r="IX39" s="192"/>
      <c r="IY39" s="192"/>
      <c r="IZ39" s="192"/>
      <c r="JA39" s="192"/>
      <c r="JB39" s="192"/>
      <c r="JC39" s="192"/>
      <c r="JD39" s="192"/>
      <c r="JE39" s="192"/>
      <c r="JF39" s="192"/>
      <c r="JG39" s="192"/>
      <c r="JH39" s="192"/>
      <c r="JI39" s="192"/>
      <c r="JJ39" s="192"/>
      <c r="JK39" s="192"/>
      <c r="JL39" s="192"/>
      <c r="JM39" s="192"/>
      <c r="JN39" s="192"/>
      <c r="JO39" s="192"/>
      <c r="JP39" s="192"/>
      <c r="JQ39" s="192"/>
      <c r="JR39" s="192"/>
      <c r="JS39" s="192"/>
      <c r="JT39" s="192"/>
      <c r="JU39" s="192"/>
      <c r="JV39" s="192"/>
      <c r="JW39" s="192"/>
      <c r="JX39" s="192"/>
      <c r="JY39" s="192"/>
      <c r="JZ39" s="192"/>
      <c r="KA39" s="192"/>
      <c r="KB39" s="192"/>
      <c r="KC39" s="192"/>
      <c r="KD39" s="192"/>
      <c r="KE39" s="192"/>
      <c r="KF39" s="192"/>
      <c r="KG39" s="192"/>
      <c r="KH39" s="192"/>
      <c r="KI39" s="192"/>
      <c r="KJ39" s="192"/>
      <c r="KK39" s="192"/>
      <c r="KL39" s="192"/>
    </row>
    <row r="40" spans="1:298" s="193" customFormat="1" ht="54.75" customHeight="1" x14ac:dyDescent="0.2">
      <c r="A40" s="283">
        <v>7</v>
      </c>
      <c r="B40" s="282" t="s">
        <v>412</v>
      </c>
      <c r="C40" s="283" t="s">
        <v>349</v>
      </c>
      <c r="D40" s="188" t="s">
        <v>430</v>
      </c>
      <c r="E40" s="283" t="s">
        <v>439</v>
      </c>
      <c r="F40" s="279" t="s">
        <v>415</v>
      </c>
      <c r="G40" s="283" t="s">
        <v>288</v>
      </c>
      <c r="H40" s="283">
        <v>24</v>
      </c>
      <c r="I40" s="283" t="str">
        <f>IF(H40&lt;=2,'Tabla probabilidad'!$B$5,IF(H40&lt;=24,'Tabla probabilidad'!$B$6,IF(H40&lt;=500,'Tabla probabilidad'!$B$7,IF(H40&lt;=5000,'Tabla probabilidad'!$B$8,IF(H40&gt;5000,'Tabla probabilidad'!$B$9)))))</f>
        <v>Baja</v>
      </c>
      <c r="J40" s="286">
        <f>IF(H40&lt;=2,'Tabla probabilidad'!$D$5,IF(H40&lt;=24,'Tabla probabilidad'!$D$6,IF(H40&lt;=500,'Tabla probabilidad'!$D$7,IF(H40&lt;=5000,'Tabla probabilidad'!$D$8,IF(H40&gt;5000,'Tabla probabilidad'!$D$9)))))</f>
        <v>0.4</v>
      </c>
      <c r="K40" s="283" t="s">
        <v>290</v>
      </c>
      <c r="L40" s="283"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283"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283" t="str">
        <f>VLOOKUP((I40&amp;L40),Hoja1!$B$4:$C$28,2,0)</f>
        <v xml:space="preserve">Alto </v>
      </c>
      <c r="O40" s="177">
        <v>1</v>
      </c>
      <c r="P40" s="188" t="s">
        <v>424</v>
      </c>
      <c r="Q40" s="190" t="str">
        <f t="shared" ref="Q40:Q59" si="20">IF(R40="Preventivo","Probabilidad",IF(R40="Detectivo","Probabilidad", IF(R40="Correctivo","Impacto")))</f>
        <v>Probabilidad</v>
      </c>
      <c r="R40" s="190" t="s">
        <v>51</v>
      </c>
      <c r="S40" s="190" t="s">
        <v>56</v>
      </c>
      <c r="T40" s="191">
        <f>VLOOKUP(R40&amp;S40,Hoja1!$Q$4:$R$9,2,0)</f>
        <v>0.45</v>
      </c>
      <c r="U40" s="190" t="s">
        <v>58</v>
      </c>
      <c r="V40" s="190" t="s">
        <v>61</v>
      </c>
      <c r="W40" s="190" t="s">
        <v>64</v>
      </c>
      <c r="X40" s="191">
        <f>IF(Q40="Probabilidad",($J$40*T40),IF(Q40="Impacto"," "))</f>
        <v>0.18000000000000002</v>
      </c>
      <c r="Y40" s="191" t="str">
        <f>IF(Z40&lt;=20%,'Tabla probabilidad'!$B$5,IF(Z40&lt;=40%,'Tabla probabilidad'!$B$6,IF(Z40&lt;=60%,'Tabla probabilidad'!$B$7,IF(Z40&lt;=80%,'Tabla probabilidad'!$B$8,IF(Z40&lt;=100%,'Tabla probabilidad'!$B$9)))))</f>
        <v>Baja</v>
      </c>
      <c r="Z40" s="191">
        <f>IF(R40="Preventivo",(J40-(J40*T40)),IF(R40="Detectivo",(J40-(J40*T40)),IF(R40="Correctivo",(J40))))</f>
        <v>0.22</v>
      </c>
      <c r="AA40" s="292" t="str">
        <f>IF(AB40&lt;=20%,'Tabla probabilidad'!$B$5,IF(AB40&lt;=40%,'Tabla probabilidad'!$B$6,IF(AB40&lt;=60%,'Tabla probabilidad'!$B$7,IF(AB40&lt;=80%,'Tabla probabilidad'!$B$8,IF(AB40&lt;=100%,'Tabla probabilidad'!$B$9)))))</f>
        <v>Baja</v>
      </c>
      <c r="AB40" s="292">
        <f>AVERAGE(Z40:Z44)</f>
        <v>0.22</v>
      </c>
      <c r="AC40" s="191" t="str">
        <f t="shared" ref="AC40:AC59" si="21">IF(AD40&lt;=20%,"Leve",IF(AD40&lt;=40%,"Menor",IF(AD40&lt;=60%,"Moderado",IF(AD40&lt;=80%,"Mayor",IF(AD40&lt;=100%,"Catastrófico")))))</f>
        <v>Mayor</v>
      </c>
      <c r="AD40" s="191">
        <f>IF(Q40="Probabilidad",(($M$40-0)),IF(Q40="Impacto",($M$40-($M$40*T40))))</f>
        <v>0.8</v>
      </c>
      <c r="AE40" s="292" t="str">
        <f>IF(AF40&lt;=20%,"Leve",IF(AF40&lt;=40%,"Menor",IF(AF40&lt;=60%,"Moderado",IF(AF40&lt;=80%,"Mayor",IF(AF40&lt;=100%,"Catastrófico")))))</f>
        <v>Mayor</v>
      </c>
      <c r="AF40" s="292">
        <f>AVERAGE(AD40:AD44)</f>
        <v>0.8</v>
      </c>
      <c r="AG40" s="282" t="str">
        <f>VLOOKUP(AA40&amp;AE40,Hoja1!$B$4:$C$28,2,0)</f>
        <v xml:space="preserve">Alto </v>
      </c>
      <c r="AH40" s="282" t="s">
        <v>272</v>
      </c>
      <c r="AI40" s="288" t="s">
        <v>428</v>
      </c>
      <c r="AJ40" s="283" t="s">
        <v>427</v>
      </c>
      <c r="AK40" s="291">
        <v>44228</v>
      </c>
      <c r="AL40" s="291">
        <v>44561</v>
      </c>
      <c r="AM40" s="300"/>
      <c r="AN40" s="283" t="s">
        <v>171</v>
      </c>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c r="IV40" s="192"/>
      <c r="IW40" s="192"/>
      <c r="IX40" s="192"/>
      <c r="IY40" s="192"/>
      <c r="IZ40" s="192"/>
      <c r="JA40" s="192"/>
      <c r="JB40" s="192"/>
      <c r="JC40" s="192"/>
      <c r="JD40" s="192"/>
      <c r="JE40" s="192"/>
      <c r="JF40" s="192"/>
      <c r="JG40" s="192"/>
      <c r="JH40" s="192"/>
      <c r="JI40" s="192"/>
      <c r="JJ40" s="192"/>
      <c r="JK40" s="192"/>
      <c r="JL40" s="192"/>
      <c r="JM40" s="192"/>
      <c r="JN40" s="192"/>
      <c r="JO40" s="192"/>
      <c r="JP40" s="192"/>
      <c r="JQ40" s="192"/>
      <c r="JR40" s="192"/>
      <c r="JS40" s="192"/>
      <c r="JT40" s="192"/>
      <c r="JU40" s="192"/>
      <c r="JV40" s="192"/>
      <c r="JW40" s="192"/>
      <c r="JX40" s="192"/>
      <c r="JY40" s="192"/>
      <c r="JZ40" s="192"/>
      <c r="KA40" s="192"/>
      <c r="KB40" s="192"/>
      <c r="KC40" s="192"/>
      <c r="KD40" s="192"/>
      <c r="KE40" s="192"/>
      <c r="KF40" s="192"/>
      <c r="KG40" s="192"/>
      <c r="KH40" s="192"/>
      <c r="KI40" s="192"/>
      <c r="KJ40" s="192"/>
      <c r="KK40" s="192"/>
      <c r="KL40" s="192"/>
    </row>
    <row r="41" spans="1:298" s="193" customFormat="1" ht="35.1" customHeight="1" x14ac:dyDescent="0.2">
      <c r="A41" s="283"/>
      <c r="B41" s="280"/>
      <c r="C41" s="283"/>
      <c r="D41" s="188" t="s">
        <v>431</v>
      </c>
      <c r="E41" s="283"/>
      <c r="F41" s="279"/>
      <c r="G41" s="283"/>
      <c r="H41" s="283"/>
      <c r="I41" s="283"/>
      <c r="J41" s="286"/>
      <c r="K41" s="283"/>
      <c r="L41" s="289"/>
      <c r="M41" s="289"/>
      <c r="N41" s="283"/>
      <c r="O41" s="200">
        <v>2</v>
      </c>
      <c r="P41" s="199"/>
      <c r="Q41" s="200" t="b">
        <f t="shared" si="20"/>
        <v>0</v>
      </c>
      <c r="R41" s="200"/>
      <c r="S41" s="200"/>
      <c r="T41" s="201" t="e">
        <f>VLOOKUP(R41&amp;S41,Hoja1!$Q$4:$R$9,2,0)</f>
        <v>#N/A</v>
      </c>
      <c r="U41" s="200"/>
      <c r="V41" s="200"/>
      <c r="W41" s="200"/>
      <c r="X41" s="201" t="b">
        <f t="shared" ref="X41:X44" si="22">IF(Q41="Probabilidad",($J$40*T41),IF(Q41="Impacto"," "))</f>
        <v>0</v>
      </c>
      <c r="Y41" s="191" t="b">
        <f>IF(Z41&lt;=20%,'Tabla probabilidad'!$B$5,IF(Z41&lt;=40%,'Tabla probabilidad'!$B$6,IF(Z41&lt;=60%,'Tabla probabilidad'!$B$7,IF(Z41&lt;=80%,'Tabla probabilidad'!$B$8,IF(Z41&lt;=100%,'Tabla probabilidad'!$B$9)))))</f>
        <v>0</v>
      </c>
      <c r="Z41" s="191" t="b">
        <f>IF(R41="Preventivo",(J40-(J40*T41)),IF(R41="Detectivo",(J40-(J40*T41)),IF(R41="Correctivo",(J40))))</f>
        <v>0</v>
      </c>
      <c r="AA41" s="293"/>
      <c r="AB41" s="293"/>
      <c r="AC41" s="191" t="b">
        <f t="shared" si="21"/>
        <v>0</v>
      </c>
      <c r="AD41" s="191" t="b">
        <f t="shared" ref="AD41:AD44" si="23">IF(Q41="Probabilidad",(($M$40-0)),IF(Q41="Impacto",($M$40-($M$40*T41))))</f>
        <v>0</v>
      </c>
      <c r="AE41" s="293"/>
      <c r="AF41" s="293"/>
      <c r="AG41" s="280"/>
      <c r="AH41" s="280"/>
      <c r="AI41" s="290"/>
      <c r="AJ41" s="289"/>
      <c r="AK41" s="280"/>
      <c r="AL41" s="280"/>
      <c r="AM41" s="301"/>
      <c r="AN41" s="283"/>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c r="IV41" s="192"/>
      <c r="IW41" s="192"/>
      <c r="IX41" s="192"/>
      <c r="IY41" s="192"/>
      <c r="IZ41" s="192"/>
      <c r="JA41" s="192"/>
      <c r="JB41" s="192"/>
      <c r="JC41" s="192"/>
      <c r="JD41" s="192"/>
      <c r="JE41" s="192"/>
      <c r="JF41" s="192"/>
      <c r="JG41" s="192"/>
      <c r="JH41" s="192"/>
      <c r="JI41" s="192"/>
      <c r="JJ41" s="192"/>
      <c r="JK41" s="192"/>
      <c r="JL41" s="192"/>
      <c r="JM41" s="192"/>
      <c r="JN41" s="192"/>
      <c r="JO41" s="192"/>
      <c r="JP41" s="192"/>
      <c r="JQ41" s="192"/>
      <c r="JR41" s="192"/>
      <c r="JS41" s="192"/>
      <c r="JT41" s="192"/>
      <c r="JU41" s="192"/>
      <c r="JV41" s="192"/>
      <c r="JW41" s="192"/>
      <c r="JX41" s="192"/>
      <c r="JY41" s="192"/>
      <c r="JZ41" s="192"/>
      <c r="KA41" s="192"/>
      <c r="KB41" s="192"/>
      <c r="KC41" s="192"/>
      <c r="KD41" s="192"/>
      <c r="KE41" s="192"/>
      <c r="KF41" s="192"/>
      <c r="KG41" s="192"/>
      <c r="KH41" s="192"/>
      <c r="KI41" s="192"/>
      <c r="KJ41" s="192"/>
      <c r="KK41" s="192"/>
      <c r="KL41" s="192"/>
    </row>
    <row r="42" spans="1:298" s="193" customFormat="1" ht="51" x14ac:dyDescent="0.2">
      <c r="A42" s="283"/>
      <c r="B42" s="280"/>
      <c r="C42" s="283"/>
      <c r="D42" s="188" t="s">
        <v>432</v>
      </c>
      <c r="E42" s="283"/>
      <c r="F42" s="279"/>
      <c r="G42" s="283"/>
      <c r="H42" s="283"/>
      <c r="I42" s="283"/>
      <c r="J42" s="286"/>
      <c r="K42" s="283"/>
      <c r="L42" s="289"/>
      <c r="M42" s="289"/>
      <c r="N42" s="283"/>
      <c r="O42" s="200">
        <v>3</v>
      </c>
      <c r="P42" s="199"/>
      <c r="Q42" s="200" t="b">
        <f t="shared" si="20"/>
        <v>0</v>
      </c>
      <c r="R42" s="200"/>
      <c r="S42" s="200"/>
      <c r="T42" s="201" t="e">
        <f>VLOOKUP(R42&amp;S42,Hoja1!$Q$4:$R$9,2,0)</f>
        <v>#N/A</v>
      </c>
      <c r="U42" s="200"/>
      <c r="V42" s="200"/>
      <c r="W42" s="200"/>
      <c r="X42" s="201" t="b">
        <f t="shared" ref="X42:X43" si="24">IF(Q42="Probabilidad",($J$40*T42),IF(Q42="Impacto"," "))</f>
        <v>0</v>
      </c>
      <c r="Y42" s="191" t="b">
        <f>IF(Z42&lt;=20%,'Tabla probabilidad'!$B$5,IF(Z42&lt;=40%,'Tabla probabilidad'!$B$6,IF(Z42&lt;=60%,'Tabla probabilidad'!$B$7,IF(Z42&lt;=80%,'Tabla probabilidad'!$B$8,IF(Z42&lt;=100%,'Tabla probabilidad'!$B$9)))))</f>
        <v>0</v>
      </c>
      <c r="Z42" s="191" t="b">
        <f t="shared" ref="Z42:Z43" si="25">IF(R42="Preventivo",(J41-(J41*T42)),IF(R42="Detectivo",(J41-(J41*T42)),IF(R42="Correctivo",(J41))))</f>
        <v>0</v>
      </c>
      <c r="AA42" s="293"/>
      <c r="AB42" s="293"/>
      <c r="AC42" s="191"/>
      <c r="AD42" s="191"/>
      <c r="AE42" s="293"/>
      <c r="AF42" s="293"/>
      <c r="AG42" s="280"/>
      <c r="AH42" s="280"/>
      <c r="AI42" s="290"/>
      <c r="AJ42" s="289"/>
      <c r="AK42" s="280"/>
      <c r="AL42" s="280"/>
      <c r="AM42" s="301"/>
      <c r="AN42" s="283"/>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c r="IV42" s="192"/>
      <c r="IW42" s="192"/>
      <c r="IX42" s="192"/>
      <c r="IY42" s="192"/>
      <c r="IZ42" s="192"/>
      <c r="JA42" s="192"/>
      <c r="JB42" s="192"/>
      <c r="JC42" s="192"/>
      <c r="JD42" s="192"/>
      <c r="JE42" s="192"/>
      <c r="JF42" s="192"/>
      <c r="JG42" s="192"/>
      <c r="JH42" s="192"/>
      <c r="JI42" s="192"/>
      <c r="JJ42" s="192"/>
      <c r="JK42" s="192"/>
      <c r="JL42" s="192"/>
      <c r="JM42" s="192"/>
      <c r="JN42" s="192"/>
      <c r="JO42" s="192"/>
      <c r="JP42" s="192"/>
      <c r="JQ42" s="192"/>
      <c r="JR42" s="192"/>
      <c r="JS42" s="192"/>
      <c r="JT42" s="192"/>
      <c r="JU42" s="192"/>
      <c r="JV42" s="192"/>
      <c r="JW42" s="192"/>
      <c r="JX42" s="192"/>
      <c r="JY42" s="192"/>
      <c r="JZ42" s="192"/>
      <c r="KA42" s="192"/>
      <c r="KB42" s="192"/>
      <c r="KC42" s="192"/>
      <c r="KD42" s="192"/>
      <c r="KE42" s="192"/>
      <c r="KF42" s="192"/>
      <c r="KG42" s="192"/>
      <c r="KH42" s="192"/>
      <c r="KI42" s="192"/>
      <c r="KJ42" s="192"/>
      <c r="KK42" s="192"/>
      <c r="KL42" s="192"/>
    </row>
    <row r="43" spans="1:298" s="193" customFormat="1" ht="35.1" customHeight="1" x14ac:dyDescent="0.2">
      <c r="A43" s="283"/>
      <c r="B43" s="280"/>
      <c r="C43" s="283"/>
      <c r="D43" s="188"/>
      <c r="E43" s="283"/>
      <c r="F43" s="279"/>
      <c r="G43" s="283"/>
      <c r="H43" s="283"/>
      <c r="I43" s="283"/>
      <c r="J43" s="286"/>
      <c r="K43" s="283"/>
      <c r="L43" s="289"/>
      <c r="M43" s="289"/>
      <c r="N43" s="283"/>
      <c r="O43" s="200">
        <v>4</v>
      </c>
      <c r="P43" s="199"/>
      <c r="Q43" s="200" t="b">
        <f t="shared" si="20"/>
        <v>0</v>
      </c>
      <c r="R43" s="200"/>
      <c r="S43" s="200"/>
      <c r="T43" s="201" t="e">
        <f>VLOOKUP(R43&amp;S43,Hoja1!$Q$4:$R$9,2,0)</f>
        <v>#N/A</v>
      </c>
      <c r="U43" s="200"/>
      <c r="V43" s="200"/>
      <c r="W43" s="200"/>
      <c r="X43" s="201" t="b">
        <f t="shared" si="24"/>
        <v>0</v>
      </c>
      <c r="Y43" s="191" t="b">
        <f>IF(Z43&lt;=20%,'Tabla probabilidad'!$B$5,IF(Z43&lt;=40%,'Tabla probabilidad'!$B$6,IF(Z43&lt;=60%,'Tabla probabilidad'!$B$7,IF(Z43&lt;=80%,'Tabla probabilidad'!$B$8,IF(Z43&lt;=100%,'Tabla probabilidad'!$B$9)))))</f>
        <v>0</v>
      </c>
      <c r="Z43" s="191" t="b">
        <f t="shared" si="25"/>
        <v>0</v>
      </c>
      <c r="AA43" s="293"/>
      <c r="AB43" s="293"/>
      <c r="AC43" s="191"/>
      <c r="AD43" s="191"/>
      <c r="AE43" s="293"/>
      <c r="AF43" s="293"/>
      <c r="AG43" s="280"/>
      <c r="AH43" s="280"/>
      <c r="AI43" s="290"/>
      <c r="AJ43" s="289"/>
      <c r="AK43" s="280"/>
      <c r="AL43" s="280"/>
      <c r="AM43" s="301"/>
      <c r="AN43" s="283"/>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c r="IV43" s="192"/>
      <c r="IW43" s="192"/>
      <c r="IX43" s="192"/>
      <c r="IY43" s="192"/>
      <c r="IZ43" s="192"/>
      <c r="JA43" s="192"/>
      <c r="JB43" s="192"/>
      <c r="JC43" s="192"/>
      <c r="JD43" s="192"/>
      <c r="JE43" s="192"/>
      <c r="JF43" s="192"/>
      <c r="JG43" s="192"/>
      <c r="JH43" s="192"/>
      <c r="JI43" s="192"/>
      <c r="JJ43" s="192"/>
      <c r="JK43" s="192"/>
      <c r="JL43" s="192"/>
      <c r="JM43" s="192"/>
      <c r="JN43" s="192"/>
      <c r="JO43" s="192"/>
      <c r="JP43" s="192"/>
      <c r="JQ43" s="192"/>
      <c r="JR43" s="192"/>
      <c r="JS43" s="192"/>
      <c r="JT43" s="192"/>
      <c r="JU43" s="192"/>
      <c r="JV43" s="192"/>
      <c r="JW43" s="192"/>
      <c r="JX43" s="192"/>
      <c r="JY43" s="192"/>
      <c r="JZ43" s="192"/>
      <c r="KA43" s="192"/>
      <c r="KB43" s="192"/>
      <c r="KC43" s="192"/>
      <c r="KD43" s="192"/>
      <c r="KE43" s="192"/>
      <c r="KF43" s="192"/>
      <c r="KG43" s="192"/>
      <c r="KH43" s="192"/>
      <c r="KI43" s="192"/>
      <c r="KJ43" s="192"/>
      <c r="KK43" s="192"/>
      <c r="KL43" s="192"/>
    </row>
    <row r="44" spans="1:298" s="193" customFormat="1" ht="55.5" customHeight="1" x14ac:dyDescent="0.2">
      <c r="A44" s="283"/>
      <c r="B44" s="280"/>
      <c r="C44" s="283"/>
      <c r="D44" s="188"/>
      <c r="E44" s="283"/>
      <c r="F44" s="279"/>
      <c r="G44" s="283"/>
      <c r="H44" s="283"/>
      <c r="I44" s="283"/>
      <c r="J44" s="286"/>
      <c r="K44" s="283"/>
      <c r="L44" s="289"/>
      <c r="M44" s="289"/>
      <c r="N44" s="283"/>
      <c r="O44" s="200">
        <v>5</v>
      </c>
      <c r="P44" s="199"/>
      <c r="Q44" s="200" t="b">
        <f t="shared" si="20"/>
        <v>0</v>
      </c>
      <c r="R44" s="200"/>
      <c r="S44" s="200"/>
      <c r="T44" s="201" t="e">
        <f>VLOOKUP(R44&amp;S44,Hoja1!$Q$4:$R$9,2,0)</f>
        <v>#N/A</v>
      </c>
      <c r="U44" s="200"/>
      <c r="V44" s="200"/>
      <c r="W44" s="200"/>
      <c r="X44" s="201" t="b">
        <f t="shared" si="22"/>
        <v>0</v>
      </c>
      <c r="Y44" s="191" t="b">
        <f>IF(Z44&lt;=20%,'Tabla probabilidad'!$B$5,IF(Z44&lt;=40%,'Tabla probabilidad'!$B$6,IF(Z44&lt;=60%,'Tabla probabilidad'!$B$7,IF(Z44&lt;=80%,'Tabla probabilidad'!$B$8,IF(Z44&lt;=100%,'Tabla probabilidad'!$B$9)))))</f>
        <v>0</v>
      </c>
      <c r="Z44" s="191" t="b">
        <f>IF(R44="Preventivo",(J40-(J40*T44)),IF(R44="Detectivo",(J40-(J40*T44)),IF(R44="Correctivo",(J40))))</f>
        <v>0</v>
      </c>
      <c r="AA44" s="293"/>
      <c r="AB44" s="293"/>
      <c r="AC44" s="191" t="b">
        <f t="shared" si="21"/>
        <v>0</v>
      </c>
      <c r="AD44" s="191" t="b">
        <f t="shared" si="23"/>
        <v>0</v>
      </c>
      <c r="AE44" s="293"/>
      <c r="AF44" s="293"/>
      <c r="AG44" s="280"/>
      <c r="AH44" s="280"/>
      <c r="AI44" s="290"/>
      <c r="AJ44" s="289"/>
      <c r="AK44" s="280"/>
      <c r="AL44" s="280"/>
      <c r="AM44" s="301"/>
      <c r="AN44" s="283"/>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c r="IV44" s="192"/>
      <c r="IW44" s="192"/>
      <c r="IX44" s="192"/>
      <c r="IY44" s="192"/>
      <c r="IZ44" s="192"/>
      <c r="JA44" s="192"/>
      <c r="JB44" s="192"/>
      <c r="JC44" s="192"/>
      <c r="JD44" s="192"/>
      <c r="JE44" s="192"/>
      <c r="JF44" s="192"/>
      <c r="JG44" s="192"/>
      <c r="JH44" s="192"/>
      <c r="JI44" s="192"/>
      <c r="JJ44" s="192"/>
      <c r="JK44" s="192"/>
      <c r="JL44" s="192"/>
      <c r="JM44" s="192"/>
      <c r="JN44" s="192"/>
      <c r="JO44" s="192"/>
      <c r="JP44" s="192"/>
      <c r="JQ44" s="192"/>
      <c r="JR44" s="192"/>
      <c r="JS44" s="192"/>
      <c r="JT44" s="192"/>
      <c r="JU44" s="192"/>
      <c r="JV44" s="192"/>
      <c r="JW44" s="192"/>
      <c r="JX44" s="192"/>
      <c r="JY44" s="192"/>
      <c r="JZ44" s="192"/>
      <c r="KA44" s="192"/>
      <c r="KB44" s="192"/>
      <c r="KC44" s="192"/>
      <c r="KD44" s="192"/>
      <c r="KE44" s="192"/>
      <c r="KF44" s="192"/>
      <c r="KG44" s="192"/>
      <c r="KH44" s="192"/>
      <c r="KI44" s="192"/>
      <c r="KJ44" s="192"/>
      <c r="KK44" s="192"/>
      <c r="KL44" s="192"/>
    </row>
    <row r="45" spans="1:298" s="193" customFormat="1" ht="45.75" customHeight="1" x14ac:dyDescent="0.2">
      <c r="A45" s="283">
        <v>8</v>
      </c>
      <c r="B45" s="283" t="s">
        <v>413</v>
      </c>
      <c r="C45" s="283" t="s">
        <v>349</v>
      </c>
      <c r="D45" s="188" t="s">
        <v>433</v>
      </c>
      <c r="E45" s="283" t="s">
        <v>438</v>
      </c>
      <c r="F45" s="279" t="s">
        <v>416</v>
      </c>
      <c r="G45" s="283" t="s">
        <v>288</v>
      </c>
      <c r="H45" s="283">
        <v>24</v>
      </c>
      <c r="I45" s="283" t="str">
        <f>IF(H45&lt;=2,'Tabla probabilidad'!$B$5,IF(H45&lt;=24,'Tabla probabilidad'!$B$6,IF(H45&lt;=500,'Tabla probabilidad'!$B$7,IF(H45&lt;=5000,'Tabla probabilidad'!$B$8,IF(H45&gt;5000,'Tabla probabilidad'!$B$9)))))</f>
        <v>Baja</v>
      </c>
      <c r="J45" s="286">
        <f>IF(H45&lt;=2,'Tabla probabilidad'!$D$5,IF(H45&lt;=24,'Tabla probabilidad'!$D$6,IF(H45&lt;=500,'Tabla probabilidad'!$D$7,IF(H45&lt;=5000,'Tabla probabilidad'!$D$8,IF(H45&gt;5000,'Tabla probabilidad'!$D$9)))))</f>
        <v>0.4</v>
      </c>
      <c r="K45" s="283" t="s">
        <v>290</v>
      </c>
      <c r="L45" s="283"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283"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283" t="str">
        <f>VLOOKUP((I45&amp;L45),Hoja1!$B$4:$C$28,2,0)</f>
        <v xml:space="preserve">Alto </v>
      </c>
      <c r="O45" s="177">
        <v>1</v>
      </c>
      <c r="P45" s="188" t="s">
        <v>423</v>
      </c>
      <c r="Q45" s="190" t="str">
        <f t="shared" si="20"/>
        <v>Probabilidad</v>
      </c>
      <c r="R45" s="190" t="s">
        <v>51</v>
      </c>
      <c r="S45" s="190" t="s">
        <v>56</v>
      </c>
      <c r="T45" s="191">
        <f>VLOOKUP(R45&amp;S45,Hoja1!$Q$4:$R$9,2,0)</f>
        <v>0.45</v>
      </c>
      <c r="U45" s="190" t="s">
        <v>58</v>
      </c>
      <c r="V45" s="190" t="s">
        <v>61</v>
      </c>
      <c r="W45" s="190" t="s">
        <v>64</v>
      </c>
      <c r="X45" s="191">
        <f>IF(Q45="Probabilidad",($J$45*T45),IF(Q45="Impacto"," "))</f>
        <v>0.18000000000000002</v>
      </c>
      <c r="Y45" s="191" t="str">
        <f>IF(Z45&lt;=20%,'Tabla probabilidad'!$B$5,IF(Z45&lt;=40%,'Tabla probabilidad'!$B$6,IF(Z45&lt;=60%,'Tabla probabilidad'!$B$7,IF(Z45&lt;=80%,'Tabla probabilidad'!$B$8,IF(Z45&lt;=100%,'Tabla probabilidad'!$B$9)))))</f>
        <v>Baja</v>
      </c>
      <c r="Z45" s="191">
        <f>IF(R45="Preventivo",(J45-(J45*T45)),IF(R45="Detectivo",(J45-(J45*T45)),IF(R45="Correctivo",(J45))))</f>
        <v>0.22</v>
      </c>
      <c r="AA45" s="286" t="str">
        <f>IF(AB45&lt;=20%,'Tabla probabilidad'!$B$5,IF(AB45&lt;=40%,'Tabla probabilidad'!$B$6,IF(AB45&lt;=60%,'Tabla probabilidad'!$B$7,IF(AB45&lt;=80%,'Tabla probabilidad'!$B$8,IF(AB45&lt;=100%,'Tabla probabilidad'!$B$9)))))</f>
        <v>Baja</v>
      </c>
      <c r="AB45" s="286">
        <f>AVERAGE(Z45:Z49)</f>
        <v>0.22</v>
      </c>
      <c r="AC45" s="191" t="str">
        <f t="shared" si="21"/>
        <v>Mayor</v>
      </c>
      <c r="AD45" s="191">
        <f>IF(Q45="Probabilidad",(($M$45-0)),IF(Q45="Impacto",($M$45-($M$45*T45))))</f>
        <v>0.8</v>
      </c>
      <c r="AE45" s="286" t="str">
        <f>IF(AF45&lt;=20%,"Leve",IF(AF45&lt;=40%,"Menor",IF(AF45&lt;=60%,"Moderado",IF(AF45&lt;=80%,"Mayor",IF(AF45&lt;=100%,"Catastrófico")))))</f>
        <v>Mayor</v>
      </c>
      <c r="AF45" s="286">
        <f>AVERAGE(AD45:AD49)</f>
        <v>0.8</v>
      </c>
      <c r="AG45" s="283" t="str">
        <f>VLOOKUP(AA45&amp;AE45,Hoja1!$B$4:$C$28,2,0)</f>
        <v xml:space="preserve">Alto </v>
      </c>
      <c r="AH45" s="283" t="s">
        <v>272</v>
      </c>
      <c r="AI45" s="288" t="s">
        <v>429</v>
      </c>
      <c r="AJ45" s="283" t="s">
        <v>427</v>
      </c>
      <c r="AK45" s="291">
        <v>44228</v>
      </c>
      <c r="AL45" s="291">
        <v>44561</v>
      </c>
      <c r="AM45" s="287"/>
      <c r="AN45" s="283" t="s">
        <v>171</v>
      </c>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c r="IV45" s="192"/>
      <c r="IW45" s="192"/>
      <c r="IX45" s="192"/>
      <c r="IY45" s="192"/>
      <c r="IZ45" s="192"/>
      <c r="JA45" s="192"/>
      <c r="JB45" s="192"/>
      <c r="JC45" s="192"/>
      <c r="JD45" s="192"/>
      <c r="JE45" s="192"/>
      <c r="JF45" s="192"/>
      <c r="JG45" s="192"/>
      <c r="JH45" s="192"/>
      <c r="JI45" s="192"/>
      <c r="JJ45" s="192"/>
      <c r="JK45" s="192"/>
      <c r="JL45" s="192"/>
      <c r="JM45" s="192"/>
      <c r="JN45" s="192"/>
      <c r="JO45" s="192"/>
      <c r="JP45" s="192"/>
      <c r="JQ45" s="192"/>
      <c r="JR45" s="192"/>
      <c r="JS45" s="192"/>
      <c r="JT45" s="192"/>
      <c r="JU45" s="192"/>
      <c r="JV45" s="192"/>
      <c r="JW45" s="192"/>
      <c r="JX45" s="192"/>
      <c r="JY45" s="192"/>
      <c r="JZ45" s="192"/>
      <c r="KA45" s="192"/>
      <c r="KB45" s="192"/>
      <c r="KC45" s="192"/>
      <c r="KD45" s="192"/>
      <c r="KE45" s="192"/>
      <c r="KF45" s="192"/>
      <c r="KG45" s="192"/>
      <c r="KH45" s="192"/>
      <c r="KI45" s="192"/>
      <c r="KJ45" s="192"/>
      <c r="KK45" s="192"/>
      <c r="KL45" s="192"/>
    </row>
    <row r="46" spans="1:298" s="193" customFormat="1" ht="32.25" customHeight="1" x14ac:dyDescent="0.2">
      <c r="A46" s="283"/>
      <c r="B46" s="283"/>
      <c r="C46" s="283"/>
      <c r="D46" s="188" t="s">
        <v>434</v>
      </c>
      <c r="E46" s="283"/>
      <c r="F46" s="279"/>
      <c r="G46" s="283"/>
      <c r="H46" s="283"/>
      <c r="I46" s="283"/>
      <c r="J46" s="286"/>
      <c r="K46" s="283"/>
      <c r="L46" s="289"/>
      <c r="M46" s="289"/>
      <c r="N46" s="283"/>
      <c r="O46" s="200">
        <v>2</v>
      </c>
      <c r="P46" s="199"/>
      <c r="Q46" s="200" t="b">
        <f t="shared" si="20"/>
        <v>0</v>
      </c>
      <c r="R46" s="200"/>
      <c r="S46" s="200"/>
      <c r="T46" s="201" t="e">
        <f>VLOOKUP(R46&amp;S46,Hoja1!$Q$4:$R$9,2,0)</f>
        <v>#N/A</v>
      </c>
      <c r="U46" s="200"/>
      <c r="V46" s="200"/>
      <c r="W46" s="200"/>
      <c r="X46" s="201" t="b">
        <f t="shared" ref="X46:X49" si="26">IF(Q46="Probabilidad",($J$45*T46),IF(Q46="Impacto"," "))</f>
        <v>0</v>
      </c>
      <c r="Y46" s="191" t="b">
        <f>IF(Z46&lt;=20%,'Tabla probabilidad'!$B$5,IF(Z46&lt;=40%,'Tabla probabilidad'!$B$6,IF(Z46&lt;=60%,'Tabla probabilidad'!$B$7,IF(Z46&lt;=80%,'Tabla probabilidad'!$B$8,IF(Z46&lt;=100%,'Tabla probabilidad'!$B$9)))))</f>
        <v>0</v>
      </c>
      <c r="Z46" s="191" t="b">
        <f>IF(R46="Preventivo",(J45-(J45*T46)),IF(R46="Detectivo",(J45-(J45*T46)),IF(R46="Correctivo",(J45))))</f>
        <v>0</v>
      </c>
      <c r="AA46" s="286"/>
      <c r="AB46" s="286"/>
      <c r="AC46" s="191" t="b">
        <f t="shared" si="21"/>
        <v>0</v>
      </c>
      <c r="AD46" s="191" t="b">
        <f t="shared" ref="AD46:AD49" si="27">IF(Q46="Probabilidad",(($M$45-0)),IF(Q46="Impacto",($M$45-($M$45*T46))))</f>
        <v>0</v>
      </c>
      <c r="AE46" s="286"/>
      <c r="AF46" s="286"/>
      <c r="AG46" s="283"/>
      <c r="AH46" s="283"/>
      <c r="AI46" s="290"/>
      <c r="AJ46" s="289"/>
      <c r="AK46" s="280"/>
      <c r="AL46" s="280"/>
      <c r="AM46" s="287"/>
      <c r="AN46" s="283"/>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c r="IV46" s="192"/>
      <c r="IW46" s="192"/>
      <c r="IX46" s="192"/>
      <c r="IY46" s="192"/>
      <c r="IZ46" s="192"/>
      <c r="JA46" s="192"/>
      <c r="JB46" s="192"/>
      <c r="JC46" s="192"/>
      <c r="JD46" s="192"/>
      <c r="JE46" s="192"/>
      <c r="JF46" s="192"/>
      <c r="JG46" s="192"/>
      <c r="JH46" s="192"/>
      <c r="JI46" s="192"/>
      <c r="JJ46" s="192"/>
      <c r="JK46" s="192"/>
      <c r="JL46" s="192"/>
      <c r="JM46" s="192"/>
      <c r="JN46" s="192"/>
      <c r="JO46" s="192"/>
      <c r="JP46" s="192"/>
      <c r="JQ46" s="192"/>
      <c r="JR46" s="192"/>
      <c r="JS46" s="192"/>
      <c r="JT46" s="192"/>
      <c r="JU46" s="192"/>
      <c r="JV46" s="192"/>
      <c r="JW46" s="192"/>
      <c r="JX46" s="192"/>
      <c r="JY46" s="192"/>
      <c r="JZ46" s="192"/>
      <c r="KA46" s="192"/>
      <c r="KB46" s="192"/>
      <c r="KC46" s="192"/>
      <c r="KD46" s="192"/>
      <c r="KE46" s="192"/>
      <c r="KF46" s="192"/>
      <c r="KG46" s="192"/>
      <c r="KH46" s="192"/>
      <c r="KI46" s="192"/>
      <c r="KJ46" s="192"/>
      <c r="KK46" s="192"/>
      <c r="KL46" s="192"/>
    </row>
    <row r="47" spans="1:298" s="193" customFormat="1" ht="40.5" customHeight="1" x14ac:dyDescent="0.2">
      <c r="A47" s="283"/>
      <c r="B47" s="283"/>
      <c r="C47" s="283"/>
      <c r="D47" s="188" t="s">
        <v>435</v>
      </c>
      <c r="E47" s="283"/>
      <c r="F47" s="279"/>
      <c r="G47" s="283"/>
      <c r="H47" s="283"/>
      <c r="I47" s="283"/>
      <c r="J47" s="286"/>
      <c r="K47" s="283"/>
      <c r="L47" s="289"/>
      <c r="M47" s="289"/>
      <c r="N47" s="283"/>
      <c r="O47" s="200">
        <v>3</v>
      </c>
      <c r="P47" s="199"/>
      <c r="Q47" s="200" t="b">
        <f t="shared" si="20"/>
        <v>0</v>
      </c>
      <c r="R47" s="200"/>
      <c r="S47" s="200"/>
      <c r="T47" s="201" t="e">
        <f>VLOOKUP(R47&amp;S47,Hoja1!$Q$4:$R$9,2,0)</f>
        <v>#N/A</v>
      </c>
      <c r="U47" s="200"/>
      <c r="V47" s="200"/>
      <c r="W47" s="200"/>
      <c r="X47" s="201" t="b">
        <f t="shared" si="26"/>
        <v>0</v>
      </c>
      <c r="Y47" s="191" t="b">
        <f>IF(Z47&lt;=20%,'Tabla probabilidad'!$B$5,IF(Z47&lt;=40%,'Tabla probabilidad'!$B$6,IF(Z47&lt;=60%,'Tabla probabilidad'!$B$7,IF(Z47&lt;=80%,'Tabla probabilidad'!$B$8,IF(Z47&lt;=100%,'Tabla probabilidad'!$B$9)))))</f>
        <v>0</v>
      </c>
      <c r="Z47" s="191" t="b">
        <f>IF(R47="Preventivo",(J45-(J45*T47)),IF(R47="Detectivo",(J45-(J45*T47)),IF(R47="Correctivo",(J45))))</f>
        <v>0</v>
      </c>
      <c r="AA47" s="286"/>
      <c r="AB47" s="286"/>
      <c r="AC47" s="191" t="b">
        <f t="shared" si="21"/>
        <v>0</v>
      </c>
      <c r="AD47" s="191" t="b">
        <f t="shared" si="27"/>
        <v>0</v>
      </c>
      <c r="AE47" s="286"/>
      <c r="AF47" s="286"/>
      <c r="AG47" s="283"/>
      <c r="AH47" s="283"/>
      <c r="AI47" s="290"/>
      <c r="AJ47" s="289"/>
      <c r="AK47" s="280"/>
      <c r="AL47" s="280"/>
      <c r="AM47" s="287"/>
      <c r="AN47" s="283"/>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c r="IV47" s="192"/>
      <c r="IW47" s="192"/>
      <c r="IX47" s="192"/>
      <c r="IY47" s="192"/>
      <c r="IZ47" s="192"/>
      <c r="JA47" s="192"/>
      <c r="JB47" s="192"/>
      <c r="JC47" s="192"/>
      <c r="JD47" s="192"/>
      <c r="JE47" s="192"/>
      <c r="JF47" s="192"/>
      <c r="JG47" s="192"/>
      <c r="JH47" s="192"/>
      <c r="JI47" s="192"/>
      <c r="JJ47" s="192"/>
      <c r="JK47" s="192"/>
      <c r="JL47" s="192"/>
      <c r="JM47" s="192"/>
      <c r="JN47" s="192"/>
      <c r="JO47" s="192"/>
      <c r="JP47" s="192"/>
      <c r="JQ47" s="192"/>
      <c r="JR47" s="192"/>
      <c r="JS47" s="192"/>
      <c r="JT47" s="192"/>
      <c r="JU47" s="192"/>
      <c r="JV47" s="192"/>
      <c r="JW47" s="192"/>
      <c r="JX47" s="192"/>
      <c r="JY47" s="192"/>
      <c r="JZ47" s="192"/>
      <c r="KA47" s="192"/>
      <c r="KB47" s="192"/>
      <c r="KC47" s="192"/>
      <c r="KD47" s="192"/>
      <c r="KE47" s="192"/>
      <c r="KF47" s="192"/>
      <c r="KG47" s="192"/>
      <c r="KH47" s="192"/>
      <c r="KI47" s="192"/>
      <c r="KJ47" s="192"/>
      <c r="KK47" s="192"/>
      <c r="KL47" s="192"/>
    </row>
    <row r="48" spans="1:298" s="193" customFormat="1" ht="40.5" customHeight="1" x14ac:dyDescent="0.2">
      <c r="A48" s="283"/>
      <c r="B48" s="283"/>
      <c r="C48" s="283"/>
      <c r="D48" s="188" t="s">
        <v>436</v>
      </c>
      <c r="E48" s="283"/>
      <c r="F48" s="279"/>
      <c r="G48" s="283"/>
      <c r="H48" s="283"/>
      <c r="I48" s="283"/>
      <c r="J48" s="286"/>
      <c r="K48" s="283"/>
      <c r="L48" s="289"/>
      <c r="M48" s="289"/>
      <c r="N48" s="283"/>
      <c r="O48" s="200">
        <v>4</v>
      </c>
      <c r="P48" s="199"/>
      <c r="Q48" s="200" t="b">
        <f t="shared" si="20"/>
        <v>0</v>
      </c>
      <c r="R48" s="200"/>
      <c r="S48" s="200"/>
      <c r="T48" s="201" t="e">
        <f>VLOOKUP(R48&amp;S48,Hoja1!$Q$4:$R$9,2,0)</f>
        <v>#N/A</v>
      </c>
      <c r="U48" s="200"/>
      <c r="V48" s="200"/>
      <c r="W48" s="200"/>
      <c r="X48" s="201" t="b">
        <f t="shared" ref="X48" si="28">IF(Q48="Probabilidad",($J$45*T48),IF(Q48="Impacto"," "))</f>
        <v>0</v>
      </c>
      <c r="Y48" s="191" t="b">
        <f>IF(Z48&lt;=20%,'Tabla probabilidad'!$B$5,IF(Z48&lt;=40%,'Tabla probabilidad'!$B$6,IF(Z48&lt;=60%,'Tabla probabilidad'!$B$7,IF(Z48&lt;=80%,'Tabla probabilidad'!$B$8,IF(Z48&lt;=100%,'Tabla probabilidad'!$B$9)))))</f>
        <v>0</v>
      </c>
      <c r="Z48" s="191" t="b">
        <f>IF(R48="Preventivo",(J46-(J46*T48)),IF(R48="Detectivo",(J46-(J46*T48)),IF(R48="Correctivo",(J46))))</f>
        <v>0</v>
      </c>
      <c r="AA48" s="286"/>
      <c r="AB48" s="286"/>
      <c r="AC48" s="191"/>
      <c r="AD48" s="191"/>
      <c r="AE48" s="286"/>
      <c r="AF48" s="286"/>
      <c r="AG48" s="283"/>
      <c r="AH48" s="283"/>
      <c r="AI48" s="290"/>
      <c r="AJ48" s="289"/>
      <c r="AK48" s="280"/>
      <c r="AL48" s="280"/>
      <c r="AM48" s="287"/>
      <c r="AN48" s="283"/>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c r="IV48" s="192"/>
      <c r="IW48" s="192"/>
      <c r="IX48" s="192"/>
      <c r="IY48" s="192"/>
      <c r="IZ48" s="192"/>
      <c r="JA48" s="192"/>
      <c r="JB48" s="192"/>
      <c r="JC48" s="192"/>
      <c r="JD48" s="192"/>
      <c r="JE48" s="192"/>
      <c r="JF48" s="192"/>
      <c r="JG48" s="192"/>
      <c r="JH48" s="192"/>
      <c r="JI48" s="192"/>
      <c r="JJ48" s="192"/>
      <c r="JK48" s="192"/>
      <c r="JL48" s="192"/>
      <c r="JM48" s="192"/>
      <c r="JN48" s="192"/>
      <c r="JO48" s="192"/>
      <c r="JP48" s="192"/>
      <c r="JQ48" s="192"/>
      <c r="JR48" s="192"/>
      <c r="JS48" s="192"/>
      <c r="JT48" s="192"/>
      <c r="JU48" s="192"/>
      <c r="JV48" s="192"/>
      <c r="JW48" s="192"/>
      <c r="JX48" s="192"/>
      <c r="JY48" s="192"/>
      <c r="JZ48" s="192"/>
      <c r="KA48" s="192"/>
      <c r="KB48" s="192"/>
      <c r="KC48" s="192"/>
      <c r="KD48" s="192"/>
      <c r="KE48" s="192"/>
      <c r="KF48" s="192"/>
      <c r="KG48" s="192"/>
      <c r="KH48" s="192"/>
      <c r="KI48" s="192"/>
      <c r="KJ48" s="192"/>
      <c r="KK48" s="192"/>
      <c r="KL48" s="192"/>
    </row>
    <row r="49" spans="1:298" s="193" customFormat="1" ht="29.25" customHeight="1" x14ac:dyDescent="0.2">
      <c r="A49" s="283"/>
      <c r="B49" s="283"/>
      <c r="C49" s="283"/>
      <c r="D49" s="188"/>
      <c r="E49" s="283"/>
      <c r="F49" s="279"/>
      <c r="G49" s="283"/>
      <c r="H49" s="283"/>
      <c r="I49" s="283"/>
      <c r="J49" s="286"/>
      <c r="K49" s="283"/>
      <c r="L49" s="289"/>
      <c r="M49" s="289"/>
      <c r="N49" s="283"/>
      <c r="O49" s="200">
        <v>5</v>
      </c>
      <c r="P49" s="199"/>
      <c r="Q49" s="200" t="b">
        <f t="shared" si="20"/>
        <v>0</v>
      </c>
      <c r="R49" s="200"/>
      <c r="S49" s="200"/>
      <c r="T49" s="201" t="e">
        <f>VLOOKUP(R49&amp;S49,Hoja1!$Q$4:$R$9,2,0)</f>
        <v>#N/A</v>
      </c>
      <c r="U49" s="200"/>
      <c r="V49" s="200"/>
      <c r="W49" s="200"/>
      <c r="X49" s="201" t="b">
        <f t="shared" si="26"/>
        <v>0</v>
      </c>
      <c r="Y49" s="191" t="b">
        <f>IF(Z49&lt;=20%,'Tabla probabilidad'!$B$5,IF(Z49&lt;=40%,'Tabla probabilidad'!$B$6,IF(Z49&lt;=60%,'Tabla probabilidad'!$B$7,IF(Z49&lt;=80%,'Tabla probabilidad'!$B$8,IF(Z49&lt;=100%,'Tabla probabilidad'!$B$9)))))</f>
        <v>0</v>
      </c>
      <c r="Z49" s="191" t="b">
        <f>IF(R49="Preventivo",(J45-(J45*T49)),IF(R49="Detectivo",(J45-(J45*T49)),IF(R49="Correctivo",(J45))))</f>
        <v>0</v>
      </c>
      <c r="AA49" s="286"/>
      <c r="AB49" s="286"/>
      <c r="AC49" s="191" t="b">
        <f t="shared" si="21"/>
        <v>0</v>
      </c>
      <c r="AD49" s="191" t="b">
        <f t="shared" si="27"/>
        <v>0</v>
      </c>
      <c r="AE49" s="286"/>
      <c r="AF49" s="286"/>
      <c r="AG49" s="283"/>
      <c r="AH49" s="283"/>
      <c r="AI49" s="290"/>
      <c r="AJ49" s="289"/>
      <c r="AK49" s="280"/>
      <c r="AL49" s="280"/>
      <c r="AM49" s="287"/>
      <c r="AN49" s="283"/>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c r="IV49" s="192"/>
      <c r="IW49" s="192"/>
      <c r="IX49" s="192"/>
      <c r="IY49" s="192"/>
      <c r="IZ49" s="192"/>
      <c r="JA49" s="192"/>
      <c r="JB49" s="192"/>
      <c r="JC49" s="192"/>
      <c r="JD49" s="192"/>
      <c r="JE49" s="192"/>
      <c r="JF49" s="192"/>
      <c r="JG49" s="192"/>
      <c r="JH49" s="192"/>
      <c r="JI49" s="192"/>
      <c r="JJ49" s="192"/>
      <c r="JK49" s="192"/>
      <c r="JL49" s="192"/>
      <c r="JM49" s="192"/>
      <c r="JN49" s="192"/>
      <c r="JO49" s="192"/>
      <c r="JP49" s="192"/>
      <c r="JQ49" s="192"/>
      <c r="JR49" s="192"/>
      <c r="JS49" s="192"/>
      <c r="JT49" s="192"/>
      <c r="JU49" s="192"/>
      <c r="JV49" s="192"/>
      <c r="JW49" s="192"/>
      <c r="JX49" s="192"/>
      <c r="JY49" s="192"/>
      <c r="JZ49" s="192"/>
      <c r="KA49" s="192"/>
      <c r="KB49" s="192"/>
      <c r="KC49" s="192"/>
      <c r="KD49" s="192"/>
      <c r="KE49" s="192"/>
      <c r="KF49" s="192"/>
      <c r="KG49" s="192"/>
      <c r="KH49" s="192"/>
      <c r="KI49" s="192"/>
      <c r="KJ49" s="192"/>
      <c r="KK49" s="192"/>
      <c r="KL49" s="192"/>
    </row>
    <row r="50" spans="1:298" s="193" customFormat="1" ht="12.75" hidden="1" x14ac:dyDescent="0.2">
      <c r="A50" s="283"/>
      <c r="B50" s="283"/>
      <c r="C50" s="283"/>
      <c r="D50" s="288"/>
      <c r="E50" s="283"/>
      <c r="F50" s="283"/>
      <c r="G50" s="283"/>
      <c r="H50" s="283"/>
      <c r="I50" s="283" t="str">
        <f>IF(H50&lt;=2,'Tabla probabilidad'!$B$5,IF(H50&lt;=24,'Tabla probabilidad'!$B$6,IF(H50&lt;=500,'Tabla probabilidad'!$B$7,IF(H50&lt;=5000,'Tabla probabilidad'!$B$8,IF(H50&gt;5000,'Tabla probabilidad'!$B$9)))))</f>
        <v>Muy Baja</v>
      </c>
      <c r="J50" s="286">
        <f>IF(H50&lt;=2,'Tabla probabilidad'!$D$5,IF(H50&lt;=24,'Tabla probabilidad'!$D$6,IF(H50&lt;=500,'Tabla probabilidad'!$D$7,IF(H50&lt;=5000,'Tabla probabilidad'!$D$8,IF(H50&gt;5000,'Tabla probabilidad'!$D$9)))))</f>
        <v>0.2</v>
      </c>
      <c r="K50" s="283"/>
      <c r="L50" s="283"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283"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283" t="e">
        <f>VLOOKUP((I50&amp;L50),Hoja1!$B$4:$C$28,2,0)</f>
        <v>#N/A</v>
      </c>
      <c r="O50" s="190">
        <v>1</v>
      </c>
      <c r="P50" s="194"/>
      <c r="Q50" s="190" t="b">
        <f t="shared" si="20"/>
        <v>0</v>
      </c>
      <c r="R50" s="190"/>
      <c r="S50" s="190"/>
      <c r="T50" s="191" t="e">
        <f>VLOOKUP(R50&amp;S50,Hoja1!$Q$4:$R$9,2,0)</f>
        <v>#N/A</v>
      </c>
      <c r="U50" s="190"/>
      <c r="V50" s="190"/>
      <c r="W50" s="190"/>
      <c r="X50" s="191" t="b">
        <f>IF(Q50="Probabilidad",($J$50*T50),IF(Q50="Impacto"," "))</f>
        <v>0</v>
      </c>
      <c r="Y50" s="191" t="b">
        <f>IF(Z50&lt;=20%,'Tabla probabilidad'!$B$5,IF(Z50&lt;=40%,'Tabla probabilidad'!$B$6,IF(Z50&lt;=60%,'Tabla probabilidad'!$B$7,IF(Z50&lt;=80%,'Tabla probabilidad'!$B$8,IF(Z50&lt;=100%,'Tabla probabilidad'!$B$9)))))</f>
        <v>0</v>
      </c>
      <c r="Z50" s="191" t="b">
        <f>IF(R50="Preventivo",(J50-(J50*T50)),IF(R50="Detectivo",(J50-(J50*T50)),IF(R50="Correctivo",(J50))))</f>
        <v>0</v>
      </c>
      <c r="AA50" s="286" t="e">
        <f>IF(AB50&lt;=20%,'Tabla probabilidad'!$B$5,IF(AB50&lt;=40%,'Tabla probabilidad'!$B$6,IF(AB50&lt;=60%,'Tabla probabilidad'!$B$7,IF(AB50&lt;=80%,'Tabla probabilidad'!$B$8,IF(AB50&lt;=100%,'Tabla probabilidad'!$B$9)))))</f>
        <v>#DIV/0!</v>
      </c>
      <c r="AB50" s="286" t="e">
        <f>AVERAGE(Z50:Z54)</f>
        <v>#DIV/0!</v>
      </c>
      <c r="AC50" s="191" t="b">
        <f t="shared" si="21"/>
        <v>0</v>
      </c>
      <c r="AD50" s="191" t="b">
        <f>IF(Q50="Probabilidad",(($M$50-0)),IF(Q50="Impacto",($M$50-($M$50*T50))))</f>
        <v>0</v>
      </c>
      <c r="AE50" s="286" t="e">
        <f>IF(AF50&lt;=20%,"Leve",IF(AF50&lt;=40%,"Menor",IF(AF50&lt;=60%,"Moderado",IF(AF50&lt;=80%,"Mayor",IF(AF50&lt;=100%,"Catastrófico")))))</f>
        <v>#DIV/0!</v>
      </c>
      <c r="AF50" s="286" t="e">
        <f>AVERAGE(AD50:AD54)</f>
        <v>#DIV/0!</v>
      </c>
      <c r="AG50" s="283" t="e">
        <f>VLOOKUP(AA50&amp;AE50,Hoja1!$B$4:$C$28,2,0)</f>
        <v>#DIV/0!</v>
      </c>
      <c r="AH50" s="283"/>
      <c r="AI50" s="287"/>
      <c r="AJ50" s="287"/>
      <c r="AK50" s="287"/>
      <c r="AL50" s="287"/>
      <c r="AM50" s="287"/>
      <c r="AN50" s="283"/>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c r="IV50" s="192"/>
      <c r="IW50" s="192"/>
      <c r="IX50" s="192"/>
      <c r="IY50" s="192"/>
      <c r="IZ50" s="192"/>
      <c r="JA50" s="192"/>
      <c r="JB50" s="192"/>
      <c r="JC50" s="192"/>
      <c r="JD50" s="192"/>
      <c r="JE50" s="192"/>
      <c r="JF50" s="192"/>
      <c r="JG50" s="192"/>
      <c r="JH50" s="192"/>
      <c r="JI50" s="192"/>
      <c r="JJ50" s="192"/>
      <c r="JK50" s="192"/>
      <c r="JL50" s="192"/>
      <c r="JM50" s="192"/>
      <c r="JN50" s="192"/>
      <c r="JO50" s="192"/>
      <c r="JP50" s="192"/>
      <c r="JQ50" s="192"/>
      <c r="JR50" s="192"/>
      <c r="JS50" s="192"/>
      <c r="JT50" s="192"/>
      <c r="JU50" s="192"/>
      <c r="JV50" s="192"/>
      <c r="JW50" s="192"/>
      <c r="JX50" s="192"/>
      <c r="JY50" s="192"/>
      <c r="JZ50" s="192"/>
      <c r="KA50" s="192"/>
      <c r="KB50" s="192"/>
      <c r="KC50" s="192"/>
      <c r="KD50" s="192"/>
      <c r="KE50" s="192"/>
      <c r="KF50" s="192"/>
      <c r="KG50" s="192"/>
      <c r="KH50" s="192"/>
      <c r="KI50" s="192"/>
      <c r="KJ50" s="192"/>
      <c r="KK50" s="192"/>
      <c r="KL50" s="192"/>
    </row>
    <row r="51" spans="1:298" s="193" customFormat="1" ht="12.75" hidden="1" x14ac:dyDescent="0.2">
      <c r="A51" s="283"/>
      <c r="B51" s="283"/>
      <c r="C51" s="283"/>
      <c r="D51" s="288"/>
      <c r="E51" s="283"/>
      <c r="F51" s="283"/>
      <c r="G51" s="283"/>
      <c r="H51" s="283"/>
      <c r="I51" s="283"/>
      <c r="J51" s="286"/>
      <c r="K51" s="283"/>
      <c r="L51" s="289"/>
      <c r="M51" s="289"/>
      <c r="N51" s="283"/>
      <c r="O51" s="190">
        <v>2</v>
      </c>
      <c r="P51" s="194"/>
      <c r="Q51" s="190" t="b">
        <f t="shared" si="20"/>
        <v>0</v>
      </c>
      <c r="R51" s="190"/>
      <c r="S51" s="190"/>
      <c r="T51" s="191" t="e">
        <f>VLOOKUP(R51&amp;S51,Hoja1!$Q$4:$R$9,2,0)</f>
        <v>#N/A</v>
      </c>
      <c r="U51" s="190"/>
      <c r="V51" s="190"/>
      <c r="W51" s="190"/>
      <c r="X51" s="191" t="b">
        <f>IF(Q51="Probabilidad",($J$50*T51),IF(Q51="Impacto"," "))</f>
        <v>0</v>
      </c>
      <c r="Y51" s="191" t="b">
        <f>IF(Z51&lt;=20%,'Tabla probabilidad'!$B$5,IF(Z51&lt;=40%,'Tabla probabilidad'!$B$6,IF(Z51&lt;=60%,'Tabla probabilidad'!$B$7,IF(Z51&lt;=80%,'Tabla probabilidad'!$B$8,IF(Z51&lt;=100%,'Tabla probabilidad'!$B$9)))))</f>
        <v>0</v>
      </c>
      <c r="Z51" s="191" t="b">
        <f>IF(R51="Preventivo",(J50-(J50*T51)),IF(R51="Detectivo",(J50-(J50*T51)),IF(R51="Correctivo",(J50))))</f>
        <v>0</v>
      </c>
      <c r="AA51" s="286"/>
      <c r="AB51" s="286"/>
      <c r="AC51" s="191" t="b">
        <f t="shared" si="21"/>
        <v>0</v>
      </c>
      <c r="AD51" s="191" t="b">
        <f t="shared" ref="AD51:AD54" si="29">IF(Q51="Probabilidad",(($M$50-0)),IF(Q51="Impacto",($M$50-($M$50*T51))))</f>
        <v>0</v>
      </c>
      <c r="AE51" s="286"/>
      <c r="AF51" s="286"/>
      <c r="AG51" s="283"/>
      <c r="AH51" s="283"/>
      <c r="AI51" s="287"/>
      <c r="AJ51" s="287"/>
      <c r="AK51" s="287"/>
      <c r="AL51" s="287"/>
      <c r="AM51" s="287"/>
      <c r="AN51" s="283"/>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c r="IV51" s="192"/>
      <c r="IW51" s="192"/>
      <c r="IX51" s="192"/>
      <c r="IY51" s="192"/>
      <c r="IZ51" s="192"/>
      <c r="JA51" s="192"/>
      <c r="JB51" s="192"/>
      <c r="JC51" s="192"/>
      <c r="JD51" s="192"/>
      <c r="JE51" s="192"/>
      <c r="JF51" s="192"/>
      <c r="JG51" s="192"/>
      <c r="JH51" s="192"/>
      <c r="JI51" s="192"/>
      <c r="JJ51" s="192"/>
      <c r="JK51" s="192"/>
      <c r="JL51" s="192"/>
      <c r="JM51" s="192"/>
      <c r="JN51" s="192"/>
      <c r="JO51" s="192"/>
      <c r="JP51" s="192"/>
      <c r="JQ51" s="192"/>
      <c r="JR51" s="192"/>
      <c r="JS51" s="192"/>
      <c r="JT51" s="192"/>
      <c r="JU51" s="192"/>
      <c r="JV51" s="192"/>
      <c r="JW51" s="192"/>
      <c r="JX51" s="192"/>
      <c r="JY51" s="192"/>
      <c r="JZ51" s="192"/>
      <c r="KA51" s="192"/>
      <c r="KB51" s="192"/>
      <c r="KC51" s="192"/>
      <c r="KD51" s="192"/>
      <c r="KE51" s="192"/>
      <c r="KF51" s="192"/>
      <c r="KG51" s="192"/>
      <c r="KH51" s="192"/>
      <c r="KI51" s="192"/>
      <c r="KJ51" s="192"/>
      <c r="KK51" s="192"/>
      <c r="KL51" s="192"/>
    </row>
    <row r="52" spans="1:298" s="193" customFormat="1" ht="12.75" hidden="1" x14ac:dyDescent="0.2">
      <c r="A52" s="283"/>
      <c r="B52" s="283"/>
      <c r="C52" s="283"/>
      <c r="D52" s="288"/>
      <c r="E52" s="283"/>
      <c r="F52" s="283"/>
      <c r="G52" s="283"/>
      <c r="H52" s="283"/>
      <c r="I52" s="283"/>
      <c r="J52" s="286"/>
      <c r="K52" s="283"/>
      <c r="L52" s="289"/>
      <c r="M52" s="289"/>
      <c r="N52" s="283"/>
      <c r="O52" s="190">
        <v>3</v>
      </c>
      <c r="P52" s="194"/>
      <c r="Q52" s="190" t="b">
        <f t="shared" si="20"/>
        <v>0</v>
      </c>
      <c r="R52" s="190"/>
      <c r="S52" s="190"/>
      <c r="T52" s="191" t="e">
        <f>VLOOKUP(R52&amp;S52,Hoja1!$Q$4:$R$9,2,0)</f>
        <v>#N/A</v>
      </c>
      <c r="U52" s="190"/>
      <c r="V52" s="190"/>
      <c r="W52" s="190"/>
      <c r="X52" s="191" t="b">
        <f>IF(Q52="Probabilidad",($J$50*T52),IF(Q52="Impacto"," "))</f>
        <v>0</v>
      </c>
      <c r="Y52" s="191" t="b">
        <f>IF(Z52&lt;=20%,'Tabla probabilidad'!$B$5,IF(Z52&lt;=40%,'Tabla probabilidad'!$B$6,IF(Z52&lt;=60%,'Tabla probabilidad'!$B$7,IF(Z52&lt;=80%,'Tabla probabilidad'!$B$8,IF(Z52&lt;=100%,'Tabla probabilidad'!$B$9)))))</f>
        <v>0</v>
      </c>
      <c r="Z52" s="191" t="b">
        <f>IF(R52="Preventivo",(J50-(J50*T52)),IF(R52="Detectivo",(J50-(J50*T52)),IF(R52="Correctivo",(J50))))</f>
        <v>0</v>
      </c>
      <c r="AA52" s="286"/>
      <c r="AB52" s="286"/>
      <c r="AC52" s="191" t="b">
        <f t="shared" si="21"/>
        <v>0</v>
      </c>
      <c r="AD52" s="191" t="b">
        <f t="shared" si="29"/>
        <v>0</v>
      </c>
      <c r="AE52" s="286"/>
      <c r="AF52" s="286"/>
      <c r="AG52" s="283"/>
      <c r="AH52" s="283"/>
      <c r="AI52" s="287"/>
      <c r="AJ52" s="287"/>
      <c r="AK52" s="287"/>
      <c r="AL52" s="287"/>
      <c r="AM52" s="287"/>
      <c r="AN52" s="283"/>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c r="IV52" s="192"/>
      <c r="IW52" s="192"/>
      <c r="IX52" s="192"/>
      <c r="IY52" s="192"/>
      <c r="IZ52" s="192"/>
      <c r="JA52" s="192"/>
      <c r="JB52" s="192"/>
      <c r="JC52" s="192"/>
      <c r="JD52" s="192"/>
      <c r="JE52" s="192"/>
      <c r="JF52" s="192"/>
      <c r="JG52" s="192"/>
      <c r="JH52" s="192"/>
      <c r="JI52" s="192"/>
      <c r="JJ52" s="192"/>
      <c r="JK52" s="192"/>
      <c r="JL52" s="192"/>
      <c r="JM52" s="192"/>
      <c r="JN52" s="192"/>
      <c r="JO52" s="192"/>
      <c r="JP52" s="192"/>
      <c r="JQ52" s="192"/>
      <c r="JR52" s="192"/>
      <c r="JS52" s="192"/>
      <c r="JT52" s="192"/>
      <c r="JU52" s="192"/>
      <c r="JV52" s="192"/>
      <c r="JW52" s="192"/>
      <c r="JX52" s="192"/>
      <c r="JY52" s="192"/>
      <c r="JZ52" s="192"/>
      <c r="KA52" s="192"/>
      <c r="KB52" s="192"/>
      <c r="KC52" s="192"/>
      <c r="KD52" s="192"/>
      <c r="KE52" s="192"/>
      <c r="KF52" s="192"/>
      <c r="KG52" s="192"/>
      <c r="KH52" s="192"/>
      <c r="KI52" s="192"/>
      <c r="KJ52" s="192"/>
      <c r="KK52" s="192"/>
      <c r="KL52" s="192"/>
    </row>
    <row r="53" spans="1:298" s="193" customFormat="1" ht="12.75" hidden="1" x14ac:dyDescent="0.2">
      <c r="A53" s="283"/>
      <c r="B53" s="283"/>
      <c r="C53" s="283"/>
      <c r="D53" s="288"/>
      <c r="E53" s="283"/>
      <c r="F53" s="283"/>
      <c r="G53" s="283"/>
      <c r="H53" s="283"/>
      <c r="I53" s="283"/>
      <c r="J53" s="286"/>
      <c r="K53" s="283"/>
      <c r="L53" s="289"/>
      <c r="M53" s="289"/>
      <c r="N53" s="283"/>
      <c r="O53" s="190">
        <v>4</v>
      </c>
      <c r="P53" s="194"/>
      <c r="Q53" s="190" t="b">
        <f t="shared" si="20"/>
        <v>0</v>
      </c>
      <c r="R53" s="190"/>
      <c r="S53" s="190"/>
      <c r="T53" s="191" t="e">
        <f>VLOOKUP(R53&amp;S53,Hoja1!$Q$4:$R$9,2,0)</f>
        <v>#N/A</v>
      </c>
      <c r="U53" s="190"/>
      <c r="V53" s="190"/>
      <c r="W53" s="190"/>
      <c r="X53" s="191" t="b">
        <f>IF(Q53="Probabilidad",($J$50*T53),IF(Q53="Impacto"," "))</f>
        <v>0</v>
      </c>
      <c r="Y53" s="191" t="b">
        <f>IF(Z53&lt;=20%,'Tabla probabilidad'!$B$5,IF(Z53&lt;=40%,'Tabla probabilidad'!$B$6,IF(Z53&lt;=60%,'Tabla probabilidad'!$B$7,IF(Z53&lt;=80%,'Tabla probabilidad'!$B$8,IF(Z53&lt;=100%,'Tabla probabilidad'!$B$9)))))</f>
        <v>0</v>
      </c>
      <c r="Z53" s="191" t="b">
        <f>IF(R53="Preventivo",(J50-(J50*T53)),IF(R53="Detectivo",(J50-(J50*T53)),IF(R53="Correctivo",(J50))))</f>
        <v>0</v>
      </c>
      <c r="AA53" s="286"/>
      <c r="AB53" s="286"/>
      <c r="AC53" s="191" t="b">
        <f t="shared" si="21"/>
        <v>0</v>
      </c>
      <c r="AD53" s="191" t="b">
        <f t="shared" si="29"/>
        <v>0</v>
      </c>
      <c r="AE53" s="286"/>
      <c r="AF53" s="286"/>
      <c r="AG53" s="283"/>
      <c r="AH53" s="283"/>
      <c r="AI53" s="287"/>
      <c r="AJ53" s="287"/>
      <c r="AK53" s="287"/>
      <c r="AL53" s="287"/>
      <c r="AM53" s="287"/>
      <c r="AN53" s="283"/>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c r="IV53" s="192"/>
      <c r="IW53" s="192"/>
      <c r="IX53" s="192"/>
      <c r="IY53" s="192"/>
      <c r="IZ53" s="192"/>
      <c r="JA53" s="192"/>
      <c r="JB53" s="192"/>
      <c r="JC53" s="192"/>
      <c r="JD53" s="192"/>
      <c r="JE53" s="192"/>
      <c r="JF53" s="192"/>
      <c r="JG53" s="192"/>
      <c r="JH53" s="192"/>
      <c r="JI53" s="192"/>
      <c r="JJ53" s="192"/>
      <c r="JK53" s="192"/>
      <c r="JL53" s="192"/>
      <c r="JM53" s="192"/>
      <c r="JN53" s="192"/>
      <c r="JO53" s="192"/>
      <c r="JP53" s="192"/>
      <c r="JQ53" s="192"/>
      <c r="JR53" s="192"/>
      <c r="JS53" s="192"/>
      <c r="JT53" s="192"/>
      <c r="JU53" s="192"/>
      <c r="JV53" s="192"/>
      <c r="JW53" s="192"/>
      <c r="JX53" s="192"/>
      <c r="JY53" s="192"/>
      <c r="JZ53" s="192"/>
      <c r="KA53" s="192"/>
      <c r="KB53" s="192"/>
      <c r="KC53" s="192"/>
      <c r="KD53" s="192"/>
      <c r="KE53" s="192"/>
      <c r="KF53" s="192"/>
      <c r="KG53" s="192"/>
      <c r="KH53" s="192"/>
      <c r="KI53" s="192"/>
      <c r="KJ53" s="192"/>
      <c r="KK53" s="192"/>
      <c r="KL53" s="192"/>
    </row>
    <row r="54" spans="1:298" s="193" customFormat="1" ht="12.75" hidden="1" x14ac:dyDescent="0.2">
      <c r="A54" s="283"/>
      <c r="B54" s="283"/>
      <c r="C54" s="283"/>
      <c r="D54" s="288"/>
      <c r="E54" s="283"/>
      <c r="F54" s="283"/>
      <c r="G54" s="283"/>
      <c r="H54" s="283"/>
      <c r="I54" s="283"/>
      <c r="J54" s="286"/>
      <c r="K54" s="283"/>
      <c r="L54" s="289"/>
      <c r="M54" s="289"/>
      <c r="N54" s="283"/>
      <c r="O54" s="190">
        <v>5</v>
      </c>
      <c r="P54" s="194"/>
      <c r="Q54" s="190" t="b">
        <f t="shared" si="20"/>
        <v>0</v>
      </c>
      <c r="R54" s="190"/>
      <c r="S54" s="190"/>
      <c r="T54" s="191" t="e">
        <f>VLOOKUP(R54&amp;S54,Hoja1!$Q$4:$R$9,2,0)</f>
        <v>#N/A</v>
      </c>
      <c r="U54" s="190"/>
      <c r="V54" s="190"/>
      <c r="W54" s="190"/>
      <c r="X54" s="191" t="b">
        <f t="shared" ref="X54" si="30">IF(Q54="Probabilidad",($J$35*T54),IF(Q54="Impacto"," "))</f>
        <v>0</v>
      </c>
      <c r="Y54" s="191" t="b">
        <f>IF(Z54&lt;=20%,'Tabla probabilidad'!$B$5,IF(Z54&lt;=40%,'Tabla probabilidad'!$B$6,IF(Z54&lt;=60%,'Tabla probabilidad'!$B$7,IF(Z54&lt;=80%,'Tabla probabilidad'!$B$8,IF(Z54&lt;=100%,'Tabla probabilidad'!$B$9)))))</f>
        <v>0</v>
      </c>
      <c r="Z54" s="191" t="b">
        <f>IF(R54="Preventivo",(J50-(J50*T54)),IF(R54="Detectivo",(J50-(J50*T54)),IF(R54="Correctivo",(J50))))</f>
        <v>0</v>
      </c>
      <c r="AA54" s="286"/>
      <c r="AB54" s="286"/>
      <c r="AC54" s="191" t="b">
        <f t="shared" si="21"/>
        <v>0</v>
      </c>
      <c r="AD54" s="191" t="b">
        <f t="shared" si="29"/>
        <v>0</v>
      </c>
      <c r="AE54" s="286"/>
      <c r="AF54" s="286"/>
      <c r="AG54" s="283"/>
      <c r="AH54" s="283"/>
      <c r="AI54" s="287"/>
      <c r="AJ54" s="287"/>
      <c r="AK54" s="287"/>
      <c r="AL54" s="287"/>
      <c r="AM54" s="287"/>
      <c r="AN54" s="283"/>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c r="IV54" s="192"/>
      <c r="IW54" s="192"/>
      <c r="IX54" s="192"/>
      <c r="IY54" s="192"/>
      <c r="IZ54" s="192"/>
      <c r="JA54" s="192"/>
      <c r="JB54" s="192"/>
      <c r="JC54" s="192"/>
      <c r="JD54" s="192"/>
      <c r="JE54" s="192"/>
      <c r="JF54" s="192"/>
      <c r="JG54" s="192"/>
      <c r="JH54" s="192"/>
      <c r="JI54" s="192"/>
      <c r="JJ54" s="192"/>
      <c r="JK54" s="192"/>
      <c r="JL54" s="192"/>
      <c r="JM54" s="192"/>
      <c r="JN54" s="192"/>
      <c r="JO54" s="192"/>
      <c r="JP54" s="192"/>
      <c r="JQ54" s="192"/>
      <c r="JR54" s="192"/>
      <c r="JS54" s="192"/>
      <c r="JT54" s="192"/>
      <c r="JU54" s="192"/>
      <c r="JV54" s="192"/>
      <c r="JW54" s="192"/>
      <c r="JX54" s="192"/>
      <c r="JY54" s="192"/>
      <c r="JZ54" s="192"/>
      <c r="KA54" s="192"/>
      <c r="KB54" s="192"/>
      <c r="KC54" s="192"/>
      <c r="KD54" s="192"/>
      <c r="KE54" s="192"/>
      <c r="KF54" s="192"/>
      <c r="KG54" s="192"/>
      <c r="KH54" s="192"/>
      <c r="KI54" s="192"/>
      <c r="KJ54" s="192"/>
      <c r="KK54" s="192"/>
      <c r="KL54" s="192"/>
    </row>
    <row r="55" spans="1:298" s="193" customFormat="1" ht="12.75" hidden="1" x14ac:dyDescent="0.2">
      <c r="A55" s="283"/>
      <c r="B55" s="283"/>
      <c r="C55" s="283"/>
      <c r="D55" s="288"/>
      <c r="E55" s="283"/>
      <c r="F55" s="283"/>
      <c r="G55" s="283"/>
      <c r="H55" s="283"/>
      <c r="I55" s="283" t="str">
        <f>IF(H55&lt;=2,'Tabla probabilidad'!$B$5,IF(H55&lt;=24,'Tabla probabilidad'!$B$6,IF(H55&lt;=500,'Tabla probabilidad'!$B$7,IF(H55&lt;=5000,'Tabla probabilidad'!$B$8,IF(H55&gt;5000,'Tabla probabilidad'!$B$9)))))</f>
        <v>Muy Baja</v>
      </c>
      <c r="J55" s="286">
        <f>IF(H55&lt;=2,'Tabla probabilidad'!$D$5,IF(H55&lt;=24,'Tabla probabilidad'!$D$6,IF(H55&lt;=500,'Tabla probabilidad'!$D$7,IF(H55&lt;=5000,'Tabla probabilidad'!$D$8,IF(H55&gt;5000,'Tabla probabilidad'!$D$9)))))</f>
        <v>0.2</v>
      </c>
      <c r="K55" s="283"/>
      <c r="L55" s="283"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283"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283" t="e">
        <f>VLOOKUP((I55&amp;L55),Hoja1!$B$4:$C$28,2,0)</f>
        <v>#N/A</v>
      </c>
      <c r="O55" s="190">
        <v>1</v>
      </c>
      <c r="P55" s="194"/>
      <c r="Q55" s="190" t="b">
        <f t="shared" si="20"/>
        <v>0</v>
      </c>
      <c r="R55" s="190"/>
      <c r="S55" s="190"/>
      <c r="T55" s="191" t="e">
        <f>VLOOKUP(R55&amp;S55,Hoja1!$Q$4:$R$9,2,0)</f>
        <v>#N/A</v>
      </c>
      <c r="U55" s="190"/>
      <c r="V55" s="190"/>
      <c r="W55" s="190"/>
      <c r="X55" s="191" t="b">
        <f>IF(Q55="Probabilidad",($J$55*T55),IF(Q55="Impacto"," "))</f>
        <v>0</v>
      </c>
      <c r="Y55" s="191" t="b">
        <f>IF(Z55&lt;=20%,'Tabla probabilidad'!$B$5,IF(Z55&lt;=40%,'Tabla probabilidad'!$B$6,IF(Z55&lt;=60%,'Tabla probabilidad'!$B$7,IF(Z55&lt;=80%,'Tabla probabilidad'!$B$8,IF(Z55&lt;=100%,'Tabla probabilidad'!$B$9)))))</f>
        <v>0</v>
      </c>
      <c r="Z55" s="191" t="b">
        <f>IF(R55="Preventivo",(J55-(J55*T55)),IF(R55="Detectivo",(J55-(J55*T55)),IF(R55="Correctivo",(J55))))</f>
        <v>0</v>
      </c>
      <c r="AA55" s="286" t="e">
        <f>IF(AB55&lt;=20%,'Tabla probabilidad'!$B$5,IF(AB55&lt;=40%,'Tabla probabilidad'!$B$6,IF(AB55&lt;=60%,'Tabla probabilidad'!$B$7,IF(AB55&lt;=80%,'Tabla probabilidad'!$B$8,IF(AB55&lt;=100%,'Tabla probabilidad'!$B$9)))))</f>
        <v>#DIV/0!</v>
      </c>
      <c r="AB55" s="286" t="e">
        <f>AVERAGE(Z55:Z59)</f>
        <v>#DIV/0!</v>
      </c>
      <c r="AC55" s="191" t="b">
        <f t="shared" si="21"/>
        <v>0</v>
      </c>
      <c r="AD55" s="191" t="b">
        <f>IF(Q55="Probabilidad",(($M$55-0)),IF(Q55="Impacto",($M$55-($M$55*T55))))</f>
        <v>0</v>
      </c>
      <c r="AE55" s="286" t="e">
        <f>IF(AF55&lt;=20%,"Leve",IF(AF55&lt;=40%,"Menor",IF(AF55&lt;=60%,"Moderado",IF(AF55&lt;=80%,"Mayor",IF(AF55&lt;=100%,"Catastrófico")))))</f>
        <v>#DIV/0!</v>
      </c>
      <c r="AF55" s="286" t="e">
        <f>AVERAGE(AD55:AD59)</f>
        <v>#DIV/0!</v>
      </c>
      <c r="AG55" s="283" t="e">
        <f>VLOOKUP(AA55&amp;AE55,Hoja1!$B$4:$C$28,2,0)</f>
        <v>#DIV/0!</v>
      </c>
      <c r="AH55" s="283"/>
      <c r="AI55" s="287"/>
      <c r="AJ55" s="287"/>
      <c r="AK55" s="287"/>
      <c r="AL55" s="287"/>
      <c r="AM55" s="287"/>
      <c r="AN55" s="287"/>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192"/>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c r="KD55" s="192"/>
      <c r="KE55" s="192"/>
      <c r="KF55" s="192"/>
      <c r="KG55" s="192"/>
      <c r="KH55" s="192"/>
      <c r="KI55" s="192"/>
      <c r="KJ55" s="192"/>
      <c r="KK55" s="192"/>
      <c r="KL55" s="192"/>
    </row>
    <row r="56" spans="1:298" s="193" customFormat="1" ht="12.75" hidden="1" x14ac:dyDescent="0.2">
      <c r="A56" s="283"/>
      <c r="B56" s="283"/>
      <c r="C56" s="283"/>
      <c r="D56" s="288"/>
      <c r="E56" s="283"/>
      <c r="F56" s="283"/>
      <c r="G56" s="283"/>
      <c r="H56" s="283"/>
      <c r="I56" s="283"/>
      <c r="J56" s="286"/>
      <c r="K56" s="283"/>
      <c r="L56" s="289"/>
      <c r="M56" s="289"/>
      <c r="N56" s="283"/>
      <c r="O56" s="190">
        <v>2</v>
      </c>
      <c r="P56" s="194"/>
      <c r="Q56" s="190" t="b">
        <f t="shared" si="20"/>
        <v>0</v>
      </c>
      <c r="R56" s="190"/>
      <c r="S56" s="190"/>
      <c r="T56" s="191" t="e">
        <f>VLOOKUP(R56&amp;S56,Hoja1!$Q$4:$R$9,2,0)</f>
        <v>#N/A</v>
      </c>
      <c r="U56" s="190"/>
      <c r="V56" s="190"/>
      <c r="W56" s="190"/>
      <c r="X56" s="191" t="b">
        <f t="shared" ref="X56:X59" si="31">IF(Q56="Probabilidad",($J$55*T56),IF(Q56="Impacto"," "))</f>
        <v>0</v>
      </c>
      <c r="Y56" s="191" t="b">
        <f>IF(Z56&lt;=20%,'Tabla probabilidad'!$B$5,IF(Z56&lt;=40%,'Tabla probabilidad'!$B$6,IF(Z56&lt;=60%,'Tabla probabilidad'!$B$7,IF(Z56&lt;=80%,'Tabla probabilidad'!$B$8,IF(Z56&lt;=100%,'Tabla probabilidad'!$B$9)))))</f>
        <v>0</v>
      </c>
      <c r="Z56" s="191" t="b">
        <f>IF(R56="Preventivo",(J55-(J55*T56)),IF(R56="Detectivo",(J55-(J55*T56)),IF(R56="Correctivo",(J55))))</f>
        <v>0</v>
      </c>
      <c r="AA56" s="286"/>
      <c r="AB56" s="286"/>
      <c r="AC56" s="191" t="b">
        <f t="shared" si="21"/>
        <v>0</v>
      </c>
      <c r="AD56" s="191" t="b">
        <f t="shared" ref="AD56:AD59" si="32">IF(Q56="Probabilidad",(($M$55-0)),IF(Q56="Impacto",($M$55-($M$55*T56))))</f>
        <v>0</v>
      </c>
      <c r="AE56" s="286"/>
      <c r="AF56" s="286"/>
      <c r="AG56" s="283"/>
      <c r="AH56" s="283"/>
      <c r="AI56" s="287"/>
      <c r="AJ56" s="287"/>
      <c r="AK56" s="287"/>
      <c r="AL56" s="287"/>
      <c r="AM56" s="287"/>
      <c r="AN56" s="287"/>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c r="IV56" s="192"/>
      <c r="IW56" s="192"/>
      <c r="IX56" s="192"/>
      <c r="IY56" s="192"/>
      <c r="IZ56" s="192"/>
      <c r="JA56" s="192"/>
      <c r="JB56" s="192"/>
      <c r="JC56" s="192"/>
      <c r="JD56" s="192"/>
      <c r="JE56" s="192"/>
      <c r="JF56" s="192"/>
      <c r="JG56" s="192"/>
      <c r="JH56" s="192"/>
      <c r="JI56" s="192"/>
      <c r="JJ56" s="192"/>
      <c r="JK56" s="192"/>
      <c r="JL56" s="192"/>
      <c r="JM56" s="192"/>
      <c r="JN56" s="192"/>
      <c r="JO56" s="192"/>
      <c r="JP56" s="192"/>
      <c r="JQ56" s="192"/>
      <c r="JR56" s="192"/>
      <c r="JS56" s="192"/>
      <c r="JT56" s="192"/>
      <c r="JU56" s="192"/>
      <c r="JV56" s="192"/>
      <c r="JW56" s="192"/>
      <c r="JX56" s="192"/>
      <c r="JY56" s="192"/>
      <c r="JZ56" s="192"/>
      <c r="KA56" s="192"/>
      <c r="KB56" s="192"/>
      <c r="KC56" s="192"/>
      <c r="KD56" s="192"/>
      <c r="KE56" s="192"/>
      <c r="KF56" s="192"/>
      <c r="KG56" s="192"/>
      <c r="KH56" s="192"/>
      <c r="KI56" s="192"/>
      <c r="KJ56" s="192"/>
      <c r="KK56" s="192"/>
      <c r="KL56" s="192"/>
    </row>
    <row r="57" spans="1:298" s="193" customFormat="1" ht="12.75" hidden="1" x14ac:dyDescent="0.2">
      <c r="A57" s="283"/>
      <c r="B57" s="283"/>
      <c r="C57" s="283"/>
      <c r="D57" s="288"/>
      <c r="E57" s="283"/>
      <c r="F57" s="283"/>
      <c r="G57" s="283"/>
      <c r="H57" s="283"/>
      <c r="I57" s="283"/>
      <c r="J57" s="286"/>
      <c r="K57" s="283"/>
      <c r="L57" s="289"/>
      <c r="M57" s="289"/>
      <c r="N57" s="283"/>
      <c r="O57" s="190">
        <v>3</v>
      </c>
      <c r="P57" s="194"/>
      <c r="Q57" s="190" t="b">
        <f t="shared" si="20"/>
        <v>0</v>
      </c>
      <c r="R57" s="190"/>
      <c r="S57" s="190"/>
      <c r="T57" s="191" t="e">
        <f>VLOOKUP(R57&amp;S57,Hoja1!$Q$4:$R$9,2,0)</f>
        <v>#N/A</v>
      </c>
      <c r="U57" s="190"/>
      <c r="V57" s="190"/>
      <c r="W57" s="190"/>
      <c r="X57" s="191" t="b">
        <f t="shared" si="31"/>
        <v>0</v>
      </c>
      <c r="Y57" s="191" t="b">
        <f>IF(Z57&lt;=20%,'Tabla probabilidad'!$B$5,IF(Z57&lt;=40%,'Tabla probabilidad'!$B$6,IF(Z57&lt;=60%,'Tabla probabilidad'!$B$7,IF(Z57&lt;=80%,'Tabla probabilidad'!$B$8,IF(Z57&lt;=100%,'Tabla probabilidad'!$B$9)))))</f>
        <v>0</v>
      </c>
      <c r="Z57" s="191" t="b">
        <f>IF(R57="Preventivo",(J55-(J55*T57)),IF(R57="Detectivo",(J55-(J55*T57)),IF(R57="Correctivo",(J55))))</f>
        <v>0</v>
      </c>
      <c r="AA57" s="286"/>
      <c r="AB57" s="286"/>
      <c r="AC57" s="191" t="b">
        <f t="shared" si="21"/>
        <v>0</v>
      </c>
      <c r="AD57" s="191" t="b">
        <f t="shared" si="32"/>
        <v>0</v>
      </c>
      <c r="AE57" s="286"/>
      <c r="AF57" s="286"/>
      <c r="AG57" s="283"/>
      <c r="AH57" s="283"/>
      <c r="AI57" s="287"/>
      <c r="AJ57" s="287"/>
      <c r="AK57" s="287"/>
      <c r="AL57" s="287"/>
      <c r="AM57" s="287"/>
      <c r="AN57" s="287"/>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c r="IV57" s="192"/>
      <c r="IW57" s="192"/>
      <c r="IX57" s="192"/>
      <c r="IY57" s="192"/>
      <c r="IZ57" s="192"/>
      <c r="JA57" s="192"/>
      <c r="JB57" s="192"/>
      <c r="JC57" s="192"/>
      <c r="JD57" s="192"/>
      <c r="JE57" s="192"/>
      <c r="JF57" s="192"/>
      <c r="JG57" s="192"/>
      <c r="JH57" s="192"/>
      <c r="JI57" s="192"/>
      <c r="JJ57" s="192"/>
      <c r="JK57" s="192"/>
      <c r="JL57" s="192"/>
      <c r="JM57" s="192"/>
      <c r="JN57" s="192"/>
      <c r="JO57" s="192"/>
      <c r="JP57" s="192"/>
      <c r="JQ57" s="192"/>
      <c r="JR57" s="192"/>
      <c r="JS57" s="192"/>
      <c r="JT57" s="192"/>
      <c r="JU57" s="192"/>
      <c r="JV57" s="192"/>
      <c r="JW57" s="192"/>
      <c r="JX57" s="192"/>
      <c r="JY57" s="192"/>
      <c r="JZ57" s="192"/>
      <c r="KA57" s="192"/>
      <c r="KB57" s="192"/>
      <c r="KC57" s="192"/>
      <c r="KD57" s="192"/>
      <c r="KE57" s="192"/>
      <c r="KF57" s="192"/>
      <c r="KG57" s="192"/>
      <c r="KH57" s="192"/>
      <c r="KI57" s="192"/>
      <c r="KJ57" s="192"/>
      <c r="KK57" s="192"/>
      <c r="KL57" s="192"/>
    </row>
    <row r="58" spans="1:298" s="193" customFormat="1" ht="12.75" hidden="1" x14ac:dyDescent="0.2">
      <c r="A58" s="283"/>
      <c r="B58" s="283"/>
      <c r="C58" s="283"/>
      <c r="D58" s="288"/>
      <c r="E58" s="283"/>
      <c r="F58" s="283"/>
      <c r="G58" s="283"/>
      <c r="H58" s="283"/>
      <c r="I58" s="283"/>
      <c r="J58" s="286"/>
      <c r="K58" s="283"/>
      <c r="L58" s="289"/>
      <c r="M58" s="289"/>
      <c r="N58" s="283"/>
      <c r="O58" s="190">
        <v>4</v>
      </c>
      <c r="P58" s="194"/>
      <c r="Q58" s="190" t="b">
        <f t="shared" si="20"/>
        <v>0</v>
      </c>
      <c r="R58" s="190"/>
      <c r="S58" s="190"/>
      <c r="T58" s="191" t="e">
        <f>VLOOKUP(R58&amp;S58,Hoja1!$Q$4:$R$9,2,0)</f>
        <v>#N/A</v>
      </c>
      <c r="U58" s="190"/>
      <c r="V58" s="190"/>
      <c r="W58" s="190"/>
      <c r="X58" s="191" t="b">
        <f t="shared" si="31"/>
        <v>0</v>
      </c>
      <c r="Y58" s="191" t="b">
        <f>IF(Z58&lt;=20%,'Tabla probabilidad'!$B$5,IF(Z58&lt;=40%,'Tabla probabilidad'!$B$6,IF(Z58&lt;=60%,'Tabla probabilidad'!$B$7,IF(Z58&lt;=80%,'Tabla probabilidad'!$B$8,IF(Z58&lt;=100%,'Tabla probabilidad'!$B$9)))))</f>
        <v>0</v>
      </c>
      <c r="Z58" s="191" t="b">
        <f>IF(R58="Preventivo",(J55-(J55*T58)),IF(R58="Detectivo",(J55-(J55*T58)),IF(R58="Correctivo",(J55))))</f>
        <v>0</v>
      </c>
      <c r="AA58" s="286"/>
      <c r="AB58" s="286"/>
      <c r="AC58" s="191" t="b">
        <f t="shared" si="21"/>
        <v>0</v>
      </c>
      <c r="AD58" s="191" t="b">
        <f t="shared" si="32"/>
        <v>0</v>
      </c>
      <c r="AE58" s="286"/>
      <c r="AF58" s="286"/>
      <c r="AG58" s="283"/>
      <c r="AH58" s="283"/>
      <c r="AI58" s="287"/>
      <c r="AJ58" s="287"/>
      <c r="AK58" s="287"/>
      <c r="AL58" s="287"/>
      <c r="AM58" s="287"/>
      <c r="AN58" s="287"/>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c r="IV58" s="192"/>
      <c r="IW58" s="192"/>
      <c r="IX58" s="192"/>
      <c r="IY58" s="192"/>
      <c r="IZ58" s="192"/>
      <c r="JA58" s="192"/>
      <c r="JB58" s="192"/>
      <c r="JC58" s="192"/>
      <c r="JD58" s="192"/>
      <c r="JE58" s="192"/>
      <c r="JF58" s="192"/>
      <c r="JG58" s="192"/>
      <c r="JH58" s="192"/>
      <c r="JI58" s="192"/>
      <c r="JJ58" s="192"/>
      <c r="JK58" s="192"/>
      <c r="JL58" s="192"/>
      <c r="JM58" s="192"/>
      <c r="JN58" s="192"/>
      <c r="JO58" s="192"/>
      <c r="JP58" s="192"/>
      <c r="JQ58" s="192"/>
      <c r="JR58" s="192"/>
      <c r="JS58" s="192"/>
      <c r="JT58" s="192"/>
      <c r="JU58" s="192"/>
      <c r="JV58" s="192"/>
      <c r="JW58" s="192"/>
      <c r="JX58" s="192"/>
      <c r="JY58" s="192"/>
      <c r="JZ58" s="192"/>
      <c r="KA58" s="192"/>
      <c r="KB58" s="192"/>
      <c r="KC58" s="192"/>
      <c r="KD58" s="192"/>
      <c r="KE58" s="192"/>
      <c r="KF58" s="192"/>
      <c r="KG58" s="192"/>
      <c r="KH58" s="192"/>
      <c r="KI58" s="192"/>
      <c r="KJ58" s="192"/>
      <c r="KK58" s="192"/>
      <c r="KL58" s="192"/>
    </row>
    <row r="59" spans="1:298" s="193" customFormat="1" ht="6.75" hidden="1" customHeight="1" x14ac:dyDescent="0.2">
      <c r="A59" s="283"/>
      <c r="B59" s="283"/>
      <c r="C59" s="283"/>
      <c r="D59" s="288"/>
      <c r="E59" s="283"/>
      <c r="F59" s="283"/>
      <c r="G59" s="283"/>
      <c r="H59" s="283"/>
      <c r="I59" s="283"/>
      <c r="J59" s="286"/>
      <c r="K59" s="283"/>
      <c r="L59" s="289"/>
      <c r="M59" s="289"/>
      <c r="N59" s="283"/>
      <c r="O59" s="190">
        <v>5</v>
      </c>
      <c r="P59" s="194"/>
      <c r="Q59" s="190" t="b">
        <f t="shared" si="20"/>
        <v>0</v>
      </c>
      <c r="R59" s="190"/>
      <c r="S59" s="190"/>
      <c r="T59" s="191" t="e">
        <f>VLOOKUP(R59&amp;S59,Hoja1!$Q$4:$R$9,2,0)</f>
        <v>#N/A</v>
      </c>
      <c r="U59" s="190"/>
      <c r="V59" s="190"/>
      <c r="W59" s="190"/>
      <c r="X59" s="191" t="b">
        <f t="shared" si="31"/>
        <v>0</v>
      </c>
      <c r="Y59" s="191" t="b">
        <f>IF(Z59&lt;=20%,'Tabla probabilidad'!$B$5,IF(Z59&lt;=40%,'Tabla probabilidad'!$B$6,IF(Z59&lt;=60%,'Tabla probabilidad'!$B$7,IF(Z59&lt;=80%,'Tabla probabilidad'!$B$8,IF(Z59&lt;=100%,'Tabla probabilidad'!$B$9)))))</f>
        <v>0</v>
      </c>
      <c r="Z59" s="191" t="b">
        <f>IF(R59="Preventivo",(J55-(J55*T59)),IF(R59="Detectivo",(J55-(J55*T59)),IF(R59="Correctivo",(J55))))</f>
        <v>0</v>
      </c>
      <c r="AA59" s="286"/>
      <c r="AB59" s="286"/>
      <c r="AC59" s="191" t="b">
        <f t="shared" si="21"/>
        <v>0</v>
      </c>
      <c r="AD59" s="191" t="b">
        <f t="shared" si="32"/>
        <v>0</v>
      </c>
      <c r="AE59" s="286"/>
      <c r="AF59" s="286"/>
      <c r="AG59" s="283"/>
      <c r="AH59" s="283"/>
      <c r="AI59" s="287"/>
      <c r="AJ59" s="287"/>
      <c r="AK59" s="287"/>
      <c r="AL59" s="287"/>
      <c r="AM59" s="287"/>
      <c r="AN59" s="287"/>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c r="IV59" s="192"/>
      <c r="IW59" s="192"/>
      <c r="IX59" s="192"/>
      <c r="IY59" s="192"/>
      <c r="IZ59" s="192"/>
      <c r="JA59" s="192"/>
      <c r="JB59" s="192"/>
      <c r="JC59" s="192"/>
      <c r="JD59" s="192"/>
      <c r="JE59" s="192"/>
      <c r="JF59" s="192"/>
      <c r="JG59" s="192"/>
      <c r="JH59" s="192"/>
      <c r="JI59" s="192"/>
      <c r="JJ59" s="192"/>
      <c r="JK59" s="192"/>
      <c r="JL59" s="192"/>
      <c r="JM59" s="192"/>
      <c r="JN59" s="192"/>
      <c r="JO59" s="192"/>
      <c r="JP59" s="192"/>
      <c r="JQ59" s="192"/>
      <c r="JR59" s="192"/>
      <c r="JS59" s="192"/>
      <c r="JT59" s="192"/>
      <c r="JU59" s="192"/>
      <c r="JV59" s="192"/>
      <c r="JW59" s="192"/>
      <c r="JX59" s="192"/>
      <c r="JY59" s="192"/>
      <c r="JZ59" s="192"/>
      <c r="KA59" s="192"/>
      <c r="KB59" s="192"/>
      <c r="KC59" s="192"/>
      <c r="KD59" s="192"/>
      <c r="KE59" s="192"/>
      <c r="KF59" s="192"/>
      <c r="KG59" s="192"/>
      <c r="KH59" s="192"/>
      <c r="KI59" s="192"/>
      <c r="KJ59" s="192"/>
      <c r="KK59" s="192"/>
      <c r="KL59" s="192"/>
    </row>
    <row r="60" spans="1:298" s="193" customFormat="1" ht="12.75" x14ac:dyDescent="0.2">
      <c r="A60" s="196"/>
      <c r="B60" s="196"/>
      <c r="C60" s="196"/>
      <c r="D60" s="196"/>
      <c r="E60" s="196"/>
      <c r="F60" s="196"/>
      <c r="G60" s="196"/>
      <c r="H60" s="196"/>
      <c r="I60" s="196"/>
      <c r="J60" s="196"/>
      <c r="K60" s="196"/>
      <c r="L60" s="196"/>
      <c r="M60" s="196"/>
      <c r="N60" s="196"/>
      <c r="O60" s="196"/>
      <c r="P60" s="198"/>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c r="IV60" s="192"/>
      <c r="IW60" s="192"/>
      <c r="IX60" s="192"/>
      <c r="IY60" s="192"/>
      <c r="IZ60" s="192"/>
      <c r="JA60" s="192"/>
      <c r="JB60" s="192"/>
      <c r="JC60" s="192"/>
      <c r="JD60" s="192"/>
      <c r="JE60" s="192"/>
      <c r="JF60" s="192"/>
      <c r="JG60" s="192"/>
      <c r="JH60" s="192"/>
      <c r="JI60" s="192"/>
      <c r="JJ60" s="192"/>
      <c r="JK60" s="192"/>
      <c r="JL60" s="192"/>
      <c r="JM60" s="192"/>
      <c r="JN60" s="192"/>
      <c r="JO60" s="192"/>
      <c r="JP60" s="192"/>
      <c r="JQ60" s="192"/>
      <c r="JR60" s="192"/>
      <c r="JS60" s="192"/>
      <c r="JT60" s="192"/>
      <c r="JU60" s="192"/>
      <c r="JV60" s="192"/>
      <c r="JW60" s="192"/>
      <c r="JX60" s="192"/>
      <c r="JY60" s="192"/>
      <c r="JZ60" s="192"/>
      <c r="KA60" s="192"/>
      <c r="KB60" s="192"/>
      <c r="KC60" s="192"/>
      <c r="KD60" s="192"/>
      <c r="KE60" s="192"/>
      <c r="KF60" s="192"/>
      <c r="KG60" s="192"/>
      <c r="KH60" s="192"/>
      <c r="KI60" s="192"/>
      <c r="KJ60" s="192"/>
      <c r="KK60" s="192"/>
      <c r="KL60" s="192"/>
    </row>
    <row r="61" spans="1:298" s="193" customFormat="1" ht="12.75" x14ac:dyDescent="0.2">
      <c r="A61" s="145"/>
      <c r="B61" s="145"/>
      <c r="C61" s="145"/>
      <c r="D61" s="145"/>
      <c r="E61" s="145"/>
      <c r="F61" s="145"/>
      <c r="G61" s="145"/>
      <c r="H61" s="145"/>
      <c r="I61" s="145"/>
      <c r="J61" s="145"/>
      <c r="K61" s="145"/>
      <c r="L61" s="145"/>
      <c r="M61" s="145"/>
      <c r="N61" s="145"/>
      <c r="O61" s="145"/>
      <c r="P61" s="176"/>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c r="IV61" s="192"/>
      <c r="IW61" s="192"/>
      <c r="IX61" s="192"/>
      <c r="IY61" s="192"/>
      <c r="IZ61" s="192"/>
      <c r="JA61" s="192"/>
      <c r="JB61" s="192"/>
      <c r="JC61" s="192"/>
      <c r="JD61" s="192"/>
      <c r="JE61" s="192"/>
      <c r="JF61" s="192"/>
      <c r="JG61" s="192"/>
      <c r="JH61" s="192"/>
      <c r="JI61" s="192"/>
      <c r="JJ61" s="192"/>
      <c r="JK61" s="192"/>
      <c r="JL61" s="192"/>
      <c r="JM61" s="192"/>
      <c r="JN61" s="192"/>
      <c r="JO61" s="192"/>
      <c r="JP61" s="192"/>
      <c r="JQ61" s="192"/>
      <c r="JR61" s="192"/>
      <c r="JS61" s="192"/>
      <c r="JT61" s="192"/>
      <c r="JU61" s="192"/>
      <c r="JV61" s="192"/>
      <c r="JW61" s="192"/>
      <c r="JX61" s="192"/>
      <c r="JY61" s="192"/>
      <c r="JZ61" s="192"/>
      <c r="KA61" s="192"/>
      <c r="KB61" s="192"/>
      <c r="KC61" s="192"/>
      <c r="KD61" s="192"/>
      <c r="KE61" s="192"/>
      <c r="KF61" s="192"/>
      <c r="KG61" s="192"/>
      <c r="KH61" s="192"/>
      <c r="KI61" s="192"/>
      <c r="KJ61" s="192"/>
      <c r="KK61" s="192"/>
      <c r="KL61" s="192"/>
    </row>
    <row r="62" spans="1:298" s="193" customFormat="1" ht="12.75" x14ac:dyDescent="0.2">
      <c r="A62" s="145"/>
      <c r="B62" s="145"/>
      <c r="C62" s="145"/>
      <c r="D62" s="145"/>
      <c r="E62" s="145"/>
      <c r="F62" s="145"/>
      <c r="G62" s="145"/>
      <c r="H62" s="145"/>
      <c r="I62" s="145"/>
      <c r="J62" s="145"/>
      <c r="K62" s="145"/>
      <c r="L62" s="145"/>
      <c r="M62" s="145"/>
      <c r="N62" s="145"/>
      <c r="O62" s="145"/>
      <c r="P62" s="176"/>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c r="IV62" s="192"/>
      <c r="IW62" s="192"/>
      <c r="IX62" s="192"/>
      <c r="IY62" s="192"/>
      <c r="IZ62" s="192"/>
      <c r="JA62" s="192"/>
      <c r="JB62" s="192"/>
      <c r="JC62" s="192"/>
      <c r="JD62" s="192"/>
      <c r="JE62" s="192"/>
      <c r="JF62" s="192"/>
      <c r="JG62" s="192"/>
      <c r="JH62" s="192"/>
      <c r="JI62" s="192"/>
      <c r="JJ62" s="192"/>
      <c r="JK62" s="192"/>
      <c r="JL62" s="192"/>
      <c r="JM62" s="192"/>
      <c r="JN62" s="192"/>
      <c r="JO62" s="192"/>
      <c r="JP62" s="192"/>
      <c r="JQ62" s="192"/>
      <c r="JR62" s="192"/>
      <c r="JS62" s="192"/>
      <c r="JT62" s="192"/>
      <c r="JU62" s="192"/>
      <c r="JV62" s="192"/>
      <c r="JW62" s="192"/>
      <c r="JX62" s="192"/>
      <c r="JY62" s="192"/>
      <c r="JZ62" s="192"/>
      <c r="KA62" s="192"/>
      <c r="KB62" s="192"/>
      <c r="KC62" s="192"/>
      <c r="KD62" s="192"/>
      <c r="KE62" s="192"/>
      <c r="KF62" s="192"/>
      <c r="KG62" s="192"/>
      <c r="KH62" s="192"/>
      <c r="KI62" s="192"/>
      <c r="KJ62" s="192"/>
      <c r="KK62" s="192"/>
      <c r="KL62" s="192"/>
    </row>
    <row r="63" spans="1:298" s="193" customFormat="1" ht="12.75" x14ac:dyDescent="0.2">
      <c r="A63" s="145"/>
      <c r="B63" s="145"/>
      <c r="C63" s="145"/>
      <c r="D63" s="145"/>
      <c r="E63" s="145"/>
      <c r="F63" s="145"/>
      <c r="G63" s="145"/>
      <c r="H63" s="145"/>
      <c r="I63" s="145"/>
      <c r="J63" s="145"/>
      <c r="K63" s="145"/>
      <c r="L63" s="145"/>
      <c r="M63" s="145"/>
      <c r="N63" s="145"/>
      <c r="O63" s="145"/>
      <c r="P63" s="176"/>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c r="IV63" s="192"/>
      <c r="IW63" s="192"/>
      <c r="IX63" s="192"/>
      <c r="IY63" s="192"/>
      <c r="IZ63" s="192"/>
      <c r="JA63" s="192"/>
      <c r="JB63" s="192"/>
      <c r="JC63" s="192"/>
      <c r="JD63" s="192"/>
      <c r="JE63" s="192"/>
      <c r="JF63" s="192"/>
      <c r="JG63" s="192"/>
      <c r="JH63" s="192"/>
      <c r="JI63" s="192"/>
      <c r="JJ63" s="192"/>
      <c r="JK63" s="192"/>
      <c r="JL63" s="192"/>
      <c r="JM63" s="192"/>
      <c r="JN63" s="192"/>
      <c r="JO63" s="192"/>
      <c r="JP63" s="192"/>
      <c r="JQ63" s="192"/>
      <c r="JR63" s="192"/>
      <c r="JS63" s="192"/>
      <c r="JT63" s="192"/>
      <c r="JU63" s="192"/>
      <c r="JV63" s="192"/>
      <c r="JW63" s="192"/>
      <c r="JX63" s="192"/>
      <c r="JY63" s="192"/>
      <c r="JZ63" s="192"/>
      <c r="KA63" s="192"/>
      <c r="KB63" s="192"/>
      <c r="KC63" s="192"/>
      <c r="KD63" s="192"/>
      <c r="KE63" s="192"/>
      <c r="KF63" s="192"/>
      <c r="KG63" s="192"/>
      <c r="KH63" s="192"/>
      <c r="KI63" s="192"/>
      <c r="KJ63" s="192"/>
      <c r="KK63" s="192"/>
      <c r="KL63" s="192"/>
    </row>
    <row r="64" spans="1:298" s="193" customFormat="1" ht="12.75" x14ac:dyDescent="0.2">
      <c r="A64" s="145"/>
      <c r="B64" s="145"/>
      <c r="C64" s="145"/>
      <c r="D64" s="145"/>
      <c r="E64" s="145"/>
      <c r="F64" s="145"/>
      <c r="G64" s="145"/>
      <c r="H64" s="145"/>
      <c r="I64" s="145"/>
      <c r="J64" s="145"/>
      <c r="K64" s="145"/>
      <c r="L64" s="145"/>
      <c r="M64" s="145"/>
      <c r="N64" s="145"/>
      <c r="O64" s="145"/>
      <c r="P64" s="176"/>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c r="IV64" s="192"/>
      <c r="IW64" s="192"/>
      <c r="IX64" s="192"/>
      <c r="IY64" s="192"/>
      <c r="IZ64" s="192"/>
      <c r="JA64" s="192"/>
      <c r="JB64" s="192"/>
      <c r="JC64" s="192"/>
      <c r="JD64" s="192"/>
      <c r="JE64" s="192"/>
      <c r="JF64" s="192"/>
      <c r="JG64" s="192"/>
      <c r="JH64" s="192"/>
      <c r="JI64" s="192"/>
      <c r="JJ64" s="192"/>
      <c r="JK64" s="192"/>
      <c r="JL64" s="192"/>
      <c r="JM64" s="192"/>
      <c r="JN64" s="192"/>
      <c r="JO64" s="192"/>
      <c r="JP64" s="192"/>
      <c r="JQ64" s="192"/>
      <c r="JR64" s="192"/>
      <c r="JS64" s="192"/>
      <c r="JT64" s="192"/>
      <c r="JU64" s="192"/>
      <c r="JV64" s="192"/>
      <c r="JW64" s="192"/>
      <c r="JX64" s="192"/>
      <c r="JY64" s="192"/>
      <c r="JZ64" s="192"/>
      <c r="KA64" s="192"/>
      <c r="KB64" s="192"/>
      <c r="KC64" s="192"/>
      <c r="KD64" s="192"/>
      <c r="KE64" s="192"/>
      <c r="KF64" s="192"/>
      <c r="KG64" s="192"/>
      <c r="KH64" s="192"/>
      <c r="KI64" s="192"/>
      <c r="KJ64" s="192"/>
      <c r="KK64" s="192"/>
      <c r="KL64" s="192"/>
    </row>
    <row r="65" spans="1:298" s="193" customFormat="1" ht="12.75" x14ac:dyDescent="0.2">
      <c r="A65" s="145"/>
      <c r="B65" s="145"/>
      <c r="C65" s="145"/>
      <c r="D65" s="145"/>
      <c r="E65" s="145"/>
      <c r="F65" s="145"/>
      <c r="G65" s="145"/>
      <c r="H65" s="145"/>
      <c r="I65" s="145"/>
      <c r="J65" s="145"/>
      <c r="K65" s="145"/>
      <c r="L65" s="145"/>
      <c r="M65" s="145"/>
      <c r="N65" s="145"/>
      <c r="O65" s="145"/>
      <c r="P65" s="176"/>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c r="IW65" s="192"/>
      <c r="IX65" s="192"/>
      <c r="IY65" s="192"/>
      <c r="IZ65" s="192"/>
      <c r="JA65" s="192"/>
      <c r="JB65" s="192"/>
      <c r="JC65" s="192"/>
      <c r="JD65" s="192"/>
      <c r="JE65" s="192"/>
      <c r="JF65" s="192"/>
      <c r="JG65" s="192"/>
      <c r="JH65" s="192"/>
      <c r="JI65" s="192"/>
      <c r="JJ65" s="192"/>
      <c r="JK65" s="192"/>
      <c r="JL65" s="192"/>
      <c r="JM65" s="192"/>
      <c r="JN65" s="192"/>
      <c r="JO65" s="192"/>
      <c r="JP65" s="192"/>
      <c r="JQ65" s="192"/>
      <c r="JR65" s="192"/>
      <c r="JS65" s="192"/>
      <c r="JT65" s="192"/>
      <c r="JU65" s="192"/>
      <c r="JV65" s="192"/>
      <c r="JW65" s="192"/>
      <c r="JX65" s="192"/>
      <c r="JY65" s="192"/>
      <c r="JZ65" s="192"/>
      <c r="KA65" s="192"/>
      <c r="KB65" s="192"/>
      <c r="KC65" s="192"/>
      <c r="KD65" s="192"/>
      <c r="KE65" s="192"/>
      <c r="KF65" s="192"/>
      <c r="KG65" s="192"/>
      <c r="KH65" s="192"/>
      <c r="KI65" s="192"/>
      <c r="KJ65" s="192"/>
      <c r="KK65" s="192"/>
      <c r="KL65" s="192"/>
    </row>
    <row r="66" spans="1:298" s="193" customFormat="1" ht="12.75" x14ac:dyDescent="0.2">
      <c r="A66" s="145"/>
      <c r="B66" s="145"/>
      <c r="C66" s="145"/>
      <c r="D66" s="145"/>
      <c r="E66" s="145"/>
      <c r="F66" s="145"/>
      <c r="G66" s="145"/>
      <c r="H66" s="145"/>
      <c r="I66" s="145"/>
      <c r="J66" s="145"/>
      <c r="K66" s="145"/>
      <c r="L66" s="145"/>
      <c r="M66" s="145"/>
      <c r="N66" s="145"/>
      <c r="O66" s="145"/>
      <c r="P66" s="176"/>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c r="IV66" s="192"/>
      <c r="IW66" s="192"/>
      <c r="IX66" s="192"/>
      <c r="IY66" s="192"/>
      <c r="IZ66" s="192"/>
      <c r="JA66" s="192"/>
      <c r="JB66" s="192"/>
      <c r="JC66" s="192"/>
      <c r="JD66" s="192"/>
      <c r="JE66" s="192"/>
      <c r="JF66" s="192"/>
      <c r="JG66" s="192"/>
      <c r="JH66" s="192"/>
      <c r="JI66" s="192"/>
      <c r="JJ66" s="192"/>
      <c r="JK66" s="192"/>
      <c r="JL66" s="192"/>
      <c r="JM66" s="192"/>
      <c r="JN66" s="192"/>
      <c r="JO66" s="192"/>
      <c r="JP66" s="192"/>
      <c r="JQ66" s="192"/>
      <c r="JR66" s="192"/>
      <c r="JS66" s="192"/>
      <c r="JT66" s="192"/>
      <c r="JU66" s="192"/>
      <c r="JV66" s="192"/>
      <c r="JW66" s="192"/>
      <c r="JX66" s="192"/>
      <c r="JY66" s="192"/>
      <c r="JZ66" s="192"/>
      <c r="KA66" s="192"/>
      <c r="KB66" s="192"/>
      <c r="KC66" s="192"/>
      <c r="KD66" s="192"/>
      <c r="KE66" s="192"/>
      <c r="KF66" s="192"/>
      <c r="KG66" s="192"/>
      <c r="KH66" s="192"/>
      <c r="KI66" s="192"/>
      <c r="KJ66" s="192"/>
      <c r="KK66" s="192"/>
      <c r="KL66" s="192"/>
    </row>
    <row r="67" spans="1:298" s="193" customFormat="1" ht="12.75" x14ac:dyDescent="0.2">
      <c r="A67" s="145"/>
      <c r="B67" s="145"/>
      <c r="C67" s="145"/>
      <c r="D67" s="145"/>
      <c r="E67" s="145"/>
      <c r="F67" s="145"/>
      <c r="G67" s="145"/>
      <c r="H67" s="145"/>
      <c r="I67" s="145"/>
      <c r="J67" s="145"/>
      <c r="K67" s="145"/>
      <c r="L67" s="145"/>
      <c r="M67" s="145"/>
      <c r="N67" s="145"/>
      <c r="O67" s="145"/>
      <c r="P67" s="176"/>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c r="IV67" s="192"/>
      <c r="IW67" s="192"/>
      <c r="IX67" s="192"/>
      <c r="IY67" s="192"/>
      <c r="IZ67" s="192"/>
      <c r="JA67" s="192"/>
      <c r="JB67" s="192"/>
      <c r="JC67" s="192"/>
      <c r="JD67" s="192"/>
      <c r="JE67" s="192"/>
      <c r="JF67" s="192"/>
      <c r="JG67" s="192"/>
      <c r="JH67" s="192"/>
      <c r="JI67" s="192"/>
      <c r="JJ67" s="192"/>
      <c r="JK67" s="192"/>
      <c r="JL67" s="192"/>
      <c r="JM67" s="192"/>
      <c r="JN67" s="192"/>
      <c r="JO67" s="192"/>
      <c r="JP67" s="192"/>
      <c r="JQ67" s="192"/>
      <c r="JR67" s="192"/>
      <c r="JS67" s="192"/>
      <c r="JT67" s="192"/>
      <c r="JU67" s="192"/>
      <c r="JV67" s="192"/>
      <c r="JW67" s="192"/>
      <c r="JX67" s="192"/>
      <c r="JY67" s="192"/>
      <c r="JZ67" s="192"/>
      <c r="KA67" s="192"/>
      <c r="KB67" s="192"/>
      <c r="KC67" s="192"/>
      <c r="KD67" s="192"/>
      <c r="KE67" s="192"/>
      <c r="KF67" s="192"/>
      <c r="KG67" s="192"/>
      <c r="KH67" s="192"/>
      <c r="KI67" s="192"/>
      <c r="KJ67" s="192"/>
      <c r="KK67" s="192"/>
      <c r="KL67" s="192"/>
    </row>
    <row r="68" spans="1:298" s="193" customFormat="1" ht="12.75" x14ac:dyDescent="0.2">
      <c r="A68" s="145"/>
      <c r="B68" s="145"/>
      <c r="C68" s="145"/>
      <c r="D68" s="145"/>
      <c r="E68" s="145"/>
      <c r="F68" s="145"/>
      <c r="G68" s="145"/>
      <c r="H68" s="145"/>
      <c r="I68" s="145"/>
      <c r="J68" s="145"/>
      <c r="K68" s="145"/>
      <c r="L68" s="145"/>
      <c r="M68" s="145"/>
      <c r="N68" s="145"/>
      <c r="O68" s="145"/>
      <c r="P68" s="176"/>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c r="IV68" s="192"/>
      <c r="IW68" s="192"/>
      <c r="IX68" s="192"/>
      <c r="IY68" s="192"/>
      <c r="IZ68" s="192"/>
      <c r="JA68" s="192"/>
      <c r="JB68" s="192"/>
      <c r="JC68" s="192"/>
      <c r="JD68" s="192"/>
      <c r="JE68" s="192"/>
      <c r="JF68" s="192"/>
      <c r="JG68" s="192"/>
      <c r="JH68" s="192"/>
      <c r="JI68" s="192"/>
      <c r="JJ68" s="192"/>
      <c r="JK68" s="192"/>
      <c r="JL68" s="192"/>
      <c r="JM68" s="192"/>
      <c r="JN68" s="192"/>
      <c r="JO68" s="192"/>
      <c r="JP68" s="192"/>
      <c r="JQ68" s="192"/>
      <c r="JR68" s="192"/>
      <c r="JS68" s="192"/>
      <c r="JT68" s="192"/>
      <c r="JU68" s="192"/>
      <c r="JV68" s="192"/>
      <c r="JW68" s="192"/>
      <c r="JX68" s="192"/>
      <c r="JY68" s="192"/>
      <c r="JZ68" s="192"/>
      <c r="KA68" s="192"/>
      <c r="KB68" s="192"/>
      <c r="KC68" s="192"/>
      <c r="KD68" s="192"/>
      <c r="KE68" s="192"/>
      <c r="KF68" s="192"/>
      <c r="KG68" s="192"/>
      <c r="KH68" s="192"/>
      <c r="KI68" s="192"/>
      <c r="KJ68" s="192"/>
      <c r="KK68" s="192"/>
      <c r="KL68" s="192"/>
    </row>
    <row r="69" spans="1:298" s="193" customFormat="1" ht="12.75" x14ac:dyDescent="0.2">
      <c r="A69" s="145"/>
      <c r="B69" s="145"/>
      <c r="C69" s="145"/>
      <c r="D69" s="145"/>
      <c r="E69" s="145"/>
      <c r="F69" s="145"/>
      <c r="G69" s="145"/>
      <c r="H69" s="145"/>
      <c r="I69" s="145"/>
      <c r="J69" s="145"/>
      <c r="K69" s="145"/>
      <c r="L69" s="145"/>
      <c r="M69" s="145"/>
      <c r="N69" s="145"/>
      <c r="O69" s="145"/>
      <c r="P69" s="176"/>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c r="IV69" s="192"/>
      <c r="IW69" s="192"/>
      <c r="IX69" s="192"/>
      <c r="IY69" s="192"/>
      <c r="IZ69" s="192"/>
      <c r="JA69" s="192"/>
      <c r="JB69" s="192"/>
      <c r="JC69" s="192"/>
      <c r="JD69" s="192"/>
      <c r="JE69" s="192"/>
      <c r="JF69" s="192"/>
      <c r="JG69" s="192"/>
      <c r="JH69" s="192"/>
      <c r="JI69" s="192"/>
      <c r="JJ69" s="192"/>
      <c r="JK69" s="192"/>
      <c r="JL69" s="192"/>
      <c r="JM69" s="192"/>
      <c r="JN69" s="192"/>
      <c r="JO69" s="192"/>
      <c r="JP69" s="192"/>
      <c r="JQ69" s="192"/>
      <c r="JR69" s="192"/>
      <c r="JS69" s="192"/>
      <c r="JT69" s="192"/>
      <c r="JU69" s="192"/>
      <c r="JV69" s="192"/>
      <c r="JW69" s="192"/>
      <c r="JX69" s="192"/>
      <c r="JY69" s="192"/>
      <c r="JZ69" s="192"/>
      <c r="KA69" s="192"/>
      <c r="KB69" s="192"/>
      <c r="KC69" s="192"/>
      <c r="KD69" s="192"/>
      <c r="KE69" s="192"/>
      <c r="KF69" s="192"/>
      <c r="KG69" s="192"/>
      <c r="KH69" s="192"/>
      <c r="KI69" s="192"/>
      <c r="KJ69" s="192"/>
      <c r="KK69" s="192"/>
      <c r="KL69" s="192"/>
    </row>
    <row r="70" spans="1:298" s="193" customFormat="1" ht="12.75" x14ac:dyDescent="0.2">
      <c r="A70" s="145"/>
      <c r="B70" s="145"/>
      <c r="C70" s="145"/>
      <c r="D70" s="145"/>
      <c r="E70" s="145"/>
      <c r="F70" s="145"/>
      <c r="G70" s="145"/>
      <c r="H70" s="145"/>
      <c r="I70" s="145"/>
      <c r="J70" s="145"/>
      <c r="K70" s="145"/>
      <c r="L70" s="145"/>
      <c r="M70" s="145"/>
      <c r="N70" s="145"/>
      <c r="O70" s="145"/>
      <c r="P70" s="176"/>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c r="IV70" s="192"/>
      <c r="IW70" s="192"/>
      <c r="IX70" s="192"/>
      <c r="IY70" s="192"/>
      <c r="IZ70" s="192"/>
      <c r="JA70" s="192"/>
      <c r="JB70" s="192"/>
      <c r="JC70" s="192"/>
      <c r="JD70" s="192"/>
      <c r="JE70" s="192"/>
      <c r="JF70" s="192"/>
      <c r="JG70" s="192"/>
      <c r="JH70" s="192"/>
      <c r="JI70" s="192"/>
      <c r="JJ70" s="192"/>
      <c r="JK70" s="192"/>
      <c r="JL70" s="192"/>
      <c r="JM70" s="192"/>
      <c r="JN70" s="192"/>
      <c r="JO70" s="192"/>
      <c r="JP70" s="192"/>
      <c r="JQ70" s="192"/>
      <c r="JR70" s="192"/>
      <c r="JS70" s="192"/>
      <c r="JT70" s="192"/>
      <c r="JU70" s="192"/>
      <c r="JV70" s="192"/>
      <c r="JW70" s="192"/>
      <c r="JX70" s="192"/>
      <c r="JY70" s="192"/>
      <c r="JZ70" s="192"/>
      <c r="KA70" s="192"/>
      <c r="KB70" s="192"/>
      <c r="KC70" s="192"/>
      <c r="KD70" s="192"/>
      <c r="KE70" s="192"/>
      <c r="KF70" s="192"/>
      <c r="KG70" s="192"/>
      <c r="KH70" s="192"/>
      <c r="KI70" s="192"/>
      <c r="KJ70" s="192"/>
      <c r="KK70" s="192"/>
      <c r="KL70" s="192"/>
    </row>
    <row r="71" spans="1:298" s="193" customFormat="1" ht="12.75" x14ac:dyDescent="0.2">
      <c r="A71" s="145"/>
      <c r="B71" s="145"/>
      <c r="C71" s="145"/>
      <c r="D71" s="145"/>
      <c r="E71" s="145"/>
      <c r="F71" s="145"/>
      <c r="G71" s="145"/>
      <c r="H71" s="145"/>
      <c r="I71" s="145"/>
      <c r="J71" s="145"/>
      <c r="K71" s="145"/>
      <c r="L71" s="145"/>
      <c r="M71" s="145"/>
      <c r="N71" s="145"/>
      <c r="O71" s="145"/>
      <c r="P71" s="176"/>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c r="IV71" s="192"/>
      <c r="IW71" s="192"/>
      <c r="IX71" s="192"/>
      <c r="IY71" s="192"/>
      <c r="IZ71" s="192"/>
      <c r="JA71" s="192"/>
      <c r="JB71" s="192"/>
      <c r="JC71" s="192"/>
      <c r="JD71" s="192"/>
      <c r="JE71" s="192"/>
      <c r="JF71" s="192"/>
      <c r="JG71" s="192"/>
      <c r="JH71" s="192"/>
      <c r="JI71" s="192"/>
      <c r="JJ71" s="192"/>
      <c r="JK71" s="192"/>
      <c r="JL71" s="192"/>
      <c r="JM71" s="192"/>
      <c r="JN71" s="192"/>
      <c r="JO71" s="192"/>
      <c r="JP71" s="192"/>
      <c r="JQ71" s="192"/>
      <c r="JR71" s="192"/>
      <c r="JS71" s="192"/>
      <c r="JT71" s="192"/>
      <c r="JU71" s="192"/>
      <c r="JV71" s="192"/>
      <c r="JW71" s="192"/>
      <c r="JX71" s="192"/>
      <c r="JY71" s="192"/>
      <c r="JZ71" s="192"/>
      <c r="KA71" s="192"/>
      <c r="KB71" s="192"/>
      <c r="KC71" s="192"/>
      <c r="KD71" s="192"/>
      <c r="KE71" s="192"/>
      <c r="KF71" s="192"/>
      <c r="KG71" s="192"/>
      <c r="KH71" s="192"/>
      <c r="KI71" s="192"/>
      <c r="KJ71" s="192"/>
      <c r="KK71" s="192"/>
      <c r="KL71" s="192"/>
    </row>
    <row r="72" spans="1:298" s="193" customFormat="1" ht="12.75" x14ac:dyDescent="0.2">
      <c r="A72" s="145"/>
      <c r="B72" s="145"/>
      <c r="C72" s="145"/>
      <c r="D72" s="145"/>
      <c r="E72" s="145"/>
      <c r="F72" s="145"/>
      <c r="G72" s="145"/>
      <c r="H72" s="145"/>
      <c r="I72" s="145"/>
      <c r="J72" s="145"/>
      <c r="K72" s="145"/>
      <c r="L72" s="145"/>
      <c r="M72" s="145"/>
      <c r="N72" s="145"/>
      <c r="O72" s="145"/>
      <c r="P72" s="176"/>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c r="IV72" s="192"/>
      <c r="IW72" s="192"/>
      <c r="IX72" s="192"/>
      <c r="IY72" s="192"/>
      <c r="IZ72" s="192"/>
      <c r="JA72" s="192"/>
      <c r="JB72" s="192"/>
      <c r="JC72" s="192"/>
      <c r="JD72" s="192"/>
      <c r="JE72" s="192"/>
      <c r="JF72" s="192"/>
      <c r="JG72" s="192"/>
      <c r="JH72" s="192"/>
      <c r="JI72" s="192"/>
      <c r="JJ72" s="192"/>
      <c r="JK72" s="192"/>
      <c r="JL72" s="192"/>
      <c r="JM72" s="192"/>
      <c r="JN72" s="192"/>
      <c r="JO72" s="192"/>
      <c r="JP72" s="192"/>
      <c r="JQ72" s="192"/>
      <c r="JR72" s="192"/>
      <c r="JS72" s="192"/>
      <c r="JT72" s="192"/>
      <c r="JU72" s="192"/>
      <c r="JV72" s="192"/>
      <c r="JW72" s="192"/>
      <c r="JX72" s="192"/>
      <c r="JY72" s="192"/>
      <c r="JZ72" s="192"/>
      <c r="KA72" s="192"/>
      <c r="KB72" s="192"/>
      <c r="KC72" s="192"/>
      <c r="KD72" s="192"/>
      <c r="KE72" s="192"/>
      <c r="KF72" s="192"/>
      <c r="KG72" s="192"/>
      <c r="KH72" s="192"/>
      <c r="KI72" s="192"/>
      <c r="KJ72" s="192"/>
      <c r="KK72" s="192"/>
      <c r="KL72" s="192"/>
    </row>
    <row r="73" spans="1:298" s="193" customFormat="1" ht="12.75" x14ac:dyDescent="0.2">
      <c r="A73" s="145"/>
      <c r="B73" s="145"/>
      <c r="C73" s="145"/>
      <c r="D73" s="145"/>
      <c r="E73" s="145"/>
      <c r="F73" s="145"/>
      <c r="G73" s="145"/>
      <c r="H73" s="145"/>
      <c r="I73" s="145"/>
      <c r="J73" s="145"/>
      <c r="K73" s="145"/>
      <c r="L73" s="145"/>
      <c r="M73" s="145"/>
      <c r="N73" s="145"/>
      <c r="O73" s="145"/>
      <c r="P73" s="176"/>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c r="IV73" s="192"/>
      <c r="IW73" s="192"/>
      <c r="IX73" s="192"/>
      <c r="IY73" s="192"/>
      <c r="IZ73" s="192"/>
      <c r="JA73" s="192"/>
      <c r="JB73" s="192"/>
      <c r="JC73" s="192"/>
      <c r="JD73" s="192"/>
      <c r="JE73" s="192"/>
      <c r="JF73" s="192"/>
      <c r="JG73" s="192"/>
      <c r="JH73" s="192"/>
      <c r="JI73" s="192"/>
      <c r="JJ73" s="192"/>
      <c r="JK73" s="192"/>
      <c r="JL73" s="192"/>
      <c r="JM73" s="192"/>
      <c r="JN73" s="192"/>
      <c r="JO73" s="192"/>
      <c r="JP73" s="192"/>
      <c r="JQ73" s="192"/>
      <c r="JR73" s="192"/>
      <c r="JS73" s="192"/>
      <c r="JT73" s="192"/>
      <c r="JU73" s="192"/>
      <c r="JV73" s="192"/>
      <c r="JW73" s="192"/>
      <c r="JX73" s="192"/>
      <c r="JY73" s="192"/>
      <c r="JZ73" s="192"/>
      <c r="KA73" s="192"/>
      <c r="KB73" s="192"/>
      <c r="KC73" s="192"/>
      <c r="KD73" s="192"/>
      <c r="KE73" s="192"/>
      <c r="KF73" s="192"/>
      <c r="KG73" s="192"/>
      <c r="KH73" s="192"/>
      <c r="KI73" s="192"/>
      <c r="KJ73" s="192"/>
      <c r="KK73" s="192"/>
      <c r="KL73" s="192"/>
    </row>
    <row r="74" spans="1:298" s="193" customFormat="1" ht="12.75" x14ac:dyDescent="0.2">
      <c r="A74" s="145"/>
      <c r="B74" s="145"/>
      <c r="C74" s="145"/>
      <c r="D74" s="145"/>
      <c r="E74" s="145"/>
      <c r="F74" s="145"/>
      <c r="G74" s="145"/>
      <c r="H74" s="145"/>
      <c r="I74" s="145"/>
      <c r="J74" s="145"/>
      <c r="K74" s="145"/>
      <c r="L74" s="145"/>
      <c r="M74" s="145"/>
      <c r="N74" s="145"/>
      <c r="O74" s="145"/>
      <c r="P74" s="176"/>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c r="IV74" s="192"/>
      <c r="IW74" s="192"/>
      <c r="IX74" s="192"/>
      <c r="IY74" s="192"/>
      <c r="IZ74" s="192"/>
      <c r="JA74" s="192"/>
      <c r="JB74" s="192"/>
      <c r="JC74" s="192"/>
      <c r="JD74" s="192"/>
      <c r="JE74" s="192"/>
      <c r="JF74" s="192"/>
      <c r="JG74" s="192"/>
      <c r="JH74" s="192"/>
      <c r="JI74" s="192"/>
      <c r="JJ74" s="192"/>
      <c r="JK74" s="192"/>
      <c r="JL74" s="192"/>
      <c r="JM74" s="192"/>
      <c r="JN74" s="192"/>
      <c r="JO74" s="192"/>
      <c r="JP74" s="192"/>
      <c r="JQ74" s="192"/>
      <c r="JR74" s="192"/>
      <c r="JS74" s="192"/>
      <c r="JT74" s="192"/>
      <c r="JU74" s="192"/>
      <c r="JV74" s="192"/>
      <c r="JW74" s="192"/>
      <c r="JX74" s="192"/>
      <c r="JY74" s="192"/>
      <c r="JZ74" s="192"/>
      <c r="KA74" s="192"/>
      <c r="KB74" s="192"/>
      <c r="KC74" s="192"/>
      <c r="KD74" s="192"/>
      <c r="KE74" s="192"/>
      <c r="KF74" s="192"/>
      <c r="KG74" s="192"/>
      <c r="KH74" s="192"/>
      <c r="KI74" s="192"/>
      <c r="KJ74" s="192"/>
      <c r="KK74" s="192"/>
      <c r="KL74" s="192"/>
    </row>
    <row r="75" spans="1:298" s="193" customFormat="1" ht="12.75" x14ac:dyDescent="0.2">
      <c r="A75" s="145"/>
      <c r="B75" s="145"/>
      <c r="C75" s="145"/>
      <c r="D75" s="145"/>
      <c r="E75" s="145"/>
      <c r="F75" s="145"/>
      <c r="G75" s="145"/>
      <c r="H75" s="145"/>
      <c r="I75" s="145"/>
      <c r="J75" s="145"/>
      <c r="K75" s="145"/>
      <c r="L75" s="145"/>
      <c r="M75" s="145"/>
      <c r="N75" s="145"/>
      <c r="O75" s="145"/>
      <c r="P75" s="176"/>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c r="IV75" s="192"/>
      <c r="IW75" s="192"/>
      <c r="IX75" s="192"/>
      <c r="IY75" s="192"/>
      <c r="IZ75" s="192"/>
      <c r="JA75" s="192"/>
      <c r="JB75" s="192"/>
      <c r="JC75" s="192"/>
      <c r="JD75" s="192"/>
      <c r="JE75" s="192"/>
      <c r="JF75" s="192"/>
      <c r="JG75" s="192"/>
      <c r="JH75" s="192"/>
      <c r="JI75" s="192"/>
      <c r="JJ75" s="192"/>
      <c r="JK75" s="192"/>
      <c r="JL75" s="192"/>
      <c r="JM75" s="192"/>
      <c r="JN75" s="192"/>
      <c r="JO75" s="192"/>
      <c r="JP75" s="192"/>
      <c r="JQ75" s="192"/>
      <c r="JR75" s="192"/>
      <c r="JS75" s="192"/>
      <c r="JT75" s="192"/>
      <c r="JU75" s="192"/>
      <c r="JV75" s="192"/>
      <c r="JW75" s="192"/>
      <c r="JX75" s="192"/>
      <c r="JY75" s="192"/>
      <c r="JZ75" s="192"/>
      <c r="KA75" s="192"/>
      <c r="KB75" s="192"/>
      <c r="KC75" s="192"/>
      <c r="KD75" s="192"/>
      <c r="KE75" s="192"/>
      <c r="KF75" s="192"/>
      <c r="KG75" s="192"/>
      <c r="KH75" s="192"/>
      <c r="KI75" s="192"/>
      <c r="KJ75" s="192"/>
      <c r="KK75" s="192"/>
      <c r="KL75" s="192"/>
    </row>
    <row r="76" spans="1:298" s="193" customFormat="1" ht="12.75" x14ac:dyDescent="0.2">
      <c r="A76" s="145"/>
      <c r="B76" s="145"/>
      <c r="C76" s="145"/>
      <c r="D76" s="145"/>
      <c r="E76" s="145"/>
      <c r="F76" s="145"/>
      <c r="G76" s="145"/>
      <c r="H76" s="145"/>
      <c r="I76" s="145"/>
      <c r="J76" s="145"/>
      <c r="K76" s="145"/>
      <c r="L76" s="145"/>
      <c r="M76" s="145"/>
      <c r="N76" s="145"/>
      <c r="O76" s="145"/>
      <c r="P76" s="176"/>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c r="DT76" s="192"/>
      <c r="DU76" s="192"/>
      <c r="DV76" s="192"/>
      <c r="DW76" s="192"/>
      <c r="DX76" s="192"/>
      <c r="DY76" s="192"/>
      <c r="DZ76" s="192"/>
      <c r="EA76" s="192"/>
      <c r="EB76" s="192"/>
      <c r="EC76" s="192"/>
      <c r="ED76" s="192"/>
      <c r="EE76" s="192"/>
      <c r="EF76" s="192"/>
      <c r="EG76" s="192"/>
      <c r="EH76" s="192"/>
      <c r="EI76" s="192"/>
      <c r="EJ76" s="192"/>
      <c r="EK76" s="192"/>
      <c r="EL76" s="192"/>
      <c r="EM76" s="192"/>
      <c r="EN76" s="192"/>
      <c r="EO76" s="192"/>
      <c r="EP76" s="192"/>
      <c r="EQ76" s="192"/>
      <c r="ER76" s="192"/>
      <c r="ES76" s="192"/>
      <c r="ET76" s="192"/>
      <c r="EU76" s="192"/>
      <c r="EV76" s="192"/>
      <c r="EW76" s="192"/>
      <c r="EX76" s="192"/>
      <c r="EY76" s="192"/>
      <c r="EZ76" s="192"/>
      <c r="FA76" s="192"/>
      <c r="FB76" s="192"/>
      <c r="FC76" s="192"/>
      <c r="FD76" s="192"/>
      <c r="FE76" s="192"/>
      <c r="FF76" s="192"/>
      <c r="FG76" s="192"/>
      <c r="FH76" s="192"/>
      <c r="FI76" s="192"/>
      <c r="FJ76" s="192"/>
      <c r="FK76" s="192"/>
      <c r="FL76" s="192"/>
      <c r="FM76" s="192"/>
      <c r="FN76" s="192"/>
      <c r="FO76" s="192"/>
      <c r="FP76" s="192"/>
      <c r="FQ76" s="192"/>
      <c r="FR76" s="192"/>
      <c r="FS76" s="192"/>
      <c r="FT76" s="192"/>
      <c r="FU76" s="192"/>
      <c r="FV76" s="192"/>
      <c r="FW76" s="192"/>
      <c r="FX76" s="192"/>
      <c r="FY76" s="192"/>
      <c r="FZ76" s="192"/>
      <c r="GA76" s="192"/>
      <c r="GB76" s="192"/>
      <c r="GC76" s="192"/>
      <c r="GD76" s="192"/>
      <c r="GE76" s="192"/>
      <c r="GF76" s="192"/>
      <c r="GG76" s="192"/>
      <c r="GH76" s="192"/>
      <c r="GI76" s="192"/>
      <c r="GJ76" s="192"/>
      <c r="GK76" s="192"/>
      <c r="GL76" s="192"/>
      <c r="GM76" s="192"/>
      <c r="GN76" s="192"/>
      <c r="GO76" s="192"/>
      <c r="GP76" s="192"/>
      <c r="GQ76" s="192"/>
      <c r="GR76" s="192"/>
      <c r="GS76" s="192"/>
      <c r="GT76" s="192"/>
      <c r="GU76" s="192"/>
      <c r="GV76" s="192"/>
      <c r="GW76" s="192"/>
      <c r="GX76" s="192"/>
      <c r="GY76" s="192"/>
      <c r="GZ76" s="192"/>
      <c r="HA76" s="192"/>
      <c r="HB76" s="192"/>
      <c r="HC76" s="192"/>
      <c r="HD76" s="192"/>
      <c r="HE76" s="192"/>
      <c r="HF76" s="192"/>
      <c r="HG76" s="192"/>
      <c r="HH76" s="192"/>
      <c r="HI76" s="192"/>
      <c r="HJ76" s="192"/>
      <c r="HK76" s="192"/>
      <c r="HL76" s="192"/>
      <c r="HM76" s="192"/>
      <c r="HN76" s="192"/>
      <c r="HO76" s="192"/>
      <c r="HP76" s="192"/>
      <c r="HQ76" s="192"/>
      <c r="HR76" s="192"/>
      <c r="HS76" s="192"/>
      <c r="HT76" s="192"/>
      <c r="HU76" s="192"/>
      <c r="HV76" s="192"/>
      <c r="HW76" s="192"/>
      <c r="HX76" s="192"/>
      <c r="HY76" s="192"/>
      <c r="HZ76" s="192"/>
      <c r="IA76" s="192"/>
      <c r="IB76" s="192"/>
      <c r="IC76" s="192"/>
      <c r="ID76" s="192"/>
      <c r="IE76" s="192"/>
      <c r="IF76" s="192"/>
      <c r="IG76" s="192"/>
      <c r="IH76" s="192"/>
      <c r="II76" s="192"/>
      <c r="IJ76" s="192"/>
      <c r="IK76" s="192"/>
      <c r="IL76" s="192"/>
      <c r="IM76" s="192"/>
      <c r="IN76" s="192"/>
      <c r="IO76" s="192"/>
      <c r="IP76" s="192"/>
      <c r="IQ76" s="192"/>
      <c r="IR76" s="192"/>
      <c r="IS76" s="192"/>
      <c r="IT76" s="192"/>
      <c r="IU76" s="192"/>
      <c r="IV76" s="192"/>
      <c r="IW76" s="192"/>
      <c r="IX76" s="192"/>
      <c r="IY76" s="192"/>
      <c r="IZ76" s="192"/>
      <c r="JA76" s="192"/>
      <c r="JB76" s="192"/>
      <c r="JC76" s="192"/>
      <c r="JD76" s="192"/>
      <c r="JE76" s="192"/>
      <c r="JF76" s="192"/>
      <c r="JG76" s="192"/>
      <c r="JH76" s="192"/>
      <c r="JI76" s="192"/>
      <c r="JJ76" s="192"/>
      <c r="JK76" s="192"/>
      <c r="JL76" s="192"/>
      <c r="JM76" s="192"/>
      <c r="JN76" s="192"/>
      <c r="JO76" s="192"/>
      <c r="JP76" s="192"/>
      <c r="JQ76" s="192"/>
      <c r="JR76" s="192"/>
      <c r="JS76" s="192"/>
      <c r="JT76" s="192"/>
      <c r="JU76" s="192"/>
      <c r="JV76" s="192"/>
      <c r="JW76" s="192"/>
      <c r="JX76" s="192"/>
      <c r="JY76" s="192"/>
      <c r="JZ76" s="192"/>
      <c r="KA76" s="192"/>
      <c r="KB76" s="192"/>
      <c r="KC76" s="192"/>
      <c r="KD76" s="192"/>
      <c r="KE76" s="192"/>
      <c r="KF76" s="192"/>
      <c r="KG76" s="192"/>
      <c r="KH76" s="192"/>
      <c r="KI76" s="192"/>
      <c r="KJ76" s="192"/>
      <c r="KK76" s="192"/>
      <c r="KL76" s="192"/>
    </row>
    <row r="77" spans="1:298" s="193" customFormat="1" ht="12.75" x14ac:dyDescent="0.2">
      <c r="A77" s="145"/>
      <c r="B77" s="145"/>
      <c r="C77" s="145"/>
      <c r="D77" s="145"/>
      <c r="E77" s="145"/>
      <c r="F77" s="145"/>
      <c r="G77" s="145"/>
      <c r="H77" s="145"/>
      <c r="I77" s="145"/>
      <c r="J77" s="145"/>
      <c r="K77" s="145"/>
      <c r="L77" s="145"/>
      <c r="M77" s="145"/>
      <c r="N77" s="145"/>
      <c r="O77" s="145"/>
      <c r="P77" s="176"/>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c r="IV77" s="192"/>
      <c r="IW77" s="192"/>
      <c r="IX77" s="192"/>
      <c r="IY77" s="192"/>
      <c r="IZ77" s="192"/>
      <c r="JA77" s="192"/>
      <c r="JB77" s="192"/>
      <c r="JC77" s="192"/>
      <c r="JD77" s="192"/>
      <c r="JE77" s="192"/>
      <c r="JF77" s="192"/>
      <c r="JG77" s="192"/>
      <c r="JH77" s="192"/>
      <c r="JI77" s="192"/>
      <c r="JJ77" s="192"/>
      <c r="JK77" s="192"/>
      <c r="JL77" s="192"/>
      <c r="JM77" s="192"/>
      <c r="JN77" s="192"/>
      <c r="JO77" s="192"/>
      <c r="JP77" s="192"/>
      <c r="JQ77" s="192"/>
      <c r="JR77" s="192"/>
      <c r="JS77" s="192"/>
      <c r="JT77" s="192"/>
      <c r="JU77" s="192"/>
      <c r="JV77" s="192"/>
      <c r="JW77" s="192"/>
      <c r="JX77" s="192"/>
      <c r="JY77" s="192"/>
      <c r="JZ77" s="192"/>
      <c r="KA77" s="192"/>
      <c r="KB77" s="192"/>
      <c r="KC77" s="192"/>
      <c r="KD77" s="192"/>
      <c r="KE77" s="192"/>
      <c r="KF77" s="192"/>
      <c r="KG77" s="192"/>
      <c r="KH77" s="192"/>
      <c r="KI77" s="192"/>
      <c r="KJ77" s="192"/>
      <c r="KK77" s="192"/>
      <c r="KL77" s="192"/>
    </row>
    <row r="78" spans="1:298" s="193" customFormat="1" ht="12.75" x14ac:dyDescent="0.2">
      <c r="A78" s="145"/>
      <c r="B78" s="145"/>
      <c r="C78" s="145"/>
      <c r="D78" s="145"/>
      <c r="E78" s="145"/>
      <c r="F78" s="145"/>
      <c r="G78" s="145"/>
      <c r="H78" s="145"/>
      <c r="I78" s="145"/>
      <c r="J78" s="145"/>
      <c r="K78" s="145"/>
      <c r="L78" s="145"/>
      <c r="M78" s="145"/>
      <c r="N78" s="145"/>
      <c r="O78" s="145"/>
      <c r="P78" s="176"/>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c r="IV78" s="192"/>
      <c r="IW78" s="192"/>
      <c r="IX78" s="192"/>
      <c r="IY78" s="192"/>
      <c r="IZ78" s="192"/>
      <c r="JA78" s="192"/>
      <c r="JB78" s="192"/>
      <c r="JC78" s="192"/>
      <c r="JD78" s="192"/>
      <c r="JE78" s="192"/>
      <c r="JF78" s="192"/>
      <c r="JG78" s="192"/>
      <c r="JH78" s="192"/>
      <c r="JI78" s="192"/>
      <c r="JJ78" s="192"/>
      <c r="JK78" s="192"/>
      <c r="JL78" s="192"/>
      <c r="JM78" s="192"/>
      <c r="JN78" s="192"/>
      <c r="JO78" s="192"/>
      <c r="JP78" s="192"/>
      <c r="JQ78" s="192"/>
      <c r="JR78" s="192"/>
      <c r="JS78" s="192"/>
      <c r="JT78" s="192"/>
      <c r="JU78" s="192"/>
      <c r="JV78" s="192"/>
      <c r="JW78" s="192"/>
      <c r="JX78" s="192"/>
      <c r="JY78" s="192"/>
      <c r="JZ78" s="192"/>
      <c r="KA78" s="192"/>
      <c r="KB78" s="192"/>
      <c r="KC78" s="192"/>
      <c r="KD78" s="192"/>
      <c r="KE78" s="192"/>
      <c r="KF78" s="192"/>
      <c r="KG78" s="192"/>
      <c r="KH78" s="192"/>
      <c r="KI78" s="192"/>
      <c r="KJ78" s="192"/>
      <c r="KK78" s="192"/>
      <c r="KL78" s="192"/>
    </row>
    <row r="79" spans="1:298" s="193" customFormat="1" ht="12.75" x14ac:dyDescent="0.2">
      <c r="A79" s="145"/>
      <c r="B79" s="145"/>
      <c r="C79" s="145"/>
      <c r="D79" s="145"/>
      <c r="E79" s="145"/>
      <c r="F79" s="145"/>
      <c r="G79" s="145"/>
      <c r="H79" s="145"/>
      <c r="I79" s="145"/>
      <c r="J79" s="145"/>
      <c r="K79" s="145"/>
      <c r="L79" s="145"/>
      <c r="M79" s="145"/>
      <c r="N79" s="145"/>
      <c r="O79" s="145"/>
      <c r="P79" s="176"/>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c r="IV79" s="192"/>
      <c r="IW79" s="192"/>
      <c r="IX79" s="192"/>
      <c r="IY79" s="192"/>
      <c r="IZ79" s="192"/>
      <c r="JA79" s="192"/>
      <c r="JB79" s="192"/>
      <c r="JC79" s="192"/>
      <c r="JD79" s="192"/>
      <c r="JE79" s="192"/>
      <c r="JF79" s="192"/>
      <c r="JG79" s="192"/>
      <c r="JH79" s="192"/>
      <c r="JI79" s="192"/>
      <c r="JJ79" s="192"/>
      <c r="JK79" s="192"/>
      <c r="JL79" s="192"/>
      <c r="JM79" s="192"/>
      <c r="JN79" s="192"/>
      <c r="JO79" s="192"/>
      <c r="JP79" s="192"/>
      <c r="JQ79" s="192"/>
      <c r="JR79" s="192"/>
      <c r="JS79" s="192"/>
      <c r="JT79" s="192"/>
      <c r="JU79" s="192"/>
      <c r="JV79" s="192"/>
      <c r="JW79" s="192"/>
      <c r="JX79" s="192"/>
      <c r="JY79" s="192"/>
      <c r="JZ79" s="192"/>
      <c r="KA79" s="192"/>
      <c r="KB79" s="192"/>
      <c r="KC79" s="192"/>
      <c r="KD79" s="192"/>
      <c r="KE79" s="192"/>
      <c r="KF79" s="192"/>
      <c r="KG79" s="192"/>
      <c r="KH79" s="192"/>
      <c r="KI79" s="192"/>
      <c r="KJ79" s="192"/>
      <c r="KK79" s="192"/>
      <c r="KL79" s="192"/>
    </row>
    <row r="80" spans="1:298" s="193" customFormat="1" ht="12.75" x14ac:dyDescent="0.2">
      <c r="A80" s="145"/>
      <c r="B80" s="145"/>
      <c r="C80" s="145"/>
      <c r="D80" s="145"/>
      <c r="E80" s="145"/>
      <c r="F80" s="145"/>
      <c r="G80" s="145"/>
      <c r="H80" s="145"/>
      <c r="I80" s="145"/>
      <c r="J80" s="145"/>
      <c r="K80" s="145"/>
      <c r="L80" s="145"/>
      <c r="M80" s="145"/>
      <c r="N80" s="145"/>
      <c r="O80" s="145"/>
      <c r="P80" s="176"/>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c r="IV80" s="192"/>
      <c r="IW80" s="192"/>
      <c r="IX80" s="192"/>
      <c r="IY80" s="192"/>
      <c r="IZ80" s="192"/>
      <c r="JA80" s="192"/>
      <c r="JB80" s="192"/>
      <c r="JC80" s="192"/>
      <c r="JD80" s="192"/>
      <c r="JE80" s="192"/>
      <c r="JF80" s="192"/>
      <c r="JG80" s="192"/>
      <c r="JH80" s="192"/>
      <c r="JI80" s="192"/>
      <c r="JJ80" s="192"/>
      <c r="JK80" s="192"/>
      <c r="JL80" s="192"/>
      <c r="JM80" s="192"/>
      <c r="JN80" s="192"/>
      <c r="JO80" s="192"/>
      <c r="JP80" s="192"/>
      <c r="JQ80" s="192"/>
      <c r="JR80" s="192"/>
      <c r="JS80" s="192"/>
      <c r="JT80" s="192"/>
      <c r="JU80" s="192"/>
      <c r="JV80" s="192"/>
      <c r="JW80" s="192"/>
      <c r="JX80" s="192"/>
      <c r="JY80" s="192"/>
      <c r="JZ80" s="192"/>
      <c r="KA80" s="192"/>
      <c r="KB80" s="192"/>
      <c r="KC80" s="192"/>
      <c r="KD80" s="192"/>
      <c r="KE80" s="192"/>
      <c r="KF80" s="192"/>
      <c r="KG80" s="192"/>
      <c r="KH80" s="192"/>
      <c r="KI80" s="192"/>
      <c r="KJ80" s="192"/>
      <c r="KK80" s="192"/>
      <c r="KL80" s="192"/>
    </row>
    <row r="81" spans="1:298" s="193" customFormat="1" ht="12.75" x14ac:dyDescent="0.2">
      <c r="A81" s="145"/>
      <c r="B81" s="145"/>
      <c r="C81" s="145"/>
      <c r="D81" s="145"/>
      <c r="E81" s="145"/>
      <c r="F81" s="145"/>
      <c r="G81" s="145"/>
      <c r="H81" s="145"/>
      <c r="I81" s="145"/>
      <c r="J81" s="145"/>
      <c r="K81" s="145"/>
      <c r="L81" s="145"/>
      <c r="M81" s="145"/>
      <c r="N81" s="145"/>
      <c r="O81" s="145"/>
      <c r="P81" s="176"/>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c r="IV81" s="192"/>
      <c r="IW81" s="192"/>
      <c r="IX81" s="192"/>
      <c r="IY81" s="192"/>
      <c r="IZ81" s="192"/>
      <c r="JA81" s="192"/>
      <c r="JB81" s="192"/>
      <c r="JC81" s="192"/>
      <c r="JD81" s="192"/>
      <c r="JE81" s="192"/>
      <c r="JF81" s="192"/>
      <c r="JG81" s="192"/>
      <c r="JH81" s="192"/>
      <c r="JI81" s="192"/>
      <c r="JJ81" s="192"/>
      <c r="JK81" s="192"/>
      <c r="JL81" s="192"/>
      <c r="JM81" s="192"/>
      <c r="JN81" s="192"/>
      <c r="JO81" s="192"/>
      <c r="JP81" s="192"/>
      <c r="JQ81" s="192"/>
      <c r="JR81" s="192"/>
      <c r="JS81" s="192"/>
      <c r="JT81" s="192"/>
      <c r="JU81" s="192"/>
      <c r="JV81" s="192"/>
      <c r="JW81" s="192"/>
      <c r="JX81" s="192"/>
      <c r="JY81" s="192"/>
      <c r="JZ81" s="192"/>
      <c r="KA81" s="192"/>
      <c r="KB81" s="192"/>
      <c r="KC81" s="192"/>
      <c r="KD81" s="192"/>
      <c r="KE81" s="192"/>
      <c r="KF81" s="192"/>
      <c r="KG81" s="192"/>
      <c r="KH81" s="192"/>
      <c r="KI81" s="192"/>
      <c r="KJ81" s="192"/>
      <c r="KK81" s="192"/>
      <c r="KL81" s="192"/>
    </row>
    <row r="82" spans="1:298" s="193" customFormat="1" ht="12.75" x14ac:dyDescent="0.2">
      <c r="A82" s="145"/>
      <c r="B82" s="145"/>
      <c r="C82" s="145"/>
      <c r="D82" s="145"/>
      <c r="E82" s="145"/>
      <c r="F82" s="145"/>
      <c r="G82" s="145"/>
      <c r="H82" s="145"/>
      <c r="I82" s="145"/>
      <c r="J82" s="145"/>
      <c r="K82" s="145"/>
      <c r="L82" s="145"/>
      <c r="M82" s="145"/>
      <c r="N82" s="145"/>
      <c r="O82" s="145"/>
      <c r="P82" s="176"/>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c r="IV82" s="192"/>
      <c r="IW82" s="192"/>
      <c r="IX82" s="192"/>
      <c r="IY82" s="192"/>
      <c r="IZ82" s="192"/>
      <c r="JA82" s="192"/>
      <c r="JB82" s="192"/>
      <c r="JC82" s="192"/>
      <c r="JD82" s="192"/>
      <c r="JE82" s="192"/>
      <c r="JF82" s="192"/>
      <c r="JG82" s="192"/>
      <c r="JH82" s="192"/>
      <c r="JI82" s="192"/>
      <c r="JJ82" s="192"/>
      <c r="JK82" s="192"/>
      <c r="JL82" s="192"/>
      <c r="JM82" s="192"/>
      <c r="JN82" s="192"/>
      <c r="JO82" s="192"/>
      <c r="JP82" s="192"/>
      <c r="JQ82" s="192"/>
      <c r="JR82" s="192"/>
      <c r="JS82" s="192"/>
      <c r="JT82" s="192"/>
      <c r="JU82" s="192"/>
      <c r="JV82" s="192"/>
      <c r="JW82" s="192"/>
      <c r="JX82" s="192"/>
      <c r="JY82" s="192"/>
      <c r="JZ82" s="192"/>
      <c r="KA82" s="192"/>
      <c r="KB82" s="192"/>
      <c r="KC82" s="192"/>
      <c r="KD82" s="192"/>
      <c r="KE82" s="192"/>
      <c r="KF82" s="192"/>
      <c r="KG82" s="192"/>
      <c r="KH82" s="192"/>
      <c r="KI82" s="192"/>
      <c r="KJ82" s="192"/>
      <c r="KK82" s="192"/>
      <c r="KL82" s="192"/>
    </row>
    <row r="83" spans="1:298" s="193" customFormat="1" ht="12.75" x14ac:dyDescent="0.2">
      <c r="A83" s="145"/>
      <c r="B83" s="145"/>
      <c r="C83" s="145"/>
      <c r="D83" s="145"/>
      <c r="E83" s="145"/>
      <c r="F83" s="145"/>
      <c r="G83" s="145"/>
      <c r="H83" s="145"/>
      <c r="I83" s="145"/>
      <c r="J83" s="145"/>
      <c r="K83" s="145"/>
      <c r="L83" s="145"/>
      <c r="M83" s="145"/>
      <c r="N83" s="145"/>
      <c r="O83" s="145"/>
      <c r="P83" s="176"/>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c r="IV83" s="192"/>
      <c r="IW83" s="192"/>
      <c r="IX83" s="192"/>
      <c r="IY83" s="192"/>
      <c r="IZ83" s="192"/>
      <c r="JA83" s="192"/>
      <c r="JB83" s="192"/>
      <c r="JC83" s="192"/>
      <c r="JD83" s="192"/>
      <c r="JE83" s="192"/>
      <c r="JF83" s="192"/>
      <c r="JG83" s="192"/>
      <c r="JH83" s="192"/>
      <c r="JI83" s="192"/>
      <c r="JJ83" s="192"/>
      <c r="JK83" s="192"/>
      <c r="JL83" s="192"/>
      <c r="JM83" s="192"/>
      <c r="JN83" s="192"/>
      <c r="JO83" s="192"/>
      <c r="JP83" s="192"/>
      <c r="JQ83" s="192"/>
      <c r="JR83" s="192"/>
      <c r="JS83" s="192"/>
      <c r="JT83" s="192"/>
      <c r="JU83" s="192"/>
      <c r="JV83" s="192"/>
      <c r="JW83" s="192"/>
      <c r="JX83" s="192"/>
      <c r="JY83" s="192"/>
      <c r="JZ83" s="192"/>
      <c r="KA83" s="192"/>
      <c r="KB83" s="192"/>
      <c r="KC83" s="192"/>
      <c r="KD83" s="192"/>
      <c r="KE83" s="192"/>
      <c r="KF83" s="192"/>
      <c r="KG83" s="192"/>
      <c r="KH83" s="192"/>
      <c r="KI83" s="192"/>
      <c r="KJ83" s="192"/>
      <c r="KK83" s="192"/>
      <c r="KL83" s="192"/>
    </row>
    <row r="84" spans="1:298" s="193" customFormat="1" ht="12.75" x14ac:dyDescent="0.2">
      <c r="A84" s="145"/>
      <c r="B84" s="145"/>
      <c r="C84" s="145"/>
      <c r="D84" s="145"/>
      <c r="E84" s="145"/>
      <c r="F84" s="145"/>
      <c r="G84" s="145"/>
      <c r="H84" s="145"/>
      <c r="I84" s="145"/>
      <c r="J84" s="145"/>
      <c r="K84" s="145"/>
      <c r="L84" s="145"/>
      <c r="M84" s="145"/>
      <c r="N84" s="145"/>
      <c r="O84" s="145"/>
      <c r="P84" s="176"/>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c r="DT84" s="192"/>
      <c r="DU84" s="192"/>
      <c r="DV84" s="192"/>
      <c r="DW84" s="192"/>
      <c r="DX84" s="192"/>
      <c r="DY84" s="192"/>
      <c r="DZ84" s="192"/>
      <c r="EA84" s="192"/>
      <c r="EB84" s="192"/>
      <c r="EC84" s="192"/>
      <c r="ED84" s="192"/>
      <c r="EE84" s="192"/>
      <c r="EF84" s="192"/>
      <c r="EG84" s="192"/>
      <c r="EH84" s="192"/>
      <c r="EI84" s="192"/>
      <c r="EJ84" s="192"/>
      <c r="EK84" s="192"/>
      <c r="EL84" s="192"/>
      <c r="EM84" s="192"/>
      <c r="EN84" s="192"/>
      <c r="EO84" s="192"/>
      <c r="EP84" s="192"/>
      <c r="EQ84" s="192"/>
      <c r="ER84" s="192"/>
      <c r="ES84" s="192"/>
      <c r="ET84" s="192"/>
      <c r="EU84" s="192"/>
      <c r="EV84" s="192"/>
      <c r="EW84" s="192"/>
      <c r="EX84" s="192"/>
      <c r="EY84" s="192"/>
      <c r="EZ84" s="192"/>
      <c r="FA84" s="192"/>
      <c r="FB84" s="192"/>
      <c r="FC84" s="192"/>
      <c r="FD84" s="192"/>
      <c r="FE84" s="192"/>
      <c r="FF84" s="192"/>
      <c r="FG84" s="192"/>
      <c r="FH84" s="192"/>
      <c r="FI84" s="192"/>
      <c r="FJ84" s="192"/>
      <c r="FK84" s="192"/>
      <c r="FL84" s="192"/>
      <c r="FM84" s="192"/>
      <c r="FN84" s="192"/>
      <c r="FO84" s="192"/>
      <c r="FP84" s="192"/>
      <c r="FQ84" s="192"/>
      <c r="FR84" s="192"/>
      <c r="FS84" s="192"/>
      <c r="FT84" s="192"/>
      <c r="FU84" s="192"/>
      <c r="FV84" s="192"/>
      <c r="FW84" s="192"/>
      <c r="FX84" s="192"/>
      <c r="FY84" s="192"/>
      <c r="FZ84" s="192"/>
      <c r="GA84" s="192"/>
      <c r="GB84" s="192"/>
      <c r="GC84" s="192"/>
      <c r="GD84" s="192"/>
      <c r="GE84" s="192"/>
      <c r="GF84" s="192"/>
      <c r="GG84" s="192"/>
      <c r="GH84" s="192"/>
      <c r="GI84" s="192"/>
      <c r="GJ84" s="192"/>
      <c r="GK84" s="192"/>
      <c r="GL84" s="192"/>
      <c r="GM84" s="192"/>
      <c r="GN84" s="192"/>
      <c r="GO84" s="192"/>
      <c r="GP84" s="192"/>
      <c r="GQ84" s="192"/>
      <c r="GR84" s="192"/>
      <c r="GS84" s="192"/>
      <c r="GT84" s="192"/>
      <c r="GU84" s="192"/>
      <c r="GV84" s="192"/>
      <c r="GW84" s="192"/>
      <c r="GX84" s="192"/>
      <c r="GY84" s="192"/>
      <c r="GZ84" s="192"/>
      <c r="HA84" s="192"/>
      <c r="HB84" s="192"/>
      <c r="HC84" s="192"/>
      <c r="HD84" s="192"/>
      <c r="HE84" s="192"/>
      <c r="HF84" s="192"/>
      <c r="HG84" s="192"/>
      <c r="HH84" s="192"/>
      <c r="HI84" s="192"/>
      <c r="HJ84" s="192"/>
      <c r="HK84" s="192"/>
      <c r="HL84" s="192"/>
      <c r="HM84" s="192"/>
      <c r="HN84" s="192"/>
      <c r="HO84" s="192"/>
      <c r="HP84" s="192"/>
      <c r="HQ84" s="192"/>
      <c r="HR84" s="192"/>
      <c r="HS84" s="192"/>
      <c r="HT84" s="192"/>
      <c r="HU84" s="192"/>
      <c r="HV84" s="192"/>
      <c r="HW84" s="192"/>
      <c r="HX84" s="192"/>
      <c r="HY84" s="192"/>
      <c r="HZ84" s="192"/>
      <c r="IA84" s="192"/>
      <c r="IB84" s="192"/>
      <c r="IC84" s="192"/>
      <c r="ID84" s="192"/>
      <c r="IE84" s="192"/>
      <c r="IF84" s="192"/>
      <c r="IG84" s="192"/>
      <c r="IH84" s="192"/>
      <c r="II84" s="192"/>
      <c r="IJ84" s="192"/>
      <c r="IK84" s="192"/>
      <c r="IL84" s="192"/>
      <c r="IM84" s="192"/>
      <c r="IN84" s="192"/>
      <c r="IO84" s="192"/>
      <c r="IP84" s="192"/>
      <c r="IQ84" s="192"/>
      <c r="IR84" s="192"/>
      <c r="IS84" s="192"/>
      <c r="IT84" s="192"/>
      <c r="IU84" s="192"/>
      <c r="IV84" s="192"/>
      <c r="IW84" s="192"/>
      <c r="IX84" s="192"/>
      <c r="IY84" s="192"/>
      <c r="IZ84" s="192"/>
      <c r="JA84" s="192"/>
      <c r="JB84" s="192"/>
      <c r="JC84" s="192"/>
      <c r="JD84" s="192"/>
      <c r="JE84" s="192"/>
      <c r="JF84" s="192"/>
      <c r="JG84" s="192"/>
      <c r="JH84" s="192"/>
      <c r="JI84" s="192"/>
      <c r="JJ84" s="192"/>
      <c r="JK84" s="192"/>
      <c r="JL84" s="192"/>
      <c r="JM84" s="192"/>
      <c r="JN84" s="192"/>
      <c r="JO84" s="192"/>
      <c r="JP84" s="192"/>
      <c r="JQ84" s="192"/>
      <c r="JR84" s="192"/>
      <c r="JS84" s="192"/>
      <c r="JT84" s="192"/>
      <c r="JU84" s="192"/>
      <c r="JV84" s="192"/>
      <c r="JW84" s="192"/>
      <c r="JX84" s="192"/>
      <c r="JY84" s="192"/>
      <c r="JZ84" s="192"/>
      <c r="KA84" s="192"/>
      <c r="KB84" s="192"/>
      <c r="KC84" s="192"/>
      <c r="KD84" s="192"/>
      <c r="KE84" s="192"/>
      <c r="KF84" s="192"/>
      <c r="KG84" s="192"/>
      <c r="KH84" s="192"/>
      <c r="KI84" s="192"/>
      <c r="KJ84" s="192"/>
      <c r="KK84" s="192"/>
      <c r="KL84" s="192"/>
    </row>
    <row r="85" spans="1:298" s="193" customFormat="1" ht="12.75" x14ac:dyDescent="0.2">
      <c r="A85" s="145"/>
      <c r="B85" s="145"/>
      <c r="C85" s="145"/>
      <c r="D85" s="145"/>
      <c r="E85" s="145"/>
      <c r="F85" s="145"/>
      <c r="G85" s="145"/>
      <c r="H85" s="145"/>
      <c r="I85" s="145"/>
      <c r="J85" s="145"/>
      <c r="K85" s="145"/>
      <c r="L85" s="145"/>
      <c r="M85" s="145"/>
      <c r="N85" s="145"/>
      <c r="O85" s="145"/>
      <c r="P85" s="176"/>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c r="IV85" s="192"/>
      <c r="IW85" s="192"/>
      <c r="IX85" s="192"/>
      <c r="IY85" s="192"/>
      <c r="IZ85" s="192"/>
      <c r="JA85" s="192"/>
      <c r="JB85" s="192"/>
      <c r="JC85" s="192"/>
      <c r="JD85" s="192"/>
      <c r="JE85" s="192"/>
      <c r="JF85" s="192"/>
      <c r="JG85" s="192"/>
      <c r="JH85" s="192"/>
      <c r="JI85" s="192"/>
      <c r="JJ85" s="192"/>
      <c r="JK85" s="192"/>
      <c r="JL85" s="192"/>
      <c r="JM85" s="192"/>
      <c r="JN85" s="192"/>
      <c r="JO85" s="192"/>
      <c r="JP85" s="192"/>
      <c r="JQ85" s="192"/>
      <c r="JR85" s="192"/>
      <c r="JS85" s="192"/>
      <c r="JT85" s="192"/>
      <c r="JU85" s="192"/>
      <c r="JV85" s="192"/>
      <c r="JW85" s="192"/>
      <c r="JX85" s="192"/>
      <c r="JY85" s="192"/>
      <c r="JZ85" s="192"/>
      <c r="KA85" s="192"/>
      <c r="KB85" s="192"/>
      <c r="KC85" s="192"/>
      <c r="KD85" s="192"/>
      <c r="KE85" s="192"/>
      <c r="KF85" s="192"/>
      <c r="KG85" s="192"/>
      <c r="KH85" s="192"/>
      <c r="KI85" s="192"/>
      <c r="KJ85" s="192"/>
      <c r="KK85" s="192"/>
      <c r="KL85" s="192"/>
    </row>
    <row r="86" spans="1:298" s="193" customFormat="1" ht="12.75" x14ac:dyDescent="0.2">
      <c r="A86" s="145"/>
      <c r="B86" s="145"/>
      <c r="C86" s="145"/>
      <c r="D86" s="145"/>
      <c r="E86" s="145"/>
      <c r="F86" s="145"/>
      <c r="G86" s="145"/>
      <c r="H86" s="145"/>
      <c r="I86" s="145"/>
      <c r="J86" s="145"/>
      <c r="K86" s="145"/>
      <c r="L86" s="145"/>
      <c r="M86" s="145"/>
      <c r="N86" s="145"/>
      <c r="O86" s="145"/>
      <c r="P86" s="176"/>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c r="IV86" s="192"/>
      <c r="IW86" s="192"/>
      <c r="IX86" s="192"/>
      <c r="IY86" s="192"/>
      <c r="IZ86" s="192"/>
      <c r="JA86" s="192"/>
      <c r="JB86" s="192"/>
      <c r="JC86" s="192"/>
      <c r="JD86" s="192"/>
      <c r="JE86" s="192"/>
      <c r="JF86" s="192"/>
      <c r="JG86" s="192"/>
      <c r="JH86" s="192"/>
      <c r="JI86" s="192"/>
      <c r="JJ86" s="192"/>
      <c r="JK86" s="192"/>
      <c r="JL86" s="192"/>
      <c r="JM86" s="192"/>
      <c r="JN86" s="192"/>
      <c r="JO86" s="192"/>
      <c r="JP86" s="192"/>
      <c r="JQ86" s="192"/>
      <c r="JR86" s="192"/>
      <c r="JS86" s="192"/>
      <c r="JT86" s="192"/>
      <c r="JU86" s="192"/>
      <c r="JV86" s="192"/>
      <c r="JW86" s="192"/>
      <c r="JX86" s="192"/>
      <c r="JY86" s="192"/>
      <c r="JZ86" s="192"/>
      <c r="KA86" s="192"/>
      <c r="KB86" s="192"/>
      <c r="KC86" s="192"/>
      <c r="KD86" s="192"/>
      <c r="KE86" s="192"/>
      <c r="KF86" s="192"/>
      <c r="KG86" s="192"/>
      <c r="KH86" s="192"/>
      <c r="KI86" s="192"/>
      <c r="KJ86" s="192"/>
      <c r="KK86" s="192"/>
      <c r="KL86" s="192"/>
    </row>
    <row r="87" spans="1:298" s="193" customFormat="1" ht="12.75" x14ac:dyDescent="0.2">
      <c r="A87" s="145"/>
      <c r="B87" s="145"/>
      <c r="C87" s="145"/>
      <c r="D87" s="145"/>
      <c r="E87" s="145"/>
      <c r="F87" s="145"/>
      <c r="G87" s="145"/>
      <c r="H87" s="145"/>
      <c r="I87" s="145"/>
      <c r="J87" s="145"/>
      <c r="K87" s="145"/>
      <c r="L87" s="145"/>
      <c r="M87" s="145"/>
      <c r="N87" s="145"/>
      <c r="O87" s="145"/>
      <c r="P87" s="176"/>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c r="IV87" s="192"/>
      <c r="IW87" s="192"/>
      <c r="IX87" s="192"/>
      <c r="IY87" s="192"/>
      <c r="IZ87" s="192"/>
      <c r="JA87" s="192"/>
      <c r="JB87" s="192"/>
      <c r="JC87" s="192"/>
      <c r="JD87" s="192"/>
      <c r="JE87" s="192"/>
      <c r="JF87" s="192"/>
      <c r="JG87" s="192"/>
      <c r="JH87" s="192"/>
      <c r="JI87" s="192"/>
      <c r="JJ87" s="192"/>
      <c r="JK87" s="192"/>
      <c r="JL87" s="192"/>
      <c r="JM87" s="192"/>
      <c r="JN87" s="192"/>
      <c r="JO87" s="192"/>
      <c r="JP87" s="192"/>
      <c r="JQ87" s="192"/>
      <c r="JR87" s="192"/>
      <c r="JS87" s="192"/>
      <c r="JT87" s="192"/>
      <c r="JU87" s="192"/>
      <c r="JV87" s="192"/>
      <c r="JW87" s="192"/>
      <c r="JX87" s="192"/>
      <c r="JY87" s="192"/>
      <c r="JZ87" s="192"/>
      <c r="KA87" s="192"/>
      <c r="KB87" s="192"/>
      <c r="KC87" s="192"/>
      <c r="KD87" s="192"/>
      <c r="KE87" s="192"/>
      <c r="KF87" s="192"/>
      <c r="KG87" s="192"/>
      <c r="KH87" s="192"/>
      <c r="KI87" s="192"/>
      <c r="KJ87" s="192"/>
      <c r="KK87" s="192"/>
      <c r="KL87" s="192"/>
    </row>
    <row r="88" spans="1:298" s="193" customFormat="1" ht="12.75" x14ac:dyDescent="0.2">
      <c r="A88" s="145"/>
      <c r="B88" s="145"/>
      <c r="C88" s="145"/>
      <c r="D88" s="145"/>
      <c r="E88" s="145"/>
      <c r="F88" s="145"/>
      <c r="G88" s="145"/>
      <c r="H88" s="145"/>
      <c r="I88" s="145"/>
      <c r="J88" s="145"/>
      <c r="K88" s="145"/>
      <c r="L88" s="145"/>
      <c r="M88" s="145"/>
      <c r="N88" s="145"/>
      <c r="O88" s="145"/>
      <c r="P88" s="176"/>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c r="ED88" s="192"/>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2"/>
      <c r="FE88" s="192"/>
      <c r="FF88" s="192"/>
      <c r="FG88" s="192"/>
      <c r="FH88" s="192"/>
      <c r="FI88" s="192"/>
      <c r="FJ88" s="192"/>
      <c r="FK88" s="192"/>
      <c r="FL88" s="192"/>
      <c r="FM88" s="192"/>
      <c r="FN88" s="192"/>
      <c r="FO88" s="192"/>
      <c r="FP88" s="192"/>
      <c r="FQ88" s="192"/>
      <c r="FR88" s="192"/>
      <c r="FS88" s="192"/>
      <c r="FT88" s="192"/>
      <c r="FU88" s="192"/>
      <c r="FV88" s="192"/>
      <c r="FW88" s="192"/>
      <c r="FX88" s="192"/>
      <c r="FY88" s="192"/>
      <c r="FZ88" s="192"/>
      <c r="GA88" s="192"/>
      <c r="GB88" s="192"/>
      <c r="GC88" s="192"/>
      <c r="GD88" s="192"/>
      <c r="GE88" s="192"/>
      <c r="GF88" s="192"/>
      <c r="GG88" s="192"/>
      <c r="GH88" s="192"/>
      <c r="GI88" s="192"/>
      <c r="GJ88" s="192"/>
      <c r="GK88" s="192"/>
      <c r="GL88" s="192"/>
      <c r="GM88" s="192"/>
      <c r="GN88" s="192"/>
      <c r="GO88" s="192"/>
      <c r="GP88" s="192"/>
      <c r="GQ88" s="192"/>
      <c r="GR88" s="192"/>
      <c r="GS88" s="192"/>
      <c r="GT88" s="192"/>
      <c r="GU88" s="192"/>
      <c r="GV88" s="192"/>
      <c r="GW88" s="192"/>
      <c r="GX88" s="192"/>
      <c r="GY88" s="192"/>
      <c r="GZ88" s="192"/>
      <c r="HA88" s="192"/>
      <c r="HB88" s="192"/>
      <c r="HC88" s="192"/>
      <c r="HD88" s="192"/>
      <c r="HE88" s="192"/>
      <c r="HF88" s="192"/>
      <c r="HG88" s="192"/>
      <c r="HH88" s="192"/>
      <c r="HI88" s="192"/>
      <c r="HJ88" s="192"/>
      <c r="HK88" s="192"/>
      <c r="HL88" s="192"/>
      <c r="HM88" s="192"/>
      <c r="HN88" s="192"/>
      <c r="HO88" s="192"/>
      <c r="HP88" s="192"/>
      <c r="HQ88" s="192"/>
      <c r="HR88" s="192"/>
      <c r="HS88" s="192"/>
      <c r="HT88" s="192"/>
      <c r="HU88" s="192"/>
      <c r="HV88" s="192"/>
      <c r="HW88" s="192"/>
      <c r="HX88" s="192"/>
      <c r="HY88" s="192"/>
      <c r="HZ88" s="192"/>
      <c r="IA88" s="192"/>
      <c r="IB88" s="192"/>
      <c r="IC88" s="192"/>
      <c r="ID88" s="192"/>
      <c r="IE88" s="192"/>
      <c r="IF88" s="192"/>
      <c r="IG88" s="192"/>
      <c r="IH88" s="192"/>
      <c r="II88" s="192"/>
      <c r="IJ88" s="192"/>
      <c r="IK88" s="192"/>
      <c r="IL88" s="192"/>
      <c r="IM88" s="192"/>
      <c r="IN88" s="192"/>
      <c r="IO88" s="192"/>
      <c r="IP88" s="192"/>
      <c r="IQ88" s="192"/>
      <c r="IR88" s="192"/>
      <c r="IS88" s="192"/>
      <c r="IT88" s="192"/>
      <c r="IU88" s="192"/>
      <c r="IV88" s="192"/>
      <c r="IW88" s="192"/>
      <c r="IX88" s="192"/>
      <c r="IY88" s="192"/>
      <c r="IZ88" s="192"/>
      <c r="JA88" s="192"/>
      <c r="JB88" s="192"/>
      <c r="JC88" s="192"/>
      <c r="JD88" s="192"/>
      <c r="JE88" s="192"/>
      <c r="JF88" s="192"/>
      <c r="JG88" s="192"/>
      <c r="JH88" s="192"/>
      <c r="JI88" s="192"/>
      <c r="JJ88" s="192"/>
      <c r="JK88" s="192"/>
      <c r="JL88" s="192"/>
      <c r="JM88" s="192"/>
      <c r="JN88" s="192"/>
      <c r="JO88" s="192"/>
      <c r="JP88" s="192"/>
      <c r="JQ88" s="192"/>
      <c r="JR88" s="192"/>
      <c r="JS88" s="192"/>
      <c r="JT88" s="192"/>
      <c r="JU88" s="192"/>
      <c r="JV88" s="192"/>
      <c r="JW88" s="192"/>
      <c r="JX88" s="192"/>
      <c r="JY88" s="192"/>
      <c r="JZ88" s="192"/>
      <c r="KA88" s="192"/>
      <c r="KB88" s="192"/>
      <c r="KC88" s="192"/>
      <c r="KD88" s="192"/>
      <c r="KE88" s="192"/>
      <c r="KF88" s="192"/>
      <c r="KG88" s="192"/>
      <c r="KH88" s="192"/>
      <c r="KI88" s="192"/>
      <c r="KJ88" s="192"/>
      <c r="KK88" s="192"/>
      <c r="KL88" s="192"/>
    </row>
    <row r="89" spans="1:298" s="193" customFormat="1" ht="12.75" x14ac:dyDescent="0.2">
      <c r="A89" s="145"/>
      <c r="B89" s="145"/>
      <c r="C89" s="145"/>
      <c r="D89" s="145"/>
      <c r="E89" s="145"/>
      <c r="F89" s="145"/>
      <c r="G89" s="145"/>
      <c r="H89" s="145"/>
      <c r="I89" s="145"/>
      <c r="J89" s="145"/>
      <c r="K89" s="145"/>
      <c r="L89" s="145"/>
      <c r="M89" s="145"/>
      <c r="N89" s="145"/>
      <c r="O89" s="145"/>
      <c r="P89" s="176"/>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c r="IV89" s="192"/>
      <c r="IW89" s="192"/>
      <c r="IX89" s="192"/>
      <c r="IY89" s="192"/>
      <c r="IZ89" s="192"/>
      <c r="JA89" s="192"/>
      <c r="JB89" s="192"/>
      <c r="JC89" s="192"/>
      <c r="JD89" s="192"/>
      <c r="JE89" s="192"/>
      <c r="JF89" s="192"/>
      <c r="JG89" s="192"/>
      <c r="JH89" s="192"/>
      <c r="JI89" s="192"/>
      <c r="JJ89" s="192"/>
      <c r="JK89" s="192"/>
      <c r="JL89" s="192"/>
      <c r="JM89" s="192"/>
      <c r="JN89" s="192"/>
      <c r="JO89" s="192"/>
      <c r="JP89" s="192"/>
      <c r="JQ89" s="192"/>
      <c r="JR89" s="192"/>
      <c r="JS89" s="192"/>
      <c r="JT89" s="192"/>
      <c r="JU89" s="192"/>
      <c r="JV89" s="192"/>
      <c r="JW89" s="192"/>
      <c r="JX89" s="192"/>
      <c r="JY89" s="192"/>
      <c r="JZ89" s="192"/>
      <c r="KA89" s="192"/>
      <c r="KB89" s="192"/>
      <c r="KC89" s="192"/>
      <c r="KD89" s="192"/>
      <c r="KE89" s="192"/>
      <c r="KF89" s="192"/>
      <c r="KG89" s="192"/>
      <c r="KH89" s="192"/>
      <c r="KI89" s="192"/>
      <c r="KJ89" s="192"/>
      <c r="KK89" s="192"/>
      <c r="KL89" s="192"/>
    </row>
    <row r="90" spans="1:298" s="193" customFormat="1" ht="12.75" x14ac:dyDescent="0.2">
      <c r="A90" s="145"/>
      <c r="B90" s="145"/>
      <c r="C90" s="145"/>
      <c r="D90" s="145"/>
      <c r="E90" s="145"/>
      <c r="F90" s="145"/>
      <c r="G90" s="145"/>
      <c r="H90" s="145"/>
      <c r="I90" s="145"/>
      <c r="J90" s="145"/>
      <c r="K90" s="145"/>
      <c r="L90" s="145"/>
      <c r="M90" s="145"/>
      <c r="N90" s="145"/>
      <c r="O90" s="145"/>
      <c r="P90" s="176"/>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c r="IV90" s="192"/>
      <c r="IW90" s="192"/>
      <c r="IX90" s="192"/>
      <c r="IY90" s="192"/>
      <c r="IZ90" s="192"/>
      <c r="JA90" s="192"/>
      <c r="JB90" s="192"/>
      <c r="JC90" s="192"/>
      <c r="JD90" s="192"/>
      <c r="JE90" s="192"/>
      <c r="JF90" s="192"/>
      <c r="JG90" s="192"/>
      <c r="JH90" s="192"/>
      <c r="JI90" s="192"/>
      <c r="JJ90" s="192"/>
      <c r="JK90" s="192"/>
      <c r="JL90" s="192"/>
      <c r="JM90" s="192"/>
      <c r="JN90" s="192"/>
      <c r="JO90" s="192"/>
      <c r="JP90" s="192"/>
      <c r="JQ90" s="192"/>
      <c r="JR90" s="192"/>
      <c r="JS90" s="192"/>
      <c r="JT90" s="192"/>
      <c r="JU90" s="192"/>
      <c r="JV90" s="192"/>
      <c r="JW90" s="192"/>
      <c r="JX90" s="192"/>
      <c r="JY90" s="192"/>
      <c r="JZ90" s="192"/>
      <c r="KA90" s="192"/>
      <c r="KB90" s="192"/>
      <c r="KC90" s="192"/>
      <c r="KD90" s="192"/>
      <c r="KE90" s="192"/>
      <c r="KF90" s="192"/>
      <c r="KG90" s="192"/>
      <c r="KH90" s="192"/>
      <c r="KI90" s="192"/>
      <c r="KJ90" s="192"/>
      <c r="KK90" s="192"/>
      <c r="KL90" s="192"/>
    </row>
    <row r="91" spans="1:298" s="193" customFormat="1" ht="12.75" x14ac:dyDescent="0.2">
      <c r="A91" s="145"/>
      <c r="B91" s="145"/>
      <c r="C91" s="145"/>
      <c r="D91" s="145"/>
      <c r="E91" s="145"/>
      <c r="F91" s="145"/>
      <c r="G91" s="145"/>
      <c r="H91" s="145"/>
      <c r="I91" s="145"/>
      <c r="J91" s="145"/>
      <c r="K91" s="145"/>
      <c r="L91" s="145"/>
      <c r="M91" s="145"/>
      <c r="N91" s="145"/>
      <c r="O91" s="145"/>
      <c r="P91" s="176"/>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c r="IV91" s="192"/>
      <c r="IW91" s="192"/>
      <c r="IX91" s="192"/>
      <c r="IY91" s="192"/>
      <c r="IZ91" s="192"/>
      <c r="JA91" s="192"/>
      <c r="JB91" s="192"/>
      <c r="JC91" s="192"/>
      <c r="JD91" s="192"/>
      <c r="JE91" s="192"/>
      <c r="JF91" s="192"/>
      <c r="JG91" s="192"/>
      <c r="JH91" s="192"/>
      <c r="JI91" s="192"/>
      <c r="JJ91" s="192"/>
      <c r="JK91" s="192"/>
      <c r="JL91" s="192"/>
      <c r="JM91" s="192"/>
      <c r="JN91" s="192"/>
      <c r="JO91" s="192"/>
      <c r="JP91" s="192"/>
      <c r="JQ91" s="192"/>
      <c r="JR91" s="192"/>
      <c r="JS91" s="192"/>
      <c r="JT91" s="192"/>
      <c r="JU91" s="192"/>
      <c r="JV91" s="192"/>
      <c r="JW91" s="192"/>
      <c r="JX91" s="192"/>
      <c r="JY91" s="192"/>
      <c r="JZ91" s="192"/>
      <c r="KA91" s="192"/>
      <c r="KB91" s="192"/>
      <c r="KC91" s="192"/>
      <c r="KD91" s="192"/>
      <c r="KE91" s="192"/>
      <c r="KF91" s="192"/>
      <c r="KG91" s="192"/>
      <c r="KH91" s="192"/>
      <c r="KI91" s="192"/>
      <c r="KJ91" s="192"/>
      <c r="KK91" s="192"/>
      <c r="KL91" s="192"/>
    </row>
    <row r="92" spans="1:298" s="193" customFormat="1" ht="12.75" x14ac:dyDescent="0.2">
      <c r="A92" s="145"/>
      <c r="B92" s="145"/>
      <c r="C92" s="145"/>
      <c r="D92" s="145"/>
      <c r="E92" s="145"/>
      <c r="F92" s="145"/>
      <c r="G92" s="145"/>
      <c r="H92" s="145"/>
      <c r="I92" s="145"/>
      <c r="J92" s="145"/>
      <c r="K92" s="145"/>
      <c r="L92" s="145"/>
      <c r="M92" s="145"/>
      <c r="N92" s="145"/>
      <c r="O92" s="145"/>
      <c r="P92" s="176"/>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c r="IV92" s="192"/>
      <c r="IW92" s="192"/>
      <c r="IX92" s="192"/>
      <c r="IY92" s="192"/>
      <c r="IZ92" s="192"/>
      <c r="JA92" s="192"/>
      <c r="JB92" s="192"/>
      <c r="JC92" s="192"/>
      <c r="JD92" s="192"/>
      <c r="JE92" s="192"/>
      <c r="JF92" s="192"/>
      <c r="JG92" s="192"/>
      <c r="JH92" s="192"/>
      <c r="JI92" s="192"/>
      <c r="JJ92" s="192"/>
      <c r="JK92" s="192"/>
      <c r="JL92" s="192"/>
      <c r="JM92" s="192"/>
      <c r="JN92" s="192"/>
      <c r="JO92" s="192"/>
      <c r="JP92" s="192"/>
      <c r="JQ92" s="192"/>
      <c r="JR92" s="192"/>
      <c r="JS92" s="192"/>
      <c r="JT92" s="192"/>
      <c r="JU92" s="192"/>
      <c r="JV92" s="192"/>
      <c r="JW92" s="192"/>
      <c r="JX92" s="192"/>
      <c r="JY92" s="192"/>
      <c r="JZ92" s="192"/>
      <c r="KA92" s="192"/>
      <c r="KB92" s="192"/>
      <c r="KC92" s="192"/>
      <c r="KD92" s="192"/>
      <c r="KE92" s="192"/>
      <c r="KF92" s="192"/>
      <c r="KG92" s="192"/>
      <c r="KH92" s="192"/>
      <c r="KI92" s="192"/>
      <c r="KJ92" s="192"/>
      <c r="KK92" s="192"/>
      <c r="KL92" s="192"/>
    </row>
    <row r="93" spans="1:298" s="193" customFormat="1" ht="12.75" x14ac:dyDescent="0.2">
      <c r="A93" s="145"/>
      <c r="B93" s="145"/>
      <c r="C93" s="145"/>
      <c r="D93" s="145"/>
      <c r="E93" s="145"/>
      <c r="F93" s="145"/>
      <c r="G93" s="145"/>
      <c r="H93" s="145"/>
      <c r="I93" s="145"/>
      <c r="J93" s="145"/>
      <c r="K93" s="145"/>
      <c r="L93" s="145"/>
      <c r="M93" s="145"/>
      <c r="N93" s="145"/>
      <c r="O93" s="145"/>
      <c r="P93" s="176"/>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c r="IV93" s="192"/>
      <c r="IW93" s="192"/>
      <c r="IX93" s="192"/>
      <c r="IY93" s="192"/>
      <c r="IZ93" s="192"/>
      <c r="JA93" s="192"/>
      <c r="JB93" s="192"/>
      <c r="JC93" s="192"/>
      <c r="JD93" s="192"/>
      <c r="JE93" s="192"/>
      <c r="JF93" s="192"/>
      <c r="JG93" s="192"/>
      <c r="JH93" s="192"/>
      <c r="JI93" s="192"/>
      <c r="JJ93" s="192"/>
      <c r="JK93" s="192"/>
      <c r="JL93" s="192"/>
      <c r="JM93" s="192"/>
      <c r="JN93" s="192"/>
      <c r="JO93" s="192"/>
      <c r="JP93" s="192"/>
      <c r="JQ93" s="192"/>
      <c r="JR93" s="192"/>
      <c r="JS93" s="192"/>
      <c r="JT93" s="192"/>
      <c r="JU93" s="192"/>
      <c r="JV93" s="192"/>
      <c r="JW93" s="192"/>
      <c r="JX93" s="192"/>
      <c r="JY93" s="192"/>
      <c r="JZ93" s="192"/>
      <c r="KA93" s="192"/>
      <c r="KB93" s="192"/>
      <c r="KC93" s="192"/>
      <c r="KD93" s="192"/>
      <c r="KE93" s="192"/>
      <c r="KF93" s="192"/>
      <c r="KG93" s="192"/>
      <c r="KH93" s="192"/>
      <c r="KI93" s="192"/>
      <c r="KJ93" s="192"/>
      <c r="KK93" s="192"/>
      <c r="KL93" s="192"/>
    </row>
    <row r="94" spans="1:298" s="193" customFormat="1" ht="12.75" x14ac:dyDescent="0.2">
      <c r="A94" s="145"/>
      <c r="B94" s="145"/>
      <c r="C94" s="145"/>
      <c r="D94" s="145"/>
      <c r="E94" s="145"/>
      <c r="F94" s="145"/>
      <c r="G94" s="145"/>
      <c r="H94" s="145"/>
      <c r="I94" s="145"/>
      <c r="J94" s="145"/>
      <c r="K94" s="145"/>
      <c r="L94" s="145"/>
      <c r="M94" s="145"/>
      <c r="N94" s="145"/>
      <c r="O94" s="145"/>
      <c r="P94" s="176"/>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c r="IV94" s="192"/>
      <c r="IW94" s="192"/>
      <c r="IX94" s="192"/>
      <c r="IY94" s="192"/>
      <c r="IZ94" s="192"/>
      <c r="JA94" s="192"/>
      <c r="JB94" s="192"/>
      <c r="JC94" s="192"/>
      <c r="JD94" s="192"/>
      <c r="JE94" s="192"/>
      <c r="JF94" s="192"/>
      <c r="JG94" s="192"/>
      <c r="JH94" s="192"/>
      <c r="JI94" s="192"/>
      <c r="JJ94" s="192"/>
      <c r="JK94" s="192"/>
      <c r="JL94" s="192"/>
      <c r="JM94" s="192"/>
      <c r="JN94" s="192"/>
      <c r="JO94" s="192"/>
      <c r="JP94" s="192"/>
      <c r="JQ94" s="192"/>
      <c r="JR94" s="192"/>
      <c r="JS94" s="192"/>
      <c r="JT94" s="192"/>
      <c r="JU94" s="192"/>
      <c r="JV94" s="192"/>
      <c r="JW94" s="192"/>
      <c r="JX94" s="192"/>
      <c r="JY94" s="192"/>
      <c r="JZ94" s="192"/>
      <c r="KA94" s="192"/>
      <c r="KB94" s="192"/>
      <c r="KC94" s="192"/>
      <c r="KD94" s="192"/>
      <c r="KE94" s="192"/>
      <c r="KF94" s="192"/>
      <c r="KG94" s="192"/>
      <c r="KH94" s="192"/>
      <c r="KI94" s="192"/>
      <c r="KJ94" s="192"/>
      <c r="KK94" s="192"/>
      <c r="KL94" s="192"/>
    </row>
    <row r="95" spans="1:298" s="193" customFormat="1" ht="12.75" x14ac:dyDescent="0.2">
      <c r="A95" s="145"/>
      <c r="B95" s="145"/>
      <c r="C95" s="145"/>
      <c r="D95" s="145"/>
      <c r="E95" s="145"/>
      <c r="F95" s="145"/>
      <c r="G95" s="145"/>
      <c r="H95" s="145"/>
      <c r="I95" s="145"/>
      <c r="J95" s="145"/>
      <c r="K95" s="145"/>
      <c r="L95" s="145"/>
      <c r="M95" s="145"/>
      <c r="N95" s="145"/>
      <c r="O95" s="145"/>
      <c r="P95" s="176"/>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c r="IV95" s="192"/>
      <c r="IW95" s="192"/>
      <c r="IX95" s="192"/>
      <c r="IY95" s="192"/>
      <c r="IZ95" s="192"/>
      <c r="JA95" s="192"/>
      <c r="JB95" s="192"/>
      <c r="JC95" s="192"/>
      <c r="JD95" s="192"/>
      <c r="JE95" s="192"/>
      <c r="JF95" s="192"/>
      <c r="JG95" s="192"/>
      <c r="JH95" s="192"/>
      <c r="JI95" s="192"/>
      <c r="JJ95" s="192"/>
      <c r="JK95" s="192"/>
      <c r="JL95" s="192"/>
      <c r="JM95" s="192"/>
      <c r="JN95" s="192"/>
      <c r="JO95" s="192"/>
      <c r="JP95" s="192"/>
      <c r="JQ95" s="192"/>
      <c r="JR95" s="192"/>
      <c r="JS95" s="192"/>
      <c r="JT95" s="192"/>
      <c r="JU95" s="192"/>
      <c r="JV95" s="192"/>
      <c r="JW95" s="192"/>
      <c r="JX95" s="192"/>
      <c r="JY95" s="192"/>
      <c r="JZ95" s="192"/>
      <c r="KA95" s="192"/>
      <c r="KB95" s="192"/>
      <c r="KC95" s="192"/>
      <c r="KD95" s="192"/>
      <c r="KE95" s="192"/>
      <c r="KF95" s="192"/>
      <c r="KG95" s="192"/>
      <c r="KH95" s="192"/>
      <c r="KI95" s="192"/>
      <c r="KJ95" s="192"/>
      <c r="KK95" s="192"/>
      <c r="KL95" s="192"/>
    </row>
    <row r="96" spans="1:298" s="193" customFormat="1" ht="12.75" x14ac:dyDescent="0.2">
      <c r="A96" s="145"/>
      <c r="B96" s="145"/>
      <c r="C96" s="145"/>
      <c r="D96" s="145"/>
      <c r="E96" s="145"/>
      <c r="F96" s="145"/>
      <c r="G96" s="145"/>
      <c r="H96" s="145"/>
      <c r="I96" s="145"/>
      <c r="J96" s="145"/>
      <c r="K96" s="145"/>
      <c r="L96" s="145"/>
      <c r="M96" s="145"/>
      <c r="N96" s="145"/>
      <c r="O96" s="145"/>
      <c r="P96" s="176"/>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c r="IV96" s="192"/>
      <c r="IW96" s="192"/>
      <c r="IX96" s="192"/>
      <c r="IY96" s="192"/>
      <c r="IZ96" s="192"/>
      <c r="JA96" s="192"/>
      <c r="JB96" s="192"/>
      <c r="JC96" s="192"/>
      <c r="JD96" s="192"/>
      <c r="JE96" s="192"/>
      <c r="JF96" s="192"/>
      <c r="JG96" s="192"/>
      <c r="JH96" s="192"/>
      <c r="JI96" s="192"/>
      <c r="JJ96" s="192"/>
      <c r="JK96" s="192"/>
      <c r="JL96" s="192"/>
      <c r="JM96" s="192"/>
      <c r="JN96" s="192"/>
      <c r="JO96" s="192"/>
      <c r="JP96" s="192"/>
      <c r="JQ96" s="192"/>
      <c r="JR96" s="192"/>
      <c r="JS96" s="192"/>
      <c r="JT96" s="192"/>
      <c r="JU96" s="192"/>
      <c r="JV96" s="192"/>
      <c r="JW96" s="192"/>
      <c r="JX96" s="192"/>
      <c r="JY96" s="192"/>
      <c r="JZ96" s="192"/>
      <c r="KA96" s="192"/>
      <c r="KB96" s="192"/>
      <c r="KC96" s="192"/>
      <c r="KD96" s="192"/>
      <c r="KE96" s="192"/>
      <c r="KF96" s="192"/>
      <c r="KG96" s="192"/>
      <c r="KH96" s="192"/>
      <c r="KI96" s="192"/>
      <c r="KJ96" s="192"/>
      <c r="KK96" s="192"/>
      <c r="KL96" s="192"/>
    </row>
    <row r="97" spans="1:298" s="193" customFormat="1" ht="12.75" x14ac:dyDescent="0.2">
      <c r="A97" s="145"/>
      <c r="B97" s="145"/>
      <c r="C97" s="145"/>
      <c r="D97" s="145"/>
      <c r="E97" s="145"/>
      <c r="F97" s="145"/>
      <c r="G97" s="145"/>
      <c r="H97" s="145"/>
      <c r="I97" s="145"/>
      <c r="J97" s="145"/>
      <c r="K97" s="145"/>
      <c r="L97" s="145"/>
      <c r="M97" s="145"/>
      <c r="N97" s="145"/>
      <c r="O97" s="145"/>
      <c r="P97" s="176"/>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c r="IV97" s="192"/>
      <c r="IW97" s="192"/>
      <c r="IX97" s="192"/>
      <c r="IY97" s="192"/>
      <c r="IZ97" s="192"/>
      <c r="JA97" s="192"/>
      <c r="JB97" s="192"/>
      <c r="JC97" s="192"/>
      <c r="JD97" s="192"/>
      <c r="JE97" s="192"/>
      <c r="JF97" s="192"/>
      <c r="JG97" s="192"/>
      <c r="JH97" s="192"/>
      <c r="JI97" s="192"/>
      <c r="JJ97" s="192"/>
      <c r="JK97" s="192"/>
      <c r="JL97" s="192"/>
      <c r="JM97" s="192"/>
      <c r="JN97" s="192"/>
      <c r="JO97" s="192"/>
      <c r="JP97" s="192"/>
      <c r="JQ97" s="192"/>
      <c r="JR97" s="192"/>
      <c r="JS97" s="192"/>
      <c r="JT97" s="192"/>
      <c r="JU97" s="192"/>
      <c r="JV97" s="192"/>
      <c r="JW97" s="192"/>
      <c r="JX97" s="192"/>
      <c r="JY97" s="192"/>
      <c r="JZ97" s="192"/>
      <c r="KA97" s="192"/>
      <c r="KB97" s="192"/>
      <c r="KC97" s="192"/>
      <c r="KD97" s="192"/>
      <c r="KE97" s="192"/>
      <c r="KF97" s="192"/>
      <c r="KG97" s="192"/>
      <c r="KH97" s="192"/>
      <c r="KI97" s="192"/>
      <c r="KJ97" s="192"/>
      <c r="KK97" s="192"/>
      <c r="KL97" s="192"/>
    </row>
    <row r="98" spans="1:298" s="193" customFormat="1" ht="12.75" x14ac:dyDescent="0.2">
      <c r="A98" s="145"/>
      <c r="B98" s="145"/>
      <c r="C98" s="145"/>
      <c r="D98" s="145"/>
      <c r="E98" s="145"/>
      <c r="F98" s="145"/>
      <c r="G98" s="145"/>
      <c r="H98" s="145"/>
      <c r="I98" s="145"/>
      <c r="J98" s="145"/>
      <c r="K98" s="145"/>
      <c r="L98" s="145"/>
      <c r="M98" s="145"/>
      <c r="N98" s="145"/>
      <c r="O98" s="145"/>
      <c r="P98" s="176"/>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c r="IV98" s="192"/>
      <c r="IW98" s="192"/>
      <c r="IX98" s="192"/>
      <c r="IY98" s="192"/>
      <c r="IZ98" s="192"/>
      <c r="JA98" s="192"/>
      <c r="JB98" s="192"/>
      <c r="JC98" s="192"/>
      <c r="JD98" s="192"/>
      <c r="JE98" s="192"/>
      <c r="JF98" s="192"/>
      <c r="JG98" s="192"/>
      <c r="JH98" s="192"/>
      <c r="JI98" s="192"/>
      <c r="JJ98" s="192"/>
      <c r="JK98" s="192"/>
      <c r="JL98" s="192"/>
      <c r="JM98" s="192"/>
      <c r="JN98" s="192"/>
      <c r="JO98" s="192"/>
      <c r="JP98" s="192"/>
      <c r="JQ98" s="192"/>
      <c r="JR98" s="192"/>
      <c r="JS98" s="192"/>
      <c r="JT98" s="192"/>
      <c r="JU98" s="192"/>
      <c r="JV98" s="192"/>
      <c r="JW98" s="192"/>
      <c r="JX98" s="192"/>
      <c r="JY98" s="192"/>
      <c r="JZ98" s="192"/>
      <c r="KA98" s="192"/>
      <c r="KB98" s="192"/>
      <c r="KC98" s="192"/>
      <c r="KD98" s="192"/>
      <c r="KE98" s="192"/>
      <c r="KF98" s="192"/>
      <c r="KG98" s="192"/>
      <c r="KH98" s="192"/>
      <c r="KI98" s="192"/>
      <c r="KJ98" s="192"/>
      <c r="KK98" s="192"/>
      <c r="KL98" s="192"/>
    </row>
    <row r="99" spans="1:298" s="193" customFormat="1" ht="12.75" x14ac:dyDescent="0.2">
      <c r="A99" s="145"/>
      <c r="B99" s="145"/>
      <c r="C99" s="145"/>
      <c r="D99" s="145"/>
      <c r="E99" s="145"/>
      <c r="F99" s="145"/>
      <c r="G99" s="145"/>
      <c r="H99" s="145"/>
      <c r="I99" s="145"/>
      <c r="J99" s="145"/>
      <c r="K99" s="145"/>
      <c r="L99" s="145"/>
      <c r="M99" s="145"/>
      <c r="N99" s="145"/>
      <c r="O99" s="145"/>
      <c r="P99" s="176"/>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c r="IV99" s="192"/>
      <c r="IW99" s="192"/>
      <c r="IX99" s="192"/>
      <c r="IY99" s="192"/>
      <c r="IZ99" s="192"/>
      <c r="JA99" s="192"/>
      <c r="JB99" s="192"/>
      <c r="JC99" s="192"/>
      <c r="JD99" s="192"/>
      <c r="JE99" s="192"/>
      <c r="JF99" s="192"/>
      <c r="JG99" s="192"/>
      <c r="JH99" s="192"/>
      <c r="JI99" s="192"/>
      <c r="JJ99" s="192"/>
      <c r="JK99" s="192"/>
      <c r="JL99" s="192"/>
      <c r="JM99" s="192"/>
      <c r="JN99" s="192"/>
      <c r="JO99" s="192"/>
      <c r="JP99" s="192"/>
      <c r="JQ99" s="192"/>
      <c r="JR99" s="192"/>
      <c r="JS99" s="192"/>
      <c r="JT99" s="192"/>
      <c r="JU99" s="192"/>
      <c r="JV99" s="192"/>
      <c r="JW99" s="192"/>
      <c r="JX99" s="192"/>
      <c r="JY99" s="192"/>
      <c r="JZ99" s="192"/>
      <c r="KA99" s="192"/>
      <c r="KB99" s="192"/>
      <c r="KC99" s="192"/>
      <c r="KD99" s="192"/>
      <c r="KE99" s="192"/>
      <c r="KF99" s="192"/>
      <c r="KG99" s="192"/>
      <c r="KH99" s="192"/>
      <c r="KI99" s="192"/>
      <c r="KJ99" s="192"/>
      <c r="KK99" s="192"/>
      <c r="KL99" s="192"/>
    </row>
    <row r="100" spans="1:298" s="193" customFormat="1" ht="12.75" x14ac:dyDescent="0.2">
      <c r="A100" s="145"/>
      <c r="B100" s="145"/>
      <c r="C100" s="145"/>
      <c r="D100" s="145"/>
      <c r="E100" s="145"/>
      <c r="F100" s="145"/>
      <c r="G100" s="145"/>
      <c r="H100" s="145"/>
      <c r="I100" s="145"/>
      <c r="J100" s="145"/>
      <c r="K100" s="145"/>
      <c r="L100" s="145"/>
      <c r="M100" s="145"/>
      <c r="N100" s="145"/>
      <c r="O100" s="145"/>
      <c r="P100" s="176"/>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c r="IV100" s="192"/>
      <c r="IW100" s="192"/>
      <c r="IX100" s="192"/>
      <c r="IY100" s="192"/>
      <c r="IZ100" s="192"/>
      <c r="JA100" s="192"/>
      <c r="JB100" s="192"/>
      <c r="JC100" s="192"/>
      <c r="JD100" s="192"/>
      <c r="JE100" s="192"/>
      <c r="JF100" s="192"/>
      <c r="JG100" s="192"/>
      <c r="JH100" s="192"/>
      <c r="JI100" s="192"/>
      <c r="JJ100" s="192"/>
      <c r="JK100" s="192"/>
      <c r="JL100" s="192"/>
      <c r="JM100" s="192"/>
      <c r="JN100" s="192"/>
      <c r="JO100" s="192"/>
      <c r="JP100" s="192"/>
      <c r="JQ100" s="192"/>
      <c r="JR100" s="192"/>
      <c r="JS100" s="192"/>
      <c r="JT100" s="192"/>
      <c r="JU100" s="192"/>
      <c r="JV100" s="192"/>
      <c r="JW100" s="192"/>
      <c r="JX100" s="192"/>
      <c r="JY100" s="192"/>
      <c r="JZ100" s="192"/>
      <c r="KA100" s="192"/>
      <c r="KB100" s="192"/>
      <c r="KC100" s="192"/>
      <c r="KD100" s="192"/>
      <c r="KE100" s="192"/>
      <c r="KF100" s="192"/>
      <c r="KG100" s="192"/>
      <c r="KH100" s="192"/>
      <c r="KI100" s="192"/>
      <c r="KJ100" s="192"/>
      <c r="KK100" s="192"/>
      <c r="KL100" s="192"/>
    </row>
    <row r="101" spans="1:298" s="193" customFormat="1" ht="12.75" x14ac:dyDescent="0.2">
      <c r="A101" s="145"/>
      <c r="B101" s="145"/>
      <c r="C101" s="145"/>
      <c r="D101" s="145"/>
      <c r="E101" s="145"/>
      <c r="F101" s="145"/>
      <c r="G101" s="145"/>
      <c r="H101" s="145"/>
      <c r="I101" s="145"/>
      <c r="J101" s="145"/>
      <c r="K101" s="145"/>
      <c r="L101" s="145"/>
      <c r="M101" s="145"/>
      <c r="N101" s="145"/>
      <c r="O101" s="145"/>
      <c r="P101" s="176"/>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c r="IV101" s="192"/>
      <c r="IW101" s="192"/>
      <c r="IX101" s="192"/>
      <c r="IY101" s="192"/>
      <c r="IZ101" s="192"/>
      <c r="JA101" s="192"/>
      <c r="JB101" s="192"/>
      <c r="JC101" s="192"/>
      <c r="JD101" s="192"/>
      <c r="JE101" s="192"/>
      <c r="JF101" s="192"/>
      <c r="JG101" s="192"/>
      <c r="JH101" s="192"/>
      <c r="JI101" s="192"/>
      <c r="JJ101" s="192"/>
      <c r="JK101" s="192"/>
      <c r="JL101" s="192"/>
      <c r="JM101" s="192"/>
      <c r="JN101" s="192"/>
      <c r="JO101" s="192"/>
      <c r="JP101" s="192"/>
      <c r="JQ101" s="192"/>
      <c r="JR101" s="192"/>
      <c r="JS101" s="192"/>
      <c r="JT101" s="192"/>
      <c r="JU101" s="192"/>
      <c r="JV101" s="192"/>
      <c r="JW101" s="192"/>
      <c r="JX101" s="192"/>
      <c r="JY101" s="192"/>
      <c r="JZ101" s="192"/>
      <c r="KA101" s="192"/>
      <c r="KB101" s="192"/>
      <c r="KC101" s="192"/>
      <c r="KD101" s="192"/>
      <c r="KE101" s="192"/>
      <c r="KF101" s="192"/>
      <c r="KG101" s="192"/>
      <c r="KH101" s="192"/>
      <c r="KI101" s="192"/>
      <c r="KJ101" s="192"/>
      <c r="KK101" s="192"/>
      <c r="KL101" s="192"/>
    </row>
    <row r="102" spans="1:298" s="193" customFormat="1" ht="12.75" x14ac:dyDescent="0.2">
      <c r="A102" s="145"/>
      <c r="B102" s="145"/>
      <c r="C102" s="145"/>
      <c r="D102" s="145"/>
      <c r="E102" s="145"/>
      <c r="F102" s="145"/>
      <c r="G102" s="145"/>
      <c r="H102" s="145"/>
      <c r="I102" s="145"/>
      <c r="J102" s="145"/>
      <c r="K102" s="145"/>
      <c r="L102" s="145"/>
      <c r="M102" s="145"/>
      <c r="N102" s="145"/>
      <c r="O102" s="145"/>
      <c r="P102" s="176"/>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c r="IV102" s="192"/>
      <c r="IW102" s="192"/>
      <c r="IX102" s="192"/>
      <c r="IY102" s="192"/>
      <c r="IZ102" s="192"/>
      <c r="JA102" s="192"/>
      <c r="JB102" s="192"/>
      <c r="JC102" s="192"/>
      <c r="JD102" s="192"/>
      <c r="JE102" s="192"/>
      <c r="JF102" s="192"/>
      <c r="JG102" s="192"/>
      <c r="JH102" s="192"/>
      <c r="JI102" s="192"/>
      <c r="JJ102" s="192"/>
      <c r="JK102" s="192"/>
      <c r="JL102" s="192"/>
      <c r="JM102" s="192"/>
      <c r="JN102" s="192"/>
      <c r="JO102" s="192"/>
      <c r="JP102" s="192"/>
      <c r="JQ102" s="192"/>
      <c r="JR102" s="192"/>
      <c r="JS102" s="192"/>
      <c r="JT102" s="192"/>
      <c r="JU102" s="192"/>
      <c r="JV102" s="192"/>
      <c r="JW102" s="192"/>
      <c r="JX102" s="192"/>
      <c r="JY102" s="192"/>
      <c r="JZ102" s="192"/>
      <c r="KA102" s="192"/>
      <c r="KB102" s="192"/>
      <c r="KC102" s="192"/>
      <c r="KD102" s="192"/>
      <c r="KE102" s="192"/>
      <c r="KF102" s="192"/>
      <c r="KG102" s="192"/>
      <c r="KH102" s="192"/>
      <c r="KI102" s="192"/>
      <c r="KJ102" s="192"/>
      <c r="KK102" s="192"/>
      <c r="KL102" s="192"/>
    </row>
    <row r="103" spans="1:298" s="193" customFormat="1" ht="12.75" x14ac:dyDescent="0.2">
      <c r="A103" s="145"/>
      <c r="B103" s="145"/>
      <c r="C103" s="145"/>
      <c r="D103" s="145"/>
      <c r="E103" s="145"/>
      <c r="F103" s="145"/>
      <c r="G103" s="145"/>
      <c r="H103" s="145"/>
      <c r="I103" s="145"/>
      <c r="J103" s="145"/>
      <c r="K103" s="145"/>
      <c r="L103" s="145"/>
      <c r="M103" s="145"/>
      <c r="N103" s="145"/>
      <c r="O103" s="145"/>
      <c r="P103" s="176"/>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c r="IV103" s="192"/>
      <c r="IW103" s="192"/>
      <c r="IX103" s="192"/>
      <c r="IY103" s="192"/>
      <c r="IZ103" s="192"/>
      <c r="JA103" s="192"/>
      <c r="JB103" s="192"/>
      <c r="JC103" s="192"/>
      <c r="JD103" s="192"/>
      <c r="JE103" s="192"/>
      <c r="JF103" s="192"/>
      <c r="JG103" s="192"/>
      <c r="JH103" s="192"/>
      <c r="JI103" s="192"/>
      <c r="JJ103" s="192"/>
      <c r="JK103" s="192"/>
      <c r="JL103" s="192"/>
      <c r="JM103" s="192"/>
      <c r="JN103" s="192"/>
      <c r="JO103" s="192"/>
      <c r="JP103" s="192"/>
      <c r="JQ103" s="192"/>
      <c r="JR103" s="192"/>
      <c r="JS103" s="192"/>
      <c r="JT103" s="192"/>
      <c r="JU103" s="192"/>
      <c r="JV103" s="192"/>
      <c r="JW103" s="192"/>
      <c r="JX103" s="192"/>
      <c r="JY103" s="192"/>
      <c r="JZ103" s="192"/>
      <c r="KA103" s="192"/>
      <c r="KB103" s="192"/>
      <c r="KC103" s="192"/>
      <c r="KD103" s="192"/>
      <c r="KE103" s="192"/>
      <c r="KF103" s="192"/>
      <c r="KG103" s="192"/>
      <c r="KH103" s="192"/>
      <c r="KI103" s="192"/>
      <c r="KJ103" s="192"/>
      <c r="KK103" s="192"/>
      <c r="KL103" s="192"/>
    </row>
    <row r="104" spans="1:298" s="193" customFormat="1" ht="12.75" x14ac:dyDescent="0.2">
      <c r="A104" s="145"/>
      <c r="B104" s="145"/>
      <c r="C104" s="145"/>
      <c r="D104" s="145"/>
      <c r="E104" s="145"/>
      <c r="F104" s="145"/>
      <c r="G104" s="145"/>
      <c r="H104" s="145"/>
      <c r="I104" s="145"/>
      <c r="J104" s="145"/>
      <c r="K104" s="145"/>
      <c r="L104" s="145"/>
      <c r="M104" s="145"/>
      <c r="N104" s="145"/>
      <c r="O104" s="145"/>
      <c r="P104" s="176"/>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c r="IV104" s="192"/>
      <c r="IW104" s="192"/>
      <c r="IX104" s="192"/>
      <c r="IY104" s="192"/>
      <c r="IZ104" s="192"/>
      <c r="JA104" s="192"/>
      <c r="JB104" s="192"/>
      <c r="JC104" s="192"/>
      <c r="JD104" s="192"/>
      <c r="JE104" s="192"/>
      <c r="JF104" s="192"/>
      <c r="JG104" s="192"/>
      <c r="JH104" s="192"/>
      <c r="JI104" s="192"/>
      <c r="JJ104" s="192"/>
      <c r="JK104" s="192"/>
      <c r="JL104" s="192"/>
      <c r="JM104" s="192"/>
      <c r="JN104" s="192"/>
      <c r="JO104" s="192"/>
      <c r="JP104" s="192"/>
      <c r="JQ104" s="192"/>
      <c r="JR104" s="192"/>
      <c r="JS104" s="192"/>
      <c r="JT104" s="192"/>
      <c r="JU104" s="192"/>
      <c r="JV104" s="192"/>
      <c r="JW104" s="192"/>
      <c r="JX104" s="192"/>
      <c r="JY104" s="192"/>
      <c r="JZ104" s="192"/>
      <c r="KA104" s="192"/>
      <c r="KB104" s="192"/>
      <c r="KC104" s="192"/>
      <c r="KD104" s="192"/>
      <c r="KE104" s="192"/>
      <c r="KF104" s="192"/>
      <c r="KG104" s="192"/>
      <c r="KH104" s="192"/>
      <c r="KI104" s="192"/>
      <c r="KJ104" s="192"/>
      <c r="KK104" s="192"/>
      <c r="KL104" s="192"/>
    </row>
    <row r="105" spans="1:298" s="193" customFormat="1" ht="12.75" x14ac:dyDescent="0.2">
      <c r="A105" s="145"/>
      <c r="B105" s="145"/>
      <c r="C105" s="145"/>
      <c r="D105" s="145"/>
      <c r="E105" s="145"/>
      <c r="F105" s="145"/>
      <c r="G105" s="145"/>
      <c r="H105" s="145"/>
      <c r="I105" s="145"/>
      <c r="J105" s="145"/>
      <c r="K105" s="145"/>
      <c r="L105" s="145"/>
      <c r="M105" s="145"/>
      <c r="N105" s="145"/>
      <c r="O105" s="145"/>
      <c r="P105" s="176"/>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c r="IV105" s="192"/>
      <c r="IW105" s="192"/>
      <c r="IX105" s="192"/>
      <c r="IY105" s="192"/>
      <c r="IZ105" s="192"/>
      <c r="JA105" s="192"/>
      <c r="JB105" s="192"/>
      <c r="JC105" s="192"/>
      <c r="JD105" s="192"/>
      <c r="JE105" s="192"/>
      <c r="JF105" s="192"/>
      <c r="JG105" s="192"/>
      <c r="JH105" s="192"/>
      <c r="JI105" s="192"/>
      <c r="JJ105" s="192"/>
      <c r="JK105" s="192"/>
      <c r="JL105" s="192"/>
      <c r="JM105" s="192"/>
      <c r="JN105" s="192"/>
      <c r="JO105" s="192"/>
      <c r="JP105" s="192"/>
      <c r="JQ105" s="192"/>
      <c r="JR105" s="192"/>
      <c r="JS105" s="192"/>
      <c r="JT105" s="192"/>
      <c r="JU105" s="192"/>
      <c r="JV105" s="192"/>
      <c r="JW105" s="192"/>
      <c r="JX105" s="192"/>
      <c r="JY105" s="192"/>
      <c r="JZ105" s="192"/>
      <c r="KA105" s="192"/>
      <c r="KB105" s="192"/>
      <c r="KC105" s="192"/>
      <c r="KD105" s="192"/>
      <c r="KE105" s="192"/>
      <c r="KF105" s="192"/>
      <c r="KG105" s="192"/>
      <c r="KH105" s="192"/>
      <c r="KI105" s="192"/>
      <c r="KJ105" s="192"/>
      <c r="KK105" s="192"/>
      <c r="KL105" s="192"/>
    </row>
    <row r="106" spans="1:298" s="193" customFormat="1" ht="12.75" x14ac:dyDescent="0.2">
      <c r="A106" s="145"/>
      <c r="B106" s="145"/>
      <c r="C106" s="145"/>
      <c r="D106" s="145"/>
      <c r="E106" s="145"/>
      <c r="F106" s="145"/>
      <c r="G106" s="145"/>
      <c r="H106" s="145"/>
      <c r="I106" s="145"/>
      <c r="J106" s="145"/>
      <c r="K106" s="145"/>
      <c r="L106" s="145"/>
      <c r="M106" s="145"/>
      <c r="N106" s="145"/>
      <c r="O106" s="145"/>
      <c r="P106" s="176"/>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c r="IV106" s="192"/>
      <c r="IW106" s="192"/>
      <c r="IX106" s="192"/>
      <c r="IY106" s="192"/>
      <c r="IZ106" s="192"/>
      <c r="JA106" s="192"/>
      <c r="JB106" s="192"/>
      <c r="JC106" s="192"/>
      <c r="JD106" s="192"/>
      <c r="JE106" s="192"/>
      <c r="JF106" s="192"/>
      <c r="JG106" s="192"/>
      <c r="JH106" s="192"/>
      <c r="JI106" s="192"/>
      <c r="JJ106" s="192"/>
      <c r="JK106" s="192"/>
      <c r="JL106" s="192"/>
      <c r="JM106" s="192"/>
      <c r="JN106" s="192"/>
      <c r="JO106" s="192"/>
      <c r="JP106" s="192"/>
      <c r="JQ106" s="192"/>
      <c r="JR106" s="192"/>
      <c r="JS106" s="192"/>
      <c r="JT106" s="192"/>
      <c r="JU106" s="192"/>
      <c r="JV106" s="192"/>
      <c r="JW106" s="192"/>
      <c r="JX106" s="192"/>
      <c r="JY106" s="192"/>
      <c r="JZ106" s="192"/>
      <c r="KA106" s="192"/>
      <c r="KB106" s="192"/>
      <c r="KC106" s="192"/>
      <c r="KD106" s="192"/>
      <c r="KE106" s="192"/>
      <c r="KF106" s="192"/>
      <c r="KG106" s="192"/>
      <c r="KH106" s="192"/>
      <c r="KI106" s="192"/>
      <c r="KJ106" s="192"/>
      <c r="KK106" s="192"/>
      <c r="KL106" s="192"/>
    </row>
    <row r="107" spans="1:298" s="193" customFormat="1" ht="12.75" x14ac:dyDescent="0.2">
      <c r="A107" s="145"/>
      <c r="B107" s="145"/>
      <c r="C107" s="145"/>
      <c r="D107" s="145"/>
      <c r="E107" s="145"/>
      <c r="F107" s="145"/>
      <c r="G107" s="145"/>
      <c r="H107" s="145"/>
      <c r="I107" s="145"/>
      <c r="J107" s="145"/>
      <c r="K107" s="145"/>
      <c r="L107" s="145"/>
      <c r="M107" s="145"/>
      <c r="N107" s="145"/>
      <c r="O107" s="145"/>
      <c r="P107" s="176"/>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c r="IV107" s="192"/>
      <c r="IW107" s="192"/>
      <c r="IX107" s="192"/>
      <c r="IY107" s="192"/>
      <c r="IZ107" s="192"/>
      <c r="JA107" s="192"/>
      <c r="JB107" s="192"/>
      <c r="JC107" s="192"/>
      <c r="JD107" s="192"/>
      <c r="JE107" s="192"/>
      <c r="JF107" s="192"/>
      <c r="JG107" s="192"/>
      <c r="JH107" s="192"/>
      <c r="JI107" s="192"/>
      <c r="JJ107" s="192"/>
      <c r="JK107" s="192"/>
      <c r="JL107" s="192"/>
      <c r="JM107" s="192"/>
      <c r="JN107" s="192"/>
      <c r="JO107" s="192"/>
      <c r="JP107" s="192"/>
      <c r="JQ107" s="192"/>
      <c r="JR107" s="192"/>
      <c r="JS107" s="192"/>
      <c r="JT107" s="192"/>
      <c r="JU107" s="192"/>
      <c r="JV107" s="192"/>
      <c r="JW107" s="192"/>
      <c r="JX107" s="192"/>
      <c r="JY107" s="192"/>
      <c r="JZ107" s="192"/>
      <c r="KA107" s="192"/>
      <c r="KB107" s="192"/>
      <c r="KC107" s="192"/>
      <c r="KD107" s="192"/>
      <c r="KE107" s="192"/>
      <c r="KF107" s="192"/>
      <c r="KG107" s="192"/>
      <c r="KH107" s="192"/>
      <c r="KI107" s="192"/>
      <c r="KJ107" s="192"/>
      <c r="KK107" s="192"/>
      <c r="KL107" s="192"/>
    </row>
    <row r="108" spans="1:298" s="193" customFormat="1" ht="12.75" x14ac:dyDescent="0.2">
      <c r="A108" s="145"/>
      <c r="B108" s="145"/>
      <c r="C108" s="145"/>
      <c r="D108" s="145"/>
      <c r="E108" s="145"/>
      <c r="F108" s="145"/>
      <c r="G108" s="145"/>
      <c r="H108" s="145"/>
      <c r="I108" s="145"/>
      <c r="J108" s="145"/>
      <c r="K108" s="145"/>
      <c r="L108" s="145"/>
      <c r="M108" s="145"/>
      <c r="N108" s="145"/>
      <c r="O108" s="145"/>
      <c r="P108" s="176"/>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c r="IV108" s="192"/>
      <c r="IW108" s="192"/>
      <c r="IX108" s="192"/>
      <c r="IY108" s="192"/>
      <c r="IZ108" s="192"/>
      <c r="JA108" s="192"/>
      <c r="JB108" s="192"/>
      <c r="JC108" s="192"/>
      <c r="JD108" s="192"/>
      <c r="JE108" s="192"/>
      <c r="JF108" s="192"/>
      <c r="JG108" s="192"/>
      <c r="JH108" s="192"/>
      <c r="JI108" s="192"/>
      <c r="JJ108" s="192"/>
      <c r="JK108" s="192"/>
      <c r="JL108" s="192"/>
      <c r="JM108" s="192"/>
      <c r="JN108" s="192"/>
      <c r="JO108" s="192"/>
      <c r="JP108" s="192"/>
      <c r="JQ108" s="192"/>
      <c r="JR108" s="192"/>
      <c r="JS108" s="192"/>
      <c r="JT108" s="192"/>
      <c r="JU108" s="192"/>
      <c r="JV108" s="192"/>
      <c r="JW108" s="192"/>
      <c r="JX108" s="192"/>
      <c r="JY108" s="192"/>
      <c r="JZ108" s="192"/>
      <c r="KA108" s="192"/>
      <c r="KB108" s="192"/>
      <c r="KC108" s="192"/>
      <c r="KD108" s="192"/>
      <c r="KE108" s="192"/>
      <c r="KF108" s="192"/>
      <c r="KG108" s="192"/>
      <c r="KH108" s="192"/>
      <c r="KI108" s="192"/>
      <c r="KJ108" s="192"/>
      <c r="KK108" s="192"/>
      <c r="KL108" s="192"/>
    </row>
    <row r="109" spans="1:298" s="193" customFormat="1" ht="12.75" x14ac:dyDescent="0.2">
      <c r="A109" s="145"/>
      <c r="B109" s="145"/>
      <c r="C109" s="145"/>
      <c r="D109" s="145"/>
      <c r="E109" s="145"/>
      <c r="F109" s="145"/>
      <c r="G109" s="145"/>
      <c r="H109" s="145"/>
      <c r="I109" s="145"/>
      <c r="J109" s="145"/>
      <c r="K109" s="145"/>
      <c r="L109" s="145"/>
      <c r="M109" s="145"/>
      <c r="N109" s="145"/>
      <c r="O109" s="145"/>
      <c r="P109" s="176"/>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c r="IV109" s="192"/>
      <c r="IW109" s="192"/>
      <c r="IX109" s="192"/>
      <c r="IY109" s="192"/>
      <c r="IZ109" s="192"/>
      <c r="JA109" s="192"/>
      <c r="JB109" s="192"/>
      <c r="JC109" s="192"/>
      <c r="JD109" s="192"/>
      <c r="JE109" s="192"/>
      <c r="JF109" s="192"/>
      <c r="JG109" s="192"/>
      <c r="JH109" s="192"/>
      <c r="JI109" s="192"/>
      <c r="JJ109" s="192"/>
      <c r="JK109" s="192"/>
      <c r="JL109" s="192"/>
      <c r="JM109" s="192"/>
      <c r="JN109" s="192"/>
      <c r="JO109" s="192"/>
      <c r="JP109" s="192"/>
      <c r="JQ109" s="192"/>
      <c r="JR109" s="192"/>
      <c r="JS109" s="192"/>
      <c r="JT109" s="192"/>
      <c r="JU109" s="192"/>
      <c r="JV109" s="192"/>
      <c r="JW109" s="192"/>
      <c r="JX109" s="192"/>
      <c r="JY109" s="192"/>
      <c r="JZ109" s="192"/>
      <c r="KA109" s="192"/>
      <c r="KB109" s="192"/>
      <c r="KC109" s="192"/>
      <c r="KD109" s="192"/>
      <c r="KE109" s="192"/>
      <c r="KF109" s="192"/>
      <c r="KG109" s="192"/>
      <c r="KH109" s="192"/>
      <c r="KI109" s="192"/>
      <c r="KJ109" s="192"/>
      <c r="KK109" s="192"/>
      <c r="KL109" s="192"/>
    </row>
    <row r="110" spans="1:298" s="193" customFormat="1" ht="12.75" x14ac:dyDescent="0.2">
      <c r="A110" s="145"/>
      <c r="B110" s="145"/>
      <c r="C110" s="145"/>
      <c r="D110" s="145"/>
      <c r="E110" s="145"/>
      <c r="F110" s="145"/>
      <c r="G110" s="145"/>
      <c r="H110" s="145"/>
      <c r="I110" s="145"/>
      <c r="J110" s="145"/>
      <c r="K110" s="145"/>
      <c r="L110" s="145"/>
      <c r="M110" s="145"/>
      <c r="N110" s="145"/>
      <c r="O110" s="145"/>
      <c r="P110" s="176"/>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c r="IV110" s="192"/>
      <c r="IW110" s="192"/>
      <c r="IX110" s="192"/>
      <c r="IY110" s="192"/>
      <c r="IZ110" s="192"/>
      <c r="JA110" s="192"/>
      <c r="JB110" s="192"/>
      <c r="JC110" s="192"/>
      <c r="JD110" s="192"/>
      <c r="JE110" s="192"/>
      <c r="JF110" s="192"/>
      <c r="JG110" s="192"/>
      <c r="JH110" s="192"/>
      <c r="JI110" s="192"/>
      <c r="JJ110" s="192"/>
      <c r="JK110" s="192"/>
      <c r="JL110" s="192"/>
      <c r="JM110" s="192"/>
      <c r="JN110" s="192"/>
      <c r="JO110" s="192"/>
      <c r="JP110" s="192"/>
      <c r="JQ110" s="192"/>
      <c r="JR110" s="192"/>
      <c r="JS110" s="192"/>
      <c r="JT110" s="192"/>
      <c r="JU110" s="192"/>
      <c r="JV110" s="192"/>
      <c r="JW110" s="192"/>
      <c r="JX110" s="192"/>
      <c r="JY110" s="192"/>
      <c r="JZ110" s="192"/>
      <c r="KA110" s="192"/>
      <c r="KB110" s="192"/>
      <c r="KC110" s="192"/>
      <c r="KD110" s="192"/>
      <c r="KE110" s="192"/>
      <c r="KF110" s="192"/>
      <c r="KG110" s="192"/>
      <c r="KH110" s="192"/>
      <c r="KI110" s="192"/>
      <c r="KJ110" s="192"/>
      <c r="KK110" s="192"/>
      <c r="KL110" s="192"/>
    </row>
    <row r="111" spans="1:298" s="193" customFormat="1" ht="12.75" x14ac:dyDescent="0.2">
      <c r="A111" s="145"/>
      <c r="B111" s="145"/>
      <c r="C111" s="145"/>
      <c r="D111" s="145"/>
      <c r="E111" s="145"/>
      <c r="F111" s="145"/>
      <c r="G111" s="145"/>
      <c r="H111" s="145"/>
      <c r="I111" s="145"/>
      <c r="J111" s="145"/>
      <c r="K111" s="145"/>
      <c r="L111" s="145"/>
      <c r="M111" s="145"/>
      <c r="N111" s="145"/>
      <c r="O111" s="145"/>
      <c r="P111" s="176"/>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c r="IV111" s="192"/>
      <c r="IW111" s="192"/>
      <c r="IX111" s="192"/>
      <c r="IY111" s="192"/>
      <c r="IZ111" s="192"/>
      <c r="JA111" s="192"/>
      <c r="JB111" s="192"/>
      <c r="JC111" s="192"/>
      <c r="JD111" s="192"/>
      <c r="JE111" s="192"/>
      <c r="JF111" s="192"/>
      <c r="JG111" s="192"/>
      <c r="JH111" s="192"/>
      <c r="JI111" s="192"/>
      <c r="JJ111" s="192"/>
      <c r="JK111" s="192"/>
      <c r="JL111" s="192"/>
      <c r="JM111" s="192"/>
      <c r="JN111" s="192"/>
      <c r="JO111" s="192"/>
      <c r="JP111" s="192"/>
      <c r="JQ111" s="192"/>
      <c r="JR111" s="192"/>
      <c r="JS111" s="192"/>
      <c r="JT111" s="192"/>
      <c r="JU111" s="192"/>
      <c r="JV111" s="192"/>
      <c r="JW111" s="192"/>
      <c r="JX111" s="192"/>
      <c r="JY111" s="192"/>
      <c r="JZ111" s="192"/>
      <c r="KA111" s="192"/>
      <c r="KB111" s="192"/>
      <c r="KC111" s="192"/>
      <c r="KD111" s="192"/>
      <c r="KE111" s="192"/>
      <c r="KF111" s="192"/>
      <c r="KG111" s="192"/>
      <c r="KH111" s="192"/>
      <c r="KI111" s="192"/>
      <c r="KJ111" s="192"/>
      <c r="KK111" s="192"/>
      <c r="KL111" s="192"/>
    </row>
    <row r="112" spans="1:298" s="193" customFormat="1" ht="12.75" x14ac:dyDescent="0.2">
      <c r="A112" s="145"/>
      <c r="B112" s="145"/>
      <c r="C112" s="145"/>
      <c r="D112" s="145"/>
      <c r="E112" s="145"/>
      <c r="F112" s="145"/>
      <c r="G112" s="145"/>
      <c r="H112" s="145"/>
      <c r="I112" s="145"/>
      <c r="J112" s="145"/>
      <c r="K112" s="145"/>
      <c r="L112" s="145"/>
      <c r="M112" s="145"/>
      <c r="N112" s="145"/>
      <c r="O112" s="145"/>
      <c r="P112" s="176"/>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c r="IV112" s="192"/>
      <c r="IW112" s="192"/>
      <c r="IX112" s="192"/>
      <c r="IY112" s="192"/>
      <c r="IZ112" s="192"/>
      <c r="JA112" s="192"/>
      <c r="JB112" s="192"/>
      <c r="JC112" s="192"/>
      <c r="JD112" s="192"/>
      <c r="JE112" s="192"/>
      <c r="JF112" s="192"/>
      <c r="JG112" s="192"/>
      <c r="JH112" s="192"/>
      <c r="JI112" s="192"/>
      <c r="JJ112" s="192"/>
      <c r="JK112" s="192"/>
      <c r="JL112" s="192"/>
      <c r="JM112" s="192"/>
      <c r="JN112" s="192"/>
      <c r="JO112" s="192"/>
      <c r="JP112" s="192"/>
      <c r="JQ112" s="192"/>
      <c r="JR112" s="192"/>
      <c r="JS112" s="192"/>
      <c r="JT112" s="192"/>
      <c r="JU112" s="192"/>
      <c r="JV112" s="192"/>
      <c r="JW112" s="192"/>
      <c r="JX112" s="192"/>
      <c r="JY112" s="192"/>
      <c r="JZ112" s="192"/>
      <c r="KA112" s="192"/>
      <c r="KB112" s="192"/>
      <c r="KC112" s="192"/>
      <c r="KD112" s="192"/>
      <c r="KE112" s="192"/>
      <c r="KF112" s="192"/>
      <c r="KG112" s="192"/>
      <c r="KH112" s="192"/>
      <c r="KI112" s="192"/>
      <c r="KJ112" s="192"/>
      <c r="KK112" s="192"/>
      <c r="KL112" s="192"/>
    </row>
    <row r="113" spans="1:298" s="193" customFormat="1" ht="12.75" x14ac:dyDescent="0.2">
      <c r="A113" s="145"/>
      <c r="B113" s="145"/>
      <c r="C113" s="145"/>
      <c r="D113" s="145"/>
      <c r="E113" s="145"/>
      <c r="F113" s="145"/>
      <c r="G113" s="145"/>
      <c r="H113" s="145"/>
      <c r="I113" s="145"/>
      <c r="J113" s="145"/>
      <c r="K113" s="145"/>
      <c r="L113" s="145"/>
      <c r="M113" s="145"/>
      <c r="N113" s="145"/>
      <c r="O113" s="145"/>
      <c r="P113" s="176"/>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c r="IV113" s="192"/>
      <c r="IW113" s="192"/>
      <c r="IX113" s="192"/>
      <c r="IY113" s="192"/>
      <c r="IZ113" s="192"/>
      <c r="JA113" s="192"/>
      <c r="JB113" s="192"/>
      <c r="JC113" s="192"/>
      <c r="JD113" s="192"/>
      <c r="JE113" s="192"/>
      <c r="JF113" s="192"/>
      <c r="JG113" s="192"/>
      <c r="JH113" s="192"/>
      <c r="JI113" s="192"/>
      <c r="JJ113" s="192"/>
      <c r="JK113" s="192"/>
      <c r="JL113" s="192"/>
      <c r="JM113" s="192"/>
      <c r="JN113" s="192"/>
      <c r="JO113" s="192"/>
      <c r="JP113" s="192"/>
      <c r="JQ113" s="192"/>
      <c r="JR113" s="192"/>
      <c r="JS113" s="192"/>
      <c r="JT113" s="192"/>
      <c r="JU113" s="192"/>
      <c r="JV113" s="192"/>
      <c r="JW113" s="192"/>
      <c r="JX113" s="192"/>
      <c r="JY113" s="192"/>
      <c r="JZ113" s="192"/>
      <c r="KA113" s="192"/>
      <c r="KB113" s="192"/>
      <c r="KC113" s="192"/>
      <c r="KD113" s="192"/>
      <c r="KE113" s="192"/>
      <c r="KF113" s="192"/>
      <c r="KG113" s="192"/>
      <c r="KH113" s="192"/>
      <c r="KI113" s="192"/>
      <c r="KJ113" s="192"/>
      <c r="KK113" s="192"/>
      <c r="KL113" s="192"/>
    </row>
    <row r="114" spans="1:298" s="193" customFormat="1" ht="12.75" x14ac:dyDescent="0.2">
      <c r="A114" s="145"/>
      <c r="B114" s="145"/>
      <c r="C114" s="145"/>
      <c r="D114" s="145"/>
      <c r="E114" s="145"/>
      <c r="F114" s="145"/>
      <c r="G114" s="145"/>
      <c r="H114" s="145"/>
      <c r="I114" s="145"/>
      <c r="J114" s="145"/>
      <c r="K114" s="145"/>
      <c r="L114" s="145"/>
      <c r="M114" s="145"/>
      <c r="N114" s="145"/>
      <c r="O114" s="145"/>
      <c r="P114" s="176"/>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c r="IV114" s="192"/>
      <c r="IW114" s="192"/>
      <c r="IX114" s="192"/>
      <c r="IY114" s="192"/>
      <c r="IZ114" s="192"/>
      <c r="JA114" s="192"/>
      <c r="JB114" s="192"/>
      <c r="JC114" s="192"/>
      <c r="JD114" s="192"/>
      <c r="JE114" s="192"/>
      <c r="JF114" s="192"/>
      <c r="JG114" s="192"/>
      <c r="JH114" s="192"/>
      <c r="JI114" s="192"/>
      <c r="JJ114" s="192"/>
      <c r="JK114" s="192"/>
      <c r="JL114" s="192"/>
      <c r="JM114" s="192"/>
      <c r="JN114" s="192"/>
      <c r="JO114" s="192"/>
      <c r="JP114" s="192"/>
      <c r="JQ114" s="192"/>
      <c r="JR114" s="192"/>
      <c r="JS114" s="192"/>
      <c r="JT114" s="192"/>
      <c r="JU114" s="192"/>
      <c r="JV114" s="192"/>
      <c r="JW114" s="192"/>
      <c r="JX114" s="192"/>
      <c r="JY114" s="192"/>
      <c r="JZ114" s="192"/>
      <c r="KA114" s="192"/>
      <c r="KB114" s="192"/>
      <c r="KC114" s="192"/>
      <c r="KD114" s="192"/>
      <c r="KE114" s="192"/>
      <c r="KF114" s="192"/>
      <c r="KG114" s="192"/>
      <c r="KH114" s="192"/>
      <c r="KI114" s="192"/>
      <c r="KJ114" s="192"/>
      <c r="KK114" s="192"/>
      <c r="KL114" s="192"/>
    </row>
    <row r="115" spans="1:298" s="193" customFormat="1" ht="12.75" x14ac:dyDescent="0.2">
      <c r="A115" s="145"/>
      <c r="B115" s="145"/>
      <c r="C115" s="145"/>
      <c r="D115" s="145"/>
      <c r="E115" s="145"/>
      <c r="F115" s="145"/>
      <c r="G115" s="145"/>
      <c r="H115" s="145"/>
      <c r="I115" s="145"/>
      <c r="J115" s="145"/>
      <c r="K115" s="145"/>
      <c r="L115" s="145"/>
      <c r="M115" s="145"/>
      <c r="N115" s="145"/>
      <c r="O115" s="145"/>
      <c r="P115" s="176"/>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c r="IV115" s="192"/>
      <c r="IW115" s="192"/>
      <c r="IX115" s="192"/>
      <c r="IY115" s="192"/>
      <c r="IZ115" s="192"/>
      <c r="JA115" s="192"/>
      <c r="JB115" s="192"/>
      <c r="JC115" s="192"/>
      <c r="JD115" s="192"/>
      <c r="JE115" s="192"/>
      <c r="JF115" s="192"/>
      <c r="JG115" s="192"/>
      <c r="JH115" s="192"/>
      <c r="JI115" s="192"/>
      <c r="JJ115" s="192"/>
      <c r="JK115" s="192"/>
      <c r="JL115" s="192"/>
      <c r="JM115" s="192"/>
      <c r="JN115" s="192"/>
      <c r="JO115" s="192"/>
      <c r="JP115" s="192"/>
      <c r="JQ115" s="192"/>
      <c r="JR115" s="192"/>
      <c r="JS115" s="192"/>
      <c r="JT115" s="192"/>
      <c r="JU115" s="192"/>
      <c r="JV115" s="192"/>
      <c r="JW115" s="192"/>
      <c r="JX115" s="192"/>
      <c r="JY115" s="192"/>
      <c r="JZ115" s="192"/>
      <c r="KA115" s="192"/>
      <c r="KB115" s="192"/>
      <c r="KC115" s="192"/>
      <c r="KD115" s="192"/>
      <c r="KE115" s="192"/>
      <c r="KF115" s="192"/>
      <c r="KG115" s="192"/>
      <c r="KH115" s="192"/>
      <c r="KI115" s="192"/>
      <c r="KJ115" s="192"/>
      <c r="KK115" s="192"/>
      <c r="KL115" s="192"/>
    </row>
    <row r="116" spans="1:298" s="193" customFormat="1" ht="12.75" x14ac:dyDescent="0.2">
      <c r="A116" s="145"/>
      <c r="B116" s="145"/>
      <c r="C116" s="145"/>
      <c r="D116" s="145"/>
      <c r="E116" s="145"/>
      <c r="F116" s="145"/>
      <c r="G116" s="145"/>
      <c r="H116" s="145"/>
      <c r="I116" s="145"/>
      <c r="J116" s="145"/>
      <c r="K116" s="145"/>
      <c r="L116" s="145"/>
      <c r="M116" s="145"/>
      <c r="N116" s="145"/>
      <c r="O116" s="145"/>
      <c r="P116" s="176"/>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c r="IV116" s="192"/>
      <c r="IW116" s="192"/>
      <c r="IX116" s="192"/>
      <c r="IY116" s="192"/>
      <c r="IZ116" s="192"/>
      <c r="JA116" s="192"/>
      <c r="JB116" s="192"/>
      <c r="JC116" s="192"/>
      <c r="JD116" s="192"/>
      <c r="JE116" s="192"/>
      <c r="JF116" s="192"/>
      <c r="JG116" s="192"/>
      <c r="JH116" s="192"/>
      <c r="JI116" s="192"/>
      <c r="JJ116" s="192"/>
      <c r="JK116" s="192"/>
      <c r="JL116" s="192"/>
      <c r="JM116" s="192"/>
      <c r="JN116" s="192"/>
      <c r="JO116" s="192"/>
      <c r="JP116" s="192"/>
      <c r="JQ116" s="192"/>
      <c r="JR116" s="192"/>
      <c r="JS116" s="192"/>
      <c r="JT116" s="192"/>
      <c r="JU116" s="192"/>
      <c r="JV116" s="192"/>
      <c r="JW116" s="192"/>
      <c r="JX116" s="192"/>
      <c r="JY116" s="192"/>
      <c r="JZ116" s="192"/>
      <c r="KA116" s="192"/>
      <c r="KB116" s="192"/>
      <c r="KC116" s="192"/>
      <c r="KD116" s="192"/>
      <c r="KE116" s="192"/>
      <c r="KF116" s="192"/>
      <c r="KG116" s="192"/>
      <c r="KH116" s="192"/>
      <c r="KI116" s="192"/>
      <c r="KJ116" s="192"/>
      <c r="KK116" s="192"/>
      <c r="KL116" s="192"/>
    </row>
    <row r="117" spans="1:298" s="193" customFormat="1" ht="12.75" x14ac:dyDescent="0.2">
      <c r="A117" s="145"/>
      <c r="B117" s="145"/>
      <c r="C117" s="145"/>
      <c r="D117" s="145"/>
      <c r="E117" s="145"/>
      <c r="F117" s="145"/>
      <c r="G117" s="145"/>
      <c r="H117" s="145"/>
      <c r="I117" s="145"/>
      <c r="J117" s="145"/>
      <c r="K117" s="145"/>
      <c r="L117" s="145"/>
      <c r="M117" s="145"/>
      <c r="N117" s="145"/>
      <c r="O117" s="145"/>
      <c r="P117" s="176"/>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c r="IV117" s="192"/>
      <c r="IW117" s="192"/>
      <c r="IX117" s="192"/>
      <c r="IY117" s="192"/>
      <c r="IZ117" s="192"/>
      <c r="JA117" s="192"/>
      <c r="JB117" s="192"/>
      <c r="JC117" s="192"/>
      <c r="JD117" s="192"/>
      <c r="JE117" s="192"/>
      <c r="JF117" s="192"/>
      <c r="JG117" s="192"/>
      <c r="JH117" s="192"/>
      <c r="JI117" s="192"/>
      <c r="JJ117" s="192"/>
      <c r="JK117" s="192"/>
      <c r="JL117" s="192"/>
      <c r="JM117" s="192"/>
      <c r="JN117" s="192"/>
      <c r="JO117" s="192"/>
      <c r="JP117" s="192"/>
      <c r="JQ117" s="192"/>
      <c r="JR117" s="192"/>
      <c r="JS117" s="192"/>
      <c r="JT117" s="192"/>
      <c r="JU117" s="192"/>
      <c r="JV117" s="192"/>
      <c r="JW117" s="192"/>
      <c r="JX117" s="192"/>
      <c r="JY117" s="192"/>
      <c r="JZ117" s="192"/>
      <c r="KA117" s="192"/>
      <c r="KB117" s="192"/>
      <c r="KC117" s="192"/>
      <c r="KD117" s="192"/>
      <c r="KE117" s="192"/>
      <c r="KF117" s="192"/>
      <c r="KG117" s="192"/>
      <c r="KH117" s="192"/>
      <c r="KI117" s="192"/>
      <c r="KJ117" s="192"/>
      <c r="KK117" s="192"/>
      <c r="KL117" s="192"/>
    </row>
    <row r="118" spans="1:298" s="193" customFormat="1" ht="12.75" x14ac:dyDescent="0.2">
      <c r="A118" s="145"/>
      <c r="B118" s="145"/>
      <c r="C118" s="145"/>
      <c r="D118" s="145"/>
      <c r="E118" s="145"/>
      <c r="F118" s="145"/>
      <c r="G118" s="145"/>
      <c r="H118" s="145"/>
      <c r="I118" s="145"/>
      <c r="J118" s="145"/>
      <c r="K118" s="145"/>
      <c r="L118" s="145"/>
      <c r="M118" s="145"/>
      <c r="N118" s="145"/>
      <c r="O118" s="145"/>
      <c r="P118" s="176"/>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c r="IV118" s="192"/>
      <c r="IW118" s="192"/>
      <c r="IX118" s="192"/>
      <c r="IY118" s="192"/>
      <c r="IZ118" s="192"/>
      <c r="JA118" s="192"/>
      <c r="JB118" s="192"/>
      <c r="JC118" s="192"/>
      <c r="JD118" s="192"/>
      <c r="JE118" s="192"/>
      <c r="JF118" s="192"/>
      <c r="JG118" s="192"/>
      <c r="JH118" s="192"/>
      <c r="JI118" s="192"/>
      <c r="JJ118" s="192"/>
      <c r="JK118" s="192"/>
      <c r="JL118" s="192"/>
      <c r="JM118" s="192"/>
      <c r="JN118" s="192"/>
      <c r="JO118" s="192"/>
      <c r="JP118" s="192"/>
      <c r="JQ118" s="192"/>
      <c r="JR118" s="192"/>
      <c r="JS118" s="192"/>
      <c r="JT118" s="192"/>
      <c r="JU118" s="192"/>
      <c r="JV118" s="192"/>
      <c r="JW118" s="192"/>
      <c r="JX118" s="192"/>
      <c r="JY118" s="192"/>
      <c r="JZ118" s="192"/>
      <c r="KA118" s="192"/>
      <c r="KB118" s="192"/>
      <c r="KC118" s="192"/>
      <c r="KD118" s="192"/>
      <c r="KE118" s="192"/>
      <c r="KF118" s="192"/>
      <c r="KG118" s="192"/>
      <c r="KH118" s="192"/>
      <c r="KI118" s="192"/>
      <c r="KJ118" s="192"/>
      <c r="KK118" s="192"/>
      <c r="KL118" s="192"/>
    </row>
    <row r="119" spans="1:298" s="193" customFormat="1" ht="12.75" x14ac:dyDescent="0.2">
      <c r="A119" s="145"/>
      <c r="B119" s="145"/>
      <c r="C119" s="145"/>
      <c r="D119" s="145"/>
      <c r="E119" s="145"/>
      <c r="F119" s="145"/>
      <c r="G119" s="145"/>
      <c r="H119" s="145"/>
      <c r="I119" s="145"/>
      <c r="J119" s="145"/>
      <c r="K119" s="145"/>
      <c r="L119" s="145"/>
      <c r="M119" s="145"/>
      <c r="N119" s="145"/>
      <c r="O119" s="145"/>
      <c r="P119" s="176"/>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c r="IV119" s="192"/>
      <c r="IW119" s="192"/>
      <c r="IX119" s="192"/>
      <c r="IY119" s="192"/>
      <c r="IZ119" s="192"/>
      <c r="JA119" s="192"/>
      <c r="JB119" s="192"/>
      <c r="JC119" s="192"/>
      <c r="JD119" s="192"/>
      <c r="JE119" s="192"/>
      <c r="JF119" s="192"/>
      <c r="JG119" s="192"/>
      <c r="JH119" s="192"/>
      <c r="JI119" s="192"/>
      <c r="JJ119" s="192"/>
      <c r="JK119" s="192"/>
      <c r="JL119" s="192"/>
      <c r="JM119" s="192"/>
      <c r="JN119" s="192"/>
      <c r="JO119" s="192"/>
      <c r="JP119" s="192"/>
      <c r="JQ119" s="192"/>
      <c r="JR119" s="192"/>
      <c r="JS119" s="192"/>
      <c r="JT119" s="192"/>
      <c r="JU119" s="192"/>
      <c r="JV119" s="192"/>
      <c r="JW119" s="192"/>
      <c r="JX119" s="192"/>
      <c r="JY119" s="192"/>
      <c r="JZ119" s="192"/>
      <c r="KA119" s="192"/>
      <c r="KB119" s="192"/>
      <c r="KC119" s="192"/>
      <c r="KD119" s="192"/>
      <c r="KE119" s="192"/>
      <c r="KF119" s="192"/>
      <c r="KG119" s="192"/>
      <c r="KH119" s="192"/>
      <c r="KI119" s="192"/>
      <c r="KJ119" s="192"/>
      <c r="KK119" s="192"/>
      <c r="KL119" s="192"/>
    </row>
    <row r="120" spans="1:298" s="193" customFormat="1" ht="12.75" x14ac:dyDescent="0.2">
      <c r="A120" s="145"/>
      <c r="B120" s="145"/>
      <c r="C120" s="145"/>
      <c r="D120" s="145"/>
      <c r="E120" s="145"/>
      <c r="F120" s="145"/>
      <c r="G120" s="145"/>
      <c r="H120" s="145"/>
      <c r="I120" s="145"/>
      <c r="J120" s="145"/>
      <c r="K120" s="145"/>
      <c r="L120" s="145"/>
      <c r="M120" s="145"/>
      <c r="N120" s="145"/>
      <c r="O120" s="145"/>
      <c r="P120" s="176"/>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c r="IV120" s="192"/>
      <c r="IW120" s="192"/>
      <c r="IX120" s="192"/>
      <c r="IY120" s="192"/>
      <c r="IZ120" s="192"/>
      <c r="JA120" s="192"/>
      <c r="JB120" s="192"/>
      <c r="JC120" s="192"/>
      <c r="JD120" s="192"/>
      <c r="JE120" s="192"/>
      <c r="JF120" s="192"/>
      <c r="JG120" s="192"/>
      <c r="JH120" s="192"/>
      <c r="JI120" s="192"/>
      <c r="JJ120" s="192"/>
      <c r="JK120" s="192"/>
      <c r="JL120" s="192"/>
      <c r="JM120" s="192"/>
      <c r="JN120" s="192"/>
      <c r="JO120" s="192"/>
      <c r="JP120" s="192"/>
      <c r="JQ120" s="192"/>
      <c r="JR120" s="192"/>
      <c r="JS120" s="192"/>
      <c r="JT120" s="192"/>
      <c r="JU120" s="192"/>
      <c r="JV120" s="192"/>
      <c r="JW120" s="192"/>
      <c r="JX120" s="192"/>
      <c r="JY120" s="192"/>
      <c r="JZ120" s="192"/>
      <c r="KA120" s="192"/>
      <c r="KB120" s="192"/>
      <c r="KC120" s="192"/>
      <c r="KD120" s="192"/>
      <c r="KE120" s="192"/>
      <c r="KF120" s="192"/>
      <c r="KG120" s="192"/>
      <c r="KH120" s="192"/>
      <c r="KI120" s="192"/>
      <c r="KJ120" s="192"/>
      <c r="KK120" s="192"/>
      <c r="KL120" s="192"/>
    </row>
    <row r="121" spans="1:298" s="193" customFormat="1" ht="12.75" x14ac:dyDescent="0.2">
      <c r="A121" s="145"/>
      <c r="B121" s="145"/>
      <c r="C121" s="145"/>
      <c r="D121" s="145"/>
      <c r="E121" s="145"/>
      <c r="F121" s="145"/>
      <c r="G121" s="145"/>
      <c r="H121" s="145"/>
      <c r="I121" s="145"/>
      <c r="J121" s="145"/>
      <c r="K121" s="145"/>
      <c r="L121" s="145"/>
      <c r="M121" s="145"/>
      <c r="N121" s="145"/>
      <c r="O121" s="145"/>
      <c r="P121" s="176"/>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c r="IV121" s="192"/>
      <c r="IW121" s="192"/>
      <c r="IX121" s="192"/>
      <c r="IY121" s="192"/>
      <c r="IZ121" s="192"/>
      <c r="JA121" s="192"/>
      <c r="JB121" s="192"/>
      <c r="JC121" s="192"/>
      <c r="JD121" s="192"/>
      <c r="JE121" s="192"/>
      <c r="JF121" s="192"/>
      <c r="JG121" s="192"/>
      <c r="JH121" s="192"/>
      <c r="JI121" s="192"/>
      <c r="JJ121" s="192"/>
      <c r="JK121" s="192"/>
      <c r="JL121" s="192"/>
      <c r="JM121" s="192"/>
      <c r="JN121" s="192"/>
      <c r="JO121" s="192"/>
      <c r="JP121" s="192"/>
      <c r="JQ121" s="192"/>
      <c r="JR121" s="192"/>
      <c r="JS121" s="192"/>
      <c r="JT121" s="192"/>
      <c r="JU121" s="192"/>
      <c r="JV121" s="192"/>
      <c r="JW121" s="192"/>
      <c r="JX121" s="192"/>
      <c r="JY121" s="192"/>
      <c r="JZ121" s="192"/>
      <c r="KA121" s="192"/>
      <c r="KB121" s="192"/>
      <c r="KC121" s="192"/>
      <c r="KD121" s="192"/>
      <c r="KE121" s="192"/>
      <c r="KF121" s="192"/>
      <c r="KG121" s="192"/>
      <c r="KH121" s="192"/>
      <c r="KI121" s="192"/>
      <c r="KJ121" s="192"/>
      <c r="KK121" s="192"/>
      <c r="KL121" s="192"/>
    </row>
    <row r="122" spans="1:298" s="193" customFormat="1" ht="12.75" x14ac:dyDescent="0.2">
      <c r="A122" s="145"/>
      <c r="B122" s="145"/>
      <c r="C122" s="145"/>
      <c r="D122" s="145"/>
      <c r="E122" s="145"/>
      <c r="F122" s="145"/>
      <c r="G122" s="145"/>
      <c r="H122" s="145"/>
      <c r="I122" s="145"/>
      <c r="J122" s="145"/>
      <c r="K122" s="145"/>
      <c r="L122" s="145"/>
      <c r="M122" s="145"/>
      <c r="N122" s="145"/>
      <c r="O122" s="145"/>
      <c r="P122" s="176"/>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c r="IV122" s="192"/>
      <c r="IW122" s="192"/>
      <c r="IX122" s="192"/>
      <c r="IY122" s="192"/>
      <c r="IZ122" s="192"/>
      <c r="JA122" s="192"/>
      <c r="JB122" s="192"/>
      <c r="JC122" s="192"/>
      <c r="JD122" s="192"/>
      <c r="JE122" s="192"/>
      <c r="JF122" s="192"/>
      <c r="JG122" s="192"/>
      <c r="JH122" s="192"/>
      <c r="JI122" s="192"/>
      <c r="JJ122" s="192"/>
      <c r="JK122" s="192"/>
      <c r="JL122" s="192"/>
      <c r="JM122" s="192"/>
      <c r="JN122" s="192"/>
      <c r="JO122" s="192"/>
      <c r="JP122" s="192"/>
      <c r="JQ122" s="192"/>
      <c r="JR122" s="192"/>
      <c r="JS122" s="192"/>
      <c r="JT122" s="192"/>
      <c r="JU122" s="192"/>
      <c r="JV122" s="192"/>
      <c r="JW122" s="192"/>
      <c r="JX122" s="192"/>
      <c r="JY122" s="192"/>
      <c r="JZ122" s="192"/>
      <c r="KA122" s="192"/>
      <c r="KB122" s="192"/>
      <c r="KC122" s="192"/>
      <c r="KD122" s="192"/>
      <c r="KE122" s="192"/>
      <c r="KF122" s="192"/>
      <c r="KG122" s="192"/>
      <c r="KH122" s="192"/>
      <c r="KI122" s="192"/>
      <c r="KJ122" s="192"/>
      <c r="KK122" s="192"/>
      <c r="KL122" s="192"/>
    </row>
    <row r="123" spans="1:298" s="193" customFormat="1" ht="12.75" x14ac:dyDescent="0.2">
      <c r="A123" s="145"/>
      <c r="B123" s="145"/>
      <c r="C123" s="145"/>
      <c r="D123" s="145"/>
      <c r="E123" s="145"/>
      <c r="F123" s="145"/>
      <c r="G123" s="145"/>
      <c r="H123" s="145"/>
      <c r="I123" s="145"/>
      <c r="J123" s="145"/>
      <c r="K123" s="145"/>
      <c r="L123" s="145"/>
      <c r="M123" s="145"/>
      <c r="N123" s="145"/>
      <c r="O123" s="145"/>
      <c r="P123" s="176"/>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c r="IV123" s="192"/>
      <c r="IW123" s="192"/>
      <c r="IX123" s="192"/>
      <c r="IY123" s="192"/>
      <c r="IZ123" s="192"/>
      <c r="JA123" s="192"/>
      <c r="JB123" s="192"/>
      <c r="JC123" s="192"/>
      <c r="JD123" s="192"/>
      <c r="JE123" s="192"/>
      <c r="JF123" s="192"/>
      <c r="JG123" s="192"/>
      <c r="JH123" s="192"/>
      <c r="JI123" s="192"/>
      <c r="JJ123" s="192"/>
      <c r="JK123" s="192"/>
      <c r="JL123" s="192"/>
      <c r="JM123" s="192"/>
      <c r="JN123" s="192"/>
      <c r="JO123" s="192"/>
      <c r="JP123" s="192"/>
      <c r="JQ123" s="192"/>
      <c r="JR123" s="192"/>
      <c r="JS123" s="192"/>
      <c r="JT123" s="192"/>
      <c r="JU123" s="192"/>
      <c r="JV123" s="192"/>
      <c r="JW123" s="192"/>
      <c r="JX123" s="192"/>
      <c r="JY123" s="192"/>
      <c r="JZ123" s="192"/>
      <c r="KA123" s="192"/>
      <c r="KB123" s="192"/>
      <c r="KC123" s="192"/>
      <c r="KD123" s="192"/>
      <c r="KE123" s="192"/>
      <c r="KF123" s="192"/>
      <c r="KG123" s="192"/>
      <c r="KH123" s="192"/>
      <c r="KI123" s="192"/>
      <c r="KJ123" s="192"/>
      <c r="KK123" s="192"/>
      <c r="KL123" s="192"/>
    </row>
    <row r="124" spans="1:298" s="193" customFormat="1" ht="12.75" x14ac:dyDescent="0.2">
      <c r="A124" s="145"/>
      <c r="B124" s="145"/>
      <c r="C124" s="145"/>
      <c r="D124" s="145"/>
      <c r="E124" s="145"/>
      <c r="F124" s="145"/>
      <c r="G124" s="145"/>
      <c r="H124" s="145"/>
      <c r="I124" s="145"/>
      <c r="J124" s="145"/>
      <c r="K124" s="145"/>
      <c r="L124" s="145"/>
      <c r="M124" s="145"/>
      <c r="N124" s="145"/>
      <c r="O124" s="145"/>
      <c r="P124" s="176"/>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c r="IV124" s="192"/>
      <c r="IW124" s="192"/>
      <c r="IX124" s="192"/>
      <c r="IY124" s="192"/>
      <c r="IZ124" s="192"/>
      <c r="JA124" s="192"/>
      <c r="JB124" s="192"/>
      <c r="JC124" s="192"/>
      <c r="JD124" s="192"/>
      <c r="JE124" s="192"/>
      <c r="JF124" s="192"/>
      <c r="JG124" s="192"/>
      <c r="JH124" s="192"/>
      <c r="JI124" s="192"/>
      <c r="JJ124" s="192"/>
      <c r="JK124" s="192"/>
      <c r="JL124" s="192"/>
      <c r="JM124" s="192"/>
      <c r="JN124" s="192"/>
      <c r="JO124" s="192"/>
      <c r="JP124" s="192"/>
      <c r="JQ124" s="192"/>
      <c r="JR124" s="192"/>
      <c r="JS124" s="192"/>
      <c r="JT124" s="192"/>
      <c r="JU124" s="192"/>
      <c r="JV124" s="192"/>
      <c r="JW124" s="192"/>
      <c r="JX124" s="192"/>
      <c r="JY124" s="192"/>
      <c r="JZ124" s="192"/>
      <c r="KA124" s="192"/>
      <c r="KB124" s="192"/>
      <c r="KC124" s="192"/>
      <c r="KD124" s="192"/>
      <c r="KE124" s="192"/>
      <c r="KF124" s="192"/>
      <c r="KG124" s="192"/>
      <c r="KH124" s="192"/>
      <c r="KI124" s="192"/>
      <c r="KJ124" s="192"/>
      <c r="KK124" s="192"/>
      <c r="KL124" s="192"/>
    </row>
    <row r="125" spans="1:298" s="193" customFormat="1" ht="12.75" x14ac:dyDescent="0.2">
      <c r="A125" s="145"/>
      <c r="B125" s="145"/>
      <c r="C125" s="145"/>
      <c r="D125" s="145"/>
      <c r="E125" s="145"/>
      <c r="F125" s="145"/>
      <c r="G125" s="145"/>
      <c r="H125" s="145"/>
      <c r="I125" s="145"/>
      <c r="J125" s="145"/>
      <c r="K125" s="145"/>
      <c r="L125" s="145"/>
      <c r="M125" s="145"/>
      <c r="N125" s="145"/>
      <c r="O125" s="145"/>
      <c r="P125" s="176"/>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c r="IV125" s="192"/>
      <c r="IW125" s="192"/>
      <c r="IX125" s="192"/>
      <c r="IY125" s="192"/>
      <c r="IZ125" s="192"/>
      <c r="JA125" s="192"/>
      <c r="JB125" s="192"/>
      <c r="JC125" s="192"/>
      <c r="JD125" s="192"/>
      <c r="JE125" s="192"/>
      <c r="JF125" s="192"/>
      <c r="JG125" s="192"/>
      <c r="JH125" s="192"/>
      <c r="JI125" s="192"/>
      <c r="JJ125" s="192"/>
      <c r="JK125" s="192"/>
      <c r="JL125" s="192"/>
      <c r="JM125" s="192"/>
      <c r="JN125" s="192"/>
      <c r="JO125" s="192"/>
      <c r="JP125" s="192"/>
      <c r="JQ125" s="192"/>
      <c r="JR125" s="192"/>
      <c r="JS125" s="192"/>
      <c r="JT125" s="192"/>
      <c r="JU125" s="192"/>
      <c r="JV125" s="192"/>
      <c r="JW125" s="192"/>
      <c r="JX125" s="192"/>
      <c r="JY125" s="192"/>
      <c r="JZ125" s="192"/>
      <c r="KA125" s="192"/>
      <c r="KB125" s="192"/>
      <c r="KC125" s="192"/>
      <c r="KD125" s="192"/>
      <c r="KE125" s="192"/>
      <c r="KF125" s="192"/>
      <c r="KG125" s="192"/>
      <c r="KH125" s="192"/>
      <c r="KI125" s="192"/>
      <c r="KJ125" s="192"/>
      <c r="KK125" s="192"/>
      <c r="KL125" s="192"/>
    </row>
    <row r="126" spans="1:298" s="193" customFormat="1" ht="12.75" x14ac:dyDescent="0.2">
      <c r="A126" s="145"/>
      <c r="B126" s="145"/>
      <c r="C126" s="145"/>
      <c r="D126" s="145"/>
      <c r="E126" s="145"/>
      <c r="F126" s="145"/>
      <c r="G126" s="145"/>
      <c r="H126" s="145"/>
      <c r="I126" s="145"/>
      <c r="J126" s="145"/>
      <c r="K126" s="145"/>
      <c r="L126" s="145"/>
      <c r="M126" s="145"/>
      <c r="N126" s="145"/>
      <c r="O126" s="145"/>
      <c r="P126" s="176"/>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c r="IV126" s="192"/>
      <c r="IW126" s="192"/>
      <c r="IX126" s="192"/>
      <c r="IY126" s="192"/>
      <c r="IZ126" s="192"/>
      <c r="JA126" s="192"/>
      <c r="JB126" s="192"/>
      <c r="JC126" s="192"/>
      <c r="JD126" s="192"/>
      <c r="JE126" s="192"/>
      <c r="JF126" s="192"/>
      <c r="JG126" s="192"/>
      <c r="JH126" s="192"/>
      <c r="JI126" s="192"/>
      <c r="JJ126" s="192"/>
      <c r="JK126" s="192"/>
      <c r="JL126" s="192"/>
      <c r="JM126" s="192"/>
      <c r="JN126" s="192"/>
      <c r="JO126" s="192"/>
      <c r="JP126" s="192"/>
      <c r="JQ126" s="192"/>
      <c r="JR126" s="192"/>
      <c r="JS126" s="192"/>
      <c r="JT126" s="192"/>
      <c r="JU126" s="192"/>
      <c r="JV126" s="192"/>
      <c r="JW126" s="192"/>
      <c r="JX126" s="192"/>
      <c r="JY126" s="192"/>
      <c r="JZ126" s="192"/>
      <c r="KA126" s="192"/>
      <c r="KB126" s="192"/>
      <c r="KC126" s="192"/>
      <c r="KD126" s="192"/>
      <c r="KE126" s="192"/>
      <c r="KF126" s="192"/>
      <c r="KG126" s="192"/>
      <c r="KH126" s="192"/>
      <c r="KI126" s="192"/>
      <c r="KJ126" s="192"/>
      <c r="KK126" s="192"/>
      <c r="KL126" s="192"/>
    </row>
    <row r="127" spans="1:298" s="193" customFormat="1" ht="12.75" x14ac:dyDescent="0.2">
      <c r="A127" s="145"/>
      <c r="B127" s="145"/>
      <c r="C127" s="145"/>
      <c r="D127" s="145"/>
      <c r="E127" s="145"/>
      <c r="F127" s="145"/>
      <c r="G127" s="145"/>
      <c r="H127" s="145"/>
      <c r="I127" s="145"/>
      <c r="J127" s="145"/>
      <c r="K127" s="145"/>
      <c r="L127" s="145"/>
      <c r="M127" s="145"/>
      <c r="N127" s="145"/>
      <c r="O127" s="145"/>
      <c r="P127" s="176"/>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c r="IV127" s="192"/>
      <c r="IW127" s="192"/>
      <c r="IX127" s="192"/>
      <c r="IY127" s="192"/>
      <c r="IZ127" s="192"/>
      <c r="JA127" s="192"/>
      <c r="JB127" s="192"/>
      <c r="JC127" s="192"/>
      <c r="JD127" s="192"/>
      <c r="JE127" s="192"/>
      <c r="JF127" s="192"/>
      <c r="JG127" s="192"/>
      <c r="JH127" s="192"/>
      <c r="JI127" s="192"/>
      <c r="JJ127" s="192"/>
      <c r="JK127" s="192"/>
      <c r="JL127" s="192"/>
      <c r="JM127" s="192"/>
      <c r="JN127" s="192"/>
      <c r="JO127" s="192"/>
      <c r="JP127" s="192"/>
      <c r="JQ127" s="192"/>
      <c r="JR127" s="192"/>
      <c r="JS127" s="192"/>
      <c r="JT127" s="192"/>
      <c r="JU127" s="192"/>
      <c r="JV127" s="192"/>
      <c r="JW127" s="192"/>
      <c r="JX127" s="192"/>
      <c r="JY127" s="192"/>
      <c r="JZ127" s="192"/>
      <c r="KA127" s="192"/>
      <c r="KB127" s="192"/>
      <c r="KC127" s="192"/>
      <c r="KD127" s="192"/>
      <c r="KE127" s="192"/>
      <c r="KF127" s="192"/>
      <c r="KG127" s="192"/>
      <c r="KH127" s="192"/>
      <c r="KI127" s="192"/>
      <c r="KJ127" s="192"/>
      <c r="KK127" s="192"/>
      <c r="KL127" s="192"/>
    </row>
    <row r="128" spans="1:298" s="193" customFormat="1" ht="12.75" x14ac:dyDescent="0.2">
      <c r="A128" s="145"/>
      <c r="B128" s="145"/>
      <c r="C128" s="145"/>
      <c r="D128" s="145"/>
      <c r="E128" s="145"/>
      <c r="F128" s="145"/>
      <c r="G128" s="145"/>
      <c r="H128" s="145"/>
      <c r="I128" s="145"/>
      <c r="J128" s="145"/>
      <c r="K128" s="145"/>
      <c r="L128" s="145"/>
      <c r="M128" s="145"/>
      <c r="N128" s="145"/>
      <c r="O128" s="145"/>
      <c r="P128" s="176"/>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c r="IV128" s="192"/>
      <c r="IW128" s="192"/>
      <c r="IX128" s="192"/>
      <c r="IY128" s="192"/>
      <c r="IZ128" s="192"/>
      <c r="JA128" s="192"/>
      <c r="JB128" s="192"/>
      <c r="JC128" s="192"/>
      <c r="JD128" s="192"/>
      <c r="JE128" s="192"/>
      <c r="JF128" s="192"/>
      <c r="JG128" s="192"/>
      <c r="JH128" s="192"/>
      <c r="JI128" s="192"/>
      <c r="JJ128" s="192"/>
      <c r="JK128" s="192"/>
      <c r="JL128" s="192"/>
      <c r="JM128" s="192"/>
      <c r="JN128" s="192"/>
      <c r="JO128" s="192"/>
      <c r="JP128" s="192"/>
      <c r="JQ128" s="192"/>
      <c r="JR128" s="192"/>
      <c r="JS128" s="192"/>
      <c r="JT128" s="192"/>
      <c r="JU128" s="192"/>
      <c r="JV128" s="192"/>
      <c r="JW128" s="192"/>
      <c r="JX128" s="192"/>
      <c r="JY128" s="192"/>
      <c r="JZ128" s="192"/>
      <c r="KA128" s="192"/>
      <c r="KB128" s="192"/>
      <c r="KC128" s="192"/>
      <c r="KD128" s="192"/>
      <c r="KE128" s="192"/>
      <c r="KF128" s="192"/>
      <c r="KG128" s="192"/>
      <c r="KH128" s="192"/>
      <c r="KI128" s="192"/>
      <c r="KJ128" s="192"/>
      <c r="KK128" s="192"/>
      <c r="KL128" s="192"/>
    </row>
    <row r="129" spans="1:298" s="193" customFormat="1" ht="12.75" x14ac:dyDescent="0.2">
      <c r="A129" s="145"/>
      <c r="B129" s="145"/>
      <c r="C129" s="145"/>
      <c r="D129" s="145"/>
      <c r="E129" s="145"/>
      <c r="F129" s="145"/>
      <c r="G129" s="145"/>
      <c r="H129" s="145"/>
      <c r="I129" s="145"/>
      <c r="J129" s="145"/>
      <c r="K129" s="145"/>
      <c r="L129" s="145"/>
      <c r="M129" s="145"/>
      <c r="N129" s="145"/>
      <c r="O129" s="145"/>
      <c r="P129" s="176"/>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c r="IV129" s="192"/>
      <c r="IW129" s="192"/>
      <c r="IX129" s="192"/>
      <c r="IY129" s="192"/>
      <c r="IZ129" s="192"/>
      <c r="JA129" s="192"/>
      <c r="JB129" s="192"/>
      <c r="JC129" s="192"/>
      <c r="JD129" s="192"/>
      <c r="JE129" s="192"/>
      <c r="JF129" s="192"/>
      <c r="JG129" s="192"/>
      <c r="JH129" s="192"/>
      <c r="JI129" s="192"/>
      <c r="JJ129" s="192"/>
      <c r="JK129" s="192"/>
      <c r="JL129" s="192"/>
      <c r="JM129" s="192"/>
      <c r="JN129" s="192"/>
      <c r="JO129" s="192"/>
      <c r="JP129" s="192"/>
      <c r="JQ129" s="192"/>
      <c r="JR129" s="192"/>
      <c r="JS129" s="192"/>
      <c r="JT129" s="192"/>
      <c r="JU129" s="192"/>
      <c r="JV129" s="192"/>
      <c r="JW129" s="192"/>
      <c r="JX129" s="192"/>
      <c r="JY129" s="192"/>
      <c r="JZ129" s="192"/>
      <c r="KA129" s="192"/>
      <c r="KB129" s="192"/>
      <c r="KC129" s="192"/>
      <c r="KD129" s="192"/>
      <c r="KE129" s="192"/>
      <c r="KF129" s="192"/>
      <c r="KG129" s="192"/>
      <c r="KH129" s="192"/>
      <c r="KI129" s="192"/>
      <c r="KJ129" s="192"/>
      <c r="KK129" s="192"/>
      <c r="KL129" s="192"/>
    </row>
    <row r="130" spans="1:298" s="193" customFormat="1" ht="12.75" x14ac:dyDescent="0.2">
      <c r="A130" s="145"/>
      <c r="B130" s="145"/>
      <c r="C130" s="145"/>
      <c r="D130" s="145"/>
      <c r="E130" s="145"/>
      <c r="F130" s="145"/>
      <c r="G130" s="145"/>
      <c r="H130" s="145"/>
      <c r="I130" s="145"/>
      <c r="J130" s="145"/>
      <c r="K130" s="145"/>
      <c r="L130" s="145"/>
      <c r="M130" s="145"/>
      <c r="N130" s="145"/>
      <c r="O130" s="145"/>
      <c r="P130" s="176"/>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c r="IV130" s="192"/>
      <c r="IW130" s="192"/>
      <c r="IX130" s="192"/>
      <c r="IY130" s="192"/>
      <c r="IZ130" s="192"/>
      <c r="JA130" s="192"/>
      <c r="JB130" s="192"/>
      <c r="JC130" s="192"/>
      <c r="JD130" s="192"/>
      <c r="JE130" s="192"/>
      <c r="JF130" s="192"/>
      <c r="JG130" s="192"/>
      <c r="JH130" s="192"/>
      <c r="JI130" s="192"/>
      <c r="JJ130" s="192"/>
      <c r="JK130" s="192"/>
      <c r="JL130" s="192"/>
      <c r="JM130" s="192"/>
      <c r="JN130" s="192"/>
      <c r="JO130" s="192"/>
      <c r="JP130" s="192"/>
      <c r="JQ130" s="192"/>
      <c r="JR130" s="192"/>
      <c r="JS130" s="192"/>
      <c r="JT130" s="192"/>
      <c r="JU130" s="192"/>
      <c r="JV130" s="192"/>
      <c r="JW130" s="192"/>
      <c r="JX130" s="192"/>
      <c r="JY130" s="192"/>
      <c r="JZ130" s="192"/>
      <c r="KA130" s="192"/>
      <c r="KB130" s="192"/>
      <c r="KC130" s="192"/>
      <c r="KD130" s="192"/>
      <c r="KE130" s="192"/>
      <c r="KF130" s="192"/>
      <c r="KG130" s="192"/>
      <c r="KH130" s="192"/>
      <c r="KI130" s="192"/>
      <c r="KJ130" s="192"/>
      <c r="KK130" s="192"/>
      <c r="KL130" s="192"/>
    </row>
    <row r="131" spans="1:298" s="193" customFormat="1" ht="12.75" x14ac:dyDescent="0.2">
      <c r="A131" s="145"/>
      <c r="B131" s="145"/>
      <c r="C131" s="145"/>
      <c r="D131" s="145"/>
      <c r="E131" s="145"/>
      <c r="F131" s="145"/>
      <c r="G131" s="145"/>
      <c r="H131" s="145"/>
      <c r="I131" s="145"/>
      <c r="J131" s="145"/>
      <c r="K131" s="145"/>
      <c r="L131" s="145"/>
      <c r="M131" s="145"/>
      <c r="N131" s="145"/>
      <c r="O131" s="145"/>
      <c r="P131" s="176"/>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c r="IV131" s="192"/>
      <c r="IW131" s="192"/>
      <c r="IX131" s="192"/>
      <c r="IY131" s="192"/>
      <c r="IZ131" s="192"/>
      <c r="JA131" s="192"/>
      <c r="JB131" s="192"/>
      <c r="JC131" s="192"/>
      <c r="JD131" s="192"/>
      <c r="JE131" s="192"/>
      <c r="JF131" s="192"/>
      <c r="JG131" s="192"/>
      <c r="JH131" s="192"/>
      <c r="JI131" s="192"/>
      <c r="JJ131" s="192"/>
      <c r="JK131" s="192"/>
      <c r="JL131" s="192"/>
      <c r="JM131" s="192"/>
      <c r="JN131" s="192"/>
      <c r="JO131" s="192"/>
      <c r="JP131" s="192"/>
      <c r="JQ131" s="192"/>
      <c r="JR131" s="192"/>
      <c r="JS131" s="192"/>
      <c r="JT131" s="192"/>
      <c r="JU131" s="192"/>
      <c r="JV131" s="192"/>
      <c r="JW131" s="192"/>
      <c r="JX131" s="192"/>
      <c r="JY131" s="192"/>
      <c r="JZ131" s="192"/>
      <c r="KA131" s="192"/>
      <c r="KB131" s="192"/>
      <c r="KC131" s="192"/>
      <c r="KD131" s="192"/>
      <c r="KE131" s="192"/>
      <c r="KF131" s="192"/>
      <c r="KG131" s="192"/>
      <c r="KH131" s="192"/>
      <c r="KI131" s="192"/>
      <c r="KJ131" s="192"/>
      <c r="KK131" s="192"/>
      <c r="KL131" s="192"/>
    </row>
    <row r="132" spans="1:298" s="193" customFormat="1" ht="12.75" x14ac:dyDescent="0.2">
      <c r="A132" s="145"/>
      <c r="B132" s="145"/>
      <c r="C132" s="145"/>
      <c r="D132" s="145"/>
      <c r="E132" s="145"/>
      <c r="F132" s="145"/>
      <c r="G132" s="145"/>
      <c r="H132" s="145"/>
      <c r="I132" s="145"/>
      <c r="J132" s="145"/>
      <c r="K132" s="145"/>
      <c r="L132" s="145"/>
      <c r="M132" s="145"/>
      <c r="N132" s="145"/>
      <c r="O132" s="145"/>
      <c r="P132" s="176"/>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c r="IV132" s="192"/>
      <c r="IW132" s="192"/>
      <c r="IX132" s="192"/>
      <c r="IY132" s="192"/>
      <c r="IZ132" s="192"/>
      <c r="JA132" s="192"/>
      <c r="JB132" s="192"/>
      <c r="JC132" s="192"/>
      <c r="JD132" s="192"/>
      <c r="JE132" s="192"/>
      <c r="JF132" s="192"/>
      <c r="JG132" s="192"/>
      <c r="JH132" s="192"/>
      <c r="JI132" s="192"/>
      <c r="JJ132" s="192"/>
      <c r="JK132" s="192"/>
      <c r="JL132" s="192"/>
      <c r="JM132" s="192"/>
      <c r="JN132" s="192"/>
      <c r="JO132" s="192"/>
      <c r="JP132" s="192"/>
      <c r="JQ132" s="192"/>
      <c r="JR132" s="192"/>
      <c r="JS132" s="192"/>
      <c r="JT132" s="192"/>
      <c r="JU132" s="192"/>
      <c r="JV132" s="192"/>
      <c r="JW132" s="192"/>
      <c r="JX132" s="192"/>
      <c r="JY132" s="192"/>
      <c r="JZ132" s="192"/>
      <c r="KA132" s="192"/>
      <c r="KB132" s="192"/>
      <c r="KC132" s="192"/>
      <c r="KD132" s="192"/>
      <c r="KE132" s="192"/>
      <c r="KF132" s="192"/>
      <c r="KG132" s="192"/>
      <c r="KH132" s="192"/>
      <c r="KI132" s="192"/>
      <c r="KJ132" s="192"/>
      <c r="KK132" s="192"/>
      <c r="KL132" s="192"/>
    </row>
    <row r="133" spans="1:298" s="193" customFormat="1" ht="12.75" x14ac:dyDescent="0.2">
      <c r="A133" s="145"/>
      <c r="B133" s="145"/>
      <c r="C133" s="145"/>
      <c r="D133" s="145"/>
      <c r="E133" s="145"/>
      <c r="F133" s="145"/>
      <c r="G133" s="145"/>
      <c r="H133" s="145"/>
      <c r="I133" s="145"/>
      <c r="J133" s="145"/>
      <c r="K133" s="145"/>
      <c r="L133" s="145"/>
      <c r="M133" s="145"/>
      <c r="N133" s="145"/>
      <c r="O133" s="145"/>
      <c r="P133" s="176"/>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c r="IV133" s="192"/>
      <c r="IW133" s="192"/>
      <c r="IX133" s="192"/>
      <c r="IY133" s="192"/>
      <c r="IZ133" s="192"/>
      <c r="JA133" s="192"/>
      <c r="JB133" s="192"/>
      <c r="JC133" s="192"/>
      <c r="JD133" s="192"/>
      <c r="JE133" s="192"/>
      <c r="JF133" s="192"/>
      <c r="JG133" s="192"/>
      <c r="JH133" s="192"/>
      <c r="JI133" s="192"/>
      <c r="JJ133" s="192"/>
      <c r="JK133" s="192"/>
      <c r="JL133" s="192"/>
      <c r="JM133" s="192"/>
      <c r="JN133" s="192"/>
      <c r="JO133" s="192"/>
      <c r="JP133" s="192"/>
      <c r="JQ133" s="192"/>
      <c r="JR133" s="192"/>
      <c r="JS133" s="192"/>
      <c r="JT133" s="192"/>
      <c r="JU133" s="192"/>
      <c r="JV133" s="192"/>
      <c r="JW133" s="192"/>
      <c r="JX133" s="192"/>
      <c r="JY133" s="192"/>
      <c r="JZ133" s="192"/>
      <c r="KA133" s="192"/>
      <c r="KB133" s="192"/>
      <c r="KC133" s="192"/>
      <c r="KD133" s="192"/>
      <c r="KE133" s="192"/>
      <c r="KF133" s="192"/>
      <c r="KG133" s="192"/>
      <c r="KH133" s="192"/>
      <c r="KI133" s="192"/>
      <c r="KJ133" s="192"/>
      <c r="KK133" s="192"/>
      <c r="KL133" s="192"/>
    </row>
    <row r="134" spans="1:298" s="193" customFormat="1" ht="12.75" x14ac:dyDescent="0.2">
      <c r="A134" s="145"/>
      <c r="B134" s="145"/>
      <c r="C134" s="145"/>
      <c r="D134" s="145"/>
      <c r="E134" s="145"/>
      <c r="F134" s="145"/>
      <c r="G134" s="145"/>
      <c r="H134" s="145"/>
      <c r="I134" s="145"/>
      <c r="J134" s="145"/>
      <c r="K134" s="145"/>
      <c r="L134" s="145"/>
      <c r="M134" s="145"/>
      <c r="N134" s="145"/>
      <c r="O134" s="145"/>
      <c r="P134" s="176"/>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c r="IV134" s="192"/>
      <c r="IW134" s="192"/>
      <c r="IX134" s="192"/>
      <c r="IY134" s="192"/>
      <c r="IZ134" s="192"/>
      <c r="JA134" s="192"/>
      <c r="JB134" s="192"/>
      <c r="JC134" s="192"/>
      <c r="JD134" s="192"/>
      <c r="JE134" s="192"/>
      <c r="JF134" s="192"/>
      <c r="JG134" s="192"/>
      <c r="JH134" s="192"/>
      <c r="JI134" s="192"/>
      <c r="JJ134" s="192"/>
      <c r="JK134" s="192"/>
      <c r="JL134" s="192"/>
      <c r="JM134" s="192"/>
      <c r="JN134" s="192"/>
      <c r="JO134" s="192"/>
      <c r="JP134" s="192"/>
      <c r="JQ134" s="192"/>
      <c r="JR134" s="192"/>
      <c r="JS134" s="192"/>
      <c r="JT134" s="192"/>
      <c r="JU134" s="192"/>
      <c r="JV134" s="192"/>
      <c r="JW134" s="192"/>
      <c r="JX134" s="192"/>
      <c r="JY134" s="192"/>
      <c r="JZ134" s="192"/>
      <c r="KA134" s="192"/>
      <c r="KB134" s="192"/>
      <c r="KC134" s="192"/>
      <c r="KD134" s="192"/>
      <c r="KE134" s="192"/>
      <c r="KF134" s="192"/>
      <c r="KG134" s="192"/>
      <c r="KH134" s="192"/>
      <c r="KI134" s="192"/>
      <c r="KJ134" s="192"/>
      <c r="KK134" s="192"/>
      <c r="KL134" s="192"/>
    </row>
    <row r="135" spans="1:298" s="193" customFormat="1" ht="12.75" x14ac:dyDescent="0.2">
      <c r="A135" s="145"/>
      <c r="B135" s="145"/>
      <c r="C135" s="145"/>
      <c r="D135" s="145"/>
      <c r="E135" s="145"/>
      <c r="F135" s="145"/>
      <c r="G135" s="145"/>
      <c r="H135" s="145"/>
      <c r="I135" s="145"/>
      <c r="J135" s="145"/>
      <c r="K135" s="145"/>
      <c r="L135" s="145"/>
      <c r="M135" s="145"/>
      <c r="N135" s="145"/>
      <c r="O135" s="145"/>
      <c r="P135" s="176"/>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c r="IV135" s="192"/>
      <c r="IW135" s="192"/>
      <c r="IX135" s="192"/>
      <c r="IY135" s="192"/>
      <c r="IZ135" s="192"/>
      <c r="JA135" s="192"/>
      <c r="JB135" s="192"/>
      <c r="JC135" s="192"/>
      <c r="JD135" s="192"/>
      <c r="JE135" s="192"/>
      <c r="JF135" s="192"/>
      <c r="JG135" s="192"/>
      <c r="JH135" s="192"/>
      <c r="JI135" s="192"/>
      <c r="JJ135" s="192"/>
      <c r="JK135" s="192"/>
      <c r="JL135" s="192"/>
      <c r="JM135" s="192"/>
      <c r="JN135" s="192"/>
      <c r="JO135" s="192"/>
      <c r="JP135" s="192"/>
      <c r="JQ135" s="192"/>
      <c r="JR135" s="192"/>
      <c r="JS135" s="192"/>
      <c r="JT135" s="192"/>
      <c r="JU135" s="192"/>
      <c r="JV135" s="192"/>
      <c r="JW135" s="192"/>
      <c r="JX135" s="192"/>
      <c r="JY135" s="192"/>
      <c r="JZ135" s="192"/>
      <c r="KA135" s="192"/>
      <c r="KB135" s="192"/>
      <c r="KC135" s="192"/>
      <c r="KD135" s="192"/>
      <c r="KE135" s="192"/>
      <c r="KF135" s="192"/>
      <c r="KG135" s="192"/>
      <c r="KH135" s="192"/>
      <c r="KI135" s="192"/>
      <c r="KJ135" s="192"/>
      <c r="KK135" s="192"/>
      <c r="KL135" s="192"/>
    </row>
    <row r="136" spans="1:298" s="193" customFormat="1" ht="12.75" x14ac:dyDescent="0.2">
      <c r="A136" s="145"/>
      <c r="B136" s="145"/>
      <c r="C136" s="145"/>
      <c r="D136" s="145"/>
      <c r="E136" s="145"/>
      <c r="F136" s="145"/>
      <c r="G136" s="145"/>
      <c r="H136" s="145"/>
      <c r="I136" s="145"/>
      <c r="J136" s="145"/>
      <c r="K136" s="145"/>
      <c r="L136" s="145"/>
      <c r="M136" s="145"/>
      <c r="N136" s="145"/>
      <c r="O136" s="145"/>
      <c r="P136" s="176"/>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c r="IV136" s="192"/>
      <c r="IW136" s="192"/>
      <c r="IX136" s="192"/>
      <c r="IY136" s="192"/>
      <c r="IZ136" s="192"/>
      <c r="JA136" s="192"/>
      <c r="JB136" s="192"/>
      <c r="JC136" s="192"/>
      <c r="JD136" s="192"/>
      <c r="JE136" s="192"/>
      <c r="JF136" s="192"/>
      <c r="JG136" s="192"/>
      <c r="JH136" s="192"/>
      <c r="JI136" s="192"/>
      <c r="JJ136" s="192"/>
      <c r="JK136" s="192"/>
      <c r="JL136" s="192"/>
      <c r="JM136" s="192"/>
      <c r="JN136" s="192"/>
      <c r="JO136" s="192"/>
      <c r="JP136" s="192"/>
      <c r="JQ136" s="192"/>
      <c r="JR136" s="192"/>
      <c r="JS136" s="192"/>
      <c r="JT136" s="192"/>
      <c r="JU136" s="192"/>
      <c r="JV136" s="192"/>
      <c r="JW136" s="192"/>
      <c r="JX136" s="192"/>
      <c r="JY136" s="192"/>
      <c r="JZ136" s="192"/>
      <c r="KA136" s="192"/>
      <c r="KB136" s="192"/>
      <c r="KC136" s="192"/>
      <c r="KD136" s="192"/>
      <c r="KE136" s="192"/>
      <c r="KF136" s="192"/>
      <c r="KG136" s="192"/>
      <c r="KH136" s="192"/>
      <c r="KI136" s="192"/>
      <c r="KJ136" s="192"/>
      <c r="KK136" s="192"/>
      <c r="KL136" s="192"/>
    </row>
    <row r="137" spans="1:298" s="193" customFormat="1" ht="12.75" x14ac:dyDescent="0.2">
      <c r="A137" s="145"/>
      <c r="B137" s="145"/>
      <c r="C137" s="145"/>
      <c r="D137" s="145"/>
      <c r="E137" s="145"/>
      <c r="F137" s="145"/>
      <c r="G137" s="145"/>
      <c r="H137" s="145"/>
      <c r="I137" s="145"/>
      <c r="J137" s="145"/>
      <c r="K137" s="145"/>
      <c r="L137" s="145"/>
      <c r="M137" s="145"/>
      <c r="N137" s="145"/>
      <c r="O137" s="145"/>
      <c r="P137" s="176"/>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c r="IV137" s="192"/>
      <c r="IW137" s="192"/>
      <c r="IX137" s="192"/>
      <c r="IY137" s="192"/>
      <c r="IZ137" s="192"/>
      <c r="JA137" s="192"/>
      <c r="JB137" s="192"/>
      <c r="JC137" s="192"/>
      <c r="JD137" s="192"/>
      <c r="JE137" s="192"/>
      <c r="JF137" s="192"/>
      <c r="JG137" s="192"/>
      <c r="JH137" s="192"/>
      <c r="JI137" s="192"/>
      <c r="JJ137" s="192"/>
      <c r="JK137" s="192"/>
      <c r="JL137" s="192"/>
      <c r="JM137" s="192"/>
      <c r="JN137" s="192"/>
      <c r="JO137" s="192"/>
      <c r="JP137" s="192"/>
      <c r="JQ137" s="192"/>
      <c r="JR137" s="192"/>
      <c r="JS137" s="192"/>
      <c r="JT137" s="192"/>
      <c r="JU137" s="192"/>
      <c r="JV137" s="192"/>
      <c r="JW137" s="192"/>
      <c r="JX137" s="192"/>
      <c r="JY137" s="192"/>
      <c r="JZ137" s="192"/>
      <c r="KA137" s="192"/>
      <c r="KB137" s="192"/>
      <c r="KC137" s="192"/>
      <c r="KD137" s="192"/>
      <c r="KE137" s="192"/>
      <c r="KF137" s="192"/>
      <c r="KG137" s="192"/>
      <c r="KH137" s="192"/>
      <c r="KI137" s="192"/>
      <c r="KJ137" s="192"/>
      <c r="KK137" s="192"/>
      <c r="KL137" s="192"/>
    </row>
    <row r="138" spans="1:298" s="193" customFormat="1" ht="12.75" x14ac:dyDescent="0.2">
      <c r="A138" s="145"/>
      <c r="B138" s="145"/>
      <c r="C138" s="145"/>
      <c r="D138" s="145"/>
      <c r="E138" s="145"/>
      <c r="F138" s="145"/>
      <c r="G138" s="145"/>
      <c r="H138" s="145"/>
      <c r="I138" s="145"/>
      <c r="J138" s="145"/>
      <c r="K138" s="145"/>
      <c r="L138" s="145"/>
      <c r="M138" s="145"/>
      <c r="N138" s="145"/>
      <c r="O138" s="145"/>
      <c r="P138" s="176"/>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c r="IV138" s="192"/>
      <c r="IW138" s="192"/>
      <c r="IX138" s="192"/>
      <c r="IY138" s="192"/>
      <c r="IZ138" s="192"/>
      <c r="JA138" s="192"/>
      <c r="JB138" s="192"/>
      <c r="JC138" s="192"/>
      <c r="JD138" s="192"/>
      <c r="JE138" s="192"/>
      <c r="JF138" s="192"/>
      <c r="JG138" s="192"/>
      <c r="JH138" s="192"/>
      <c r="JI138" s="192"/>
      <c r="JJ138" s="192"/>
      <c r="JK138" s="192"/>
      <c r="JL138" s="192"/>
      <c r="JM138" s="192"/>
      <c r="JN138" s="192"/>
      <c r="JO138" s="192"/>
      <c r="JP138" s="192"/>
      <c r="JQ138" s="192"/>
      <c r="JR138" s="192"/>
      <c r="JS138" s="192"/>
      <c r="JT138" s="192"/>
      <c r="JU138" s="192"/>
      <c r="JV138" s="192"/>
      <c r="JW138" s="192"/>
      <c r="JX138" s="192"/>
      <c r="JY138" s="192"/>
      <c r="JZ138" s="192"/>
      <c r="KA138" s="192"/>
      <c r="KB138" s="192"/>
      <c r="KC138" s="192"/>
      <c r="KD138" s="192"/>
      <c r="KE138" s="192"/>
      <c r="KF138" s="192"/>
      <c r="KG138" s="192"/>
      <c r="KH138" s="192"/>
      <c r="KI138" s="192"/>
      <c r="KJ138" s="192"/>
      <c r="KK138" s="192"/>
      <c r="KL138" s="192"/>
    </row>
    <row r="139" spans="1:298" s="193" customFormat="1" ht="12.75" x14ac:dyDescent="0.2">
      <c r="A139" s="145"/>
      <c r="B139" s="145"/>
      <c r="C139" s="145"/>
      <c r="D139" s="145"/>
      <c r="E139" s="145"/>
      <c r="F139" s="145"/>
      <c r="G139" s="145"/>
      <c r="H139" s="145"/>
      <c r="I139" s="145"/>
      <c r="J139" s="145"/>
      <c r="K139" s="145"/>
      <c r="L139" s="145"/>
      <c r="M139" s="145"/>
      <c r="N139" s="145"/>
      <c r="O139" s="145"/>
      <c r="P139" s="176"/>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c r="IV139" s="192"/>
      <c r="IW139" s="192"/>
      <c r="IX139" s="192"/>
      <c r="IY139" s="192"/>
      <c r="IZ139" s="192"/>
      <c r="JA139" s="192"/>
      <c r="JB139" s="192"/>
      <c r="JC139" s="192"/>
      <c r="JD139" s="192"/>
      <c r="JE139" s="192"/>
      <c r="JF139" s="192"/>
      <c r="JG139" s="192"/>
      <c r="JH139" s="192"/>
      <c r="JI139" s="192"/>
      <c r="JJ139" s="192"/>
      <c r="JK139" s="192"/>
      <c r="JL139" s="192"/>
      <c r="JM139" s="192"/>
      <c r="JN139" s="192"/>
      <c r="JO139" s="192"/>
      <c r="JP139" s="192"/>
      <c r="JQ139" s="192"/>
      <c r="JR139" s="192"/>
      <c r="JS139" s="192"/>
      <c r="JT139" s="192"/>
      <c r="JU139" s="192"/>
      <c r="JV139" s="192"/>
      <c r="JW139" s="192"/>
      <c r="JX139" s="192"/>
      <c r="JY139" s="192"/>
      <c r="JZ139" s="192"/>
      <c r="KA139" s="192"/>
      <c r="KB139" s="192"/>
      <c r="KC139" s="192"/>
      <c r="KD139" s="192"/>
      <c r="KE139" s="192"/>
      <c r="KF139" s="192"/>
      <c r="KG139" s="192"/>
      <c r="KH139" s="192"/>
      <c r="KI139" s="192"/>
      <c r="KJ139" s="192"/>
      <c r="KK139" s="192"/>
      <c r="KL139" s="192"/>
    </row>
    <row r="140" spans="1:298" s="193" customFormat="1" ht="12.75" x14ac:dyDescent="0.2">
      <c r="A140" s="145"/>
      <c r="B140" s="145"/>
      <c r="C140" s="145"/>
      <c r="D140" s="145"/>
      <c r="E140" s="145"/>
      <c r="F140" s="145"/>
      <c r="G140" s="145"/>
      <c r="H140" s="145"/>
      <c r="I140" s="145"/>
      <c r="J140" s="145"/>
      <c r="K140" s="145"/>
      <c r="L140" s="145"/>
      <c r="M140" s="145"/>
      <c r="N140" s="145"/>
      <c r="O140" s="145"/>
      <c r="P140" s="176"/>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c r="IV140" s="192"/>
      <c r="IW140" s="192"/>
      <c r="IX140" s="192"/>
      <c r="IY140" s="192"/>
      <c r="IZ140" s="192"/>
      <c r="JA140" s="192"/>
      <c r="JB140" s="192"/>
      <c r="JC140" s="192"/>
      <c r="JD140" s="192"/>
      <c r="JE140" s="192"/>
      <c r="JF140" s="192"/>
      <c r="JG140" s="192"/>
      <c r="JH140" s="192"/>
      <c r="JI140" s="192"/>
      <c r="JJ140" s="192"/>
      <c r="JK140" s="192"/>
      <c r="JL140" s="192"/>
      <c r="JM140" s="192"/>
      <c r="JN140" s="192"/>
      <c r="JO140" s="192"/>
      <c r="JP140" s="192"/>
      <c r="JQ140" s="192"/>
      <c r="JR140" s="192"/>
      <c r="JS140" s="192"/>
      <c r="JT140" s="192"/>
      <c r="JU140" s="192"/>
      <c r="JV140" s="192"/>
      <c r="JW140" s="192"/>
      <c r="JX140" s="192"/>
      <c r="JY140" s="192"/>
      <c r="JZ140" s="192"/>
      <c r="KA140" s="192"/>
      <c r="KB140" s="192"/>
      <c r="KC140" s="192"/>
      <c r="KD140" s="192"/>
      <c r="KE140" s="192"/>
      <c r="KF140" s="192"/>
      <c r="KG140" s="192"/>
      <c r="KH140" s="192"/>
      <c r="KI140" s="192"/>
      <c r="KJ140" s="192"/>
      <c r="KK140" s="192"/>
      <c r="KL140" s="192"/>
    </row>
    <row r="141" spans="1:298" s="193" customFormat="1" ht="12.75" x14ac:dyDescent="0.2">
      <c r="A141" s="145"/>
      <c r="B141" s="145"/>
      <c r="C141" s="145"/>
      <c r="D141" s="145"/>
      <c r="E141" s="145"/>
      <c r="F141" s="145"/>
      <c r="G141" s="145"/>
      <c r="H141" s="145"/>
      <c r="I141" s="145"/>
      <c r="J141" s="145"/>
      <c r="K141" s="145"/>
      <c r="L141" s="145"/>
      <c r="M141" s="145"/>
      <c r="N141" s="145"/>
      <c r="O141" s="145"/>
      <c r="P141" s="176"/>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c r="IV141" s="192"/>
      <c r="IW141" s="192"/>
      <c r="IX141" s="192"/>
      <c r="IY141" s="192"/>
      <c r="IZ141" s="192"/>
      <c r="JA141" s="192"/>
      <c r="JB141" s="192"/>
      <c r="JC141" s="192"/>
      <c r="JD141" s="192"/>
      <c r="JE141" s="192"/>
      <c r="JF141" s="192"/>
      <c r="JG141" s="192"/>
      <c r="JH141" s="192"/>
      <c r="JI141" s="192"/>
      <c r="JJ141" s="192"/>
      <c r="JK141" s="192"/>
      <c r="JL141" s="192"/>
      <c r="JM141" s="192"/>
      <c r="JN141" s="192"/>
      <c r="JO141" s="192"/>
      <c r="JP141" s="192"/>
      <c r="JQ141" s="192"/>
      <c r="JR141" s="192"/>
      <c r="JS141" s="192"/>
      <c r="JT141" s="192"/>
      <c r="JU141" s="192"/>
      <c r="JV141" s="192"/>
      <c r="JW141" s="192"/>
      <c r="JX141" s="192"/>
      <c r="JY141" s="192"/>
      <c r="JZ141" s="192"/>
      <c r="KA141" s="192"/>
      <c r="KB141" s="192"/>
      <c r="KC141" s="192"/>
      <c r="KD141" s="192"/>
      <c r="KE141" s="192"/>
      <c r="KF141" s="192"/>
      <c r="KG141" s="192"/>
      <c r="KH141" s="192"/>
      <c r="KI141" s="192"/>
      <c r="KJ141" s="192"/>
      <c r="KK141" s="192"/>
      <c r="KL141" s="192"/>
    </row>
    <row r="142" spans="1:298" s="193" customFormat="1" ht="12.75" x14ac:dyDescent="0.2">
      <c r="A142" s="145"/>
      <c r="B142" s="145"/>
      <c r="C142" s="145"/>
      <c r="D142" s="145"/>
      <c r="E142" s="145"/>
      <c r="F142" s="145"/>
      <c r="G142" s="145"/>
      <c r="H142" s="145"/>
      <c r="I142" s="145"/>
      <c r="J142" s="145"/>
      <c r="K142" s="145"/>
      <c r="L142" s="145"/>
      <c r="M142" s="145"/>
      <c r="N142" s="145"/>
      <c r="O142" s="145"/>
      <c r="P142" s="176"/>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c r="IV142" s="192"/>
      <c r="IW142" s="192"/>
      <c r="IX142" s="192"/>
      <c r="IY142" s="192"/>
      <c r="IZ142" s="192"/>
      <c r="JA142" s="192"/>
      <c r="JB142" s="192"/>
      <c r="JC142" s="192"/>
      <c r="JD142" s="192"/>
      <c r="JE142" s="192"/>
      <c r="JF142" s="192"/>
      <c r="JG142" s="192"/>
      <c r="JH142" s="192"/>
      <c r="JI142" s="192"/>
      <c r="JJ142" s="192"/>
      <c r="JK142" s="192"/>
      <c r="JL142" s="192"/>
      <c r="JM142" s="192"/>
      <c r="JN142" s="192"/>
      <c r="JO142" s="192"/>
      <c r="JP142" s="192"/>
      <c r="JQ142" s="192"/>
      <c r="JR142" s="192"/>
      <c r="JS142" s="192"/>
      <c r="JT142" s="192"/>
      <c r="JU142" s="192"/>
      <c r="JV142" s="192"/>
      <c r="JW142" s="192"/>
      <c r="JX142" s="192"/>
      <c r="JY142" s="192"/>
      <c r="JZ142" s="192"/>
      <c r="KA142" s="192"/>
      <c r="KB142" s="192"/>
      <c r="KC142" s="192"/>
      <c r="KD142" s="192"/>
      <c r="KE142" s="192"/>
      <c r="KF142" s="192"/>
      <c r="KG142" s="192"/>
      <c r="KH142" s="192"/>
      <c r="KI142" s="192"/>
      <c r="KJ142" s="192"/>
      <c r="KK142" s="192"/>
      <c r="KL142" s="192"/>
    </row>
    <row r="143" spans="1:298" s="193" customFormat="1" ht="12.75" x14ac:dyDescent="0.2">
      <c r="A143" s="145"/>
      <c r="B143" s="145"/>
      <c r="C143" s="145"/>
      <c r="D143" s="145"/>
      <c r="E143" s="145"/>
      <c r="F143" s="145"/>
      <c r="G143" s="145"/>
      <c r="H143" s="145"/>
      <c r="I143" s="145"/>
      <c r="J143" s="145"/>
      <c r="K143" s="145"/>
      <c r="L143" s="145"/>
      <c r="M143" s="145"/>
      <c r="N143" s="145"/>
      <c r="O143" s="145"/>
      <c r="P143" s="176"/>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c r="IV143" s="192"/>
      <c r="IW143" s="192"/>
      <c r="IX143" s="192"/>
      <c r="IY143" s="192"/>
      <c r="IZ143" s="192"/>
      <c r="JA143" s="192"/>
      <c r="JB143" s="192"/>
      <c r="JC143" s="192"/>
      <c r="JD143" s="192"/>
      <c r="JE143" s="192"/>
      <c r="JF143" s="192"/>
      <c r="JG143" s="192"/>
      <c r="JH143" s="192"/>
      <c r="JI143" s="192"/>
      <c r="JJ143" s="192"/>
      <c r="JK143" s="192"/>
      <c r="JL143" s="192"/>
      <c r="JM143" s="192"/>
      <c r="JN143" s="192"/>
      <c r="JO143" s="192"/>
      <c r="JP143" s="192"/>
      <c r="JQ143" s="192"/>
      <c r="JR143" s="192"/>
      <c r="JS143" s="192"/>
      <c r="JT143" s="192"/>
      <c r="JU143" s="192"/>
      <c r="JV143" s="192"/>
      <c r="JW143" s="192"/>
      <c r="JX143" s="192"/>
      <c r="JY143" s="192"/>
      <c r="JZ143" s="192"/>
      <c r="KA143" s="192"/>
      <c r="KB143" s="192"/>
      <c r="KC143" s="192"/>
      <c r="KD143" s="192"/>
      <c r="KE143" s="192"/>
      <c r="KF143" s="192"/>
      <c r="KG143" s="192"/>
      <c r="KH143" s="192"/>
      <c r="KI143" s="192"/>
      <c r="KJ143" s="192"/>
      <c r="KK143" s="192"/>
      <c r="KL143" s="192"/>
    </row>
    <row r="144" spans="1:298" s="193" customFormat="1" ht="12.75" x14ac:dyDescent="0.2">
      <c r="A144" s="145"/>
      <c r="B144" s="145"/>
      <c r="C144" s="145"/>
      <c r="D144" s="145"/>
      <c r="E144" s="145"/>
      <c r="F144" s="145"/>
      <c r="G144" s="145"/>
      <c r="H144" s="145"/>
      <c r="I144" s="145"/>
      <c r="J144" s="145"/>
      <c r="K144" s="145"/>
      <c r="L144" s="145"/>
      <c r="M144" s="145"/>
      <c r="N144" s="145"/>
      <c r="O144" s="145"/>
      <c r="P144" s="176"/>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c r="IV144" s="192"/>
      <c r="IW144" s="192"/>
      <c r="IX144" s="192"/>
      <c r="IY144" s="192"/>
      <c r="IZ144" s="192"/>
      <c r="JA144" s="192"/>
      <c r="JB144" s="192"/>
      <c r="JC144" s="192"/>
      <c r="JD144" s="192"/>
      <c r="JE144" s="192"/>
      <c r="JF144" s="192"/>
      <c r="JG144" s="192"/>
      <c r="JH144" s="192"/>
      <c r="JI144" s="192"/>
      <c r="JJ144" s="192"/>
      <c r="JK144" s="192"/>
      <c r="JL144" s="192"/>
      <c r="JM144" s="192"/>
      <c r="JN144" s="192"/>
      <c r="JO144" s="192"/>
      <c r="JP144" s="192"/>
      <c r="JQ144" s="192"/>
      <c r="JR144" s="192"/>
      <c r="JS144" s="192"/>
      <c r="JT144" s="192"/>
      <c r="JU144" s="192"/>
      <c r="JV144" s="192"/>
      <c r="JW144" s="192"/>
      <c r="JX144" s="192"/>
      <c r="JY144" s="192"/>
      <c r="JZ144" s="192"/>
      <c r="KA144" s="192"/>
      <c r="KB144" s="192"/>
      <c r="KC144" s="192"/>
      <c r="KD144" s="192"/>
      <c r="KE144" s="192"/>
      <c r="KF144" s="192"/>
      <c r="KG144" s="192"/>
      <c r="KH144" s="192"/>
      <c r="KI144" s="192"/>
      <c r="KJ144" s="192"/>
      <c r="KK144" s="192"/>
      <c r="KL144" s="192"/>
    </row>
    <row r="145" spans="1:298" s="193" customFormat="1" ht="12.75" x14ac:dyDescent="0.2">
      <c r="A145" s="145"/>
      <c r="B145" s="145"/>
      <c r="C145" s="145"/>
      <c r="D145" s="145"/>
      <c r="E145" s="145"/>
      <c r="F145" s="145"/>
      <c r="G145" s="145"/>
      <c r="H145" s="145"/>
      <c r="I145" s="145"/>
      <c r="J145" s="145"/>
      <c r="K145" s="145"/>
      <c r="L145" s="145"/>
      <c r="M145" s="145"/>
      <c r="N145" s="145"/>
      <c r="O145" s="145"/>
      <c r="P145" s="176"/>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c r="IV145" s="192"/>
      <c r="IW145" s="192"/>
      <c r="IX145" s="192"/>
      <c r="IY145" s="192"/>
      <c r="IZ145" s="192"/>
      <c r="JA145" s="192"/>
      <c r="JB145" s="192"/>
      <c r="JC145" s="192"/>
      <c r="JD145" s="192"/>
      <c r="JE145" s="192"/>
      <c r="JF145" s="192"/>
      <c r="JG145" s="192"/>
      <c r="JH145" s="192"/>
      <c r="JI145" s="192"/>
      <c r="JJ145" s="192"/>
      <c r="JK145" s="192"/>
      <c r="JL145" s="192"/>
      <c r="JM145" s="192"/>
      <c r="JN145" s="192"/>
      <c r="JO145" s="192"/>
      <c r="JP145" s="192"/>
      <c r="JQ145" s="192"/>
      <c r="JR145" s="192"/>
      <c r="JS145" s="192"/>
      <c r="JT145" s="192"/>
      <c r="JU145" s="192"/>
      <c r="JV145" s="192"/>
      <c r="JW145" s="192"/>
      <c r="JX145" s="192"/>
      <c r="JY145" s="192"/>
      <c r="JZ145" s="192"/>
      <c r="KA145" s="192"/>
      <c r="KB145" s="192"/>
      <c r="KC145" s="192"/>
      <c r="KD145" s="192"/>
      <c r="KE145" s="192"/>
      <c r="KF145" s="192"/>
      <c r="KG145" s="192"/>
      <c r="KH145" s="192"/>
      <c r="KI145" s="192"/>
      <c r="KJ145" s="192"/>
      <c r="KK145" s="192"/>
      <c r="KL145" s="192"/>
    </row>
    <row r="146" spans="1:298" s="193" customFormat="1" ht="12.75" x14ac:dyDescent="0.2">
      <c r="A146" s="145"/>
      <c r="B146" s="145"/>
      <c r="C146" s="145"/>
      <c r="D146" s="145"/>
      <c r="E146" s="145"/>
      <c r="F146" s="145"/>
      <c r="G146" s="145"/>
      <c r="H146" s="145"/>
      <c r="I146" s="145"/>
      <c r="J146" s="145"/>
      <c r="K146" s="145"/>
      <c r="L146" s="145"/>
      <c r="M146" s="145"/>
      <c r="N146" s="145"/>
      <c r="O146" s="145"/>
      <c r="P146" s="176"/>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c r="IV146" s="192"/>
      <c r="IW146" s="192"/>
      <c r="IX146" s="192"/>
      <c r="IY146" s="192"/>
      <c r="IZ146" s="192"/>
      <c r="JA146" s="192"/>
      <c r="JB146" s="192"/>
      <c r="JC146" s="192"/>
      <c r="JD146" s="192"/>
      <c r="JE146" s="192"/>
      <c r="JF146" s="192"/>
      <c r="JG146" s="192"/>
      <c r="JH146" s="192"/>
      <c r="JI146" s="192"/>
      <c r="JJ146" s="192"/>
      <c r="JK146" s="192"/>
      <c r="JL146" s="192"/>
      <c r="JM146" s="192"/>
      <c r="JN146" s="192"/>
      <c r="JO146" s="192"/>
      <c r="JP146" s="192"/>
      <c r="JQ146" s="192"/>
      <c r="JR146" s="192"/>
      <c r="JS146" s="192"/>
      <c r="JT146" s="192"/>
      <c r="JU146" s="192"/>
      <c r="JV146" s="192"/>
      <c r="JW146" s="192"/>
      <c r="JX146" s="192"/>
      <c r="JY146" s="192"/>
      <c r="JZ146" s="192"/>
      <c r="KA146" s="192"/>
      <c r="KB146" s="192"/>
      <c r="KC146" s="192"/>
      <c r="KD146" s="192"/>
      <c r="KE146" s="192"/>
      <c r="KF146" s="192"/>
      <c r="KG146" s="192"/>
      <c r="KH146" s="192"/>
      <c r="KI146" s="192"/>
      <c r="KJ146" s="192"/>
      <c r="KK146" s="192"/>
      <c r="KL146" s="192"/>
    </row>
    <row r="147" spans="1:298" s="193" customFormat="1" ht="12.75" x14ac:dyDescent="0.2">
      <c r="A147" s="145"/>
      <c r="B147" s="145"/>
      <c r="C147" s="145"/>
      <c r="D147" s="145"/>
      <c r="E147" s="145"/>
      <c r="F147" s="145"/>
      <c r="G147" s="145"/>
      <c r="H147" s="145"/>
      <c r="I147" s="145"/>
      <c r="J147" s="145"/>
      <c r="K147" s="145"/>
      <c r="L147" s="145"/>
      <c r="M147" s="145"/>
      <c r="N147" s="145"/>
      <c r="O147" s="145"/>
      <c r="P147" s="176"/>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c r="IV147" s="192"/>
      <c r="IW147" s="192"/>
      <c r="IX147" s="192"/>
      <c r="IY147" s="192"/>
      <c r="IZ147" s="192"/>
      <c r="JA147" s="192"/>
      <c r="JB147" s="192"/>
      <c r="JC147" s="192"/>
      <c r="JD147" s="192"/>
      <c r="JE147" s="192"/>
      <c r="JF147" s="192"/>
      <c r="JG147" s="192"/>
      <c r="JH147" s="192"/>
      <c r="JI147" s="192"/>
      <c r="JJ147" s="192"/>
      <c r="JK147" s="192"/>
      <c r="JL147" s="192"/>
      <c r="JM147" s="192"/>
      <c r="JN147" s="192"/>
      <c r="JO147" s="192"/>
      <c r="JP147" s="192"/>
      <c r="JQ147" s="192"/>
      <c r="JR147" s="192"/>
      <c r="JS147" s="192"/>
      <c r="JT147" s="192"/>
      <c r="JU147" s="192"/>
      <c r="JV147" s="192"/>
      <c r="JW147" s="192"/>
      <c r="JX147" s="192"/>
      <c r="JY147" s="192"/>
      <c r="JZ147" s="192"/>
      <c r="KA147" s="192"/>
      <c r="KB147" s="192"/>
      <c r="KC147" s="192"/>
      <c r="KD147" s="192"/>
      <c r="KE147" s="192"/>
      <c r="KF147" s="192"/>
      <c r="KG147" s="192"/>
      <c r="KH147" s="192"/>
      <c r="KI147" s="192"/>
      <c r="KJ147" s="192"/>
      <c r="KK147" s="192"/>
      <c r="KL147" s="192"/>
    </row>
    <row r="148" spans="1:298" s="193" customFormat="1" ht="12.75" x14ac:dyDescent="0.2">
      <c r="A148" s="145"/>
      <c r="B148" s="145"/>
      <c r="C148" s="145"/>
      <c r="D148" s="145"/>
      <c r="E148" s="145"/>
      <c r="F148" s="145"/>
      <c r="G148" s="145"/>
      <c r="H148" s="145"/>
      <c r="I148" s="145"/>
      <c r="J148" s="145"/>
      <c r="K148" s="145"/>
      <c r="L148" s="145"/>
      <c r="M148" s="145"/>
      <c r="N148" s="145"/>
      <c r="O148" s="145"/>
      <c r="P148" s="176"/>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c r="IV148" s="192"/>
      <c r="IW148" s="192"/>
      <c r="IX148" s="192"/>
      <c r="IY148" s="192"/>
      <c r="IZ148" s="192"/>
      <c r="JA148" s="192"/>
      <c r="JB148" s="192"/>
      <c r="JC148" s="192"/>
      <c r="JD148" s="192"/>
      <c r="JE148" s="192"/>
      <c r="JF148" s="192"/>
      <c r="JG148" s="192"/>
      <c r="JH148" s="192"/>
      <c r="JI148" s="192"/>
      <c r="JJ148" s="192"/>
      <c r="JK148" s="192"/>
      <c r="JL148" s="192"/>
      <c r="JM148" s="192"/>
      <c r="JN148" s="192"/>
      <c r="JO148" s="192"/>
      <c r="JP148" s="192"/>
      <c r="JQ148" s="192"/>
      <c r="JR148" s="192"/>
      <c r="JS148" s="192"/>
      <c r="JT148" s="192"/>
      <c r="JU148" s="192"/>
      <c r="JV148" s="192"/>
      <c r="JW148" s="192"/>
      <c r="JX148" s="192"/>
      <c r="JY148" s="192"/>
      <c r="JZ148" s="192"/>
      <c r="KA148" s="192"/>
      <c r="KB148" s="192"/>
      <c r="KC148" s="192"/>
      <c r="KD148" s="192"/>
      <c r="KE148" s="192"/>
      <c r="KF148" s="192"/>
      <c r="KG148" s="192"/>
      <c r="KH148" s="192"/>
      <c r="KI148" s="192"/>
      <c r="KJ148" s="192"/>
      <c r="KK148" s="192"/>
      <c r="KL148" s="192"/>
    </row>
    <row r="149" spans="1:298" s="193" customFormat="1" ht="12.75" x14ac:dyDescent="0.2">
      <c r="A149" s="145"/>
      <c r="B149" s="145"/>
      <c r="C149" s="145"/>
      <c r="D149" s="145"/>
      <c r="E149" s="145"/>
      <c r="F149" s="145"/>
      <c r="G149" s="145"/>
      <c r="H149" s="145"/>
      <c r="I149" s="145"/>
      <c r="J149" s="145"/>
      <c r="K149" s="145"/>
      <c r="L149" s="145"/>
      <c r="M149" s="145"/>
      <c r="N149" s="145"/>
      <c r="O149" s="145"/>
      <c r="P149" s="176"/>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c r="IV149" s="192"/>
      <c r="IW149" s="192"/>
      <c r="IX149" s="192"/>
      <c r="IY149" s="192"/>
      <c r="IZ149" s="192"/>
      <c r="JA149" s="192"/>
      <c r="JB149" s="192"/>
      <c r="JC149" s="192"/>
      <c r="JD149" s="192"/>
      <c r="JE149" s="192"/>
      <c r="JF149" s="192"/>
      <c r="JG149" s="192"/>
      <c r="JH149" s="192"/>
      <c r="JI149" s="192"/>
      <c r="JJ149" s="192"/>
      <c r="JK149" s="192"/>
      <c r="JL149" s="192"/>
      <c r="JM149" s="192"/>
      <c r="JN149" s="192"/>
      <c r="JO149" s="192"/>
      <c r="JP149" s="192"/>
      <c r="JQ149" s="192"/>
      <c r="JR149" s="192"/>
      <c r="JS149" s="192"/>
      <c r="JT149" s="192"/>
      <c r="JU149" s="192"/>
      <c r="JV149" s="192"/>
      <c r="JW149" s="192"/>
      <c r="JX149" s="192"/>
      <c r="JY149" s="192"/>
      <c r="JZ149" s="192"/>
      <c r="KA149" s="192"/>
      <c r="KB149" s="192"/>
      <c r="KC149" s="192"/>
      <c r="KD149" s="192"/>
      <c r="KE149" s="192"/>
      <c r="KF149" s="192"/>
      <c r="KG149" s="192"/>
      <c r="KH149" s="192"/>
      <c r="KI149" s="192"/>
      <c r="KJ149" s="192"/>
      <c r="KK149" s="192"/>
      <c r="KL149" s="192"/>
    </row>
    <row r="150" spans="1:298" s="193" customFormat="1" ht="12.75" x14ac:dyDescent="0.2">
      <c r="A150" s="145"/>
      <c r="B150" s="145"/>
      <c r="C150" s="145"/>
      <c r="D150" s="145"/>
      <c r="E150" s="145"/>
      <c r="F150" s="145"/>
      <c r="G150" s="145"/>
      <c r="H150" s="145"/>
      <c r="I150" s="145"/>
      <c r="J150" s="145"/>
      <c r="K150" s="145"/>
      <c r="L150" s="145"/>
      <c r="M150" s="145"/>
      <c r="N150" s="145"/>
      <c r="O150" s="145"/>
      <c r="P150" s="176"/>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c r="IV150" s="192"/>
      <c r="IW150" s="192"/>
      <c r="IX150" s="192"/>
      <c r="IY150" s="192"/>
      <c r="IZ150" s="192"/>
      <c r="JA150" s="192"/>
      <c r="JB150" s="192"/>
      <c r="JC150" s="192"/>
      <c r="JD150" s="192"/>
      <c r="JE150" s="192"/>
      <c r="JF150" s="192"/>
      <c r="JG150" s="192"/>
      <c r="JH150" s="192"/>
      <c r="JI150" s="192"/>
      <c r="JJ150" s="192"/>
      <c r="JK150" s="192"/>
      <c r="JL150" s="192"/>
      <c r="JM150" s="192"/>
      <c r="JN150" s="192"/>
      <c r="JO150" s="192"/>
      <c r="JP150" s="192"/>
      <c r="JQ150" s="192"/>
      <c r="JR150" s="192"/>
      <c r="JS150" s="192"/>
      <c r="JT150" s="192"/>
      <c r="JU150" s="192"/>
      <c r="JV150" s="192"/>
      <c r="JW150" s="192"/>
      <c r="JX150" s="192"/>
      <c r="JY150" s="192"/>
      <c r="JZ150" s="192"/>
      <c r="KA150" s="192"/>
      <c r="KB150" s="192"/>
      <c r="KC150" s="192"/>
      <c r="KD150" s="192"/>
      <c r="KE150" s="192"/>
      <c r="KF150" s="192"/>
      <c r="KG150" s="192"/>
      <c r="KH150" s="192"/>
      <c r="KI150" s="192"/>
      <c r="KJ150" s="192"/>
      <c r="KK150" s="192"/>
      <c r="KL150" s="192"/>
    </row>
  </sheetData>
  <mergeCells count="298">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AB35:AB39"/>
    <mergeCell ref="AE35:AE39"/>
    <mergeCell ref="AF35:AF39"/>
    <mergeCell ref="AG35:AG39"/>
    <mergeCell ref="A15:A19"/>
    <mergeCell ref="C15:C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5:C5"/>
    <mergeCell ref="D5:N5"/>
    <mergeCell ref="A6:C6"/>
    <mergeCell ref="D6:N6"/>
    <mergeCell ref="A7:H7"/>
    <mergeCell ref="I7:N7"/>
    <mergeCell ref="AI7:AN7"/>
    <mergeCell ref="X7:AH7"/>
    <mergeCell ref="A1:C3"/>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H20:H24"/>
    <mergeCell ref="I20:I24"/>
    <mergeCell ref="J20:J24"/>
    <mergeCell ref="A20:A24"/>
    <mergeCell ref="C20:C24"/>
    <mergeCell ref="E20:E24"/>
    <mergeCell ref="N30:N34"/>
    <mergeCell ref="AA30:AA34"/>
    <mergeCell ref="A30:A34"/>
    <mergeCell ref="A25:A29"/>
    <mergeCell ref="C25:C29"/>
    <mergeCell ref="E25:E29"/>
    <mergeCell ref="F25:F29"/>
    <mergeCell ref="G25:G29"/>
    <mergeCell ref="H25:H29"/>
    <mergeCell ref="I25:I29"/>
    <mergeCell ref="J25:J29"/>
    <mergeCell ref="F20:F24"/>
    <mergeCell ref="K20:K24"/>
    <mergeCell ref="G20:G24"/>
    <mergeCell ref="L20:L24"/>
    <mergeCell ref="M20:M24"/>
    <mergeCell ref="N20:N24"/>
    <mergeCell ref="AA20:AA24"/>
    <mergeCell ref="AL40:AL44"/>
    <mergeCell ref="AM40:AM44"/>
    <mergeCell ref="AN40:AN44"/>
    <mergeCell ref="G35:G39"/>
    <mergeCell ref="H35:H39"/>
    <mergeCell ref="I35:I39"/>
    <mergeCell ref="AG30:AG34"/>
    <mergeCell ref="C35:C39"/>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K25:K29"/>
    <mergeCell ref="L25:L29"/>
    <mergeCell ref="M25:M29"/>
    <mergeCell ref="N25:N29"/>
    <mergeCell ref="AA25:AA29"/>
    <mergeCell ref="AB25:AB29"/>
    <mergeCell ref="AE25:AE29"/>
    <mergeCell ref="AF25:AF29"/>
    <mergeCell ref="AN35:AN39"/>
    <mergeCell ref="N35:N39"/>
    <mergeCell ref="AA35:AA39"/>
    <mergeCell ref="AN30:AN34"/>
    <mergeCell ref="AH25:AH29"/>
    <mergeCell ref="AI25:AI29"/>
    <mergeCell ref="AJ25:AJ29"/>
    <mergeCell ref="AK25:AK29"/>
    <mergeCell ref="AL25:AL29"/>
    <mergeCell ref="AM25:AM29"/>
    <mergeCell ref="AN25:AN29"/>
    <mergeCell ref="AG25:AG2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C40:C44"/>
    <mergeCell ref="E40:E44"/>
    <mergeCell ref="F40:F44"/>
    <mergeCell ref="G40:G44"/>
    <mergeCell ref="H40:H44"/>
    <mergeCell ref="I40:I44"/>
    <mergeCell ref="J40:J44"/>
    <mergeCell ref="A45:A49"/>
    <mergeCell ref="C45:C49"/>
    <mergeCell ref="E45:E49"/>
    <mergeCell ref="F45:F49"/>
    <mergeCell ref="G45:G49"/>
    <mergeCell ref="H45:H49"/>
    <mergeCell ref="I45:I49"/>
    <mergeCell ref="J45:J49"/>
    <mergeCell ref="A35:A39"/>
    <mergeCell ref="E35:E39"/>
    <mergeCell ref="F35:F39"/>
    <mergeCell ref="A40:A44"/>
    <mergeCell ref="K45:K49"/>
    <mergeCell ref="L45:L49"/>
    <mergeCell ref="M45:M49"/>
    <mergeCell ref="N45:N49"/>
    <mergeCell ref="AA45:AA49"/>
    <mergeCell ref="AB45:AB49"/>
    <mergeCell ref="AE45:AE49"/>
    <mergeCell ref="AF45:AF49"/>
    <mergeCell ref="AG45:AG4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E55:AE59"/>
    <mergeCell ref="AF55:AF59"/>
    <mergeCell ref="AG55:AG59"/>
    <mergeCell ref="AJ50:AJ54"/>
    <mergeCell ref="AK50:AK54"/>
    <mergeCell ref="AL50:AL54"/>
    <mergeCell ref="AG50:AG54"/>
    <mergeCell ref="AH50:AH54"/>
    <mergeCell ref="AI50:AI54"/>
    <mergeCell ref="B20:B24"/>
    <mergeCell ref="B25:B29"/>
    <mergeCell ref="B30:B34"/>
    <mergeCell ref="B35:B39"/>
    <mergeCell ref="B40:B44"/>
    <mergeCell ref="B45:B49"/>
    <mergeCell ref="B50:B54"/>
    <mergeCell ref="B55:B59"/>
    <mergeCell ref="B8:B9"/>
  </mergeCells>
  <conditionalFormatting sqref="B10">
    <cfRule type="containsText" dxfId="2461" priority="205" operator="containsText" text="3- Moderado">
      <formula>NOT(ISERROR(SEARCH("3- Moderado",B10)))</formula>
    </cfRule>
    <cfRule type="containsText" dxfId="2460" priority="209" operator="containsText" text="4- Bajo">
      <formula>NOT(ISERROR(SEARCH("4- Bajo",B10)))</formula>
    </cfRule>
    <cfRule type="containsText" dxfId="2459" priority="210" operator="containsText" text="1- Bajo">
      <formula>NOT(ISERROR(SEARCH("1- Bajo",B10)))</formula>
    </cfRule>
    <cfRule type="containsText" dxfId="2458" priority="208" operator="containsText" text="3- Bajo">
      <formula>NOT(ISERROR(SEARCH("3- Bajo",B10)))</formula>
    </cfRule>
    <cfRule type="containsText" dxfId="2457" priority="207" operator="containsText" text="4- Moderado">
      <formula>NOT(ISERROR(SEARCH("4- Moderado",B10)))</formula>
    </cfRule>
    <cfRule type="containsText" dxfId="2456" priority="206" operator="containsText" text="6- Moderado">
      <formula>NOT(ISERROR(SEARCH("6- Moderado",B10)))</formula>
    </cfRule>
  </conditionalFormatting>
  <conditionalFormatting sqref="B25:B28">
    <cfRule type="containsText" dxfId="2455" priority="213" operator="containsText" text="4- Moderado">
      <formula>NOT(ISERROR(SEARCH("4- Moderado",B25)))</formula>
    </cfRule>
    <cfRule type="containsText" dxfId="2454" priority="214" operator="containsText" text="3- Bajo">
      <formula>NOT(ISERROR(SEARCH("3- Bajo",B25)))</formula>
    </cfRule>
    <cfRule type="containsText" dxfId="2453" priority="215" operator="containsText" text="4- Bajo">
      <formula>NOT(ISERROR(SEARCH("4- Bajo",B25)))</formula>
    </cfRule>
    <cfRule type="containsText" dxfId="2452" priority="216" operator="containsText" text="1- Bajo">
      <formula>NOT(ISERROR(SEARCH("1- Bajo",B25)))</formula>
    </cfRule>
    <cfRule type="containsText" dxfId="2451" priority="212" operator="containsText" text="6- Moderado">
      <formula>NOT(ISERROR(SEARCH("6- Moderado",B25)))</formula>
    </cfRule>
    <cfRule type="containsText" dxfId="2450" priority="211" operator="containsText" text="3- Moderado">
      <formula>NOT(ISERROR(SEARCH("3- Moderado",B25)))</formula>
    </cfRule>
  </conditionalFormatting>
  <conditionalFormatting sqref="B30">
    <cfRule type="containsText" dxfId="2449" priority="95" operator="containsText" text="4- Bajo">
      <formula>NOT(ISERROR(SEARCH("4- Bajo",B30)))</formula>
    </cfRule>
    <cfRule type="containsText" dxfId="2448" priority="94" operator="containsText" text="3- Bajo">
      <formula>NOT(ISERROR(SEARCH("3- Bajo",B30)))</formula>
    </cfRule>
    <cfRule type="containsText" dxfId="2447" priority="92" operator="containsText" text="6- Moderado">
      <formula>NOT(ISERROR(SEARCH("6- Moderado",B30)))</formula>
    </cfRule>
    <cfRule type="containsText" dxfId="2446" priority="91" operator="containsText" text="3- Moderado">
      <formula>NOT(ISERROR(SEARCH("3- Moderado",B30)))</formula>
    </cfRule>
    <cfRule type="containsText" dxfId="2445" priority="96" operator="containsText" text="1- Bajo">
      <formula>NOT(ISERROR(SEARCH("1- Bajo",B30)))</formula>
    </cfRule>
    <cfRule type="containsText" dxfId="2444" priority="93" operator="containsText" text="4- Moderado">
      <formula>NOT(ISERROR(SEARCH("4- Moderado",B30)))</formula>
    </cfRule>
  </conditionalFormatting>
  <conditionalFormatting sqref="D10:D34">
    <cfRule type="containsText" dxfId="2443" priority="34" operator="containsText" text="3- Bajo">
      <formula>NOT(ISERROR(SEARCH("3- Bajo",D10)))</formula>
    </cfRule>
    <cfRule type="containsText" dxfId="2442" priority="33" operator="containsText" text="4- Moderado">
      <formula>NOT(ISERROR(SEARCH("4- Moderado",D10)))</formula>
    </cfRule>
    <cfRule type="containsText" dxfId="2441" priority="31" operator="containsText" text="3- Moderado">
      <formula>NOT(ISERROR(SEARCH("3- Moderado",D10)))</formula>
    </cfRule>
    <cfRule type="containsText" dxfId="2440" priority="35" operator="containsText" text="4- Bajo">
      <formula>NOT(ISERROR(SEARCH("4- Bajo",D10)))</formula>
    </cfRule>
    <cfRule type="containsText" dxfId="2439" priority="36" operator="containsText" text="1- Bajo">
      <formula>NOT(ISERROR(SEARCH("1- Bajo",D10)))</formula>
    </cfRule>
    <cfRule type="containsText" dxfId="2438" priority="32" operator="containsText" text="6- Moderado">
      <formula>NOT(ISERROR(SEARCH("6- Moderado",D10)))</formula>
    </cfRule>
  </conditionalFormatting>
  <conditionalFormatting sqref="D40:D49">
    <cfRule type="containsText" dxfId="2437" priority="1" operator="containsText" text="3- Moderado">
      <formula>NOT(ISERROR(SEARCH("3- Moderado",D40)))</formula>
    </cfRule>
    <cfRule type="containsText" dxfId="2436" priority="4" operator="containsText" text="3- Bajo">
      <formula>NOT(ISERROR(SEARCH("3- Bajo",D40)))</formula>
    </cfRule>
    <cfRule type="containsText" dxfId="2435" priority="5" operator="containsText" text="4- Bajo">
      <formula>NOT(ISERROR(SEARCH("4- Bajo",D40)))</formula>
    </cfRule>
    <cfRule type="containsText" dxfId="2434" priority="6" operator="containsText" text="1- Bajo">
      <formula>NOT(ISERROR(SEARCH("1- Bajo",D40)))</formula>
    </cfRule>
    <cfRule type="containsText" dxfId="2433" priority="2" operator="containsText" text="6- Moderado">
      <formula>NOT(ISERROR(SEARCH("6- Moderado",D40)))</formula>
    </cfRule>
    <cfRule type="containsText" dxfId="2432" priority="3" operator="containsText" text="4- Moderado">
      <formula>NOT(ISERROR(SEARCH("4- Moderado",D40)))</formula>
    </cfRule>
  </conditionalFormatting>
  <conditionalFormatting sqref="F10">
    <cfRule type="containsText" dxfId="2431" priority="196" operator="containsText" text="3- Bajo">
      <formula>NOT(ISERROR(SEARCH("3- Bajo",F10)))</formula>
    </cfRule>
    <cfRule type="containsText" dxfId="2430" priority="195" operator="containsText" text="4- Moderado">
      <formula>NOT(ISERROR(SEARCH("4- Moderado",F10)))</formula>
    </cfRule>
    <cfRule type="containsText" dxfId="2429" priority="194" operator="containsText" text="6- Moderado">
      <formula>NOT(ISERROR(SEARCH("6- Moderado",F10)))</formula>
    </cfRule>
    <cfRule type="containsText" dxfId="2428" priority="193" operator="containsText" text="3- Moderado">
      <formula>NOT(ISERROR(SEARCH("3- Moderado",F10)))</formula>
    </cfRule>
    <cfRule type="containsText" dxfId="2427" priority="198" operator="containsText" text="1- Bajo">
      <formula>NOT(ISERROR(SEARCH("1- Bajo",F10)))</formula>
    </cfRule>
    <cfRule type="containsText" dxfId="2426" priority="197" operator="containsText" text="4- Bajo">
      <formula>NOT(ISERROR(SEARCH("4- Bajo",F10)))</formula>
    </cfRule>
  </conditionalFormatting>
  <conditionalFormatting sqref="F25:F28">
    <cfRule type="containsText" dxfId="2425" priority="204" operator="containsText" text="1- Bajo">
      <formula>NOT(ISERROR(SEARCH("1- Bajo",F25)))</formula>
    </cfRule>
    <cfRule type="containsText" dxfId="2424" priority="203" operator="containsText" text="4- Bajo">
      <formula>NOT(ISERROR(SEARCH("4- Bajo",F25)))</formula>
    </cfRule>
    <cfRule type="containsText" dxfId="2423" priority="202" operator="containsText" text="3- Bajo">
      <formula>NOT(ISERROR(SEARCH("3- Bajo",F25)))</formula>
    </cfRule>
    <cfRule type="containsText" dxfId="2422" priority="200" operator="containsText" text="6- Moderado">
      <formula>NOT(ISERROR(SEARCH("6- Moderado",F25)))</formula>
    </cfRule>
    <cfRule type="containsText" dxfId="2421" priority="201" operator="containsText" text="4- Moderado">
      <formula>NOT(ISERROR(SEARCH("4- Moderado",F25)))</formula>
    </cfRule>
    <cfRule type="containsText" dxfId="2420" priority="199" operator="containsText" text="3- Moderado">
      <formula>NOT(ISERROR(SEARCH("3- Moderado",F25)))</formula>
    </cfRule>
  </conditionalFormatting>
  <conditionalFormatting sqref="F30">
    <cfRule type="containsText" dxfId="2419" priority="149" operator="containsText" text="4- Bajo">
      <formula>NOT(ISERROR(SEARCH("4- Bajo",F30)))</formula>
    </cfRule>
    <cfRule type="containsText" dxfId="2418" priority="150" operator="containsText" text="1- Bajo">
      <formula>NOT(ISERROR(SEARCH("1- Bajo",F30)))</formula>
    </cfRule>
    <cfRule type="containsText" dxfId="2417" priority="146" operator="containsText" text="6- Moderado">
      <formula>NOT(ISERROR(SEARCH("6- Moderado",F30)))</formula>
    </cfRule>
    <cfRule type="containsText" dxfId="2416" priority="145" operator="containsText" text="3- Moderado">
      <formula>NOT(ISERROR(SEARCH("3- Moderado",F30)))</formula>
    </cfRule>
    <cfRule type="containsText" dxfId="2415" priority="147" operator="containsText" text="4- Moderado">
      <formula>NOT(ISERROR(SEARCH("4- Moderado",F30)))</formula>
    </cfRule>
    <cfRule type="containsText" dxfId="2414" priority="148" operator="containsText" text="3- Bajo">
      <formula>NOT(ISERROR(SEARCH("3- Bajo",F30)))</formula>
    </cfRule>
  </conditionalFormatting>
  <conditionalFormatting sqref="F35">
    <cfRule type="containsText" dxfId="2413" priority="66" operator="containsText" text="1- Bajo">
      <formula>NOT(ISERROR(SEARCH("1- Bajo",F35)))</formula>
    </cfRule>
    <cfRule type="containsText" dxfId="2412" priority="64" operator="containsText" text="3- Bajo">
      <formula>NOT(ISERROR(SEARCH("3- Bajo",F35)))</formula>
    </cfRule>
    <cfRule type="containsText" dxfId="2411" priority="65" operator="containsText" text="4- Bajo">
      <formula>NOT(ISERROR(SEARCH("4- Bajo",F35)))</formula>
    </cfRule>
    <cfRule type="containsText" dxfId="2410" priority="61" operator="containsText" text="3- Moderado">
      <formula>NOT(ISERROR(SEARCH("3- Moderado",F35)))</formula>
    </cfRule>
    <cfRule type="containsText" dxfId="2409" priority="62" operator="containsText" text="6- Moderado">
      <formula>NOT(ISERROR(SEARCH("6- Moderado",F35)))</formula>
    </cfRule>
    <cfRule type="containsText" dxfId="2408" priority="63" operator="containsText" text="4- Moderado">
      <formula>NOT(ISERROR(SEARCH("4- Moderado",F35)))</formula>
    </cfRule>
  </conditionalFormatting>
  <conditionalFormatting sqref="F40">
    <cfRule type="containsText" dxfId="2407" priority="55" operator="containsText" text="3- Moderado">
      <formula>NOT(ISERROR(SEARCH("3- Moderado",F40)))</formula>
    </cfRule>
    <cfRule type="containsText" dxfId="2406" priority="57" operator="containsText" text="4- Moderado">
      <formula>NOT(ISERROR(SEARCH("4- Moderado",F40)))</formula>
    </cfRule>
    <cfRule type="containsText" dxfId="2405" priority="58" operator="containsText" text="3- Bajo">
      <formula>NOT(ISERROR(SEARCH("3- Bajo",F40)))</formula>
    </cfRule>
    <cfRule type="containsText" dxfId="2404" priority="59" operator="containsText" text="4- Bajo">
      <formula>NOT(ISERROR(SEARCH("4- Bajo",F40)))</formula>
    </cfRule>
    <cfRule type="containsText" dxfId="2403" priority="60" operator="containsText" text="1- Bajo">
      <formula>NOT(ISERROR(SEARCH("1- Bajo",F40)))</formula>
    </cfRule>
    <cfRule type="containsText" dxfId="2402" priority="56" operator="containsText" text="6- Moderado">
      <formula>NOT(ISERROR(SEARCH("6- Moderado",F40)))</formula>
    </cfRule>
  </conditionalFormatting>
  <conditionalFormatting sqref="F45">
    <cfRule type="containsText" dxfId="2401" priority="51" operator="containsText" text="4- Moderado">
      <formula>NOT(ISERROR(SEARCH("4- Moderado",F45)))</formula>
    </cfRule>
    <cfRule type="containsText" dxfId="2400" priority="52" operator="containsText" text="3- Bajo">
      <formula>NOT(ISERROR(SEARCH("3- Bajo",F45)))</formula>
    </cfRule>
    <cfRule type="containsText" dxfId="2399" priority="53" operator="containsText" text="4- Bajo">
      <formula>NOT(ISERROR(SEARCH("4- Bajo",F45)))</formula>
    </cfRule>
    <cfRule type="containsText" dxfId="2398" priority="54" operator="containsText" text="1- Bajo">
      <formula>NOT(ISERROR(SEARCH("1- Bajo",F45)))</formula>
    </cfRule>
    <cfRule type="containsText" dxfId="2397" priority="49" operator="containsText" text="3- Moderado">
      <formula>NOT(ISERROR(SEARCH("3- Moderado",F45)))</formula>
    </cfRule>
    <cfRule type="containsText" dxfId="2396" priority="50" operator="containsText" text="6- Moderado">
      <formula>NOT(ISERROR(SEARCH("6- Moderado",F45)))</formula>
    </cfRule>
  </conditionalFormatting>
  <conditionalFormatting sqref="I10">
    <cfRule type="containsText" dxfId="2395" priority="1042" operator="containsText" text="Media">
      <formula>NOT(ISERROR(SEARCH("Media",I10)))</formula>
    </cfRule>
    <cfRule type="containsText" dxfId="2394" priority="1043" operator="containsText" text="Media">
      <formula>NOT(ISERROR(SEARCH("Media",I10)))</formula>
    </cfRule>
    <cfRule type="cellIs" dxfId="2393" priority="1067" operator="between">
      <formula>1</formula>
      <formula>2</formula>
    </cfRule>
    <cfRule type="containsText" dxfId="2392" priority="1047" operator="containsText" text="Baja">
      <formula>NOT(ISERROR(SEARCH("Baja",I10)))</formula>
    </cfRule>
    <cfRule type="containsText" dxfId="2391" priority="1048" operator="containsText" text="Muy Baja">
      <formula>NOT(ISERROR(SEARCH("Muy Baja",I10)))</formula>
    </cfRule>
    <cfRule type="containsText" dxfId="2390" priority="1049" operator="containsText" text="Muy Baja">
      <formula>NOT(ISERROR(SEARCH("Muy Baja",I10)))</formula>
    </cfRule>
    <cfRule type="containsText" dxfId="2389" priority="1050" operator="containsText" text="Muy Baja">
      <formula>NOT(ISERROR(SEARCH("Muy Baja",I10)))</formula>
    </cfRule>
    <cfRule type="cellIs" dxfId="2388" priority="1068" operator="between">
      <formula>0</formula>
      <formula>2</formula>
    </cfRule>
    <cfRule type="containsText" dxfId="2387" priority="1051" operator="containsText" text="Muy Baja'Tabla probabilidad'!">
      <formula>NOT(ISERROR(SEARCH("Muy Baja'Tabla probabilidad'!",I10)))</formula>
    </cfRule>
    <cfRule type="containsText" dxfId="2386" priority="915" operator="containsText" text="Baja">
      <formula>NOT(ISERROR(SEARCH("Baja",I10)))</formula>
    </cfRule>
    <cfRule type="containsText" dxfId="2385" priority="914" operator="containsText" text="Muy Baja">
      <formula>NOT(ISERROR(SEARCH("Muy Baja",I10)))</formula>
    </cfRule>
    <cfRule type="containsText" dxfId="2384" priority="1040" operator="containsText" text="Alta">
      <formula>NOT(ISERROR(SEARCH("Alta",I10)))</formula>
    </cfRule>
    <cfRule type="containsText" dxfId="2383" priority="917" operator="containsText" text="Muy Alta">
      <formula>NOT(ISERROR(SEARCH("Muy Alta",I10)))</formula>
    </cfRule>
    <cfRule type="containsText" dxfId="2382" priority="1041" operator="containsText" text="Media">
      <formula>NOT(ISERROR(SEARCH("Media",I10)))</formula>
    </cfRule>
    <cfRule type="containsText" dxfId="2381" priority="1052" operator="containsText" text="Muy bajo">
      <formula>NOT(ISERROR(SEARCH("Muy bajo",I10)))</formula>
    </cfRule>
    <cfRule type="containsText" dxfId="2380" priority="1061" operator="containsText" text="Alta">
      <formula>NOT(ISERROR(SEARCH("Alta",I10)))</formula>
    </cfRule>
    <cfRule type="containsText" dxfId="2379" priority="1062" operator="containsText" text="Media">
      <formula>NOT(ISERROR(SEARCH("Media",I10)))</formula>
    </cfRule>
    <cfRule type="containsText" dxfId="2378" priority="1063" operator="containsText" text="Baja">
      <formula>NOT(ISERROR(SEARCH("Baja",I10)))</formula>
    </cfRule>
    <cfRule type="containsText" dxfId="2377" priority="1064" operator="containsText" text="Muy baja">
      <formula>NOT(ISERROR(SEARCH("Muy baja",I10)))</formula>
    </cfRule>
    <cfRule type="containsText" dxfId="2376" priority="1046" operator="containsText" text="Muy Baja">
      <formula>NOT(ISERROR(SEARCH("Muy Baja",I10)))</formula>
    </cfRule>
  </conditionalFormatting>
  <conditionalFormatting sqref="I15 I20 I25:I28">
    <cfRule type="containsText" dxfId="2375" priority="782" operator="containsText" text="Alta">
      <formula>NOT(ISERROR(SEARCH("Alta",I15)))</formula>
    </cfRule>
    <cfRule type="containsText" dxfId="2374" priority="780" operator="containsText" text="Muy Alta">
      <formula>NOT(ISERROR(SEARCH("Muy Alta",I15)))</formula>
    </cfRule>
    <cfRule type="cellIs" dxfId="2373" priority="800" operator="between">
      <formula>0</formula>
      <formula>2</formula>
    </cfRule>
    <cfRule type="cellIs" dxfId="2372" priority="799" operator="between">
      <formula>1</formula>
      <formula>2</formula>
    </cfRule>
    <cfRule type="containsText" dxfId="2371" priority="779" operator="containsText" text="Baja">
      <formula>NOT(ISERROR(SEARCH("Baja",I15)))</formula>
    </cfRule>
    <cfRule type="containsText" dxfId="2370" priority="778" operator="containsText" text="Muy Baja">
      <formula>NOT(ISERROR(SEARCH("Muy Baja",I15)))</formula>
    </cfRule>
    <cfRule type="containsText" dxfId="2369" priority="796" operator="containsText" text="Muy baja">
      <formula>NOT(ISERROR(SEARCH("Muy baja",I15)))</formula>
    </cfRule>
    <cfRule type="containsText" dxfId="2368" priority="795" operator="containsText" text="Baja">
      <formula>NOT(ISERROR(SEARCH("Baja",I15)))</formula>
    </cfRule>
    <cfRule type="containsText" dxfId="2367" priority="794" operator="containsText" text="Media">
      <formula>NOT(ISERROR(SEARCH("Media",I15)))</formula>
    </cfRule>
    <cfRule type="containsText" dxfId="2366" priority="793" operator="containsText" text="Alta">
      <formula>NOT(ISERROR(SEARCH("Alta",I15)))</formula>
    </cfRule>
    <cfRule type="containsText" dxfId="2365" priority="792" operator="containsText" text="Muy bajo">
      <formula>NOT(ISERROR(SEARCH("Muy bajo",I15)))</formula>
    </cfRule>
    <cfRule type="containsText" dxfId="2364" priority="791" operator="containsText" text="Muy Baja'Tabla probabilidad'!">
      <formula>NOT(ISERROR(SEARCH("Muy Baja'Tabla probabilidad'!",I15)))</formula>
    </cfRule>
    <cfRule type="containsText" dxfId="2363" priority="790" operator="containsText" text="Muy Baja">
      <formula>NOT(ISERROR(SEARCH("Muy Baja",I15)))</formula>
    </cfRule>
    <cfRule type="containsText" dxfId="2362" priority="789" operator="containsText" text="Muy Baja">
      <formula>NOT(ISERROR(SEARCH("Muy Baja",I15)))</formula>
    </cfRule>
    <cfRule type="containsText" dxfId="2361" priority="788" operator="containsText" text="Muy Baja">
      <formula>NOT(ISERROR(SEARCH("Muy Baja",I15)))</formula>
    </cfRule>
    <cfRule type="containsText" dxfId="2360" priority="787" operator="containsText" text="Baja">
      <formula>NOT(ISERROR(SEARCH("Baja",I15)))</formula>
    </cfRule>
    <cfRule type="containsText" dxfId="2359" priority="786" operator="containsText" text="Muy Baja">
      <formula>NOT(ISERROR(SEARCH("Muy Baja",I15)))</formula>
    </cfRule>
    <cfRule type="containsText" dxfId="2358" priority="785" operator="containsText" text="Media">
      <formula>NOT(ISERROR(SEARCH("Media",I15)))</formula>
    </cfRule>
    <cfRule type="containsText" dxfId="2357" priority="784" operator="containsText" text="Media">
      <formula>NOT(ISERROR(SEARCH("Media",I15)))</formula>
    </cfRule>
    <cfRule type="containsText" dxfId="2356" priority="783" operator="containsText" text="Media">
      <formula>NOT(ISERROR(SEARCH("Media",I15)))</formula>
    </cfRule>
  </conditionalFormatting>
  <conditionalFormatting sqref="I30 I35 I40">
    <cfRule type="containsText" dxfId="2355" priority="629" operator="containsText" text="Muy Baja">
      <formula>NOT(ISERROR(SEARCH("Muy Baja",I30)))</formula>
    </cfRule>
    <cfRule type="containsText" dxfId="2354" priority="628" operator="containsText" text="Muy Baja">
      <formula>NOT(ISERROR(SEARCH("Muy Baja",I30)))</formula>
    </cfRule>
    <cfRule type="containsText" dxfId="2353" priority="627" operator="containsText" text="Baja">
      <formula>NOT(ISERROR(SEARCH("Baja",I30)))</formula>
    </cfRule>
    <cfRule type="containsText" dxfId="2352" priority="626" operator="containsText" text="Muy Baja">
      <formula>NOT(ISERROR(SEARCH("Muy Baja",I30)))</formula>
    </cfRule>
    <cfRule type="containsText" dxfId="2351" priority="625" operator="containsText" text="Media">
      <formula>NOT(ISERROR(SEARCH("Media",I30)))</formula>
    </cfRule>
    <cfRule type="containsText" dxfId="2350" priority="624" operator="containsText" text="Media">
      <formula>NOT(ISERROR(SEARCH("Media",I30)))</formula>
    </cfRule>
    <cfRule type="containsText" dxfId="2349" priority="623" operator="containsText" text="Media">
      <formula>NOT(ISERROR(SEARCH("Media",I30)))</formula>
    </cfRule>
    <cfRule type="containsText" dxfId="2348" priority="622" operator="containsText" text="Alta">
      <formula>NOT(ISERROR(SEARCH("Alta",I30)))</formula>
    </cfRule>
    <cfRule type="containsText" dxfId="2347" priority="620" operator="containsText" text="Muy Alta">
      <formula>NOT(ISERROR(SEARCH("Muy Alta",I30)))</formula>
    </cfRule>
    <cfRule type="containsText" dxfId="2346" priority="619" operator="containsText" text="Baja">
      <formula>NOT(ISERROR(SEARCH("Baja",I30)))</formula>
    </cfRule>
    <cfRule type="containsText" dxfId="2345" priority="618" operator="containsText" text="Muy Baja">
      <formula>NOT(ISERROR(SEARCH("Muy Baja",I30)))</formula>
    </cfRule>
    <cfRule type="cellIs" dxfId="2344" priority="640" operator="between">
      <formula>0</formula>
      <formula>2</formula>
    </cfRule>
    <cfRule type="cellIs" dxfId="2343" priority="639" operator="between">
      <formula>1</formula>
      <formula>2</formula>
    </cfRule>
    <cfRule type="containsText" dxfId="2342" priority="636" operator="containsText" text="Muy baja">
      <formula>NOT(ISERROR(SEARCH("Muy baja",I30)))</formula>
    </cfRule>
    <cfRule type="containsText" dxfId="2341" priority="635" operator="containsText" text="Baja">
      <formula>NOT(ISERROR(SEARCH("Baja",I30)))</formula>
    </cfRule>
    <cfRule type="containsText" dxfId="2340" priority="634" operator="containsText" text="Media">
      <formula>NOT(ISERROR(SEARCH("Media",I30)))</formula>
    </cfRule>
    <cfRule type="containsText" dxfId="2339" priority="633" operator="containsText" text="Alta">
      <formula>NOT(ISERROR(SEARCH("Alta",I30)))</formula>
    </cfRule>
    <cfRule type="containsText" dxfId="2338" priority="632" operator="containsText" text="Muy bajo">
      <formula>NOT(ISERROR(SEARCH("Muy bajo",I30)))</formula>
    </cfRule>
    <cfRule type="containsText" dxfId="2337" priority="631" operator="containsText" text="Muy Baja'Tabla probabilidad'!">
      <formula>NOT(ISERROR(SEARCH("Muy Baja'Tabla probabilidad'!",I30)))</formula>
    </cfRule>
    <cfRule type="containsText" dxfId="2336" priority="630" operator="containsText" text="Muy Baja">
      <formula>NOT(ISERROR(SEARCH("Muy Baja",I30)))</formula>
    </cfRule>
  </conditionalFormatting>
  <conditionalFormatting sqref="I45">
    <cfRule type="containsText" dxfId="2335" priority="417" operator="containsText" text="Baja">
      <formula>NOT(ISERROR(SEARCH("Baja",I45)))</formula>
    </cfRule>
    <cfRule type="containsText" dxfId="2334" priority="416" operator="containsText" text="Media">
      <formula>NOT(ISERROR(SEARCH("Media",I45)))</formula>
    </cfRule>
    <cfRule type="containsText" dxfId="2333" priority="415" operator="containsText" text="Alta">
      <formula>NOT(ISERROR(SEARCH("Alta",I45)))</formula>
    </cfRule>
    <cfRule type="containsText" dxfId="2332" priority="414" operator="containsText" text="Muy bajo">
      <formula>NOT(ISERROR(SEARCH("Muy bajo",I45)))</formula>
    </cfRule>
    <cfRule type="containsText" dxfId="2331" priority="413" operator="containsText" text="Muy Baja'Tabla probabilidad'!">
      <formula>NOT(ISERROR(SEARCH("Muy Baja'Tabla probabilidad'!",I45)))</formula>
    </cfRule>
    <cfRule type="containsText" dxfId="2330" priority="412" operator="containsText" text="Muy Baja">
      <formula>NOT(ISERROR(SEARCH("Muy Baja",I45)))</formula>
    </cfRule>
    <cfRule type="containsText" dxfId="2329" priority="404" operator="containsText" text="Alta">
      <formula>NOT(ISERROR(SEARCH("Alta",I45)))</formula>
    </cfRule>
    <cfRule type="cellIs" dxfId="2328" priority="422" operator="between">
      <formula>0</formula>
      <formula>2</formula>
    </cfRule>
    <cfRule type="cellIs" dxfId="2327" priority="421" operator="between">
      <formula>1</formula>
      <formula>2</formula>
    </cfRule>
    <cfRule type="containsText" dxfId="2326" priority="411" operator="containsText" text="Muy Baja">
      <formula>NOT(ISERROR(SEARCH("Muy Baja",I45)))</formula>
    </cfRule>
    <cfRule type="containsText" dxfId="2325" priority="406" operator="containsText" text="Media">
      <formula>NOT(ISERROR(SEARCH("Media",I45)))</formula>
    </cfRule>
    <cfRule type="containsText" dxfId="2324" priority="405" operator="containsText" text="Media">
      <formula>NOT(ISERROR(SEARCH("Media",I45)))</formula>
    </cfRule>
    <cfRule type="containsText" dxfId="2323" priority="418" operator="containsText" text="Muy baja">
      <formula>NOT(ISERROR(SEARCH("Muy baja",I45)))</formula>
    </cfRule>
    <cfRule type="containsText" dxfId="2322" priority="410" operator="containsText" text="Muy Baja">
      <formula>NOT(ISERROR(SEARCH("Muy Baja",I45)))</formula>
    </cfRule>
    <cfRule type="containsText" dxfId="2321" priority="409" operator="containsText" text="Baja">
      <formula>NOT(ISERROR(SEARCH("Baja",I45)))</formula>
    </cfRule>
    <cfRule type="containsText" dxfId="2320" priority="408" operator="containsText" text="Muy Baja">
      <formula>NOT(ISERROR(SEARCH("Muy Baja",I45)))</formula>
    </cfRule>
    <cfRule type="containsText" dxfId="2319" priority="407" operator="containsText" text="Media">
      <formula>NOT(ISERROR(SEARCH("Media",I45)))</formula>
    </cfRule>
    <cfRule type="containsText" dxfId="2318" priority="400" operator="containsText" text="Muy Baja">
      <formula>NOT(ISERROR(SEARCH("Muy Baja",I45)))</formula>
    </cfRule>
    <cfRule type="containsText" dxfId="2317" priority="401" operator="containsText" text="Baja">
      <formula>NOT(ISERROR(SEARCH("Baja",I45)))</formula>
    </cfRule>
    <cfRule type="containsText" dxfId="2316" priority="402" operator="containsText" text="Muy Alta">
      <formula>NOT(ISERROR(SEARCH("Muy Alta",I45)))</formula>
    </cfRule>
  </conditionalFormatting>
  <conditionalFormatting sqref="I50">
    <cfRule type="containsText" dxfId="2315" priority="335" operator="containsText" text="Media">
      <formula>NOT(ISERROR(SEARCH("Media",I50)))</formula>
    </cfRule>
    <cfRule type="containsText" dxfId="2314" priority="336" operator="containsText" text="Media">
      <formula>NOT(ISERROR(SEARCH("Media",I50)))</formula>
    </cfRule>
    <cfRule type="containsText" dxfId="2313" priority="337" operator="containsText" text="Media">
      <formula>NOT(ISERROR(SEARCH("Media",I50)))</formula>
    </cfRule>
    <cfRule type="containsText" dxfId="2312" priority="338" operator="containsText" text="Muy Baja">
      <formula>NOT(ISERROR(SEARCH("Muy Baja",I50)))</formula>
    </cfRule>
    <cfRule type="containsText" dxfId="2311" priority="339" operator="containsText" text="Baja">
      <formula>NOT(ISERROR(SEARCH("Baja",I50)))</formula>
    </cfRule>
    <cfRule type="containsText" dxfId="2310" priority="340" operator="containsText" text="Muy Baja">
      <formula>NOT(ISERROR(SEARCH("Muy Baja",I50)))</formula>
    </cfRule>
    <cfRule type="containsText" dxfId="2309" priority="341" operator="containsText" text="Muy Baja">
      <formula>NOT(ISERROR(SEARCH("Muy Baja",I50)))</formula>
    </cfRule>
    <cfRule type="containsText" dxfId="2308" priority="342" operator="containsText" text="Muy Baja">
      <formula>NOT(ISERROR(SEARCH("Muy Baja",I50)))</formula>
    </cfRule>
    <cfRule type="containsText" dxfId="2307" priority="343" operator="containsText" text="Muy Baja'Tabla probabilidad'!">
      <formula>NOT(ISERROR(SEARCH("Muy Baja'Tabla probabilidad'!",I50)))</formula>
    </cfRule>
    <cfRule type="containsText" dxfId="2306" priority="344" operator="containsText" text="Muy bajo">
      <formula>NOT(ISERROR(SEARCH("Muy bajo",I50)))</formula>
    </cfRule>
    <cfRule type="containsText" dxfId="2305" priority="345" operator="containsText" text="Alta">
      <formula>NOT(ISERROR(SEARCH("Alta",I50)))</formula>
    </cfRule>
    <cfRule type="containsText" dxfId="2304" priority="346" operator="containsText" text="Media">
      <formula>NOT(ISERROR(SEARCH("Media",I50)))</formula>
    </cfRule>
    <cfRule type="containsText" dxfId="2303" priority="347" operator="containsText" text="Baja">
      <formula>NOT(ISERROR(SEARCH("Baja",I50)))</formula>
    </cfRule>
    <cfRule type="containsText" dxfId="2302" priority="334" operator="containsText" text="Alta">
      <formula>NOT(ISERROR(SEARCH("Alta",I50)))</formula>
    </cfRule>
    <cfRule type="containsText" dxfId="2301" priority="348" operator="containsText" text="Muy baja">
      <formula>NOT(ISERROR(SEARCH("Muy baja",I50)))</formula>
    </cfRule>
    <cfRule type="cellIs" dxfId="2300" priority="351" operator="between">
      <formula>1</formula>
      <formula>2</formula>
    </cfRule>
    <cfRule type="cellIs" dxfId="2299" priority="352" operator="between">
      <formula>0</formula>
      <formula>2</formula>
    </cfRule>
    <cfRule type="containsText" dxfId="2298" priority="330" operator="containsText" text="Muy Baja">
      <formula>NOT(ISERROR(SEARCH("Muy Baja",I50)))</formula>
    </cfRule>
    <cfRule type="containsText" dxfId="2297" priority="331" operator="containsText" text="Baja">
      <formula>NOT(ISERROR(SEARCH("Baja",I50)))</formula>
    </cfRule>
    <cfRule type="containsText" dxfId="2296" priority="332" operator="containsText" text="Muy Alta">
      <formula>NOT(ISERROR(SEARCH("Muy Alta",I50)))</formula>
    </cfRule>
  </conditionalFormatting>
  <conditionalFormatting sqref="I55">
    <cfRule type="containsText" dxfId="2295" priority="277" operator="containsText" text="Baja">
      <formula>NOT(ISERROR(SEARCH("Baja",I55)))</formula>
    </cfRule>
    <cfRule type="cellIs" dxfId="2294" priority="282" operator="between">
      <formula>0</formula>
      <formula>2</formula>
    </cfRule>
    <cfRule type="containsText" dxfId="2293" priority="271" operator="containsText" text="Muy Baja">
      <formula>NOT(ISERROR(SEARCH("Muy Baja",I55)))</formula>
    </cfRule>
    <cfRule type="containsText" dxfId="2292" priority="270" operator="containsText" text="Muy Baja">
      <formula>NOT(ISERROR(SEARCH("Muy Baja",I55)))</formula>
    </cfRule>
    <cfRule type="containsText" dxfId="2291" priority="269" operator="containsText" text="Baja">
      <formula>NOT(ISERROR(SEARCH("Baja",I55)))</formula>
    </cfRule>
    <cfRule type="containsText" dxfId="2290" priority="260" operator="containsText" text="Muy Baja">
      <formula>NOT(ISERROR(SEARCH("Muy Baja",I55)))</formula>
    </cfRule>
    <cfRule type="containsText" dxfId="2289" priority="268" operator="containsText" text="Muy Baja">
      <formula>NOT(ISERROR(SEARCH("Muy Baja",I55)))</formula>
    </cfRule>
    <cfRule type="containsText" dxfId="2288" priority="267" operator="containsText" text="Media">
      <formula>NOT(ISERROR(SEARCH("Media",I55)))</formula>
    </cfRule>
    <cfRule type="containsText" dxfId="2287" priority="266" operator="containsText" text="Media">
      <formula>NOT(ISERROR(SEARCH("Media",I55)))</formula>
    </cfRule>
    <cfRule type="containsText" dxfId="2286" priority="265" operator="containsText" text="Media">
      <formula>NOT(ISERROR(SEARCH("Media",I55)))</formula>
    </cfRule>
    <cfRule type="containsText" dxfId="2285" priority="264" operator="containsText" text="Alta">
      <formula>NOT(ISERROR(SEARCH("Alta",I55)))</formula>
    </cfRule>
    <cfRule type="containsText" dxfId="2284" priority="272" operator="containsText" text="Muy Baja">
      <formula>NOT(ISERROR(SEARCH("Muy Baja",I55)))</formula>
    </cfRule>
    <cfRule type="containsText" dxfId="2283" priority="262" operator="containsText" text="Muy Alta">
      <formula>NOT(ISERROR(SEARCH("Muy Alta",I55)))</formula>
    </cfRule>
    <cfRule type="cellIs" dxfId="2282" priority="281" operator="between">
      <formula>1</formula>
      <formula>2</formula>
    </cfRule>
    <cfRule type="containsText" dxfId="2281" priority="278" operator="containsText" text="Muy baja">
      <formula>NOT(ISERROR(SEARCH("Muy baja",I55)))</formula>
    </cfRule>
    <cfRule type="containsText" dxfId="2280" priority="261" operator="containsText" text="Baja">
      <formula>NOT(ISERROR(SEARCH("Baja",I55)))</formula>
    </cfRule>
    <cfRule type="containsText" dxfId="2279" priority="276" operator="containsText" text="Media">
      <formula>NOT(ISERROR(SEARCH("Media",I55)))</formula>
    </cfRule>
    <cfRule type="containsText" dxfId="2278" priority="275" operator="containsText" text="Alta">
      <formula>NOT(ISERROR(SEARCH("Alta",I55)))</formula>
    </cfRule>
    <cfRule type="containsText" dxfId="2277" priority="274" operator="containsText" text="Muy bajo">
      <formula>NOT(ISERROR(SEARCH("Muy bajo",I55)))</formula>
    </cfRule>
    <cfRule type="containsText" dxfId="2276" priority="273" operator="containsText" text="Muy Baja'Tabla probabilidad'!">
      <formula>NOT(ISERROR(SEARCH("Muy Baja'Tabla probabilidad'!",I55)))</formula>
    </cfRule>
  </conditionalFormatting>
  <conditionalFormatting sqref="L10:M10 L15:M15 L20:M20 L25:M28 L30:M30 L35:M35 L40:M40 L45:M45 L50:M50 L55:M55">
    <cfRule type="containsText" dxfId="2275" priority="902" operator="containsText" text="Leve">
      <formula>NOT(ISERROR(SEARCH("Leve",L10)))</formula>
    </cfRule>
    <cfRule type="containsText" dxfId="2274" priority="897" operator="containsText" text="Catastrófico">
      <formula>NOT(ISERROR(SEARCH("Catastrófico",L10)))</formula>
    </cfRule>
    <cfRule type="containsText" dxfId="2273" priority="901" operator="containsText" text="Menor">
      <formula>NOT(ISERROR(SEARCH("Menor",L10)))</formula>
    </cfRule>
    <cfRule type="containsText" dxfId="2272" priority="900" operator="containsText" text="Moderado">
      <formula>NOT(ISERROR(SEARCH("Moderado",L10)))</formula>
    </cfRule>
    <cfRule type="containsText" dxfId="2271" priority="899" operator="containsText" text="Alta">
      <formula>NOT(ISERROR(SEARCH("Alta",L10)))</formula>
    </cfRule>
    <cfRule type="containsText" dxfId="2270" priority="898" operator="containsText" text="Mayor">
      <formula>NOT(ISERROR(SEARCH("Mayor",L10)))</formula>
    </cfRule>
  </conditionalFormatting>
  <conditionalFormatting sqref="N10 N15 N20 N25:N28">
    <cfRule type="containsText" dxfId="2269" priority="907" operator="containsText" text="Extremo">
      <formula>NOT(ISERROR(SEARCH("Extremo",N10)))</formula>
    </cfRule>
    <cfRule type="containsText" dxfId="2268" priority="906" operator="containsText" text="Moderado">
      <formula>NOT(ISERROR(SEARCH("Moderado",N10)))</formula>
    </cfRule>
    <cfRule type="containsText" dxfId="2267" priority="905" operator="containsText" text="Bajo">
      <formula>NOT(ISERROR(SEARCH("Bajo",N10)))</formula>
    </cfRule>
    <cfRule type="containsText" dxfId="2266" priority="903" operator="containsText" text="Extremo">
      <formula>NOT(ISERROR(SEARCH("Extremo",N10)))</formula>
    </cfRule>
    <cfRule type="containsText" dxfId="2265" priority="904" operator="containsText" text="Alto">
      <formula>NOT(ISERROR(SEARCH("Alto",N10)))</formula>
    </cfRule>
  </conditionalFormatting>
  <conditionalFormatting sqref="N30 N35">
    <cfRule type="containsText" dxfId="2264" priority="650" operator="containsText" text="Moderado">
      <formula>NOT(ISERROR(SEARCH("Moderado",N30)))</formula>
    </cfRule>
    <cfRule type="containsText" dxfId="2263" priority="649" operator="containsText" text="Bajo">
      <formula>NOT(ISERROR(SEARCH("Bajo",N30)))</formula>
    </cfRule>
    <cfRule type="containsText" dxfId="2262" priority="651" operator="containsText" text="Extremo">
      <formula>NOT(ISERROR(SEARCH("Extremo",N30)))</formula>
    </cfRule>
    <cfRule type="containsText" dxfId="2261" priority="648" operator="containsText" text="Alto">
      <formula>NOT(ISERROR(SEARCH("Alto",N30)))</formula>
    </cfRule>
    <cfRule type="containsText" dxfId="2260" priority="647" operator="containsText" text="Extremo">
      <formula>NOT(ISERROR(SEARCH("Extremo",N30)))</formula>
    </cfRule>
  </conditionalFormatting>
  <conditionalFormatting sqref="N40">
    <cfRule type="containsText" dxfId="2259" priority="496" operator="containsText" text="Moderado">
      <formula>NOT(ISERROR(SEARCH("Moderado",N40)))</formula>
    </cfRule>
    <cfRule type="containsText" dxfId="2258" priority="497" operator="containsText" text="Extremo">
      <formula>NOT(ISERROR(SEARCH("Extremo",N40)))</formula>
    </cfRule>
    <cfRule type="containsText" dxfId="2257" priority="493" operator="containsText" text="Extremo">
      <formula>NOT(ISERROR(SEARCH("Extremo",N40)))</formula>
    </cfRule>
    <cfRule type="containsText" dxfId="2256" priority="494" operator="containsText" text="Alto">
      <formula>NOT(ISERROR(SEARCH("Alto",N40)))</formula>
    </cfRule>
    <cfRule type="containsText" dxfId="2255" priority="495" operator="containsText" text="Bajo">
      <formula>NOT(ISERROR(SEARCH("Bajo",N40)))</formula>
    </cfRule>
  </conditionalFormatting>
  <conditionalFormatting sqref="N45">
    <cfRule type="containsText" dxfId="2254" priority="423" operator="containsText" text="Extremo">
      <formula>NOT(ISERROR(SEARCH("Extremo",N45)))</formula>
    </cfRule>
    <cfRule type="containsText" dxfId="2253" priority="427" operator="containsText" text="Extremo">
      <formula>NOT(ISERROR(SEARCH("Extremo",N45)))</formula>
    </cfRule>
    <cfRule type="containsText" dxfId="2252" priority="426" operator="containsText" text="Moderado">
      <formula>NOT(ISERROR(SEARCH("Moderado",N45)))</formula>
    </cfRule>
    <cfRule type="containsText" dxfId="2251" priority="425" operator="containsText" text="Bajo">
      <formula>NOT(ISERROR(SEARCH("Bajo",N45)))</formula>
    </cfRule>
    <cfRule type="containsText" dxfId="2250" priority="424" operator="containsText" text="Alto">
      <formula>NOT(ISERROR(SEARCH("Alto",N45)))</formula>
    </cfRule>
  </conditionalFormatting>
  <conditionalFormatting sqref="N50">
    <cfRule type="containsText" dxfId="2249" priority="357" operator="containsText" text="Extremo">
      <formula>NOT(ISERROR(SEARCH("Extremo",N50)))</formula>
    </cfRule>
    <cfRule type="containsText" dxfId="2248" priority="355" operator="containsText" text="Bajo">
      <formula>NOT(ISERROR(SEARCH("Bajo",N50)))</formula>
    </cfRule>
    <cfRule type="containsText" dxfId="2247" priority="353" operator="containsText" text="Extremo">
      <formula>NOT(ISERROR(SEARCH("Extremo",N50)))</formula>
    </cfRule>
    <cfRule type="containsText" dxfId="2246" priority="354" operator="containsText" text="Alto">
      <formula>NOT(ISERROR(SEARCH("Alto",N50)))</formula>
    </cfRule>
    <cfRule type="containsText" dxfId="2245" priority="356" operator="containsText" text="Moderado">
      <formula>NOT(ISERROR(SEARCH("Moderado",N50)))</formula>
    </cfRule>
  </conditionalFormatting>
  <conditionalFormatting sqref="N55">
    <cfRule type="containsText" dxfId="2244" priority="283" operator="containsText" text="Extremo">
      <formula>NOT(ISERROR(SEARCH("Extremo",N55)))</formula>
    </cfRule>
    <cfRule type="containsText" dxfId="2243" priority="284" operator="containsText" text="Alto">
      <formula>NOT(ISERROR(SEARCH("Alto",N55)))</formula>
    </cfRule>
    <cfRule type="containsText" dxfId="2242" priority="285" operator="containsText" text="Bajo">
      <formula>NOT(ISERROR(SEARCH("Bajo",N55)))</formula>
    </cfRule>
    <cfRule type="containsText" dxfId="2241" priority="286" operator="containsText" text="Moderado">
      <formula>NOT(ISERROR(SEARCH("Moderado",N55)))</formula>
    </cfRule>
    <cfRule type="containsText" dxfId="2240" priority="287" operator="containsText" text="Extremo">
      <formula>NOT(ISERROR(SEARCH("Extremo",N55)))</formula>
    </cfRule>
  </conditionalFormatting>
  <conditionalFormatting sqref="Y10:Y12 Y14">
    <cfRule type="containsText" dxfId="2239" priority="836" operator="containsText" text="Muy Baja">
      <formula>NOT(ISERROR(SEARCH("Muy Baja",Y10)))</formula>
    </cfRule>
  </conditionalFormatting>
  <conditionalFormatting sqref="Y10:Y13">
    <cfRule type="containsText" dxfId="2238" priority="48" operator="containsText" text="Muy Baja">
      <formula>NOT(ISERROR(SEARCH("Muy Baja",Y10)))</formula>
    </cfRule>
  </conditionalFormatting>
  <conditionalFormatting sqref="Y10:Y59">
    <cfRule type="containsText" dxfId="2237" priority="13" operator="containsText" text="Muy Alta">
      <formula>NOT(ISERROR(SEARCH("Muy Alta",Y10)))</formula>
    </cfRule>
    <cfRule type="containsText" dxfId="2236" priority="14" operator="containsText" text="Alta">
      <formula>NOT(ISERROR(SEARCH("Alta",Y10)))</formula>
    </cfRule>
    <cfRule type="containsText" dxfId="2235" priority="15" operator="containsText" text="Media">
      <formula>NOT(ISERROR(SEARCH("Media",Y10)))</formula>
    </cfRule>
  </conditionalFormatting>
  <conditionalFormatting sqref="Y13">
    <cfRule type="containsText" dxfId="2234" priority="47" operator="containsText" text="Baja">
      <formula>NOT(ISERROR(SEARCH("Baja",Y13)))</formula>
    </cfRule>
    <cfRule type="containsText" dxfId="2233" priority="46" operator="containsText" text="Muy Baja">
      <formula>NOT(ISERROR(SEARCH("Muy Baja",Y13)))</formula>
    </cfRule>
  </conditionalFormatting>
  <conditionalFormatting sqref="Y14 Y10:Y12">
    <cfRule type="containsText" dxfId="2232" priority="835" operator="containsText" text="Baja">
      <formula>NOT(ISERROR(SEARCH("Baja",Y10)))</formula>
    </cfRule>
  </conditionalFormatting>
  <conditionalFormatting sqref="Y14:Y19">
    <cfRule type="containsText" dxfId="2231" priority="777" operator="containsText" text="Muy Baja">
      <formula>NOT(ISERROR(SEARCH("Muy Baja",Y14)))</formula>
    </cfRule>
  </conditionalFormatting>
  <conditionalFormatting sqref="Y15:Y19">
    <cfRule type="containsText" dxfId="2230" priority="776" operator="containsText" text="Baja">
      <formula>NOT(ISERROR(SEARCH("Baja",Y15)))</formula>
    </cfRule>
  </conditionalFormatting>
  <conditionalFormatting sqref="Y15:Y24">
    <cfRule type="containsText" dxfId="2229" priority="747" operator="containsText" text="Muy Baja">
      <formula>NOT(ISERROR(SEARCH("Muy Baja",Y15)))</formula>
    </cfRule>
  </conditionalFormatting>
  <conditionalFormatting sqref="Y20:Y24">
    <cfRule type="containsText" dxfId="2228" priority="746" operator="containsText" text="Baja">
      <formula>NOT(ISERROR(SEARCH("Baja",Y20)))</formula>
    </cfRule>
  </conditionalFormatting>
  <conditionalFormatting sqref="Y20:Y25 Y29">
    <cfRule type="containsText" dxfId="2227" priority="687" operator="containsText" text="Muy Baja">
      <formula>NOT(ISERROR(SEARCH("Muy Baja",Y20)))</formula>
    </cfRule>
  </conditionalFormatting>
  <conditionalFormatting sqref="Y25:Y28">
    <cfRule type="containsText" dxfId="2226" priority="30" operator="containsText" text="Muy Baja">
      <formula>NOT(ISERROR(SEARCH("Muy Baja",Y25)))</formula>
    </cfRule>
  </conditionalFormatting>
  <conditionalFormatting sqref="Y26:Y28">
    <cfRule type="containsText" dxfId="2225" priority="29" operator="containsText" text="Baja">
      <formula>NOT(ISERROR(SEARCH("Baja",Y26)))</formula>
    </cfRule>
    <cfRule type="containsText" dxfId="2224" priority="28" operator="containsText" text="Muy Baja">
      <formula>NOT(ISERROR(SEARCH("Muy Baja",Y26)))</formula>
    </cfRule>
  </conditionalFormatting>
  <conditionalFormatting sqref="Y29 Y25">
    <cfRule type="containsText" dxfId="2223" priority="686" operator="containsText" text="Baja">
      <formula>NOT(ISERROR(SEARCH("Baja",Y25)))</formula>
    </cfRule>
  </conditionalFormatting>
  <conditionalFormatting sqref="Y29:Y32 Y34">
    <cfRule type="containsText" dxfId="2222" priority="617" operator="containsText" text="Muy Baja">
      <formula>NOT(ISERROR(SEARCH("Muy Baja",Y29)))</formula>
    </cfRule>
  </conditionalFormatting>
  <conditionalFormatting sqref="Y30:Y33">
    <cfRule type="containsText" dxfId="2221" priority="24" operator="containsText" text="Muy Baja">
      <formula>NOT(ISERROR(SEARCH("Muy Baja",Y30)))</formula>
    </cfRule>
  </conditionalFormatting>
  <conditionalFormatting sqref="Y33">
    <cfRule type="containsText" dxfId="2220" priority="22" operator="containsText" text="Muy Baja">
      <formula>NOT(ISERROR(SEARCH("Muy Baja",Y33)))</formula>
    </cfRule>
    <cfRule type="containsText" dxfId="2219" priority="23" operator="containsText" text="Baja">
      <formula>NOT(ISERROR(SEARCH("Baja",Y33)))</formula>
    </cfRule>
  </conditionalFormatting>
  <conditionalFormatting sqref="Y34 Y30:Y32">
    <cfRule type="containsText" dxfId="2218" priority="616" operator="containsText" text="Baja">
      <formula>NOT(ISERROR(SEARCH("Baja",Y30)))</formula>
    </cfRule>
  </conditionalFormatting>
  <conditionalFormatting sqref="Y34:Y39">
    <cfRule type="containsText" dxfId="2217" priority="527" operator="containsText" text="Muy Baja">
      <formula>NOT(ISERROR(SEARCH("Muy Baja",Y34)))</formula>
    </cfRule>
  </conditionalFormatting>
  <conditionalFormatting sqref="Y35:Y39">
    <cfRule type="containsText" dxfId="2216" priority="526" operator="containsText" text="Baja">
      <formula>NOT(ISERROR(SEARCH("Baja",Y35)))</formula>
    </cfRule>
  </conditionalFormatting>
  <conditionalFormatting sqref="Y35:Y41 Y44">
    <cfRule type="containsText" dxfId="2215" priority="457" operator="containsText" text="Muy Baja">
      <formula>NOT(ISERROR(SEARCH("Muy Baja",Y35)))</formula>
    </cfRule>
  </conditionalFormatting>
  <conditionalFormatting sqref="Y40:Y43">
    <cfRule type="containsText" dxfId="2214" priority="42" operator="containsText" text="Muy Baja">
      <formula>NOT(ISERROR(SEARCH("Muy Baja",Y40)))</formula>
    </cfRule>
  </conditionalFormatting>
  <conditionalFormatting sqref="Y42:Y43">
    <cfRule type="containsText" dxfId="2213" priority="41" operator="containsText" text="Baja">
      <formula>NOT(ISERROR(SEARCH("Baja",Y42)))</formula>
    </cfRule>
    <cfRule type="containsText" dxfId="2212" priority="40" operator="containsText" text="Muy Baja">
      <formula>NOT(ISERROR(SEARCH("Muy Baja",Y42)))</formula>
    </cfRule>
  </conditionalFormatting>
  <conditionalFormatting sqref="Y44 Y40:Y41">
    <cfRule type="containsText" dxfId="2211" priority="456" operator="containsText" text="Baja">
      <formula>NOT(ISERROR(SEARCH("Baja",Y40)))</formula>
    </cfRule>
  </conditionalFormatting>
  <conditionalFormatting sqref="Y44:Y47 Y49">
    <cfRule type="containsText" dxfId="2210" priority="387" operator="containsText" text="Muy Baja">
      <formula>NOT(ISERROR(SEARCH("Muy Baja",Y44)))</formula>
    </cfRule>
  </conditionalFormatting>
  <conditionalFormatting sqref="Y45:Y48">
    <cfRule type="containsText" dxfId="2209" priority="18" operator="containsText" text="Muy Baja">
      <formula>NOT(ISERROR(SEARCH("Muy Baja",Y45)))</formula>
    </cfRule>
  </conditionalFormatting>
  <conditionalFormatting sqref="Y48">
    <cfRule type="containsText" dxfId="2208" priority="17" operator="containsText" text="Baja">
      <formula>NOT(ISERROR(SEARCH("Baja",Y48)))</formula>
    </cfRule>
    <cfRule type="containsText" dxfId="2207" priority="16" operator="containsText" text="Muy Baja">
      <formula>NOT(ISERROR(SEARCH("Muy Baja",Y48)))</formula>
    </cfRule>
  </conditionalFormatting>
  <conditionalFormatting sqref="Y49 Y45:Y47">
    <cfRule type="containsText" dxfId="2206" priority="386" operator="containsText" text="Baja">
      <formula>NOT(ISERROR(SEARCH("Baja",Y45)))</formula>
    </cfRule>
  </conditionalFormatting>
  <conditionalFormatting sqref="Y49:Y54">
    <cfRule type="containsText" dxfId="2205" priority="317" operator="containsText" text="Muy Baja">
      <formula>NOT(ISERROR(SEARCH("Muy Baja",Y49)))</formula>
    </cfRule>
  </conditionalFormatting>
  <conditionalFormatting sqref="Y50:Y54">
    <cfRule type="containsText" dxfId="2204" priority="316" operator="containsText" text="Baja">
      <formula>NOT(ISERROR(SEARCH("Baja",Y50)))</formula>
    </cfRule>
  </conditionalFormatting>
  <conditionalFormatting sqref="Y50:Y59">
    <cfRule type="containsText" dxfId="2203" priority="247" operator="containsText" text="Muy Baja">
      <formula>NOT(ISERROR(SEARCH("Muy Baja",Y50)))</formula>
    </cfRule>
  </conditionalFormatting>
  <conditionalFormatting sqref="Y55:Y59">
    <cfRule type="containsText" dxfId="2202" priority="245" operator="containsText" text="Muy Baja">
      <formula>NOT(ISERROR(SEARCH("Muy Baja",Y55)))</formula>
    </cfRule>
    <cfRule type="containsText" dxfId="2201" priority="246" operator="containsText" text="Baja">
      <formula>NOT(ISERROR(SEARCH("Baja",Y55)))</formula>
    </cfRule>
  </conditionalFormatting>
  <conditionalFormatting sqref="AA10:AA59">
    <cfRule type="containsText" dxfId="2200" priority="807" operator="containsText" text="Alta">
      <formula>NOT(ISERROR(SEARCH("Alta",AA10)))</formula>
    </cfRule>
    <cfRule type="containsText" dxfId="2199" priority="809" operator="containsText" text="Baja">
      <formula>NOT(ISERROR(SEARCH("Baja",AA10)))</formula>
    </cfRule>
    <cfRule type="containsText" dxfId="2198" priority="806" operator="containsText" text="Muy Alta">
      <formula>NOT(ISERROR(SEARCH("Muy Alta",AA10)))</formula>
    </cfRule>
    <cfRule type="containsText" dxfId="2197" priority="217" operator="containsText" text="Muy Baja">
      <formula>NOT(ISERROR(SEARCH("Muy Baja",AA10)))</formula>
    </cfRule>
    <cfRule type="containsText" dxfId="2196" priority="810" operator="containsText" text="Muy Baja">
      <formula>NOT(ISERROR(SEARCH("Muy Baja",AA10)))</formula>
    </cfRule>
    <cfRule type="containsText" dxfId="2195" priority="808" operator="containsText" text="Media">
      <formula>NOT(ISERROR(SEARCH("Media",AA10)))</formula>
    </cfRule>
  </conditionalFormatting>
  <conditionalFormatting sqref="AC10:AC59">
    <cfRule type="containsText" dxfId="2194" priority="241" operator="containsText" text="Leve">
      <formula>NOT(ISERROR(SEARCH("Leve",AC10)))</formula>
    </cfRule>
    <cfRule type="containsText" dxfId="2193" priority="239" operator="containsText" text="Moderado">
      <formula>NOT(ISERROR(SEARCH("Moderado",AC10)))</formula>
    </cfRule>
    <cfRule type="containsText" dxfId="2192" priority="238" operator="containsText" text="Mayor">
      <formula>NOT(ISERROR(SEARCH("Mayor",AC10)))</formula>
    </cfRule>
    <cfRule type="containsText" dxfId="2191" priority="237" operator="containsText" text="Catastrófico">
      <formula>NOT(ISERROR(SEARCH("Catastrófico",AC10)))</formula>
    </cfRule>
    <cfRule type="containsText" dxfId="2190" priority="240" operator="containsText" text="Menor">
      <formula>NOT(ISERROR(SEARCH("Menor",AC10)))</formula>
    </cfRule>
  </conditionalFormatting>
  <conditionalFormatting sqref="AE10:AE59">
    <cfRule type="containsText" dxfId="2189" priority="221" operator="containsText" text="Leve">
      <formula>NOT(ISERROR(SEARCH("Leve",AE10)))</formula>
    </cfRule>
    <cfRule type="containsText" dxfId="2188" priority="222" operator="containsText" text="Mayor">
      <formula>NOT(ISERROR(SEARCH("Mayor",AE10)))</formula>
    </cfRule>
    <cfRule type="containsText" dxfId="2187" priority="218" operator="containsText" text="Catastrófico">
      <formula>NOT(ISERROR(SEARCH("Catastrófico",AE10)))</formula>
    </cfRule>
    <cfRule type="containsText" dxfId="2186" priority="219" operator="containsText" text="Moderado">
      <formula>NOT(ISERROR(SEARCH("Moderado",AE10)))</formula>
    </cfRule>
    <cfRule type="containsText" dxfId="2185" priority="220" operator="containsText" text="Menor">
      <formula>NOT(ISERROR(SEARCH("Menor",AE10)))</formula>
    </cfRule>
  </conditionalFormatting>
  <conditionalFormatting sqref="AG10">
    <cfRule type="containsText" dxfId="2184" priority="821" operator="containsText" text="Bajo">
      <formula>NOT(ISERROR(SEARCH("Bajo",AG10)))</formula>
    </cfRule>
    <cfRule type="containsText" dxfId="2183" priority="820" operator="containsText" text="Menor">
      <formula>NOT(ISERROR(SEARCH("Menor",AG10)))</formula>
    </cfRule>
    <cfRule type="containsText" dxfId="2182" priority="819" operator="containsText" text="Moderado">
      <formula>NOT(ISERROR(SEARCH("Moderado",AG10)))</formula>
    </cfRule>
    <cfRule type="containsText" dxfId="2181" priority="818" operator="containsText" text="Alto">
      <formula>NOT(ISERROR(SEARCH("Alto",AG10)))</formula>
    </cfRule>
    <cfRule type="containsText" dxfId="2180" priority="824" operator="containsText" text="Baja">
      <formula>NOT(ISERROR(SEARCH("Baja",AG10)))</formula>
    </cfRule>
    <cfRule type="containsText" dxfId="2179" priority="823" operator="containsText" text="Extremo">
      <formula>NOT(ISERROR(SEARCH("Extremo",AG10)))</formula>
    </cfRule>
    <cfRule type="containsText" dxfId="2178" priority="825" operator="containsText" text="Alto">
      <formula>NOT(ISERROR(SEARCH("Alto",AG10)))</formula>
    </cfRule>
    <cfRule type="containsText" dxfId="2177" priority="817" operator="containsText" text="Extremo">
      <formula>NOT(ISERROR(SEARCH("Extremo",AG10)))</formula>
    </cfRule>
    <cfRule type="containsText" dxfId="2176" priority="822" operator="containsText" text="Moderado">
      <formula>NOT(ISERROR(SEARCH("Moderado",AG10)))</formula>
    </cfRule>
  </conditionalFormatting>
  <conditionalFormatting sqref="AG15">
    <cfRule type="containsText" dxfId="2175" priority="760" operator="containsText" text="Moderado">
      <formula>NOT(ISERROR(SEARCH("Moderado",AG15)))</formula>
    </cfRule>
    <cfRule type="containsText" dxfId="2174" priority="762" operator="containsText" text="Bajo">
      <formula>NOT(ISERROR(SEARCH("Bajo",AG15)))</formula>
    </cfRule>
    <cfRule type="containsText" dxfId="2173" priority="761" operator="containsText" text="Menor">
      <formula>NOT(ISERROR(SEARCH("Menor",AG15)))</formula>
    </cfRule>
    <cfRule type="containsText" dxfId="2172" priority="758" operator="containsText" text="Extremo">
      <formula>NOT(ISERROR(SEARCH("Extremo",AG15)))</formula>
    </cfRule>
    <cfRule type="containsText" dxfId="2171" priority="759" operator="containsText" text="Alto">
      <formula>NOT(ISERROR(SEARCH("Alto",AG15)))</formula>
    </cfRule>
    <cfRule type="containsText" dxfId="2170" priority="763" operator="containsText" text="Moderado">
      <formula>NOT(ISERROR(SEARCH("Moderado",AG15)))</formula>
    </cfRule>
    <cfRule type="containsText" dxfId="2169" priority="764" operator="containsText" text="Extremo">
      <formula>NOT(ISERROR(SEARCH("Extremo",AG15)))</formula>
    </cfRule>
    <cfRule type="containsText" dxfId="2168" priority="765" operator="containsText" text="Baja">
      <formula>NOT(ISERROR(SEARCH("Baja",AG15)))</formula>
    </cfRule>
    <cfRule type="containsText" dxfId="2167" priority="766" operator="containsText" text="Alto">
      <formula>NOT(ISERROR(SEARCH("Alto",AG15)))</formula>
    </cfRule>
  </conditionalFormatting>
  <conditionalFormatting sqref="AG20">
    <cfRule type="containsText" dxfId="2166" priority="731" operator="containsText" text="Menor">
      <formula>NOT(ISERROR(SEARCH("Menor",AG20)))</formula>
    </cfRule>
    <cfRule type="containsText" dxfId="2165" priority="732" operator="containsText" text="Bajo">
      <formula>NOT(ISERROR(SEARCH("Bajo",AG20)))</formula>
    </cfRule>
    <cfRule type="containsText" dxfId="2164" priority="733" operator="containsText" text="Moderado">
      <formula>NOT(ISERROR(SEARCH("Moderado",AG20)))</formula>
    </cfRule>
    <cfRule type="containsText" dxfId="2163" priority="734" operator="containsText" text="Extremo">
      <formula>NOT(ISERROR(SEARCH("Extremo",AG20)))</formula>
    </cfRule>
    <cfRule type="containsText" dxfId="2162" priority="735" operator="containsText" text="Baja">
      <formula>NOT(ISERROR(SEARCH("Baja",AG20)))</formula>
    </cfRule>
    <cfRule type="containsText" dxfId="2161" priority="730" operator="containsText" text="Moderado">
      <formula>NOT(ISERROR(SEARCH("Moderado",AG20)))</formula>
    </cfRule>
    <cfRule type="containsText" dxfId="2160" priority="736" operator="containsText" text="Alto">
      <formula>NOT(ISERROR(SEARCH("Alto",AG20)))</formula>
    </cfRule>
    <cfRule type="containsText" dxfId="2159" priority="729" operator="containsText" text="Alto">
      <formula>NOT(ISERROR(SEARCH("Alto",AG20)))</formula>
    </cfRule>
    <cfRule type="containsText" dxfId="2158" priority="728" operator="containsText" text="Extremo">
      <formula>NOT(ISERROR(SEARCH("Extremo",AG20)))</formula>
    </cfRule>
  </conditionalFormatting>
  <conditionalFormatting sqref="AG25:AG28">
    <cfRule type="containsText" dxfId="2157" priority="669" operator="containsText" text="Alto">
      <formula>NOT(ISERROR(SEARCH("Alto",AG25)))</formula>
    </cfRule>
    <cfRule type="containsText" dxfId="2156" priority="676" operator="containsText" text="Alto">
      <formula>NOT(ISERROR(SEARCH("Alto",AG25)))</formula>
    </cfRule>
    <cfRule type="containsText" dxfId="2155" priority="670" operator="containsText" text="Moderado">
      <formula>NOT(ISERROR(SEARCH("Moderado",AG25)))</formula>
    </cfRule>
    <cfRule type="containsText" dxfId="2154" priority="671" operator="containsText" text="Menor">
      <formula>NOT(ISERROR(SEARCH("Menor",AG25)))</formula>
    </cfRule>
    <cfRule type="containsText" dxfId="2153" priority="673" operator="containsText" text="Moderado">
      <formula>NOT(ISERROR(SEARCH("Moderado",AG25)))</formula>
    </cfRule>
    <cfRule type="containsText" dxfId="2152" priority="674" operator="containsText" text="Extremo">
      <formula>NOT(ISERROR(SEARCH("Extremo",AG25)))</formula>
    </cfRule>
    <cfRule type="containsText" dxfId="2151" priority="675" operator="containsText" text="Baja">
      <formula>NOT(ISERROR(SEARCH("Baja",AG25)))</formula>
    </cfRule>
    <cfRule type="containsText" dxfId="2150" priority="668" operator="containsText" text="Extremo">
      <formula>NOT(ISERROR(SEARCH("Extremo",AG25)))</formula>
    </cfRule>
    <cfRule type="containsText" dxfId="2149" priority="672" operator="containsText" text="Bajo">
      <formula>NOT(ISERROR(SEARCH("Bajo",AG25)))</formula>
    </cfRule>
  </conditionalFormatting>
  <conditionalFormatting sqref="AG30">
    <cfRule type="containsText" dxfId="2148" priority="606" operator="containsText" text="Alto">
      <formula>NOT(ISERROR(SEARCH("Alto",AG30)))</formula>
    </cfRule>
    <cfRule type="containsText" dxfId="2147" priority="605" operator="containsText" text="Baja">
      <formula>NOT(ISERROR(SEARCH("Baja",AG30)))</formula>
    </cfRule>
    <cfRule type="containsText" dxfId="2146" priority="600" operator="containsText" text="Moderado">
      <formula>NOT(ISERROR(SEARCH("Moderado",AG30)))</formula>
    </cfRule>
    <cfRule type="containsText" dxfId="2145" priority="599" operator="containsText" text="Alto">
      <formula>NOT(ISERROR(SEARCH("Alto",AG30)))</formula>
    </cfRule>
    <cfRule type="containsText" dxfId="2144" priority="598" operator="containsText" text="Extremo">
      <formula>NOT(ISERROR(SEARCH("Extremo",AG30)))</formula>
    </cfRule>
    <cfRule type="containsText" dxfId="2143" priority="603" operator="containsText" text="Moderado">
      <formula>NOT(ISERROR(SEARCH("Moderado",AG30)))</formula>
    </cfRule>
    <cfRule type="containsText" dxfId="2142" priority="604" operator="containsText" text="Extremo">
      <formula>NOT(ISERROR(SEARCH("Extremo",AG30)))</formula>
    </cfRule>
    <cfRule type="containsText" dxfId="2141" priority="602" operator="containsText" text="Bajo">
      <formula>NOT(ISERROR(SEARCH("Bajo",AG30)))</formula>
    </cfRule>
    <cfRule type="containsText" dxfId="2140" priority="601" operator="containsText" text="Menor">
      <formula>NOT(ISERROR(SEARCH("Menor",AG30)))</formula>
    </cfRule>
  </conditionalFormatting>
  <conditionalFormatting sqref="AG35">
    <cfRule type="containsText" dxfId="2139" priority="516" operator="containsText" text="Alto">
      <formula>NOT(ISERROR(SEARCH("Alto",AG35)))</formula>
    </cfRule>
    <cfRule type="containsText" dxfId="2138" priority="515" operator="containsText" text="Baja">
      <formula>NOT(ISERROR(SEARCH("Baja",AG35)))</formula>
    </cfRule>
    <cfRule type="containsText" dxfId="2137" priority="514" operator="containsText" text="Extremo">
      <formula>NOT(ISERROR(SEARCH("Extremo",AG35)))</formula>
    </cfRule>
    <cfRule type="containsText" dxfId="2136" priority="513" operator="containsText" text="Moderado">
      <formula>NOT(ISERROR(SEARCH("Moderado",AG35)))</formula>
    </cfRule>
    <cfRule type="containsText" dxfId="2135" priority="512" operator="containsText" text="Bajo">
      <formula>NOT(ISERROR(SEARCH("Bajo",AG35)))</formula>
    </cfRule>
    <cfRule type="containsText" dxfId="2134" priority="511" operator="containsText" text="Menor">
      <formula>NOT(ISERROR(SEARCH("Menor",AG35)))</formula>
    </cfRule>
    <cfRule type="containsText" dxfId="2133" priority="510" operator="containsText" text="Moderado">
      <formula>NOT(ISERROR(SEARCH("Moderado",AG35)))</formula>
    </cfRule>
    <cfRule type="containsText" dxfId="2132" priority="509" operator="containsText" text="Alto">
      <formula>NOT(ISERROR(SEARCH("Alto",AG35)))</formula>
    </cfRule>
    <cfRule type="containsText" dxfId="2131" priority="508" operator="containsText" text="Extremo">
      <formula>NOT(ISERROR(SEARCH("Extremo",AG35)))</formula>
    </cfRule>
  </conditionalFormatting>
  <conditionalFormatting sqref="AG40">
    <cfRule type="containsText" dxfId="2130" priority="443" operator="containsText" text="Moderado">
      <formula>NOT(ISERROR(SEARCH("Moderado",AG40)))</formula>
    </cfRule>
    <cfRule type="containsText" dxfId="2129" priority="446" operator="containsText" text="Alto">
      <formula>NOT(ISERROR(SEARCH("Alto",AG40)))</formula>
    </cfRule>
    <cfRule type="containsText" dxfId="2128" priority="442" operator="containsText" text="Bajo">
      <formula>NOT(ISERROR(SEARCH("Bajo",AG40)))</formula>
    </cfRule>
    <cfRule type="containsText" dxfId="2127" priority="441" operator="containsText" text="Menor">
      <formula>NOT(ISERROR(SEARCH("Menor",AG40)))</formula>
    </cfRule>
    <cfRule type="containsText" dxfId="2126" priority="440" operator="containsText" text="Moderado">
      <formula>NOT(ISERROR(SEARCH("Moderado",AG40)))</formula>
    </cfRule>
    <cfRule type="containsText" dxfId="2125" priority="439" operator="containsText" text="Alto">
      <formula>NOT(ISERROR(SEARCH("Alto",AG40)))</formula>
    </cfRule>
    <cfRule type="containsText" dxfId="2124" priority="438" operator="containsText" text="Extremo">
      <formula>NOT(ISERROR(SEARCH("Extremo",AG40)))</formula>
    </cfRule>
    <cfRule type="containsText" dxfId="2123" priority="445" operator="containsText" text="Baja">
      <formula>NOT(ISERROR(SEARCH("Baja",AG40)))</formula>
    </cfRule>
    <cfRule type="containsText" dxfId="2122" priority="444" operator="containsText" text="Extremo">
      <formula>NOT(ISERROR(SEARCH("Extremo",AG40)))</formula>
    </cfRule>
  </conditionalFormatting>
  <conditionalFormatting sqref="AG45">
    <cfRule type="containsText" dxfId="2121" priority="376" operator="containsText" text="Alto">
      <formula>NOT(ISERROR(SEARCH("Alto",AG45)))</formula>
    </cfRule>
    <cfRule type="containsText" dxfId="2120" priority="368" operator="containsText" text="Extremo">
      <formula>NOT(ISERROR(SEARCH("Extremo",AG45)))</formula>
    </cfRule>
    <cfRule type="containsText" dxfId="2119" priority="369" operator="containsText" text="Alto">
      <formula>NOT(ISERROR(SEARCH("Alto",AG45)))</formula>
    </cfRule>
    <cfRule type="containsText" dxfId="2118" priority="371" operator="containsText" text="Menor">
      <formula>NOT(ISERROR(SEARCH("Menor",AG45)))</formula>
    </cfRule>
    <cfRule type="containsText" dxfId="2117" priority="375" operator="containsText" text="Baja">
      <formula>NOT(ISERROR(SEARCH("Baja",AG45)))</formula>
    </cfRule>
    <cfRule type="containsText" dxfId="2116" priority="370" operator="containsText" text="Moderado">
      <formula>NOT(ISERROR(SEARCH("Moderado",AG45)))</formula>
    </cfRule>
    <cfRule type="containsText" dxfId="2115" priority="372" operator="containsText" text="Bajo">
      <formula>NOT(ISERROR(SEARCH("Bajo",AG45)))</formula>
    </cfRule>
    <cfRule type="containsText" dxfId="2114" priority="373" operator="containsText" text="Moderado">
      <formula>NOT(ISERROR(SEARCH("Moderado",AG45)))</formula>
    </cfRule>
    <cfRule type="containsText" dxfId="2113" priority="374" operator="containsText" text="Extremo">
      <formula>NOT(ISERROR(SEARCH("Extremo",AG45)))</formula>
    </cfRule>
  </conditionalFormatting>
  <conditionalFormatting sqref="AG50">
    <cfRule type="containsText" dxfId="2112" priority="301" operator="containsText" text="Menor">
      <formula>NOT(ISERROR(SEARCH("Menor",AG50)))</formula>
    </cfRule>
    <cfRule type="containsText" dxfId="2111" priority="300" operator="containsText" text="Moderado">
      <formula>NOT(ISERROR(SEARCH("Moderado",AG50)))</formula>
    </cfRule>
    <cfRule type="containsText" dxfId="2110" priority="306" operator="containsText" text="Alto">
      <formula>NOT(ISERROR(SEARCH("Alto",AG50)))</formula>
    </cfRule>
    <cfRule type="containsText" dxfId="2109" priority="305" operator="containsText" text="Baja">
      <formula>NOT(ISERROR(SEARCH("Baja",AG50)))</formula>
    </cfRule>
    <cfRule type="containsText" dxfId="2108" priority="304" operator="containsText" text="Extremo">
      <formula>NOT(ISERROR(SEARCH("Extremo",AG50)))</formula>
    </cfRule>
    <cfRule type="containsText" dxfId="2107" priority="302" operator="containsText" text="Bajo">
      <formula>NOT(ISERROR(SEARCH("Bajo",AG50)))</formula>
    </cfRule>
    <cfRule type="containsText" dxfId="2106" priority="303" operator="containsText" text="Moderado">
      <formula>NOT(ISERROR(SEARCH("Moderado",AG50)))</formula>
    </cfRule>
    <cfRule type="containsText" dxfId="2105" priority="298" operator="containsText" text="Extremo">
      <formula>NOT(ISERROR(SEARCH("Extremo",AG50)))</formula>
    </cfRule>
    <cfRule type="containsText" dxfId="2104" priority="299" operator="containsText" text="Alto">
      <formula>NOT(ISERROR(SEARCH("Alto",AG50)))</formula>
    </cfRule>
  </conditionalFormatting>
  <conditionalFormatting sqref="AG55">
    <cfRule type="containsText" dxfId="2103" priority="231" operator="containsText" text="Menor">
      <formula>NOT(ISERROR(SEARCH("Menor",AG55)))</formula>
    </cfRule>
    <cfRule type="containsText" dxfId="2102" priority="230" operator="containsText" text="Moderado">
      <formula>NOT(ISERROR(SEARCH("Moderado",AG55)))</formula>
    </cfRule>
    <cfRule type="containsText" dxfId="2101" priority="229" operator="containsText" text="Alto">
      <formula>NOT(ISERROR(SEARCH("Alto",AG55)))</formula>
    </cfRule>
    <cfRule type="containsText" dxfId="2100" priority="228" operator="containsText" text="Extremo">
      <formula>NOT(ISERROR(SEARCH("Extremo",AG55)))</formula>
    </cfRule>
    <cfRule type="containsText" dxfId="2099" priority="235" operator="containsText" text="Baja">
      <formula>NOT(ISERROR(SEARCH("Baja",AG55)))</formula>
    </cfRule>
    <cfRule type="containsText" dxfId="2098" priority="234" operator="containsText" text="Extremo">
      <formula>NOT(ISERROR(SEARCH("Extremo",AG55)))</formula>
    </cfRule>
    <cfRule type="containsText" dxfId="2097" priority="233" operator="containsText" text="Moderado">
      <formula>NOT(ISERROR(SEARCH("Moderado",AG55)))</formula>
    </cfRule>
    <cfRule type="containsText" dxfId="2096" priority="232" operator="containsText" text="Bajo">
      <formula>NOT(ISERROR(SEARCH("Bajo",AG55)))</formula>
    </cfRule>
    <cfRule type="containsText" dxfId="2095" priority="236" operator="containsText" text="Alto">
      <formula>NOT(ISERROR(SEARCH("Alto",AG55)))</formula>
    </cfRule>
  </conditionalFormatting>
  <dataValidations count="1">
    <dataValidation allowBlank="1" showInputMessage="1" showErrorMessage="1" prompt="Enunciar cuál es el control" sqref="P23:P29 P10:P11 P18:P21 P14:P16" xr:uid="{DF2AAB76-12FD-488E-9111-3728BD86BB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66" operator="containsText" id="{C222FDBF-3C08-4113-9351-76033CF06434}">
            <xm:f>NOT(ISERROR(SEARCH('Tabla probabilidad'!$B$5,I10)))</xm:f>
            <xm:f>'Tabla probabilidad'!$B$5</xm:f>
            <x14:dxf>
              <font>
                <color rgb="FF9C0006"/>
              </font>
              <fill>
                <patternFill>
                  <bgColor rgb="FFFFC7CE"/>
                </patternFill>
              </fill>
            </x14:dxf>
          </x14:cfRule>
          <x14:cfRule type="containsText" priority="1065" operator="containsText" id="{85F911A9-FF11-4B11-A4CC-F406EAB53E70}">
            <xm:f>NOT(ISERROR(SEARCH('Tabla probabilidad'!$B$5,I10)))</xm:f>
            <xm:f>'Tabla probabilidad'!$B$5</xm:f>
            <x14:dxf>
              <font>
                <color rgb="FF006100"/>
              </font>
              <fill>
                <patternFill>
                  <bgColor rgb="FFC6EFCE"/>
                </patternFill>
              </fill>
            </x14:dxf>
          </x14:cfRule>
          <xm:sqref>I10</xm:sqref>
        </x14:conditionalFormatting>
        <x14:conditionalFormatting xmlns:xm="http://schemas.microsoft.com/office/excel/2006/main">
          <x14:cfRule type="containsText" priority="798" operator="containsText" id="{0DBD8F32-72F4-47FE-A8E8-92CA123A277C}">
            <xm:f>NOT(ISERROR(SEARCH('Tabla probabilidad'!$B$5,I15)))</xm:f>
            <xm:f>'Tabla probabilidad'!$B$5</xm:f>
            <x14:dxf>
              <font>
                <color rgb="FF9C0006"/>
              </font>
              <fill>
                <patternFill>
                  <bgColor rgb="FFFFC7CE"/>
                </patternFill>
              </fill>
            </x14:dxf>
          </x14:cfRule>
          <x14:cfRule type="containsText" priority="797" operator="containsText" id="{130BBF8F-6F36-4C1F-BB40-DA538C9DA4BA}">
            <xm:f>NOT(ISERROR(SEARCH('Tabla probabilidad'!$B$5,I15)))</xm:f>
            <xm:f>'Tabla probabilidad'!$B$5</xm:f>
            <x14:dxf>
              <font>
                <color rgb="FF006100"/>
              </font>
              <fill>
                <patternFill>
                  <bgColor rgb="FFC6EFCE"/>
                </patternFill>
              </fill>
            </x14:dxf>
          </x14:cfRule>
          <xm:sqref>I15 I20 I25:I28</xm:sqref>
        </x14:conditionalFormatting>
        <x14:conditionalFormatting xmlns:xm="http://schemas.microsoft.com/office/excel/2006/main">
          <x14:cfRule type="containsText" priority="638" operator="containsText" id="{588CF624-76F0-4DA9-B250-68F531E8679C}">
            <xm:f>NOT(ISERROR(SEARCH('Tabla probabilidad'!$B$5,I30)))</xm:f>
            <xm:f>'Tabla probabilidad'!$B$5</xm:f>
            <x14:dxf>
              <font>
                <color rgb="FF9C0006"/>
              </font>
              <fill>
                <patternFill>
                  <bgColor rgb="FFFFC7CE"/>
                </patternFill>
              </fill>
            </x14:dxf>
          </x14:cfRule>
          <x14:cfRule type="containsText" priority="637" operator="containsText" id="{DF7D542B-1BF1-4317-8F9F-9E217298398A}">
            <xm:f>NOT(ISERROR(SEARCH('Tabla probabilidad'!$B$5,I30)))</xm:f>
            <xm:f>'Tabla probabilidad'!$B$5</xm:f>
            <x14:dxf>
              <font>
                <color rgb="FF006100"/>
              </font>
              <fill>
                <patternFill>
                  <bgColor rgb="FFC6EFCE"/>
                </patternFill>
              </fill>
            </x14:dxf>
          </x14:cfRule>
          <xm:sqref>I30 I35 I40</xm:sqref>
        </x14:conditionalFormatting>
        <x14:conditionalFormatting xmlns:xm="http://schemas.microsoft.com/office/excel/2006/main">
          <x14:cfRule type="containsText" priority="420" operator="containsText" id="{DC4E61ED-7433-4BAB-A2FA-262F21FE4597}">
            <xm:f>NOT(ISERROR(SEARCH('Tabla probabilidad'!$B$5,I45)))</xm:f>
            <xm:f>'Tabla probabilidad'!$B$5</xm:f>
            <x14:dxf>
              <font>
                <color rgb="FF9C0006"/>
              </font>
              <fill>
                <patternFill>
                  <bgColor rgb="FFFFC7CE"/>
                </patternFill>
              </fill>
            </x14:dxf>
          </x14:cfRule>
          <x14:cfRule type="containsText" priority="419" operator="containsText" id="{D71E484F-FE07-4D18-8E45-7EB7DDE70E2C}">
            <xm:f>NOT(ISERROR(SEARCH('Tabla probabilidad'!$B$5,I45)))</xm:f>
            <xm:f>'Tabla probabilidad'!$B$5</xm:f>
            <x14:dxf>
              <font>
                <color rgb="FF006100"/>
              </font>
              <fill>
                <patternFill>
                  <bgColor rgb="FFC6EFCE"/>
                </patternFill>
              </fill>
            </x14:dxf>
          </x14:cfRule>
          <xm:sqref>I45</xm:sqref>
        </x14:conditionalFormatting>
        <x14:conditionalFormatting xmlns:xm="http://schemas.microsoft.com/office/excel/2006/main">
          <x14:cfRule type="containsText" priority="349" operator="containsText" id="{91325732-CCEB-40E7-9A2C-98900CB15E77}">
            <xm:f>NOT(ISERROR(SEARCH('Tabla probabilidad'!$B$5,I50)))</xm:f>
            <xm:f>'Tabla probabilidad'!$B$5</xm:f>
            <x14:dxf>
              <font>
                <color rgb="FF006100"/>
              </font>
              <fill>
                <patternFill>
                  <bgColor rgb="FFC6EFCE"/>
                </patternFill>
              </fill>
            </x14:dxf>
          </x14:cfRule>
          <x14:cfRule type="containsText" priority="350"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280" operator="containsText" id="{E63BDDF0-19FD-41FB-A743-3056F46EF7F2}">
            <xm:f>NOT(ISERROR(SEARCH('Tabla probabilidad'!$B$5,I55)))</xm:f>
            <xm:f>'Tabla probabilidad'!$B$5</xm:f>
            <x14:dxf>
              <font>
                <color rgb="FF9C0006"/>
              </font>
              <fill>
                <patternFill>
                  <bgColor rgb="FFFFC7CE"/>
                </patternFill>
              </fill>
            </x14:dxf>
          </x14:cfRule>
          <x14:cfRule type="containsText" priority="279" operator="containsText" id="{3498E6D8-7225-4046-93C9-2583E1784B5A}">
            <xm:f>NOT(ISERROR(SEARCH('Tabla probabilidad'!$B$5,I55)))</xm:f>
            <xm:f>'Tabla probabilidad'!$B$5</xm:f>
            <x14:dxf>
              <font>
                <color rgb="FF006100"/>
              </font>
              <fill>
                <patternFill>
                  <bgColor rgb="FFC6EF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AN15 AN20 AN25:AN28 AN30 AN35 AN40 AN45 AN50 AN55</xm:sqref>
        </x14:dataValidation>
        <x14:dataValidation type="list" allowBlank="1" showInputMessage="1" showErrorMessage="1" xr:uid="{270C6AF1-470F-403E-AB6A-1DF3F7D25A9D}">
          <x14:formula1>
            <xm:f>LISTA!$K$3:$K$6</xm:f>
          </x14:formula1>
          <xm:sqref>AH10 AH15 AH20 AH25:AH28 AH30 AH35 AH40 AH45 AH50 AH55</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3F1B1000-8CD2-4732-A507-20A58C38F3E8}">
          <x14:formula1>
            <xm:f>LISTA!$C$3:$C$10</xm:f>
          </x14:formula1>
          <xm:sqref>G10:G59</xm:sqref>
        </x14:dataValidation>
        <x14:dataValidation type="list" allowBlank="1" showInputMessage="1" showErrorMessage="1" xr:uid="{3C9F1541-7D6F-40D4-9706-FE4CB23C2382}">
          <x14:formula1>
            <xm:f>LISTA!$D$3:$D$31</xm:f>
          </x14:formula1>
          <xm:sqref>K10 K15:K59</xm:sqref>
        </x14:dataValidation>
        <x14:dataValidation type="list" allowBlank="1" showInputMessage="1" showErrorMessage="1" xr:uid="{90AA8A76-33C7-489A-9B88-625243A4135E}">
          <x14:formula1>
            <xm:f>LISTA!$B$3:$B$9</xm:f>
          </x14:formula1>
          <xm:sqref>C10:C59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zoomScale="69" zoomScaleNormal="69" workbookViewId="0">
      <selection activeCell="B10" sqref="B10:B14"/>
    </sheetView>
  </sheetViews>
  <sheetFormatPr baseColWidth="10" defaultColWidth="11.42578125" defaultRowHeight="15" x14ac:dyDescent="0.25"/>
  <cols>
    <col min="1" max="1" width="27.42578125" style="6" customWidth="1"/>
    <col min="2" max="2" width="33.28515625" style="6" customWidth="1"/>
    <col min="3" max="3" width="70.5703125" style="6" customWidth="1"/>
    <col min="4" max="4" width="46.5703125" style="6" customWidth="1"/>
    <col min="5" max="5" width="40.42578125" style="6" customWidth="1"/>
    <col min="6" max="6" width="41.28515625" style="6" customWidth="1"/>
    <col min="7" max="7" width="47.7109375" style="6" customWidth="1"/>
    <col min="8" max="8" width="42.85546875" style="6" customWidth="1"/>
    <col min="9" max="9" width="34" style="6" customWidth="1"/>
    <col min="10" max="16384" width="11.42578125" style="6"/>
  </cols>
  <sheetData>
    <row r="3" spans="1:9" x14ac:dyDescent="0.25">
      <c r="A3" s="345" t="s">
        <v>12</v>
      </c>
      <c r="B3" s="345"/>
      <c r="C3" s="345"/>
      <c r="D3" s="345"/>
      <c r="E3" s="345"/>
      <c r="F3" s="345"/>
      <c r="G3" s="345"/>
      <c r="H3" s="345"/>
    </row>
    <row r="4" spans="1:9" x14ac:dyDescent="0.25">
      <c r="A4" s="345"/>
      <c r="B4" s="345"/>
      <c r="C4" s="345"/>
      <c r="D4" s="345"/>
      <c r="E4" s="345"/>
      <c r="F4" s="345"/>
      <c r="G4" s="345"/>
      <c r="H4" s="345"/>
    </row>
    <row r="5" spans="1:9" ht="34.5" thickBot="1" x14ac:dyDescent="0.3">
      <c r="A5" s="18"/>
      <c r="B5" s="18"/>
      <c r="C5" s="18"/>
      <c r="D5" s="18"/>
      <c r="E5" s="18"/>
      <c r="F5" s="18"/>
      <c r="G5" s="18"/>
      <c r="H5" s="18"/>
    </row>
    <row r="6" spans="1:9" ht="71.25" customHeight="1" thickBot="1" x14ac:dyDescent="0.3">
      <c r="A6" s="346" t="s">
        <v>12</v>
      </c>
      <c r="B6" s="83" t="s">
        <v>91</v>
      </c>
      <c r="C6" s="84" t="s">
        <v>92</v>
      </c>
      <c r="D6" s="84" t="s">
        <v>452</v>
      </c>
      <c r="E6" s="84" t="s">
        <v>93</v>
      </c>
      <c r="F6" s="84" t="s">
        <v>94</v>
      </c>
      <c r="G6" s="139" t="s">
        <v>95</v>
      </c>
      <c r="H6" s="83" t="s">
        <v>96</v>
      </c>
      <c r="I6" s="83" t="s">
        <v>318</v>
      </c>
    </row>
    <row r="7" spans="1:9" ht="265.5" customHeight="1" thickBot="1" x14ac:dyDescent="0.3">
      <c r="A7" s="347"/>
      <c r="B7" s="19" t="s">
        <v>97</v>
      </c>
      <c r="C7" s="19" t="s">
        <v>98</v>
      </c>
      <c r="D7" s="19" t="s">
        <v>99</v>
      </c>
      <c r="E7" s="19" t="s">
        <v>100</v>
      </c>
      <c r="F7" s="19" t="s">
        <v>101</v>
      </c>
      <c r="G7" s="20" t="s">
        <v>102</v>
      </c>
      <c r="H7" s="141" t="s">
        <v>103</v>
      </c>
      <c r="I7" s="141" t="s">
        <v>319</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T10" sqref="T10:T71"/>
    </sheetView>
  </sheetViews>
  <sheetFormatPr baseColWidth="10" defaultColWidth="10.7109375" defaultRowHeight="15" x14ac:dyDescent="0.25"/>
  <cols>
    <col min="2" max="2" width="24.140625" customWidth="1"/>
    <col min="3" max="3" width="75.7109375" customWidth="1"/>
    <col min="4" max="4" width="29.85546875" customWidth="1"/>
    <col min="32" max="137" width="11.42578125" style="6"/>
  </cols>
  <sheetData>
    <row r="1" spans="1:31" s="6" customFormat="1" x14ac:dyDescent="0.25"/>
    <row r="2" spans="1:31" ht="23.25" x14ac:dyDescent="0.25">
      <c r="A2" s="6"/>
      <c r="B2" s="348" t="s">
        <v>104</v>
      </c>
      <c r="C2" s="348"/>
      <c r="D2" s="348"/>
      <c r="E2" s="6"/>
      <c r="F2" s="6"/>
      <c r="G2" s="6"/>
      <c r="H2" s="6"/>
      <c r="I2" s="6"/>
      <c r="J2" s="6"/>
      <c r="K2" s="6"/>
      <c r="L2" s="6"/>
      <c r="M2" s="6"/>
      <c r="N2" s="6"/>
      <c r="O2" s="6"/>
      <c r="P2" s="6"/>
      <c r="Q2" s="6"/>
      <c r="R2" s="6"/>
      <c r="S2" s="6"/>
      <c r="T2" s="6"/>
      <c r="U2" s="6"/>
      <c r="V2" s="6"/>
      <c r="W2" s="6"/>
      <c r="X2" s="6"/>
      <c r="Y2" s="6"/>
      <c r="Z2" s="6"/>
      <c r="AA2" s="6"/>
      <c r="AB2" s="6"/>
      <c r="AC2" s="6"/>
      <c r="AD2" s="6"/>
      <c r="AE2" s="6"/>
    </row>
    <row r="3" spans="1:31" x14ac:dyDescent="0.25">
      <c r="A3" s="6"/>
      <c r="B3" s="95"/>
      <c r="C3" s="95"/>
      <c r="D3" s="95"/>
      <c r="E3" s="6"/>
      <c r="F3" s="6"/>
      <c r="G3" s="6"/>
      <c r="H3" s="6"/>
      <c r="I3" s="6"/>
      <c r="J3" s="6"/>
      <c r="K3" s="6"/>
      <c r="L3" s="6"/>
      <c r="M3" s="6"/>
      <c r="N3" s="6"/>
      <c r="O3" s="6"/>
      <c r="P3" s="6"/>
      <c r="Q3" s="6"/>
      <c r="R3" s="6"/>
      <c r="S3" s="6"/>
      <c r="T3" s="6"/>
      <c r="U3" s="6"/>
      <c r="V3" s="6"/>
      <c r="W3" s="6"/>
      <c r="X3" s="6"/>
      <c r="Y3" s="6"/>
      <c r="Z3" s="6"/>
      <c r="AA3" s="6"/>
      <c r="AB3" s="6"/>
      <c r="AC3" s="6"/>
      <c r="AD3" s="6"/>
      <c r="AE3" s="6"/>
    </row>
    <row r="4" spans="1:31" ht="23.25" x14ac:dyDescent="0.25">
      <c r="A4" s="6"/>
      <c r="B4" s="21"/>
      <c r="C4" s="106" t="s">
        <v>105</v>
      </c>
      <c r="D4" s="106" t="s">
        <v>106</v>
      </c>
      <c r="E4" s="6"/>
      <c r="F4" s="6"/>
      <c r="G4" s="6"/>
      <c r="H4" s="6"/>
      <c r="I4" s="6"/>
      <c r="J4" s="6"/>
      <c r="K4" s="6"/>
      <c r="L4" s="6"/>
      <c r="M4" s="6"/>
      <c r="N4" s="6"/>
      <c r="O4" s="6"/>
      <c r="P4" s="6"/>
      <c r="Q4" s="6"/>
      <c r="R4" s="6"/>
      <c r="S4" s="6"/>
      <c r="T4" s="6"/>
      <c r="U4" s="6"/>
      <c r="V4" s="6"/>
      <c r="W4" s="6"/>
      <c r="X4" s="6"/>
      <c r="Y4" s="6"/>
      <c r="Z4" s="6"/>
      <c r="AA4" s="6"/>
      <c r="AB4" s="6"/>
      <c r="AC4" s="6"/>
      <c r="AD4" s="6"/>
      <c r="AE4" s="6"/>
    </row>
    <row r="5" spans="1:31" ht="46.5" x14ac:dyDescent="0.25">
      <c r="A5" s="6"/>
      <c r="B5" s="107" t="s">
        <v>107</v>
      </c>
      <c r="C5" s="108" t="s">
        <v>338</v>
      </c>
      <c r="D5" s="109">
        <v>0.2</v>
      </c>
      <c r="E5" s="6"/>
      <c r="F5" s="6"/>
      <c r="G5" s="6"/>
      <c r="H5" s="6"/>
      <c r="I5" s="6"/>
      <c r="J5" s="6"/>
      <c r="K5" s="6"/>
      <c r="L5" s="6"/>
      <c r="M5" s="6"/>
      <c r="N5" s="6"/>
      <c r="O5" s="6"/>
      <c r="P5" s="6"/>
      <c r="Q5" s="6"/>
      <c r="R5" s="6"/>
      <c r="S5" s="6"/>
      <c r="T5" s="6"/>
      <c r="U5" s="6"/>
      <c r="V5" s="6"/>
      <c r="W5" s="6"/>
      <c r="X5" s="6"/>
      <c r="Y5" s="6"/>
      <c r="Z5" s="6"/>
      <c r="AA5" s="6"/>
      <c r="AB5" s="6"/>
      <c r="AC5" s="6"/>
      <c r="AD5" s="6"/>
      <c r="AE5" s="6"/>
    </row>
    <row r="6" spans="1:31" ht="46.5" x14ac:dyDescent="0.25">
      <c r="A6" s="6"/>
      <c r="B6" s="110" t="s">
        <v>108</v>
      </c>
      <c r="C6" s="111" t="s">
        <v>109</v>
      </c>
      <c r="D6" s="112">
        <v>0.4</v>
      </c>
      <c r="E6" s="6"/>
      <c r="F6" s="6"/>
      <c r="G6" s="6"/>
      <c r="H6" s="6"/>
      <c r="I6" s="6"/>
      <c r="J6" s="6"/>
      <c r="K6" s="6"/>
      <c r="L6" s="6"/>
      <c r="M6" s="6"/>
      <c r="N6" s="6"/>
      <c r="O6" s="6"/>
      <c r="P6" s="6"/>
      <c r="Q6" s="6"/>
      <c r="R6" s="6"/>
      <c r="S6" s="6"/>
      <c r="T6" s="6"/>
      <c r="U6" s="6"/>
      <c r="V6" s="6"/>
      <c r="W6" s="6"/>
      <c r="X6" s="6"/>
      <c r="Y6" s="6"/>
      <c r="Z6" s="6"/>
      <c r="AA6" s="6"/>
      <c r="AB6" s="6"/>
      <c r="AC6" s="6"/>
      <c r="AD6" s="6"/>
      <c r="AE6" s="6"/>
    </row>
    <row r="7" spans="1:31" ht="46.5" x14ac:dyDescent="0.25">
      <c r="A7" s="6"/>
      <c r="B7" s="113" t="s">
        <v>110</v>
      </c>
      <c r="C7" s="111" t="s">
        <v>111</v>
      </c>
      <c r="D7" s="112">
        <v>0.6</v>
      </c>
      <c r="E7" s="6"/>
      <c r="F7" s="6"/>
      <c r="G7" s="6"/>
      <c r="H7" s="6"/>
      <c r="I7" s="6"/>
      <c r="J7" s="6"/>
      <c r="K7" s="6"/>
      <c r="L7" s="6"/>
      <c r="M7" s="6"/>
      <c r="N7" s="6"/>
      <c r="O7" s="6"/>
      <c r="P7" s="6"/>
      <c r="Q7" s="6"/>
      <c r="R7" s="6"/>
      <c r="S7" s="6"/>
      <c r="T7" s="6"/>
      <c r="U7" s="6"/>
      <c r="V7" s="6"/>
      <c r="W7" s="6"/>
      <c r="X7" s="6"/>
      <c r="Y7" s="6"/>
      <c r="Z7" s="6"/>
      <c r="AA7" s="6"/>
      <c r="AB7" s="6"/>
      <c r="AC7" s="6"/>
      <c r="AD7" s="6"/>
      <c r="AE7" s="6"/>
    </row>
    <row r="8" spans="1:31" ht="69.75" x14ac:dyDescent="0.25">
      <c r="A8" s="6"/>
      <c r="B8" s="114" t="s">
        <v>112</v>
      </c>
      <c r="C8" s="111" t="s">
        <v>113</v>
      </c>
      <c r="D8" s="112">
        <v>0.8</v>
      </c>
      <c r="E8" s="6"/>
      <c r="F8" s="6"/>
      <c r="G8" s="6"/>
      <c r="H8" s="6"/>
      <c r="I8" s="6"/>
      <c r="J8" s="6"/>
      <c r="K8" s="6"/>
      <c r="L8" s="6"/>
      <c r="M8" s="6"/>
      <c r="N8" s="6"/>
      <c r="O8" s="6"/>
      <c r="P8" s="6"/>
      <c r="Q8" s="6"/>
      <c r="R8" s="6"/>
      <c r="S8" s="6"/>
      <c r="T8" s="6"/>
      <c r="U8" s="6"/>
      <c r="V8" s="6"/>
      <c r="W8" s="6"/>
      <c r="X8" s="6"/>
      <c r="Y8" s="6"/>
      <c r="Z8" s="6"/>
      <c r="AA8" s="6"/>
      <c r="AB8" s="6"/>
      <c r="AC8" s="6"/>
      <c r="AD8" s="6"/>
      <c r="AE8" s="6"/>
    </row>
    <row r="9" spans="1:31" ht="46.5" x14ac:dyDescent="0.25">
      <c r="A9" s="6"/>
      <c r="B9" s="115" t="s">
        <v>114</v>
      </c>
      <c r="C9" s="111" t="s">
        <v>115</v>
      </c>
      <c r="D9" s="112">
        <v>1</v>
      </c>
      <c r="E9" s="6"/>
      <c r="F9" s="6"/>
      <c r="G9" s="6"/>
      <c r="H9" s="6"/>
      <c r="I9" s="6"/>
      <c r="J9" s="6"/>
      <c r="K9" s="6"/>
      <c r="L9" s="6"/>
      <c r="M9" s="6"/>
      <c r="N9" s="6"/>
      <c r="O9" s="6"/>
      <c r="P9" s="6"/>
      <c r="Q9" s="6"/>
      <c r="R9" s="6"/>
      <c r="S9" s="6"/>
      <c r="T9" s="6"/>
      <c r="U9" s="6"/>
      <c r="V9" s="6"/>
      <c r="W9" s="6"/>
      <c r="X9" s="6"/>
      <c r="Y9" s="6"/>
      <c r="Z9" s="6"/>
      <c r="AA9" s="6"/>
      <c r="AB9" s="6"/>
      <c r="AC9" s="6"/>
      <c r="AD9" s="6"/>
      <c r="AE9" s="6"/>
    </row>
    <row r="10" spans="1:31" x14ac:dyDescent="0.25">
      <c r="A10" s="6"/>
      <c r="B10" s="22"/>
      <c r="C10" s="22"/>
      <c r="D10" s="22"/>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6.5" x14ac:dyDescent="0.25">
      <c r="A11" s="6"/>
      <c r="B11" s="23"/>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x14ac:dyDescent="0.25">
      <c r="A12" s="6"/>
      <c r="B12" s="22"/>
      <c r="C12" s="22"/>
      <c r="D12" s="22"/>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x14ac:dyDescent="0.25">
      <c r="A13" s="6"/>
      <c r="B13" s="22"/>
      <c r="C13" s="22"/>
      <c r="D13" s="22"/>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x14ac:dyDescent="0.25">
      <c r="A14" s="6"/>
      <c r="B14" s="22"/>
      <c r="C14" s="22"/>
      <c r="D14" s="22"/>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x14ac:dyDescent="0.25">
      <c r="A15" s="6"/>
      <c r="B15" s="22"/>
      <c r="C15" s="22"/>
      <c r="D15" s="22"/>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x14ac:dyDescent="0.25">
      <c r="A16" s="6"/>
      <c r="B16" s="22"/>
      <c r="C16" s="22"/>
      <c r="D16" s="22"/>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x14ac:dyDescent="0.25">
      <c r="A17" s="6"/>
      <c r="B17" s="22"/>
      <c r="C17" s="22"/>
      <c r="D17" s="22"/>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x14ac:dyDescent="0.25">
      <c r="A18" s="6"/>
      <c r="B18" s="22"/>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x14ac:dyDescent="0.25">
      <c r="A19" s="6"/>
      <c r="B19" s="22"/>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s="6" customFormat="1" x14ac:dyDescent="0.25"/>
    <row r="35" spans="1:31" s="6" customFormat="1" x14ac:dyDescent="0.25"/>
    <row r="36" spans="1:31" s="6" customFormat="1" x14ac:dyDescent="0.25"/>
    <row r="37" spans="1:31" s="6" customFormat="1" x14ac:dyDescent="0.25"/>
    <row r="38" spans="1:31" s="6" customFormat="1" x14ac:dyDescent="0.25"/>
    <row r="39" spans="1:31" s="6" customFormat="1" x14ac:dyDescent="0.25"/>
    <row r="40" spans="1:31" s="6" customFormat="1" x14ac:dyDescent="0.25"/>
    <row r="41" spans="1:31" s="6" customFormat="1" x14ac:dyDescent="0.25"/>
    <row r="42" spans="1:31" s="6" customFormat="1" x14ac:dyDescent="0.25"/>
    <row r="43" spans="1:31" s="6" customFormat="1" x14ac:dyDescent="0.25"/>
    <row r="44" spans="1:31" s="6" customFormat="1" x14ac:dyDescent="0.25"/>
    <row r="45" spans="1:31" s="6" customFormat="1" x14ac:dyDescent="0.25"/>
    <row r="46" spans="1:31" s="6" customFormat="1" x14ac:dyDescent="0.25"/>
    <row r="47" spans="1:31" s="6" customFormat="1" x14ac:dyDescent="0.25"/>
    <row r="48" spans="1:31"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row r="197" s="6" customFormat="1" x14ac:dyDescent="0.25"/>
    <row r="198" s="6" customFormat="1" x14ac:dyDescent="0.25"/>
    <row r="199" s="6" customFormat="1" x14ac:dyDescent="0.25"/>
    <row r="200" s="6" customFormat="1" x14ac:dyDescent="0.25"/>
    <row r="201" s="6" customFormat="1" x14ac:dyDescent="0.25"/>
    <row r="202" s="6" customFormat="1" x14ac:dyDescent="0.25"/>
    <row r="203" s="6" customFormat="1" x14ac:dyDescent="0.25"/>
    <row r="204" s="6" customFormat="1" x14ac:dyDescent="0.25"/>
    <row r="205" s="6" customFormat="1" x14ac:dyDescent="0.25"/>
    <row r="206" s="6" customFormat="1" x14ac:dyDescent="0.25"/>
    <row r="207" s="6" customFormat="1" x14ac:dyDescent="0.25"/>
    <row r="208" s="6" customFormat="1" x14ac:dyDescent="0.25"/>
    <row r="209" s="6" customFormat="1" x14ac:dyDescent="0.25"/>
    <row r="210" s="6" customFormat="1" x14ac:dyDescent="0.25"/>
    <row r="211" s="6" customFormat="1" x14ac:dyDescent="0.25"/>
    <row r="212" s="6" customFormat="1" x14ac:dyDescent="0.25"/>
    <row r="213" s="6" customFormat="1" x14ac:dyDescent="0.25"/>
    <row r="214" s="6" customFormat="1" x14ac:dyDescent="0.25"/>
    <row r="215" s="6" customFormat="1" x14ac:dyDescent="0.25"/>
    <row r="216" s="6" customFormat="1" x14ac:dyDescent="0.25"/>
    <row r="217" s="6" customFormat="1" x14ac:dyDescent="0.25"/>
    <row r="218" s="6" customFormat="1" x14ac:dyDescent="0.25"/>
    <row r="219" s="6" customFormat="1" x14ac:dyDescent="0.25"/>
    <row r="220" s="6" customFormat="1" x14ac:dyDescent="0.25"/>
    <row r="221" s="6" customFormat="1" x14ac:dyDescent="0.25"/>
    <row r="222" s="6" customFormat="1" x14ac:dyDescent="0.25"/>
    <row r="223" s="6" customFormat="1" x14ac:dyDescent="0.25"/>
    <row r="224" s="6" customFormat="1" x14ac:dyDescent="0.25"/>
    <row r="225" s="6" customFormat="1" x14ac:dyDescent="0.25"/>
    <row r="226" s="6" customFormat="1" x14ac:dyDescent="0.25"/>
    <row r="227" s="6" customFormat="1" x14ac:dyDescent="0.25"/>
    <row r="228" s="6" customFormat="1" x14ac:dyDescent="0.25"/>
    <row r="229" s="6" customFormat="1" x14ac:dyDescent="0.25"/>
    <row r="230" s="6" customFormat="1" x14ac:dyDescent="0.25"/>
    <row r="231" s="6" customFormat="1" x14ac:dyDescent="0.25"/>
    <row r="232" s="6" customFormat="1" x14ac:dyDescent="0.25"/>
    <row r="233" s="6" customFormat="1" x14ac:dyDescent="0.25"/>
    <row r="234" s="6" customFormat="1" x14ac:dyDescent="0.25"/>
    <row r="235" s="6" customFormat="1" x14ac:dyDescent="0.25"/>
    <row r="236" s="6" customFormat="1" x14ac:dyDescent="0.25"/>
    <row r="237" s="6" customFormat="1" x14ac:dyDescent="0.25"/>
    <row r="238" s="6" customFormat="1" x14ac:dyDescent="0.25"/>
    <row r="239" s="6" customFormat="1" x14ac:dyDescent="0.25"/>
    <row r="240" s="6" customFormat="1" x14ac:dyDescent="0.25"/>
    <row r="241" s="6" customFormat="1" x14ac:dyDescent="0.25"/>
    <row r="242" s="6" customFormat="1" x14ac:dyDescent="0.25"/>
    <row r="243" s="6" customFormat="1" x14ac:dyDescent="0.25"/>
    <row r="244" s="6" customFormat="1" x14ac:dyDescent="0.25"/>
    <row r="245" s="6" customFormat="1" x14ac:dyDescent="0.25"/>
    <row r="246" s="6" customFormat="1" x14ac:dyDescent="0.25"/>
    <row r="247" s="6" customFormat="1" x14ac:dyDescent="0.25"/>
    <row r="248" s="6" customFormat="1" x14ac:dyDescent="0.25"/>
    <row r="249" s="6" customFormat="1" x14ac:dyDescent="0.25"/>
    <row r="250" s="6" customFormat="1" x14ac:dyDescent="0.25"/>
    <row r="251" s="6" customFormat="1" x14ac:dyDescent="0.25"/>
    <row r="252" s="6" customFormat="1" x14ac:dyDescent="0.25"/>
    <row r="253" s="6" customFormat="1" x14ac:dyDescent="0.25"/>
    <row r="254" s="6" customFormat="1" x14ac:dyDescent="0.25"/>
    <row r="255" s="6" customFormat="1" x14ac:dyDescent="0.25"/>
    <row r="256" s="6" customFormat="1" x14ac:dyDescent="0.25"/>
    <row r="257" s="6" customFormat="1" x14ac:dyDescent="0.25"/>
    <row r="258" s="6" customFormat="1" x14ac:dyDescent="0.25"/>
    <row r="259" s="6" customFormat="1" x14ac:dyDescent="0.25"/>
    <row r="260" s="6" customFormat="1" x14ac:dyDescent="0.25"/>
    <row r="261" s="6" customFormat="1" x14ac:dyDescent="0.25"/>
    <row r="262" s="6" customFormat="1" x14ac:dyDescent="0.25"/>
    <row r="263" s="6" customFormat="1" x14ac:dyDescent="0.25"/>
    <row r="264" s="6" customFormat="1" x14ac:dyDescent="0.25"/>
    <row r="265" s="6" customFormat="1" x14ac:dyDescent="0.25"/>
    <row r="266" s="6" customFormat="1" x14ac:dyDescent="0.25"/>
    <row r="267" s="6" customFormat="1" x14ac:dyDescent="0.25"/>
    <row r="268" s="6" customFormat="1" x14ac:dyDescent="0.25"/>
    <row r="269" s="6" customFormat="1" x14ac:dyDescent="0.25"/>
    <row r="270" s="6" customFormat="1" x14ac:dyDescent="0.25"/>
    <row r="271" s="6" customFormat="1" x14ac:dyDescent="0.25"/>
    <row r="272"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6" customFormat="1" x14ac:dyDescent="0.25"/>
    <row r="482" s="6" customFormat="1" x14ac:dyDescent="0.25"/>
    <row r="483" s="6" customFormat="1" x14ac:dyDescent="0.25"/>
    <row r="484" s="6" customFormat="1" x14ac:dyDescent="0.25"/>
    <row r="485" s="6" customFormat="1" x14ac:dyDescent="0.25"/>
    <row r="486" s="6" customFormat="1" x14ac:dyDescent="0.25"/>
    <row r="487" s="6" customFormat="1" x14ac:dyDescent="0.25"/>
    <row r="488" s="6" customFormat="1" x14ac:dyDescent="0.25"/>
    <row r="489" s="6" customFormat="1" x14ac:dyDescent="0.25"/>
    <row r="490" s="6" customFormat="1" x14ac:dyDescent="0.25"/>
    <row r="491" s="6" customFormat="1" x14ac:dyDescent="0.25"/>
    <row r="492" s="6" customFormat="1" x14ac:dyDescent="0.25"/>
    <row r="493" s="6" customFormat="1" x14ac:dyDescent="0.25"/>
    <row r="494" s="6" customFormat="1" x14ac:dyDescent="0.25"/>
    <row r="495" s="6" customFormat="1" x14ac:dyDescent="0.25"/>
    <row r="496" s="6" customFormat="1" x14ac:dyDescent="0.25"/>
    <row r="497" s="6" customFormat="1" x14ac:dyDescent="0.25"/>
    <row r="498" s="6" customFormat="1" x14ac:dyDescent="0.25"/>
    <row r="499" s="6" customFormat="1" x14ac:dyDescent="0.25"/>
    <row r="500" s="6" customFormat="1" x14ac:dyDescent="0.25"/>
    <row r="501" s="6" customFormat="1" x14ac:dyDescent="0.25"/>
    <row r="502" s="6" customFormat="1" x14ac:dyDescent="0.25"/>
    <row r="503" s="6" customFormat="1" x14ac:dyDescent="0.25"/>
    <row r="504" s="6" customFormat="1" x14ac:dyDescent="0.25"/>
    <row r="505" s="6" customFormat="1" x14ac:dyDescent="0.25"/>
    <row r="506" s="6" customFormat="1" x14ac:dyDescent="0.25"/>
    <row r="507" s="6" customFormat="1" x14ac:dyDescent="0.25"/>
    <row r="508" s="6" customFormat="1" x14ac:dyDescent="0.25"/>
    <row r="509" s="6" customFormat="1" x14ac:dyDescent="0.25"/>
    <row r="510" s="6" customFormat="1" x14ac:dyDescent="0.25"/>
    <row r="511" s="6" customFormat="1" x14ac:dyDescent="0.25"/>
    <row r="512" s="6" customFormat="1" x14ac:dyDescent="0.25"/>
    <row r="513" s="6" customFormat="1" x14ac:dyDescent="0.25"/>
    <row r="514" s="6" customFormat="1" x14ac:dyDescent="0.25"/>
    <row r="515" s="6" customFormat="1" x14ac:dyDescent="0.25"/>
    <row r="516" s="6" customFormat="1" x14ac:dyDescent="0.25"/>
    <row r="517" s="6" customFormat="1" x14ac:dyDescent="0.25"/>
    <row r="518" s="6" customFormat="1" x14ac:dyDescent="0.25"/>
    <row r="519" s="6" customFormat="1" x14ac:dyDescent="0.25"/>
    <row r="520" s="6" customFormat="1" x14ac:dyDescent="0.25"/>
    <row r="521" s="6" customFormat="1" x14ac:dyDescent="0.25"/>
    <row r="522" s="6" customFormat="1" x14ac:dyDescent="0.25"/>
    <row r="523" s="6" customFormat="1" x14ac:dyDescent="0.25"/>
    <row r="524" s="6" customFormat="1" x14ac:dyDescent="0.25"/>
    <row r="525" s="6" customFormat="1" x14ac:dyDescent="0.25"/>
    <row r="526" s="6" customFormat="1" x14ac:dyDescent="0.25"/>
    <row r="527" s="6" customFormat="1" x14ac:dyDescent="0.25"/>
    <row r="528" s="6" customFormat="1" x14ac:dyDescent="0.25"/>
    <row r="529" s="6" customFormat="1" x14ac:dyDescent="0.25"/>
    <row r="530" s="6" customFormat="1" x14ac:dyDescent="0.25"/>
    <row r="531" s="6" customFormat="1" x14ac:dyDescent="0.25"/>
    <row r="532" s="6" customFormat="1" x14ac:dyDescent="0.25"/>
    <row r="533" s="6" customFormat="1" x14ac:dyDescent="0.25"/>
    <row r="534" s="6" customFormat="1" x14ac:dyDescent="0.25"/>
    <row r="535" s="6" customFormat="1" x14ac:dyDescent="0.25"/>
    <row r="536" s="6" customFormat="1" x14ac:dyDescent="0.25"/>
    <row r="537" s="6" customFormat="1" x14ac:dyDescent="0.25"/>
    <row r="538" s="6" customFormat="1" x14ac:dyDescent="0.25"/>
    <row r="539" s="6" customFormat="1" x14ac:dyDescent="0.25"/>
    <row r="540" s="6" customFormat="1" x14ac:dyDescent="0.25"/>
    <row r="541" s="6" customFormat="1" x14ac:dyDescent="0.25"/>
    <row r="542" s="6" customFormat="1" x14ac:dyDescent="0.25"/>
    <row r="543" s="6" customFormat="1" x14ac:dyDescent="0.25"/>
    <row r="544" s="6" customFormat="1" x14ac:dyDescent="0.25"/>
    <row r="545" s="6" customFormat="1" x14ac:dyDescent="0.25"/>
    <row r="546" s="6" customFormat="1" x14ac:dyDescent="0.25"/>
    <row r="547" s="6" customFormat="1" x14ac:dyDescent="0.25"/>
    <row r="548" s="6" customFormat="1" x14ac:dyDescent="0.25"/>
    <row r="549" s="6" customFormat="1" x14ac:dyDescent="0.25"/>
    <row r="550" s="6" customFormat="1" x14ac:dyDescent="0.25"/>
    <row r="551" s="6" customFormat="1" x14ac:dyDescent="0.25"/>
    <row r="552" s="6" customFormat="1" x14ac:dyDescent="0.25"/>
    <row r="553" s="6" customFormat="1" x14ac:dyDescent="0.25"/>
    <row r="554" s="6" customFormat="1" x14ac:dyDescent="0.25"/>
    <row r="555" s="6" customFormat="1" x14ac:dyDescent="0.25"/>
    <row r="556" s="6" customFormat="1" x14ac:dyDescent="0.25"/>
    <row r="557" s="6" customFormat="1" x14ac:dyDescent="0.25"/>
    <row r="558" s="6" customFormat="1" x14ac:dyDescent="0.25"/>
    <row r="559" s="6" customFormat="1" x14ac:dyDescent="0.25"/>
    <row r="560" s="6" customFormat="1" x14ac:dyDescent="0.25"/>
    <row r="561" s="6" customFormat="1" x14ac:dyDescent="0.25"/>
    <row r="562" s="6" customFormat="1" x14ac:dyDescent="0.25"/>
    <row r="563" s="6" customFormat="1" x14ac:dyDescent="0.25"/>
    <row r="564" s="6" customFormat="1" x14ac:dyDescent="0.25"/>
    <row r="565" s="6" customFormat="1" x14ac:dyDescent="0.25"/>
    <row r="566" s="6" customFormat="1" x14ac:dyDescent="0.25"/>
    <row r="567" s="6" customFormat="1" x14ac:dyDescent="0.25"/>
    <row r="568" s="6" customFormat="1" x14ac:dyDescent="0.25"/>
    <row r="569" s="6" customFormat="1" x14ac:dyDescent="0.25"/>
    <row r="570" s="6" customFormat="1" x14ac:dyDescent="0.25"/>
    <row r="571" s="6" customFormat="1" x14ac:dyDescent="0.25"/>
    <row r="572" s="6" customFormat="1" x14ac:dyDescent="0.25"/>
    <row r="573" s="6" customFormat="1" x14ac:dyDescent="0.25"/>
    <row r="574" s="6" customFormat="1" x14ac:dyDescent="0.25"/>
    <row r="575" s="6" customFormat="1" x14ac:dyDescent="0.25"/>
    <row r="576" s="6" customFormat="1" x14ac:dyDescent="0.25"/>
    <row r="577" s="6" customFormat="1" x14ac:dyDescent="0.25"/>
    <row r="578" s="6" customFormat="1" x14ac:dyDescent="0.25"/>
    <row r="579" s="6" customFormat="1" x14ac:dyDescent="0.25"/>
    <row r="580" s="6" customFormat="1" x14ac:dyDescent="0.25"/>
    <row r="581" s="6" customFormat="1" x14ac:dyDescent="0.25"/>
    <row r="582" s="6" customFormat="1" x14ac:dyDescent="0.25"/>
    <row r="583" s="6" customFormat="1" x14ac:dyDescent="0.25"/>
    <row r="584" s="6" customFormat="1" x14ac:dyDescent="0.25"/>
    <row r="585" s="6" customFormat="1" x14ac:dyDescent="0.25"/>
    <row r="586" s="6" customFormat="1" x14ac:dyDescent="0.25"/>
    <row r="587" s="6" customFormat="1" x14ac:dyDescent="0.25"/>
    <row r="588" s="6" customFormat="1" x14ac:dyDescent="0.25"/>
    <row r="589" s="6" customFormat="1" x14ac:dyDescent="0.25"/>
    <row r="590" s="6" customFormat="1" x14ac:dyDescent="0.25"/>
    <row r="591" s="6" customFormat="1" x14ac:dyDescent="0.25"/>
    <row r="592" s="6" customFormat="1" x14ac:dyDescent="0.25"/>
    <row r="593" s="6" customFormat="1" x14ac:dyDescent="0.25"/>
    <row r="594" s="6" customFormat="1" x14ac:dyDescent="0.25"/>
    <row r="595" s="6" customFormat="1" x14ac:dyDescent="0.25"/>
    <row r="596" s="6" customFormat="1" x14ac:dyDescent="0.25"/>
    <row r="597" s="6" customFormat="1" x14ac:dyDescent="0.25"/>
    <row r="598" s="6" customFormat="1" x14ac:dyDescent="0.25"/>
    <row r="599" s="6" customFormat="1" x14ac:dyDescent="0.25"/>
    <row r="600" s="6" customFormat="1" x14ac:dyDescent="0.25"/>
    <row r="601" s="6" customFormat="1" x14ac:dyDescent="0.25"/>
    <row r="602" s="6" customFormat="1" x14ac:dyDescent="0.25"/>
    <row r="603" s="6" customFormat="1" x14ac:dyDescent="0.25"/>
    <row r="604" s="6" customFormat="1" x14ac:dyDescent="0.25"/>
    <row r="605" s="6" customFormat="1" x14ac:dyDescent="0.25"/>
    <row r="606" s="6" customFormat="1" x14ac:dyDescent="0.25"/>
    <row r="607" s="6" customFormat="1" x14ac:dyDescent="0.25"/>
    <row r="608" s="6" customFormat="1" x14ac:dyDescent="0.25"/>
    <row r="609" s="6" customFormat="1" x14ac:dyDescent="0.25"/>
    <row r="610" s="6" customFormat="1" x14ac:dyDescent="0.25"/>
    <row r="611" s="6" customFormat="1" x14ac:dyDescent="0.25"/>
    <row r="612" s="6" customFormat="1" x14ac:dyDescent="0.25"/>
    <row r="613" s="6" customFormat="1" x14ac:dyDescent="0.25"/>
    <row r="614" s="6" customFormat="1" x14ac:dyDescent="0.25"/>
    <row r="615" s="6" customFormat="1" x14ac:dyDescent="0.25"/>
    <row r="616" s="6" customFormat="1" x14ac:dyDescent="0.25"/>
    <row r="617" s="6" customFormat="1" x14ac:dyDescent="0.25"/>
    <row r="618" s="6" customFormat="1" x14ac:dyDescent="0.25"/>
    <row r="619" s="6" customFormat="1" x14ac:dyDescent="0.25"/>
    <row r="620" s="6" customFormat="1" x14ac:dyDescent="0.25"/>
    <row r="621" s="6" customFormat="1" x14ac:dyDescent="0.25"/>
    <row r="622" s="6" customFormat="1" x14ac:dyDescent="0.25"/>
    <row r="623" s="6" customFormat="1" x14ac:dyDescent="0.25"/>
    <row r="624" s="6" customFormat="1" x14ac:dyDescent="0.25"/>
    <row r="625" s="6" customFormat="1" x14ac:dyDescent="0.25"/>
    <row r="626" s="6" customFormat="1" x14ac:dyDescent="0.25"/>
    <row r="627" s="6" customFormat="1" x14ac:dyDescent="0.25"/>
    <row r="628" s="6" customFormat="1" x14ac:dyDescent="0.25"/>
    <row r="629" s="6" customFormat="1" x14ac:dyDescent="0.25"/>
    <row r="630" s="6" customFormat="1" x14ac:dyDescent="0.25"/>
    <row r="631" s="6" customFormat="1" x14ac:dyDescent="0.25"/>
    <row r="632" s="6" customFormat="1" x14ac:dyDescent="0.25"/>
    <row r="633" s="6" customFormat="1" x14ac:dyDescent="0.25"/>
    <row r="634" s="6" customFormat="1" x14ac:dyDescent="0.25"/>
    <row r="635" s="6" customFormat="1" x14ac:dyDescent="0.25"/>
    <row r="636" s="6" customFormat="1" x14ac:dyDescent="0.25"/>
    <row r="637" s="6" customFormat="1" x14ac:dyDescent="0.25"/>
    <row r="638" s="6" customFormat="1" x14ac:dyDescent="0.25"/>
    <row r="639" s="6" customFormat="1" x14ac:dyDescent="0.25"/>
    <row r="640" s="6" customFormat="1" x14ac:dyDescent="0.25"/>
    <row r="641" s="6" customFormat="1" x14ac:dyDescent="0.25"/>
    <row r="642" s="6" customFormat="1" x14ac:dyDescent="0.25"/>
    <row r="643" s="6" customFormat="1" x14ac:dyDescent="0.25"/>
    <row r="644" s="6" customFormat="1" x14ac:dyDescent="0.25"/>
    <row r="645" s="6" customFormat="1" x14ac:dyDescent="0.25"/>
    <row r="646" s="6" customFormat="1" x14ac:dyDescent="0.25"/>
    <row r="647" s="6" customFormat="1" x14ac:dyDescent="0.25"/>
    <row r="648" s="6" customFormat="1" x14ac:dyDescent="0.25"/>
    <row r="649" s="6" customFormat="1" x14ac:dyDescent="0.25"/>
    <row r="650" s="6" customFormat="1" x14ac:dyDescent="0.25"/>
    <row r="651" s="6" customFormat="1" x14ac:dyDescent="0.25"/>
    <row r="652" s="6" customFormat="1" x14ac:dyDescent="0.25"/>
    <row r="653" s="6" customFormat="1" x14ac:dyDescent="0.25"/>
    <row r="654" s="6" customFormat="1" x14ac:dyDescent="0.25"/>
    <row r="655" s="6" customFormat="1" x14ac:dyDescent="0.25"/>
    <row r="656" s="6" customFormat="1" x14ac:dyDescent="0.25"/>
    <row r="657" s="6" customFormat="1" x14ac:dyDescent="0.25"/>
    <row r="658" s="6" customFormat="1" x14ac:dyDescent="0.25"/>
    <row r="659" s="6" customFormat="1" x14ac:dyDescent="0.25"/>
    <row r="660" s="6" customFormat="1" x14ac:dyDescent="0.25"/>
    <row r="661" s="6" customFormat="1" x14ac:dyDescent="0.25"/>
    <row r="662" s="6" customFormat="1" x14ac:dyDescent="0.25"/>
    <row r="663" s="6" customFormat="1" x14ac:dyDescent="0.25"/>
    <row r="664" s="6" customFormat="1" x14ac:dyDescent="0.25"/>
    <row r="665" s="6" customFormat="1" x14ac:dyDescent="0.25"/>
    <row r="666" s="6" customFormat="1" x14ac:dyDescent="0.25"/>
    <row r="667" s="6" customFormat="1" x14ac:dyDescent="0.25"/>
    <row r="668" s="6" customFormat="1" x14ac:dyDescent="0.25"/>
    <row r="669" s="6" customFormat="1" x14ac:dyDescent="0.25"/>
    <row r="670" s="6" customFormat="1" x14ac:dyDescent="0.25"/>
    <row r="671" s="6" customFormat="1" x14ac:dyDescent="0.25"/>
    <row r="672" s="6" customFormat="1" x14ac:dyDescent="0.25"/>
    <row r="673" s="6" customFormat="1" x14ac:dyDescent="0.25"/>
    <row r="674" s="6" customFormat="1" x14ac:dyDescent="0.25"/>
    <row r="675" s="6" customFormat="1" x14ac:dyDescent="0.25"/>
    <row r="676" s="6" customFormat="1" x14ac:dyDescent="0.25"/>
    <row r="677" s="6" customFormat="1" x14ac:dyDescent="0.25"/>
    <row r="678" s="6" customFormat="1" x14ac:dyDescent="0.25"/>
    <row r="679" s="6" customFormat="1" x14ac:dyDescent="0.25"/>
    <row r="680" s="6" customFormat="1" x14ac:dyDescent="0.25"/>
    <row r="681" s="6" customFormat="1" x14ac:dyDescent="0.25"/>
    <row r="682" s="6" customFormat="1" x14ac:dyDescent="0.25"/>
    <row r="683" s="6" customFormat="1" x14ac:dyDescent="0.25"/>
    <row r="684" s="6" customFormat="1" x14ac:dyDescent="0.25"/>
    <row r="685" s="6" customFormat="1" x14ac:dyDescent="0.25"/>
    <row r="686" s="6" customFormat="1" x14ac:dyDescent="0.25"/>
    <row r="687" s="6" customFormat="1" x14ac:dyDescent="0.25"/>
    <row r="688" s="6" customFormat="1" x14ac:dyDescent="0.25"/>
    <row r="689" s="6" customFormat="1" x14ac:dyDescent="0.25"/>
    <row r="690" s="6" customFormat="1" x14ac:dyDescent="0.25"/>
    <row r="691" s="6" customFormat="1" x14ac:dyDescent="0.25"/>
    <row r="692" s="6" customFormat="1" x14ac:dyDescent="0.25"/>
    <row r="693" s="6" customFormat="1" x14ac:dyDescent="0.25"/>
    <row r="694" s="6" customFormat="1" x14ac:dyDescent="0.25"/>
    <row r="695" s="6" customFormat="1" x14ac:dyDescent="0.25"/>
    <row r="696" s="6" customFormat="1" x14ac:dyDescent="0.25"/>
    <row r="697" s="6" customFormat="1" x14ac:dyDescent="0.25"/>
    <row r="698" s="6" customFormat="1" x14ac:dyDescent="0.25"/>
    <row r="699" s="6" customFormat="1" x14ac:dyDescent="0.25"/>
    <row r="700" s="6" customFormat="1" x14ac:dyDescent="0.25"/>
    <row r="701" s="6" customFormat="1" x14ac:dyDescent="0.25"/>
    <row r="702" s="6" customFormat="1" x14ac:dyDescent="0.25"/>
    <row r="703" s="6" customFormat="1" x14ac:dyDescent="0.25"/>
    <row r="704" s="6" customFormat="1" x14ac:dyDescent="0.25"/>
    <row r="705" s="6" customFormat="1" x14ac:dyDescent="0.25"/>
    <row r="706" s="6" customFormat="1" x14ac:dyDescent="0.25"/>
    <row r="707" s="6" customFormat="1" x14ac:dyDescent="0.25"/>
    <row r="708" s="6" customFormat="1" x14ac:dyDescent="0.25"/>
    <row r="709" s="6" customFormat="1" x14ac:dyDescent="0.25"/>
    <row r="710" s="6" customFormat="1" x14ac:dyDescent="0.25"/>
    <row r="711" s="6" customFormat="1" x14ac:dyDescent="0.25"/>
    <row r="712" s="6" customFormat="1" x14ac:dyDescent="0.25"/>
    <row r="713" s="6" customFormat="1" x14ac:dyDescent="0.25"/>
    <row r="714" s="6" customFormat="1" x14ac:dyDescent="0.25"/>
    <row r="715" s="6" customFormat="1" x14ac:dyDescent="0.25"/>
    <row r="716" s="6" customFormat="1" x14ac:dyDescent="0.25"/>
    <row r="717" s="6" customFormat="1" x14ac:dyDescent="0.25"/>
    <row r="718" s="6" customFormat="1" x14ac:dyDescent="0.25"/>
    <row r="719" s="6" customFormat="1" x14ac:dyDescent="0.25"/>
    <row r="720" s="6" customFormat="1" x14ac:dyDescent="0.25"/>
    <row r="721" s="6" customFormat="1" x14ac:dyDescent="0.25"/>
    <row r="722" s="6" customFormat="1" x14ac:dyDescent="0.25"/>
    <row r="723" s="6" customFormat="1" x14ac:dyDescent="0.25"/>
    <row r="724" s="6" customFormat="1" x14ac:dyDescent="0.25"/>
    <row r="725" s="6" customFormat="1" x14ac:dyDescent="0.25"/>
    <row r="726" s="6" customFormat="1" x14ac:dyDescent="0.25"/>
    <row r="727" s="6" customFormat="1" x14ac:dyDescent="0.25"/>
    <row r="728" s="6" customFormat="1" x14ac:dyDescent="0.25"/>
    <row r="729" s="6" customFormat="1" x14ac:dyDescent="0.25"/>
    <row r="730" s="6" customFormat="1" x14ac:dyDescent="0.25"/>
    <row r="731" s="6" customFormat="1" x14ac:dyDescent="0.25"/>
    <row r="732" s="6" customFormat="1" x14ac:dyDescent="0.25"/>
    <row r="733" s="6" customFormat="1" x14ac:dyDescent="0.25"/>
    <row r="734" s="6" customFormat="1" x14ac:dyDescent="0.25"/>
    <row r="735" s="6"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zoomScale="67" zoomScaleNormal="67" workbookViewId="0">
      <selection activeCell="T10" sqref="T10:T71"/>
    </sheetView>
  </sheetViews>
  <sheetFormatPr baseColWidth="10" defaultColWidth="10.7109375" defaultRowHeight="15" x14ac:dyDescent="0.25"/>
  <cols>
    <col min="2" max="2" width="40.42578125" customWidth="1"/>
    <col min="3" max="3" width="74.85546875" hidden="1" customWidth="1"/>
    <col min="4" max="4" width="147.85546875" customWidth="1"/>
    <col min="5" max="5" width="26.140625" style="116" customWidth="1"/>
    <col min="11" max="258" width="11.42578125" style="6"/>
  </cols>
  <sheetData>
    <row r="1" spans="1:10" s="6" customFormat="1" x14ac:dyDescent="0.25">
      <c r="E1" s="121"/>
    </row>
    <row r="2" spans="1:10" ht="33.75" x14ac:dyDescent="0.25">
      <c r="A2" s="6"/>
      <c r="B2" s="349" t="s">
        <v>116</v>
      </c>
      <c r="C2" s="349"/>
      <c r="D2" s="349"/>
      <c r="E2" s="349"/>
      <c r="F2" s="6"/>
      <c r="G2" s="6"/>
      <c r="H2" s="6"/>
      <c r="I2" s="6"/>
      <c r="J2" s="6"/>
    </row>
    <row r="3" spans="1:10" x14ac:dyDescent="0.25">
      <c r="A3" s="6"/>
      <c r="B3" s="95"/>
      <c r="C3" s="95"/>
      <c r="D3" s="95"/>
      <c r="E3" s="121"/>
      <c r="F3" s="6"/>
      <c r="G3" s="6"/>
      <c r="H3" s="6"/>
      <c r="I3" s="6"/>
      <c r="J3" s="6"/>
    </row>
    <row r="4" spans="1:10" ht="60" x14ac:dyDescent="0.25">
      <c r="A4" s="6"/>
      <c r="B4" s="24"/>
      <c r="C4" s="96" t="s">
        <v>117</v>
      </c>
      <c r="D4" s="96" t="s">
        <v>118</v>
      </c>
      <c r="E4" s="121"/>
      <c r="F4" s="6"/>
      <c r="G4" s="6"/>
      <c r="H4" s="6"/>
      <c r="I4" s="6"/>
      <c r="J4" s="6"/>
    </row>
    <row r="5" spans="1:10" ht="76.5" customHeight="1" x14ac:dyDescent="0.25">
      <c r="A5" s="25" t="s">
        <v>119</v>
      </c>
      <c r="B5" s="97" t="s">
        <v>258</v>
      </c>
      <c r="C5" s="98" t="s">
        <v>120</v>
      </c>
      <c r="D5" s="99" t="s">
        <v>47</v>
      </c>
      <c r="E5" s="122">
        <v>0.2</v>
      </c>
      <c r="F5" s="6"/>
      <c r="G5" s="6"/>
      <c r="H5" s="6"/>
      <c r="I5" s="6"/>
      <c r="J5" s="6"/>
    </row>
    <row r="6" spans="1:10" ht="99" x14ac:dyDescent="0.25">
      <c r="A6" s="25" t="s">
        <v>121</v>
      </c>
      <c r="B6" s="100" t="s">
        <v>121</v>
      </c>
      <c r="C6" s="101" t="s">
        <v>122</v>
      </c>
      <c r="D6" s="102" t="s">
        <v>451</v>
      </c>
      <c r="E6" s="122">
        <v>0.4</v>
      </c>
      <c r="F6" s="6"/>
      <c r="G6" s="6"/>
      <c r="H6" s="6"/>
      <c r="I6" s="6"/>
      <c r="J6" s="6"/>
    </row>
    <row r="7" spans="1:10" ht="66" x14ac:dyDescent="0.25">
      <c r="A7" s="25" t="s">
        <v>123</v>
      </c>
      <c r="B7" s="103" t="s">
        <v>259</v>
      </c>
      <c r="C7" s="101" t="s">
        <v>124</v>
      </c>
      <c r="D7" s="102" t="s">
        <v>125</v>
      </c>
      <c r="E7" s="122">
        <v>0.6</v>
      </c>
      <c r="F7" s="6"/>
      <c r="G7" s="6"/>
      <c r="H7" s="6"/>
      <c r="I7" s="6"/>
      <c r="J7" s="6"/>
    </row>
    <row r="8" spans="1:10" ht="66" x14ac:dyDescent="0.25">
      <c r="A8" s="25" t="s">
        <v>126</v>
      </c>
      <c r="B8" s="104" t="s">
        <v>260</v>
      </c>
      <c r="C8" s="101" t="s">
        <v>127</v>
      </c>
      <c r="D8" s="102" t="s">
        <v>484</v>
      </c>
      <c r="E8" s="122">
        <v>0.8</v>
      </c>
      <c r="F8" s="6"/>
      <c r="G8" s="6"/>
      <c r="H8" s="6"/>
      <c r="I8" s="6"/>
      <c r="J8" s="6"/>
    </row>
    <row r="9" spans="1:10" ht="66" x14ac:dyDescent="0.25">
      <c r="A9" s="25" t="s">
        <v>128</v>
      </c>
      <c r="B9" s="105" t="s">
        <v>261</v>
      </c>
      <c r="C9" s="101" t="s">
        <v>129</v>
      </c>
      <c r="D9" s="102" t="s">
        <v>49</v>
      </c>
      <c r="E9" s="122">
        <v>1</v>
      </c>
      <c r="F9" s="6"/>
      <c r="G9" s="6"/>
      <c r="H9" s="6"/>
      <c r="I9" s="6"/>
      <c r="J9" s="6"/>
    </row>
    <row r="10" spans="1:10" ht="20.25" x14ac:dyDescent="0.25">
      <c r="A10" s="25"/>
      <c r="B10" s="25"/>
      <c r="C10" s="26"/>
      <c r="D10" s="26"/>
      <c r="E10" s="121"/>
      <c r="F10" s="6"/>
      <c r="G10" s="6"/>
      <c r="H10" s="6"/>
      <c r="I10" s="6"/>
      <c r="J10" s="6"/>
    </row>
    <row r="11" spans="1:10" ht="60" x14ac:dyDescent="0.25">
      <c r="A11" s="25"/>
      <c r="B11" s="24"/>
      <c r="C11" s="96" t="s">
        <v>117</v>
      </c>
      <c r="D11" s="96" t="s">
        <v>274</v>
      </c>
      <c r="E11" s="121"/>
      <c r="F11" s="6"/>
      <c r="G11" s="6"/>
      <c r="H11" s="6"/>
      <c r="I11" s="6"/>
      <c r="J11" s="6"/>
    </row>
    <row r="12" spans="1:10" ht="79.5" customHeight="1" x14ac:dyDescent="0.25">
      <c r="A12" s="25"/>
      <c r="B12" s="97" t="s">
        <v>258</v>
      </c>
      <c r="C12" s="98" t="s">
        <v>120</v>
      </c>
      <c r="D12" s="130" t="s">
        <v>280</v>
      </c>
      <c r="E12" s="122">
        <v>0.2</v>
      </c>
      <c r="F12" s="6"/>
      <c r="G12" s="6"/>
      <c r="H12" s="6"/>
      <c r="I12" s="6"/>
      <c r="J12" s="6"/>
    </row>
    <row r="13" spans="1:10" ht="33" x14ac:dyDescent="0.25">
      <c r="A13" s="25"/>
      <c r="B13" s="100" t="s">
        <v>121</v>
      </c>
      <c r="C13" s="101" t="s">
        <v>122</v>
      </c>
      <c r="D13" s="130" t="s">
        <v>281</v>
      </c>
      <c r="E13" s="122">
        <v>0.4</v>
      </c>
      <c r="F13" s="6"/>
      <c r="G13" s="6"/>
      <c r="H13" s="6"/>
      <c r="I13" s="6"/>
      <c r="J13" s="6"/>
    </row>
    <row r="14" spans="1:10" ht="33" x14ac:dyDescent="0.25">
      <c r="A14" s="25"/>
      <c r="B14" s="103" t="s">
        <v>259</v>
      </c>
      <c r="C14" s="101" t="s">
        <v>124</v>
      </c>
      <c r="D14" s="130" t="s">
        <v>282</v>
      </c>
      <c r="E14" s="122">
        <v>0.6</v>
      </c>
      <c r="F14" s="6"/>
      <c r="G14" s="6"/>
      <c r="H14" s="6"/>
      <c r="I14" s="6"/>
      <c r="J14" s="6"/>
    </row>
    <row r="15" spans="1:10" ht="33" x14ac:dyDescent="0.25">
      <c r="A15" s="25"/>
      <c r="B15" s="104" t="s">
        <v>260</v>
      </c>
      <c r="C15" s="101" t="s">
        <v>127</v>
      </c>
      <c r="D15" s="130" t="s">
        <v>283</v>
      </c>
      <c r="E15" s="122">
        <v>0.8</v>
      </c>
      <c r="F15" s="6"/>
      <c r="G15" s="6"/>
      <c r="H15" s="6"/>
      <c r="I15" s="6"/>
      <c r="J15" s="6"/>
    </row>
    <row r="16" spans="1:10" ht="46.5" customHeight="1" x14ac:dyDescent="0.25">
      <c r="A16" s="25"/>
      <c r="B16" s="105" t="s">
        <v>261</v>
      </c>
      <c r="C16" s="101" t="s">
        <v>129</v>
      </c>
      <c r="D16" s="130" t="s">
        <v>284</v>
      </c>
      <c r="E16" s="122">
        <v>1</v>
      </c>
      <c r="F16" s="6"/>
      <c r="G16" s="6"/>
      <c r="H16" s="6"/>
      <c r="I16" s="6"/>
      <c r="J16" s="6"/>
    </row>
    <row r="17" spans="1:10" ht="20.25" x14ac:dyDescent="0.25">
      <c r="A17" s="25"/>
      <c r="B17" s="25"/>
      <c r="C17" s="26"/>
      <c r="D17" s="26"/>
      <c r="E17" s="121"/>
      <c r="F17" s="6"/>
      <c r="G17" s="6"/>
      <c r="H17" s="6"/>
      <c r="I17" s="6"/>
      <c r="J17" s="6"/>
    </row>
    <row r="18" spans="1:10" ht="16.5" x14ac:dyDescent="0.25">
      <c r="A18" s="25"/>
      <c r="B18" s="27"/>
      <c r="C18" s="27"/>
      <c r="D18" s="27"/>
      <c r="E18" s="121"/>
      <c r="F18" s="6"/>
      <c r="G18" s="6"/>
      <c r="H18" s="6"/>
      <c r="I18" s="6"/>
      <c r="J18" s="6"/>
    </row>
    <row r="19" spans="1:10" ht="60" x14ac:dyDescent="0.25">
      <c r="A19" s="25"/>
      <c r="B19" s="24"/>
      <c r="C19" s="96" t="s">
        <v>117</v>
      </c>
      <c r="D19" s="96" t="s">
        <v>287</v>
      </c>
      <c r="E19" s="121"/>
      <c r="F19" s="6"/>
      <c r="G19" s="6"/>
      <c r="H19" s="6"/>
      <c r="I19" s="6"/>
      <c r="J19" s="6"/>
    </row>
    <row r="20" spans="1:10" ht="57.75" customHeight="1" x14ac:dyDescent="0.25">
      <c r="A20" s="25"/>
      <c r="B20" s="97" t="s">
        <v>258</v>
      </c>
      <c r="C20" s="98" t="s">
        <v>120</v>
      </c>
      <c r="D20" s="130" t="s">
        <v>275</v>
      </c>
      <c r="E20" s="122">
        <v>0.2</v>
      </c>
      <c r="F20" s="6"/>
      <c r="G20" s="6"/>
      <c r="H20" s="6"/>
      <c r="I20" s="6"/>
      <c r="J20" s="6"/>
    </row>
    <row r="21" spans="1:10" ht="54" customHeight="1" x14ac:dyDescent="0.25">
      <c r="A21" s="25"/>
      <c r="B21" s="100" t="s">
        <v>121</v>
      </c>
      <c r="C21" s="101" t="s">
        <v>122</v>
      </c>
      <c r="D21" s="130" t="s">
        <v>276</v>
      </c>
      <c r="E21" s="122">
        <v>0.4</v>
      </c>
      <c r="F21" s="6"/>
      <c r="G21" s="6"/>
      <c r="H21" s="6"/>
      <c r="I21" s="6"/>
      <c r="J21" s="6"/>
    </row>
    <row r="22" spans="1:10" ht="64.5" customHeight="1" x14ac:dyDescent="0.25">
      <c r="A22" s="25"/>
      <c r="B22" s="103" t="s">
        <v>259</v>
      </c>
      <c r="C22" s="101" t="s">
        <v>124</v>
      </c>
      <c r="D22" s="130" t="s">
        <v>277</v>
      </c>
      <c r="E22" s="122">
        <v>0.6</v>
      </c>
      <c r="F22" s="6"/>
      <c r="G22" s="6"/>
      <c r="H22" s="6"/>
      <c r="I22" s="6"/>
      <c r="J22" s="6"/>
    </row>
    <row r="23" spans="1:10" ht="51.75" customHeight="1" x14ac:dyDescent="0.25">
      <c r="A23" s="25"/>
      <c r="B23" s="104" t="s">
        <v>260</v>
      </c>
      <c r="C23" s="101" t="s">
        <v>127</v>
      </c>
      <c r="D23" s="130" t="s">
        <v>278</v>
      </c>
      <c r="E23" s="122">
        <v>0.8</v>
      </c>
      <c r="F23" s="6"/>
      <c r="G23" s="6"/>
      <c r="H23" s="6"/>
      <c r="I23" s="6"/>
      <c r="J23" s="6"/>
    </row>
    <row r="24" spans="1:10" ht="51.75" customHeight="1" x14ac:dyDescent="0.25">
      <c r="A24" s="25"/>
      <c r="B24" s="105" t="s">
        <v>261</v>
      </c>
      <c r="C24" s="101" t="s">
        <v>129</v>
      </c>
      <c r="D24" s="130" t="s">
        <v>279</v>
      </c>
      <c r="E24" s="122">
        <v>1</v>
      </c>
      <c r="F24" s="6"/>
      <c r="G24" s="6"/>
      <c r="H24" s="6"/>
      <c r="I24" s="6"/>
      <c r="J24" s="6"/>
    </row>
    <row r="25" spans="1:10" ht="16.5" x14ac:dyDescent="0.25">
      <c r="A25" s="25"/>
      <c r="B25" s="27"/>
      <c r="C25" s="27"/>
      <c r="D25" s="27"/>
      <c r="E25" s="121"/>
      <c r="F25" s="6"/>
      <c r="G25" s="6"/>
      <c r="H25" s="6"/>
      <c r="I25" s="6"/>
      <c r="J25" s="6"/>
    </row>
    <row r="26" spans="1:10" ht="16.5" x14ac:dyDescent="0.25">
      <c r="A26" s="25"/>
      <c r="B26" s="27"/>
      <c r="C26" s="27"/>
      <c r="D26" s="27"/>
      <c r="E26" s="121"/>
      <c r="F26" s="6"/>
      <c r="G26" s="6"/>
      <c r="H26" s="6"/>
      <c r="I26" s="6"/>
      <c r="J26" s="6"/>
    </row>
    <row r="27" spans="1:10" ht="16.5" x14ac:dyDescent="0.25">
      <c r="A27" s="25"/>
      <c r="B27" s="27"/>
      <c r="C27" s="27"/>
      <c r="D27" s="27"/>
      <c r="E27" s="121"/>
      <c r="F27" s="6"/>
      <c r="G27" s="6"/>
      <c r="H27" s="6"/>
      <c r="I27" s="6"/>
      <c r="J27" s="6"/>
    </row>
    <row r="28" spans="1:10" ht="16.5" x14ac:dyDescent="0.25">
      <c r="A28" s="25"/>
      <c r="B28" s="27"/>
      <c r="C28" s="27"/>
      <c r="D28" s="27"/>
      <c r="E28" s="121"/>
      <c r="F28" s="6"/>
      <c r="G28" s="6"/>
      <c r="H28" s="6"/>
      <c r="I28" s="6"/>
      <c r="J28" s="6"/>
    </row>
    <row r="29" spans="1:10" ht="60" x14ac:dyDescent="0.25">
      <c r="A29" s="25"/>
      <c r="B29" s="24"/>
      <c r="C29" s="96" t="s">
        <v>117</v>
      </c>
      <c r="D29" s="96" t="s">
        <v>285</v>
      </c>
      <c r="E29" s="121"/>
      <c r="F29" s="6"/>
      <c r="G29" s="6"/>
      <c r="H29" s="6"/>
      <c r="I29" s="6"/>
      <c r="J29" s="6"/>
    </row>
    <row r="30" spans="1:10" ht="75.75" customHeight="1" x14ac:dyDescent="0.25">
      <c r="A30" s="25"/>
      <c r="B30" s="97" t="s">
        <v>258</v>
      </c>
      <c r="C30" s="98" t="s">
        <v>120</v>
      </c>
      <c r="D30" s="130" t="s">
        <v>292</v>
      </c>
      <c r="E30" s="122">
        <v>0.2</v>
      </c>
      <c r="F30" s="6"/>
      <c r="G30" s="6"/>
      <c r="H30" s="6"/>
      <c r="I30" s="6"/>
      <c r="J30" s="6"/>
    </row>
    <row r="31" spans="1:10" ht="65.25" customHeight="1" x14ac:dyDescent="0.25">
      <c r="A31" s="25"/>
      <c r="B31" s="100" t="s">
        <v>121</v>
      </c>
      <c r="C31" s="101" t="s">
        <v>122</v>
      </c>
      <c r="D31" s="130" t="s">
        <v>293</v>
      </c>
      <c r="E31" s="122">
        <v>0.4</v>
      </c>
      <c r="F31" s="6"/>
      <c r="G31" s="6"/>
      <c r="H31" s="6"/>
      <c r="I31" s="6"/>
      <c r="J31" s="6"/>
    </row>
    <row r="32" spans="1:10" ht="57" customHeight="1" x14ac:dyDescent="0.25">
      <c r="A32" s="25"/>
      <c r="B32" s="103" t="s">
        <v>259</v>
      </c>
      <c r="C32" s="101" t="s">
        <v>124</v>
      </c>
      <c r="D32" s="130" t="s">
        <v>286</v>
      </c>
      <c r="E32" s="122">
        <v>0.6</v>
      </c>
      <c r="F32" s="6"/>
      <c r="G32" s="6"/>
      <c r="H32" s="6"/>
      <c r="I32" s="6"/>
      <c r="J32" s="6"/>
    </row>
    <row r="33" spans="1:10" ht="66.75" customHeight="1" x14ac:dyDescent="0.25">
      <c r="A33" s="25"/>
      <c r="B33" s="104" t="s">
        <v>260</v>
      </c>
      <c r="C33" s="101" t="s">
        <v>127</v>
      </c>
      <c r="D33" s="130" t="s">
        <v>294</v>
      </c>
      <c r="E33" s="122">
        <v>0.8</v>
      </c>
      <c r="F33" s="6"/>
      <c r="G33" s="6"/>
      <c r="H33" s="6"/>
      <c r="I33" s="6"/>
      <c r="J33" s="6"/>
    </row>
    <row r="34" spans="1:10" ht="79.5" customHeight="1" x14ac:dyDescent="0.25">
      <c r="A34" s="25"/>
      <c r="B34" s="105" t="s">
        <v>261</v>
      </c>
      <c r="C34" s="101" t="s">
        <v>129</v>
      </c>
      <c r="D34" s="130" t="s">
        <v>295</v>
      </c>
      <c r="E34" s="122">
        <v>1</v>
      </c>
      <c r="F34" s="6"/>
      <c r="G34" s="6"/>
      <c r="H34" s="6"/>
      <c r="I34" s="6"/>
      <c r="J34" s="6"/>
    </row>
    <row r="35" spans="1:10" x14ac:dyDescent="0.25">
      <c r="A35" s="25"/>
      <c r="B35" s="25"/>
      <c r="C35" s="25" t="s">
        <v>487</v>
      </c>
      <c r="D35" s="25" t="s">
        <v>488</v>
      </c>
      <c r="E35" s="121"/>
      <c r="F35" s="6"/>
      <c r="G35" s="6"/>
      <c r="H35" s="6"/>
      <c r="I35" s="6"/>
      <c r="J35" s="6"/>
    </row>
    <row r="36" spans="1:10" x14ac:dyDescent="0.25">
      <c r="A36" s="25"/>
      <c r="B36" s="25"/>
      <c r="C36" s="25"/>
      <c r="D36" s="25"/>
      <c r="E36" s="121"/>
      <c r="F36" s="6"/>
      <c r="G36" s="6"/>
      <c r="H36" s="6"/>
      <c r="I36" s="6"/>
      <c r="J36" s="6"/>
    </row>
    <row r="37" spans="1:10" x14ac:dyDescent="0.25">
      <c r="A37" s="25"/>
      <c r="B37" s="25"/>
      <c r="C37" s="25"/>
      <c r="D37" s="25"/>
      <c r="E37" s="121"/>
      <c r="F37" s="6"/>
      <c r="G37" s="6"/>
      <c r="H37" s="6"/>
      <c r="I37" s="6"/>
      <c r="J37" s="6"/>
    </row>
    <row r="38" spans="1:10" ht="60" x14ac:dyDescent="0.25">
      <c r="A38" s="25"/>
      <c r="B38" s="24"/>
      <c r="C38" s="96" t="s">
        <v>117</v>
      </c>
      <c r="D38" s="96" t="s">
        <v>304</v>
      </c>
      <c r="E38" s="121"/>
      <c r="F38" s="6"/>
      <c r="G38" s="6"/>
      <c r="H38" s="6"/>
      <c r="I38" s="6"/>
      <c r="J38" s="6"/>
    </row>
    <row r="39" spans="1:10" ht="99" x14ac:dyDescent="0.25">
      <c r="A39" s="25"/>
      <c r="B39" s="97" t="s">
        <v>258</v>
      </c>
      <c r="C39" s="98" t="s">
        <v>120</v>
      </c>
      <c r="D39" s="131" t="s">
        <v>301</v>
      </c>
      <c r="E39" s="122">
        <v>0.2</v>
      </c>
      <c r="F39" s="6"/>
      <c r="G39" s="6"/>
      <c r="H39" s="6"/>
      <c r="I39" s="6"/>
      <c r="J39" s="6"/>
    </row>
    <row r="40" spans="1:10" ht="66" x14ac:dyDescent="0.25">
      <c r="A40" s="25"/>
      <c r="B40" s="100" t="s">
        <v>121</v>
      </c>
      <c r="C40" s="101" t="s">
        <v>122</v>
      </c>
      <c r="D40" s="131" t="s">
        <v>442</v>
      </c>
      <c r="E40" s="122">
        <v>0.4</v>
      </c>
      <c r="F40" s="6"/>
      <c r="G40" s="6"/>
      <c r="H40" s="6"/>
      <c r="I40" s="6"/>
      <c r="J40" s="6"/>
    </row>
    <row r="41" spans="1:10" ht="99" x14ac:dyDescent="0.25">
      <c r="A41" s="25"/>
      <c r="B41" s="103" t="s">
        <v>259</v>
      </c>
      <c r="C41" s="101" t="s">
        <v>124</v>
      </c>
      <c r="D41" s="131" t="s">
        <v>302</v>
      </c>
      <c r="E41" s="122">
        <v>0.6</v>
      </c>
      <c r="F41" s="6"/>
      <c r="G41" s="6"/>
      <c r="H41" s="6"/>
      <c r="I41" s="6"/>
      <c r="J41" s="6"/>
    </row>
    <row r="42" spans="1:10" ht="96.75" customHeight="1" x14ac:dyDescent="0.25">
      <c r="A42" s="25"/>
      <c r="B42" s="104" t="s">
        <v>260</v>
      </c>
      <c r="C42" s="101" t="s">
        <v>127</v>
      </c>
      <c r="D42" s="131" t="s">
        <v>303</v>
      </c>
      <c r="E42" s="122">
        <v>0.8</v>
      </c>
      <c r="F42" s="6"/>
      <c r="G42" s="6"/>
      <c r="H42" s="6"/>
      <c r="I42" s="6"/>
      <c r="J42" s="6"/>
    </row>
    <row r="43" spans="1:10" ht="99" x14ac:dyDescent="0.25">
      <c r="A43" s="25"/>
      <c r="B43" s="105" t="s">
        <v>261</v>
      </c>
      <c r="C43" s="101" t="s">
        <v>129</v>
      </c>
      <c r="D43" s="131" t="s">
        <v>305</v>
      </c>
      <c r="E43" s="122">
        <v>1</v>
      </c>
      <c r="F43" s="6"/>
      <c r="G43" s="6"/>
      <c r="H43" s="6"/>
      <c r="I43" s="6"/>
      <c r="J43" s="6"/>
    </row>
    <row r="44" spans="1:10" x14ac:dyDescent="0.25">
      <c r="A44" s="25"/>
      <c r="B44" s="25"/>
      <c r="C44" s="25"/>
      <c r="D44" s="25"/>
      <c r="E44" s="121"/>
      <c r="F44" s="6"/>
      <c r="G44" s="6"/>
      <c r="H44" s="6"/>
      <c r="I44" s="6"/>
      <c r="J44" s="6"/>
    </row>
    <row r="45" spans="1:10" ht="56.25" customHeight="1" x14ac:dyDescent="0.25">
      <c r="A45" s="25"/>
      <c r="B45" s="25"/>
      <c r="C45" s="25"/>
      <c r="D45" s="96" t="s">
        <v>273</v>
      </c>
      <c r="E45" s="121"/>
      <c r="F45" s="6"/>
      <c r="G45" s="6"/>
      <c r="H45" s="6"/>
      <c r="I45" s="6"/>
      <c r="J45" s="6"/>
    </row>
    <row r="46" spans="1:10" ht="94.5" customHeight="1" x14ac:dyDescent="0.25">
      <c r="A46" s="25"/>
      <c r="B46" s="104" t="s">
        <v>260</v>
      </c>
      <c r="C46" s="25"/>
      <c r="D46" s="102" t="s">
        <v>448</v>
      </c>
      <c r="E46" s="122">
        <v>0.8</v>
      </c>
      <c r="F46" s="6"/>
      <c r="G46" s="6"/>
      <c r="H46" s="6"/>
      <c r="I46" s="6"/>
      <c r="J46" s="6"/>
    </row>
    <row r="47" spans="1:10" ht="105.75" customHeight="1" x14ac:dyDescent="0.25">
      <c r="A47" s="25"/>
      <c r="B47" s="105" t="s">
        <v>261</v>
      </c>
      <c r="C47" s="26"/>
      <c r="D47" s="102" t="s">
        <v>449</v>
      </c>
      <c r="E47" s="122">
        <v>1</v>
      </c>
      <c r="F47" s="6"/>
      <c r="G47" s="6"/>
      <c r="H47" s="6"/>
      <c r="I47" s="6"/>
      <c r="J47" s="6"/>
    </row>
    <row r="48" spans="1:10" x14ac:dyDescent="0.25">
      <c r="A48" s="25"/>
      <c r="B48" s="22"/>
      <c r="C48" s="22"/>
      <c r="D48" s="22"/>
      <c r="E48" s="121"/>
      <c r="F48" s="6"/>
      <c r="G48" s="6"/>
      <c r="H48" s="6"/>
      <c r="I48" s="6"/>
      <c r="J48" s="6"/>
    </row>
    <row r="49" spans="1:10" x14ac:dyDescent="0.25">
      <c r="A49" s="25"/>
      <c r="B49" s="22"/>
      <c r="C49" s="22"/>
      <c r="D49" s="22"/>
      <c r="E49" s="121"/>
      <c r="F49" s="6"/>
      <c r="G49" s="6"/>
      <c r="H49" s="6"/>
      <c r="I49" s="6"/>
      <c r="J49" s="6"/>
    </row>
    <row r="50" spans="1:10" ht="20.25" x14ac:dyDescent="0.25">
      <c r="A50" s="25"/>
      <c r="B50" s="25"/>
      <c r="C50" s="26"/>
      <c r="D50" s="26"/>
      <c r="E50" s="121"/>
      <c r="F50" s="6"/>
      <c r="G50" s="6"/>
      <c r="H50" s="6"/>
      <c r="I50" s="6"/>
      <c r="J50" s="6"/>
    </row>
    <row r="51" spans="1:10" ht="46.5" customHeight="1" x14ac:dyDescent="0.25">
      <c r="A51" s="25"/>
      <c r="B51" s="25"/>
      <c r="C51" s="25"/>
      <c r="D51" s="96" t="s">
        <v>348</v>
      </c>
      <c r="E51" s="121"/>
      <c r="F51" s="6"/>
      <c r="G51" s="6"/>
      <c r="H51" s="6"/>
      <c r="I51" s="6"/>
      <c r="J51" s="6"/>
    </row>
    <row r="52" spans="1:10" ht="90" customHeight="1" x14ac:dyDescent="0.25">
      <c r="A52" s="25"/>
      <c r="B52" s="104" t="s">
        <v>260</v>
      </c>
      <c r="C52" s="25"/>
      <c r="D52" s="102" t="s">
        <v>290</v>
      </c>
      <c r="E52" s="122">
        <v>0.8</v>
      </c>
      <c r="F52" s="6"/>
      <c r="G52" s="6"/>
      <c r="H52" s="6"/>
      <c r="I52" s="6"/>
      <c r="J52" s="6"/>
    </row>
    <row r="53" spans="1:10" ht="66" x14ac:dyDescent="0.25">
      <c r="A53" s="25"/>
      <c r="B53" s="105" t="s">
        <v>261</v>
      </c>
      <c r="C53" s="26"/>
      <c r="D53" s="102" t="s">
        <v>291</v>
      </c>
      <c r="E53" s="122">
        <v>1</v>
      </c>
      <c r="F53" s="6"/>
      <c r="G53" s="6"/>
      <c r="H53" s="6"/>
      <c r="I53" s="6"/>
      <c r="J53" s="6"/>
    </row>
    <row r="54" spans="1:10" ht="20.25" x14ac:dyDescent="0.25">
      <c r="A54" s="25"/>
      <c r="B54" s="25"/>
      <c r="C54" s="26"/>
      <c r="D54" s="26"/>
      <c r="E54" s="121"/>
      <c r="F54" s="6"/>
      <c r="G54" s="6"/>
      <c r="H54" s="6"/>
      <c r="I54" s="6"/>
      <c r="J54" s="6"/>
    </row>
    <row r="55" spans="1:10" ht="20.25" x14ac:dyDescent="0.25">
      <c r="A55" s="25"/>
      <c r="B55" s="25"/>
      <c r="C55" s="26"/>
      <c r="D55" s="26"/>
      <c r="E55" s="121"/>
      <c r="F55" s="6"/>
      <c r="G55" s="6"/>
      <c r="H55" s="6"/>
      <c r="I55" s="6"/>
      <c r="J55" s="6"/>
    </row>
    <row r="56" spans="1:10" ht="20.25" x14ac:dyDescent="0.25">
      <c r="A56" s="25"/>
      <c r="B56" s="25"/>
      <c r="C56" s="26"/>
      <c r="D56" s="26"/>
      <c r="E56" s="121"/>
      <c r="F56" s="6"/>
      <c r="G56" s="6"/>
      <c r="H56" s="6"/>
      <c r="I56" s="6"/>
      <c r="J56" s="6"/>
    </row>
    <row r="57" spans="1:10" ht="20.25" x14ac:dyDescent="0.25">
      <c r="A57" s="25"/>
      <c r="B57" s="25"/>
      <c r="C57" s="26"/>
      <c r="D57" s="26"/>
      <c r="E57" s="121"/>
      <c r="F57" s="6"/>
      <c r="G57" s="6"/>
      <c r="H57" s="6"/>
      <c r="I57" s="6"/>
      <c r="J57" s="6"/>
    </row>
    <row r="58" spans="1:10" ht="20.25" x14ac:dyDescent="0.25">
      <c r="A58" s="25"/>
      <c r="B58" s="25"/>
      <c r="C58" s="26"/>
      <c r="D58" s="26"/>
      <c r="E58" s="121"/>
      <c r="F58" s="6"/>
      <c r="G58" s="6"/>
      <c r="H58" s="6"/>
      <c r="I58" s="6"/>
      <c r="J58" s="6"/>
    </row>
    <row r="59" spans="1:10" ht="20.25" x14ac:dyDescent="0.25">
      <c r="A59" s="25"/>
      <c r="B59" s="25"/>
      <c r="C59" s="26"/>
      <c r="D59" s="26"/>
      <c r="E59" s="121"/>
      <c r="F59" s="6"/>
      <c r="G59" s="6"/>
      <c r="H59" s="6"/>
      <c r="I59" s="6"/>
      <c r="J59" s="6"/>
    </row>
    <row r="60" spans="1:10" ht="20.25" x14ac:dyDescent="0.25">
      <c r="A60" s="25"/>
      <c r="B60" s="25"/>
      <c r="C60" s="26"/>
      <c r="D60" s="26"/>
      <c r="E60" s="121"/>
      <c r="F60" s="6"/>
      <c r="G60" s="6"/>
      <c r="H60" s="6"/>
      <c r="I60" s="6"/>
      <c r="J60" s="6"/>
    </row>
    <row r="61" spans="1:10" ht="20.25" x14ac:dyDescent="0.25">
      <c r="A61" s="25"/>
      <c r="B61" s="25"/>
      <c r="C61" s="26"/>
      <c r="D61" s="26"/>
      <c r="E61" s="121"/>
      <c r="F61" s="6"/>
      <c r="G61" s="6"/>
      <c r="H61" s="6"/>
      <c r="I61" s="6"/>
      <c r="J61" s="6"/>
    </row>
    <row r="62" spans="1:10" ht="20.25" x14ac:dyDescent="0.25">
      <c r="A62" s="25"/>
      <c r="B62" s="25"/>
      <c r="C62" s="26"/>
      <c r="D62" s="26"/>
      <c r="E62" s="121"/>
      <c r="F62" s="6"/>
      <c r="G62" s="6"/>
      <c r="H62" s="6"/>
      <c r="I62" s="6"/>
      <c r="J62" s="6"/>
    </row>
    <row r="63" spans="1:10" ht="20.25" x14ac:dyDescent="0.25">
      <c r="A63" s="25"/>
      <c r="B63" s="25"/>
      <c r="C63" s="26"/>
      <c r="D63" s="26"/>
      <c r="E63" s="121"/>
      <c r="F63" s="6"/>
      <c r="G63" s="6"/>
      <c r="H63" s="6"/>
      <c r="I63" s="6"/>
      <c r="J63" s="6"/>
    </row>
    <row r="64" spans="1:10" ht="20.25" x14ac:dyDescent="0.25">
      <c r="A64" s="25"/>
      <c r="B64" s="25"/>
      <c r="C64" s="26"/>
      <c r="D64" s="26"/>
      <c r="E64" s="121"/>
      <c r="F64" s="6"/>
      <c r="G64" s="6"/>
      <c r="H64" s="6"/>
      <c r="I64" s="6"/>
      <c r="J64" s="6"/>
    </row>
    <row r="65" spans="1:10" ht="20.25" x14ac:dyDescent="0.25">
      <c r="A65" s="25"/>
      <c r="B65" s="25"/>
      <c r="C65" s="26"/>
      <c r="D65" s="26"/>
      <c r="E65" s="121"/>
      <c r="F65" s="6"/>
      <c r="G65" s="6"/>
      <c r="H65" s="6"/>
      <c r="I65" s="6"/>
      <c r="J65" s="6"/>
    </row>
    <row r="66" spans="1:10" ht="20.25" x14ac:dyDescent="0.25">
      <c r="A66" s="25"/>
      <c r="B66" s="25"/>
      <c r="C66" s="26"/>
      <c r="D66" s="26"/>
      <c r="E66" s="121"/>
      <c r="F66" s="6"/>
      <c r="G66" s="6"/>
      <c r="H66" s="6"/>
      <c r="I66" s="6"/>
      <c r="J66" s="6"/>
    </row>
    <row r="67" spans="1:10" ht="20.25" x14ac:dyDescent="0.25">
      <c r="A67" s="25"/>
      <c r="B67" s="25"/>
      <c r="C67" s="26"/>
      <c r="D67" s="26"/>
      <c r="E67" s="121"/>
      <c r="F67" s="6"/>
      <c r="G67" s="6"/>
      <c r="H67" s="6"/>
      <c r="I67" s="6"/>
      <c r="J67" s="6"/>
    </row>
    <row r="68" spans="1:10" ht="20.25" x14ac:dyDescent="0.25">
      <c r="A68" s="25"/>
      <c r="B68" s="25"/>
      <c r="C68" s="26"/>
      <c r="D68" s="26"/>
      <c r="E68" s="121"/>
      <c r="F68" s="6"/>
      <c r="G68" s="6"/>
      <c r="H68" s="6"/>
      <c r="I68" s="6"/>
      <c r="J68" s="6"/>
    </row>
    <row r="69" spans="1:10" ht="20.25" x14ac:dyDescent="0.25">
      <c r="A69" s="25"/>
      <c r="B69" s="25"/>
      <c r="C69" s="26"/>
      <c r="D69" s="26"/>
      <c r="E69" s="121"/>
      <c r="F69" s="6"/>
      <c r="G69" s="6"/>
      <c r="H69" s="6"/>
      <c r="I69" s="6"/>
      <c r="J69" s="6"/>
    </row>
    <row r="70" spans="1:10" ht="20.25" x14ac:dyDescent="0.25">
      <c r="A70" s="25"/>
      <c r="B70" s="25"/>
      <c r="C70" s="26"/>
      <c r="D70" s="26"/>
      <c r="E70" s="121"/>
      <c r="F70" s="6"/>
      <c r="G70" s="6"/>
      <c r="H70" s="6"/>
      <c r="I70" s="6"/>
      <c r="J70" s="6"/>
    </row>
    <row r="71" spans="1:10" ht="20.25" x14ac:dyDescent="0.25">
      <c r="A71" s="25"/>
      <c r="B71" s="25"/>
      <c r="C71" s="26"/>
      <c r="D71" s="26"/>
      <c r="E71" s="121"/>
      <c r="F71" s="6"/>
      <c r="G71" s="6"/>
      <c r="H71" s="6"/>
      <c r="I71" s="6"/>
      <c r="J71" s="6"/>
    </row>
    <row r="72" spans="1:10" ht="20.25" x14ac:dyDescent="0.25">
      <c r="A72" s="25"/>
      <c r="B72" s="25"/>
      <c r="C72" s="26"/>
      <c r="D72" s="26"/>
      <c r="E72" s="121"/>
      <c r="F72" s="6"/>
      <c r="G72" s="6"/>
      <c r="H72" s="6"/>
      <c r="I72" s="6"/>
      <c r="J72" s="6"/>
    </row>
    <row r="73" spans="1:10" ht="20.25" x14ac:dyDescent="0.25">
      <c r="A73" s="25"/>
      <c r="B73" s="25"/>
      <c r="C73" s="26"/>
      <c r="D73" s="26"/>
      <c r="E73" s="121"/>
      <c r="F73" s="6"/>
      <c r="G73" s="6"/>
      <c r="H73" s="6"/>
      <c r="I73" s="6"/>
      <c r="J73" s="6"/>
    </row>
    <row r="74" spans="1:10" ht="20.25" x14ac:dyDescent="0.25">
      <c r="A74" s="25"/>
      <c r="B74" s="25"/>
      <c r="C74" s="26"/>
      <c r="D74" s="26"/>
      <c r="E74" s="121"/>
      <c r="F74" s="6"/>
      <c r="G74" s="6"/>
      <c r="H74" s="6"/>
      <c r="I74" s="6"/>
      <c r="J74" s="6"/>
    </row>
    <row r="75" spans="1:10" ht="20.25" x14ac:dyDescent="0.25">
      <c r="A75" s="25"/>
      <c r="B75" s="25"/>
      <c r="C75" s="26"/>
      <c r="D75" s="26"/>
      <c r="E75" s="121"/>
      <c r="F75" s="6"/>
      <c r="G75" s="6"/>
      <c r="H75" s="6"/>
      <c r="I75" s="6"/>
      <c r="J75" s="6"/>
    </row>
    <row r="76" spans="1:10" ht="20.25" x14ac:dyDescent="0.25">
      <c r="A76" s="25"/>
      <c r="B76" s="25"/>
      <c r="C76" s="26"/>
      <c r="D76" s="26"/>
      <c r="E76" s="121"/>
      <c r="F76" s="6"/>
      <c r="G76" s="6"/>
      <c r="H76" s="6"/>
      <c r="I76" s="6"/>
      <c r="J76" s="6"/>
    </row>
    <row r="77" spans="1:10" ht="20.25" x14ac:dyDescent="0.25">
      <c r="A77" s="25"/>
      <c r="B77" s="25"/>
      <c r="C77" s="26"/>
      <c r="D77" s="26"/>
      <c r="E77" s="121"/>
      <c r="F77" s="6"/>
      <c r="G77" s="6"/>
      <c r="H77" s="6"/>
      <c r="I77" s="6"/>
      <c r="J77" s="6"/>
    </row>
    <row r="78" spans="1:10" ht="20.25" x14ac:dyDescent="0.25">
      <c r="A78" s="25"/>
      <c r="B78" s="25"/>
      <c r="C78" s="26"/>
      <c r="D78" s="26"/>
      <c r="E78" s="121"/>
      <c r="F78" s="6"/>
      <c r="G78" s="6"/>
      <c r="H78" s="6"/>
      <c r="I78" s="6"/>
      <c r="J78" s="6"/>
    </row>
    <row r="79" spans="1:10" ht="20.25" x14ac:dyDescent="0.25">
      <c r="A79" s="25"/>
      <c r="B79" s="25"/>
      <c r="C79" s="26"/>
      <c r="D79" s="26"/>
      <c r="E79" s="121"/>
      <c r="F79" s="6"/>
      <c r="G79" s="6"/>
      <c r="H79" s="6"/>
      <c r="I79" s="6"/>
      <c r="J79" s="6"/>
    </row>
    <row r="80" spans="1:10" s="6" customFormat="1" ht="20.25" x14ac:dyDescent="0.25">
      <c r="A80" s="25"/>
      <c r="B80" s="25"/>
      <c r="C80" s="26"/>
      <c r="D80" s="26"/>
      <c r="E80" s="121"/>
    </row>
    <row r="81" spans="1:5" s="6" customFormat="1" ht="20.25" x14ac:dyDescent="0.25">
      <c r="A81" s="25"/>
      <c r="B81" s="25"/>
      <c r="C81" s="26"/>
      <c r="D81" s="26"/>
      <c r="E81" s="121"/>
    </row>
    <row r="82" spans="1:5" s="6" customFormat="1" ht="20.25" x14ac:dyDescent="0.25">
      <c r="A82" s="25"/>
      <c r="B82" s="25"/>
      <c r="C82" s="26"/>
      <c r="D82" s="26"/>
      <c r="E82" s="121"/>
    </row>
    <row r="83" spans="1:5" s="6" customFormat="1" ht="20.25" x14ac:dyDescent="0.25">
      <c r="A83" s="25"/>
      <c r="B83" s="25"/>
      <c r="C83" s="26"/>
      <c r="D83" s="26"/>
      <c r="E83" s="121"/>
    </row>
    <row r="84" spans="1:5" s="6" customFormat="1" ht="20.25" x14ac:dyDescent="0.25">
      <c r="A84" s="25"/>
      <c r="B84" s="25"/>
      <c r="C84" s="26"/>
      <c r="D84" s="26"/>
      <c r="E84" s="121"/>
    </row>
    <row r="85" spans="1:5" s="6" customFormat="1" ht="20.25" x14ac:dyDescent="0.25">
      <c r="A85" s="25"/>
      <c r="B85" s="25"/>
      <c r="C85" s="26"/>
      <c r="D85" s="26"/>
      <c r="E85" s="121"/>
    </row>
    <row r="86" spans="1:5" s="6" customFormat="1" ht="20.25" x14ac:dyDescent="0.25">
      <c r="A86" s="25"/>
      <c r="B86" s="25"/>
      <c r="C86" s="26"/>
      <c r="D86" s="26"/>
      <c r="E86" s="121"/>
    </row>
    <row r="87" spans="1:5" s="6" customFormat="1" ht="20.25" x14ac:dyDescent="0.25">
      <c r="A87" s="25"/>
      <c r="B87" s="25"/>
      <c r="C87" s="26"/>
      <c r="D87" s="26"/>
      <c r="E87" s="121"/>
    </row>
    <row r="88" spans="1:5" s="6" customFormat="1" ht="20.25" x14ac:dyDescent="0.25">
      <c r="A88" s="25"/>
      <c r="B88" s="25"/>
      <c r="C88" s="26"/>
      <c r="D88" s="26"/>
      <c r="E88" s="121"/>
    </row>
    <row r="89" spans="1:5" s="6" customFormat="1" ht="20.25" x14ac:dyDescent="0.25">
      <c r="A89" s="25"/>
      <c r="B89" s="25"/>
      <c r="C89" s="26"/>
      <c r="D89" s="26"/>
      <c r="E89" s="121"/>
    </row>
    <row r="90" spans="1:5" s="6" customFormat="1" ht="20.25" x14ac:dyDescent="0.25">
      <c r="A90" s="25"/>
      <c r="B90" s="25"/>
      <c r="C90" s="26"/>
      <c r="D90" s="26"/>
      <c r="E90" s="121"/>
    </row>
    <row r="91" spans="1:5" s="6" customFormat="1" ht="20.25" x14ac:dyDescent="0.25">
      <c r="A91" s="25"/>
      <c r="B91" s="25"/>
      <c r="C91" s="26"/>
      <c r="D91" s="26"/>
      <c r="E91" s="121"/>
    </row>
    <row r="92" spans="1:5" s="6" customFormat="1" ht="20.25" x14ac:dyDescent="0.25">
      <c r="A92" s="25"/>
      <c r="B92" s="25"/>
      <c r="C92" s="26"/>
      <c r="D92" s="26"/>
      <c r="E92" s="121"/>
    </row>
    <row r="93" spans="1:5" s="6" customFormat="1" ht="20.25" x14ac:dyDescent="0.25">
      <c r="A93" s="25"/>
      <c r="B93" s="25"/>
      <c r="C93" s="26"/>
      <c r="D93" s="26"/>
      <c r="E93" s="121"/>
    </row>
    <row r="94" spans="1:5" s="6" customFormat="1" ht="20.25" x14ac:dyDescent="0.25">
      <c r="A94" s="25"/>
      <c r="B94" s="25"/>
      <c r="C94" s="26"/>
      <c r="D94" s="26"/>
      <c r="E94" s="121"/>
    </row>
    <row r="95" spans="1:5" s="6" customFormat="1" ht="20.25" x14ac:dyDescent="0.25">
      <c r="A95" s="25"/>
      <c r="B95" s="25"/>
      <c r="C95" s="26"/>
      <c r="D95" s="26"/>
      <c r="E95" s="121"/>
    </row>
    <row r="96" spans="1:5" s="6" customFormat="1" ht="20.25" x14ac:dyDescent="0.25">
      <c r="A96" s="25"/>
      <c r="B96" s="25"/>
      <c r="C96" s="26"/>
      <c r="D96" s="26"/>
      <c r="E96" s="121"/>
    </row>
    <row r="97" spans="1:5" s="6" customFormat="1" ht="20.25" x14ac:dyDescent="0.25">
      <c r="A97" s="25"/>
      <c r="B97" s="25"/>
      <c r="C97" s="26"/>
      <c r="D97" s="26"/>
      <c r="E97" s="121"/>
    </row>
    <row r="98" spans="1:5" s="6" customFormat="1" ht="20.25" x14ac:dyDescent="0.25">
      <c r="A98" s="25"/>
      <c r="B98" s="25"/>
      <c r="C98" s="26"/>
      <c r="D98" s="26"/>
      <c r="E98" s="121"/>
    </row>
    <row r="99" spans="1:5" s="6" customFormat="1" ht="20.25" x14ac:dyDescent="0.25">
      <c r="A99" s="25"/>
      <c r="B99" s="25"/>
      <c r="C99" s="26"/>
      <c r="D99" s="26"/>
      <c r="E99" s="121"/>
    </row>
    <row r="100" spans="1:5" s="6" customFormat="1" ht="20.25" x14ac:dyDescent="0.25">
      <c r="A100" s="25"/>
      <c r="B100" s="25"/>
      <c r="C100" s="26"/>
      <c r="D100" s="26"/>
      <c r="E100" s="121"/>
    </row>
    <row r="101" spans="1:5" s="6" customFormat="1" ht="20.25" x14ac:dyDescent="0.25">
      <c r="A101" s="25"/>
      <c r="B101" s="25"/>
      <c r="C101" s="26"/>
      <c r="D101" s="26"/>
      <c r="E101" s="121"/>
    </row>
    <row r="102" spans="1:5" s="6" customFormat="1" ht="20.25" x14ac:dyDescent="0.25">
      <c r="A102" s="25"/>
      <c r="B102" s="25"/>
      <c r="C102" s="26"/>
      <c r="D102" s="26"/>
      <c r="E102" s="121"/>
    </row>
    <row r="103" spans="1:5" s="6" customFormat="1" ht="20.25" x14ac:dyDescent="0.25">
      <c r="A103" s="25"/>
      <c r="B103" s="25"/>
      <c r="C103" s="26"/>
      <c r="D103" s="26"/>
      <c r="E103" s="121"/>
    </row>
    <row r="104" spans="1:5" s="6" customFormat="1" ht="20.25" x14ac:dyDescent="0.25">
      <c r="A104" s="25"/>
      <c r="B104" s="25"/>
      <c r="C104" s="26"/>
      <c r="D104" s="26"/>
      <c r="E104" s="121"/>
    </row>
    <row r="105" spans="1:5" s="6" customFormat="1" ht="20.25" x14ac:dyDescent="0.25">
      <c r="A105" s="25"/>
      <c r="B105" s="25"/>
      <c r="C105" s="26"/>
      <c r="D105" s="26"/>
      <c r="E105" s="121"/>
    </row>
    <row r="106" spans="1:5" s="6" customFormat="1" ht="20.25" x14ac:dyDescent="0.25">
      <c r="A106" s="25"/>
      <c r="B106" s="25"/>
      <c r="C106" s="26"/>
      <c r="D106" s="26"/>
      <c r="E106" s="121"/>
    </row>
    <row r="107" spans="1:5" s="6" customFormat="1" ht="20.25" x14ac:dyDescent="0.25">
      <c r="A107" s="25"/>
      <c r="B107" s="25"/>
      <c r="C107" s="26"/>
      <c r="D107" s="26"/>
      <c r="E107" s="121"/>
    </row>
    <row r="108" spans="1:5" s="6" customFormat="1" ht="20.25" x14ac:dyDescent="0.25">
      <c r="A108" s="25"/>
      <c r="B108" s="25"/>
      <c r="C108" s="26"/>
      <c r="D108" s="26"/>
      <c r="E108" s="121"/>
    </row>
    <row r="109" spans="1:5" s="6" customFormat="1" ht="20.25" x14ac:dyDescent="0.25">
      <c r="A109" s="25"/>
      <c r="B109" s="25"/>
      <c r="C109" s="26"/>
      <c r="D109" s="26"/>
      <c r="E109" s="121"/>
    </row>
    <row r="110" spans="1:5" s="6" customFormat="1" ht="20.25" x14ac:dyDescent="0.25">
      <c r="A110" s="25"/>
      <c r="B110" s="25"/>
      <c r="C110" s="26"/>
      <c r="D110" s="26"/>
      <c r="E110" s="121"/>
    </row>
    <row r="111" spans="1:5" s="6" customFormat="1" ht="20.25" x14ac:dyDescent="0.25">
      <c r="A111" s="25"/>
      <c r="B111" s="25"/>
      <c r="C111" s="26"/>
      <c r="D111" s="26"/>
      <c r="E111" s="121"/>
    </row>
    <row r="112" spans="1:5" s="6" customFormat="1" ht="20.25" x14ac:dyDescent="0.25">
      <c r="A112" s="25"/>
      <c r="B112" s="25"/>
      <c r="C112" s="26"/>
      <c r="D112" s="26"/>
      <c r="E112" s="121"/>
    </row>
    <row r="113" spans="1:5" s="6" customFormat="1" ht="20.25" x14ac:dyDescent="0.25">
      <c r="A113" s="25"/>
      <c r="B113" s="25"/>
      <c r="C113" s="26"/>
      <c r="D113" s="26"/>
      <c r="E113" s="121"/>
    </row>
    <row r="114" spans="1:5" s="6" customFormat="1" ht="20.25" x14ac:dyDescent="0.25">
      <c r="A114" s="25"/>
      <c r="B114" s="25"/>
      <c r="C114" s="26"/>
      <c r="D114" s="26"/>
      <c r="E114" s="121"/>
    </row>
    <row r="115" spans="1:5" s="6" customFormat="1" ht="20.25" x14ac:dyDescent="0.25">
      <c r="A115" s="25"/>
      <c r="B115" s="25"/>
      <c r="C115" s="26"/>
      <c r="D115" s="26"/>
      <c r="E115" s="121"/>
    </row>
    <row r="116" spans="1:5" s="6" customFormat="1" ht="20.25" x14ac:dyDescent="0.25">
      <c r="A116" s="25"/>
      <c r="B116" s="25"/>
      <c r="C116" s="26"/>
      <c r="D116" s="26"/>
      <c r="E116" s="121"/>
    </row>
    <row r="117" spans="1:5" s="6" customFormat="1" ht="20.25" x14ac:dyDescent="0.25">
      <c r="A117" s="25"/>
      <c r="B117" s="25"/>
      <c r="C117" s="26"/>
      <c r="D117" s="26"/>
      <c r="E117" s="121"/>
    </row>
    <row r="118" spans="1:5" s="6" customFormat="1" ht="20.25" x14ac:dyDescent="0.25">
      <c r="A118" s="25"/>
      <c r="B118" s="25"/>
      <c r="C118" s="26"/>
      <c r="D118" s="26"/>
      <c r="E118" s="121"/>
    </row>
    <row r="119" spans="1:5" s="6" customFormat="1" ht="20.25" x14ac:dyDescent="0.25">
      <c r="A119" s="25"/>
      <c r="B119" s="25"/>
      <c r="C119" s="26"/>
      <c r="D119" s="26"/>
      <c r="E119" s="121"/>
    </row>
    <row r="120" spans="1:5" s="6" customFormat="1" ht="20.25" x14ac:dyDescent="0.25">
      <c r="A120" s="25"/>
      <c r="B120" s="25"/>
      <c r="C120" s="26"/>
      <c r="D120" s="26"/>
      <c r="E120" s="121"/>
    </row>
    <row r="121" spans="1:5" s="6" customFormat="1" ht="20.25" x14ac:dyDescent="0.25">
      <c r="A121" s="25"/>
      <c r="B121" s="25"/>
      <c r="C121" s="26"/>
      <c r="D121" s="26"/>
      <c r="E121" s="121"/>
    </row>
    <row r="122" spans="1:5" s="6" customFormat="1" ht="20.25" x14ac:dyDescent="0.25">
      <c r="A122" s="25"/>
      <c r="B122" s="25"/>
      <c r="C122" s="26"/>
      <c r="D122" s="26"/>
      <c r="E122" s="121"/>
    </row>
    <row r="123" spans="1:5" s="6" customFormat="1" ht="20.25" x14ac:dyDescent="0.25">
      <c r="A123" s="25"/>
      <c r="B123" s="25"/>
      <c r="C123" s="26"/>
      <c r="D123" s="26"/>
      <c r="E123" s="121"/>
    </row>
    <row r="124" spans="1:5" s="6" customFormat="1" ht="20.25" x14ac:dyDescent="0.25">
      <c r="A124" s="25"/>
      <c r="B124" s="25"/>
      <c r="C124" s="26"/>
      <c r="D124" s="26"/>
      <c r="E124" s="121"/>
    </row>
    <row r="125" spans="1:5" s="6" customFormat="1" ht="20.25" x14ac:dyDescent="0.25">
      <c r="A125" s="25"/>
      <c r="B125" s="25"/>
      <c r="C125" s="26"/>
      <c r="D125" s="26"/>
      <c r="E125" s="121"/>
    </row>
    <row r="126" spans="1:5" s="6" customFormat="1" ht="20.25" x14ac:dyDescent="0.25">
      <c r="A126" s="25"/>
      <c r="B126" s="25"/>
      <c r="C126" s="26"/>
      <c r="D126" s="26"/>
      <c r="E126" s="121"/>
    </row>
    <row r="127" spans="1:5" s="6" customFormat="1" ht="20.25" x14ac:dyDescent="0.25">
      <c r="A127" s="25"/>
      <c r="B127" s="25"/>
      <c r="C127" s="26"/>
      <c r="D127" s="26"/>
      <c r="E127" s="121"/>
    </row>
    <row r="128" spans="1:5" s="6" customFormat="1" ht="20.25" x14ac:dyDescent="0.25">
      <c r="A128" s="25"/>
      <c r="B128" s="25"/>
      <c r="C128" s="26"/>
      <c r="D128" s="26"/>
      <c r="E128" s="121"/>
    </row>
    <row r="129" spans="1:5" s="6" customFormat="1" ht="20.25" x14ac:dyDescent="0.25">
      <c r="A129" s="25"/>
      <c r="B129" s="25"/>
      <c r="C129" s="26"/>
      <c r="D129" s="26"/>
      <c r="E129" s="121"/>
    </row>
    <row r="130" spans="1:5" s="6" customFormat="1" ht="20.25" x14ac:dyDescent="0.25">
      <c r="A130" s="25"/>
      <c r="B130" s="25"/>
      <c r="C130" s="26"/>
      <c r="D130" s="26"/>
      <c r="E130" s="121"/>
    </row>
    <row r="131" spans="1:5" s="6" customFormat="1" ht="20.25" x14ac:dyDescent="0.25">
      <c r="A131" s="25"/>
      <c r="B131" s="25"/>
      <c r="C131" s="26"/>
      <c r="D131" s="26"/>
      <c r="E131" s="121"/>
    </row>
    <row r="132" spans="1:5" s="6" customFormat="1" ht="20.25" x14ac:dyDescent="0.25">
      <c r="A132" s="25"/>
      <c r="B132" s="25"/>
      <c r="C132" s="26"/>
      <c r="D132" s="26"/>
      <c r="E132" s="121"/>
    </row>
    <row r="133" spans="1:5" s="6" customFormat="1" ht="20.25" x14ac:dyDescent="0.25">
      <c r="A133" s="25"/>
      <c r="B133" s="25"/>
      <c r="C133" s="26"/>
      <c r="D133" s="26"/>
      <c r="E133" s="121"/>
    </row>
    <row r="134" spans="1:5" s="6" customFormat="1" ht="20.25" x14ac:dyDescent="0.25">
      <c r="A134" s="25"/>
      <c r="B134" s="25"/>
      <c r="C134" s="26"/>
      <c r="D134" s="26"/>
      <c r="E134" s="121"/>
    </row>
    <row r="135" spans="1:5" s="6" customFormat="1" ht="20.25" x14ac:dyDescent="0.25">
      <c r="A135" s="25"/>
      <c r="B135" s="25"/>
      <c r="C135" s="26"/>
      <c r="D135" s="26"/>
      <c r="E135" s="121"/>
    </row>
    <row r="136" spans="1:5" s="6" customFormat="1" ht="20.25" x14ac:dyDescent="0.25">
      <c r="A136" s="25"/>
      <c r="B136" s="25"/>
      <c r="C136" s="26"/>
      <c r="D136" s="26"/>
      <c r="E136" s="121"/>
    </row>
    <row r="137" spans="1:5" s="6" customFormat="1" ht="20.25" x14ac:dyDescent="0.25">
      <c r="A137" s="25"/>
      <c r="B137" s="25"/>
      <c r="C137" s="26"/>
      <c r="D137" s="26"/>
      <c r="E137" s="121"/>
    </row>
    <row r="138" spans="1:5" s="6" customFormat="1" ht="20.25" x14ac:dyDescent="0.25">
      <c r="A138" s="25"/>
      <c r="B138" s="25"/>
      <c r="C138" s="26"/>
      <c r="D138" s="26"/>
      <c r="E138" s="121"/>
    </row>
    <row r="139" spans="1:5" s="6" customFormat="1" ht="20.25" x14ac:dyDescent="0.25">
      <c r="A139" s="25"/>
      <c r="B139" s="25"/>
      <c r="C139" s="26"/>
      <c r="D139" s="26"/>
      <c r="E139" s="121"/>
    </row>
    <row r="140" spans="1:5" s="6" customFormat="1" ht="20.25" x14ac:dyDescent="0.25">
      <c r="A140" s="25"/>
      <c r="B140" s="25"/>
      <c r="C140" s="26"/>
      <c r="D140" s="26"/>
      <c r="E140" s="121"/>
    </row>
    <row r="141" spans="1:5" s="6" customFormat="1" ht="20.25" x14ac:dyDescent="0.25">
      <c r="A141" s="25"/>
      <c r="B141" s="25"/>
      <c r="C141" s="26"/>
      <c r="D141" s="26"/>
      <c r="E141" s="121"/>
    </row>
    <row r="142" spans="1:5" s="6" customFormat="1" ht="20.25" x14ac:dyDescent="0.25">
      <c r="A142" s="25"/>
      <c r="B142" s="25"/>
      <c r="C142" s="26"/>
      <c r="D142" s="26"/>
      <c r="E142" s="121"/>
    </row>
    <row r="143" spans="1:5" s="6" customFormat="1" ht="20.25" x14ac:dyDescent="0.25">
      <c r="A143" s="25"/>
      <c r="B143" s="25"/>
      <c r="C143" s="26"/>
      <c r="D143" s="26"/>
      <c r="E143" s="121"/>
    </row>
    <row r="144" spans="1:5" s="6" customFormat="1" ht="20.25" x14ac:dyDescent="0.25">
      <c r="A144" s="25"/>
      <c r="B144" s="25"/>
      <c r="C144" s="26"/>
      <c r="D144" s="26"/>
      <c r="E144" s="121"/>
    </row>
    <row r="145" spans="1:5" s="6" customFormat="1" ht="20.25" x14ac:dyDescent="0.25">
      <c r="A145" s="25"/>
      <c r="B145" s="25"/>
      <c r="C145" s="26"/>
      <c r="D145" s="26"/>
      <c r="E145" s="121"/>
    </row>
    <row r="146" spans="1:5" s="6" customFormat="1" ht="20.25" x14ac:dyDescent="0.25">
      <c r="A146" s="25"/>
      <c r="B146" s="25"/>
      <c r="C146" s="26"/>
      <c r="D146" s="26"/>
      <c r="E146" s="121"/>
    </row>
    <row r="147" spans="1:5" s="6" customFormat="1" ht="20.25" x14ac:dyDescent="0.25">
      <c r="A147" s="25"/>
      <c r="B147" s="25"/>
      <c r="C147" s="26"/>
      <c r="D147" s="26"/>
      <c r="E147" s="121"/>
    </row>
    <row r="148" spans="1:5" s="6" customFormat="1" ht="20.25" x14ac:dyDescent="0.25">
      <c r="A148" s="25"/>
      <c r="B148" s="25"/>
      <c r="C148" s="26"/>
      <c r="D148" s="26"/>
      <c r="E148" s="121"/>
    </row>
    <row r="149" spans="1:5" s="6" customFormat="1" ht="20.25" x14ac:dyDescent="0.25">
      <c r="A149" s="25"/>
      <c r="B149" s="25"/>
      <c r="C149" s="26"/>
      <c r="D149" s="26"/>
      <c r="E149" s="121"/>
    </row>
    <row r="150" spans="1:5" s="6" customFormat="1" ht="20.25" x14ac:dyDescent="0.25">
      <c r="A150" s="25"/>
      <c r="B150" s="25"/>
      <c r="C150" s="26"/>
      <c r="D150" s="26"/>
      <c r="E150" s="121"/>
    </row>
    <row r="151" spans="1:5" s="6" customFormat="1" ht="20.25" x14ac:dyDescent="0.25">
      <c r="A151" s="25"/>
      <c r="B151" s="25"/>
      <c r="C151" s="26"/>
      <c r="D151" s="26"/>
      <c r="E151" s="121"/>
    </row>
    <row r="152" spans="1:5" s="6" customFormat="1" ht="20.25" x14ac:dyDescent="0.25">
      <c r="A152" s="25"/>
      <c r="B152" s="25"/>
      <c r="C152" s="26"/>
      <c r="D152" s="26"/>
      <c r="E152" s="121"/>
    </row>
    <row r="153" spans="1:5" s="6" customFormat="1" ht="20.25" x14ac:dyDescent="0.25">
      <c r="A153" s="25"/>
      <c r="B153" s="25"/>
      <c r="C153" s="26"/>
      <c r="D153" s="26"/>
      <c r="E153" s="121"/>
    </row>
    <row r="154" spans="1:5" s="6" customFormat="1" ht="20.25" x14ac:dyDescent="0.25">
      <c r="A154" s="25"/>
      <c r="B154" s="25"/>
      <c r="C154" s="26"/>
      <c r="D154" s="26"/>
      <c r="E154" s="121"/>
    </row>
    <row r="155" spans="1:5" s="6" customFormat="1" ht="20.25" x14ac:dyDescent="0.25">
      <c r="A155" s="25"/>
      <c r="B155" s="25"/>
      <c r="C155" s="26"/>
      <c r="D155" s="26"/>
      <c r="E155" s="121"/>
    </row>
    <row r="156" spans="1:5" s="6" customFormat="1" ht="20.25" x14ac:dyDescent="0.25">
      <c r="A156" s="25"/>
      <c r="B156" s="25"/>
      <c r="C156" s="26"/>
      <c r="D156" s="26"/>
      <c r="E156" s="121"/>
    </row>
    <row r="157" spans="1:5" s="6" customFormat="1" ht="20.25" x14ac:dyDescent="0.25">
      <c r="A157" s="25"/>
      <c r="B157" s="25"/>
      <c r="C157" s="26"/>
      <c r="D157" s="26"/>
      <c r="E157" s="121"/>
    </row>
    <row r="158" spans="1:5" s="6" customFormat="1" ht="20.25" x14ac:dyDescent="0.25">
      <c r="A158" s="25"/>
      <c r="B158" s="25"/>
      <c r="C158" s="26"/>
      <c r="D158" s="26"/>
      <c r="E158" s="121"/>
    </row>
    <row r="159" spans="1:5" s="6" customFormat="1" ht="20.25" x14ac:dyDescent="0.25">
      <c r="A159" s="25"/>
      <c r="B159" s="25"/>
      <c r="C159" s="26"/>
      <c r="D159" s="26"/>
      <c r="E159" s="121"/>
    </row>
    <row r="160" spans="1:5" s="6" customFormat="1" ht="20.25" x14ac:dyDescent="0.25">
      <c r="A160" s="25"/>
      <c r="B160" s="25"/>
      <c r="C160" s="26"/>
      <c r="D160" s="26"/>
      <c r="E160" s="121"/>
    </row>
    <row r="161" spans="1:5" s="6" customFormat="1" ht="20.25" x14ac:dyDescent="0.25">
      <c r="A161" s="25"/>
      <c r="B161" s="25"/>
      <c r="C161" s="26"/>
      <c r="D161" s="26"/>
      <c r="E161" s="121"/>
    </row>
    <row r="162" spans="1:5" s="6" customFormat="1" ht="20.25" x14ac:dyDescent="0.25">
      <c r="A162" s="25"/>
      <c r="B162" s="25"/>
      <c r="C162" s="26"/>
      <c r="D162" s="26"/>
      <c r="E162" s="121"/>
    </row>
    <row r="163" spans="1:5" s="6" customFormat="1" ht="20.25" x14ac:dyDescent="0.25">
      <c r="A163" s="25"/>
      <c r="B163" s="25"/>
      <c r="C163" s="26"/>
      <c r="D163" s="26"/>
      <c r="E163" s="121"/>
    </row>
    <row r="164" spans="1:5" s="6" customFormat="1" ht="20.25" x14ac:dyDescent="0.25">
      <c r="A164" s="25"/>
      <c r="B164" s="25"/>
      <c r="C164" s="26"/>
      <c r="D164" s="26"/>
      <c r="E164" s="121"/>
    </row>
    <row r="165" spans="1:5" s="6" customFormat="1" ht="20.25" x14ac:dyDescent="0.25">
      <c r="A165" s="25"/>
      <c r="B165" s="25"/>
      <c r="C165" s="26"/>
      <c r="D165" s="26"/>
      <c r="E165" s="121"/>
    </row>
    <row r="166" spans="1:5" s="6" customFormat="1" ht="20.25" x14ac:dyDescent="0.25">
      <c r="A166" s="25"/>
      <c r="B166" s="25"/>
      <c r="C166" s="26"/>
      <c r="D166" s="26"/>
      <c r="E166" s="121"/>
    </row>
    <row r="167" spans="1:5" s="6" customFormat="1" ht="20.25" x14ac:dyDescent="0.25">
      <c r="A167" s="25"/>
      <c r="B167" s="25"/>
      <c r="C167" s="26"/>
      <c r="D167" s="26"/>
      <c r="E167" s="121"/>
    </row>
    <row r="168" spans="1:5" s="6" customFormat="1" ht="20.25" x14ac:dyDescent="0.25">
      <c r="A168" s="25"/>
      <c r="B168" s="25"/>
      <c r="C168" s="26"/>
      <c r="D168" s="26"/>
      <c r="E168" s="121"/>
    </row>
    <row r="169" spans="1:5" s="6" customFormat="1" ht="20.25" x14ac:dyDescent="0.25">
      <c r="A169" s="25"/>
      <c r="B169" s="25"/>
      <c r="C169" s="26"/>
      <c r="D169" s="26"/>
      <c r="E169" s="121"/>
    </row>
    <row r="170" spans="1:5" s="6" customFormat="1" ht="20.25" x14ac:dyDescent="0.25">
      <c r="A170" s="25"/>
      <c r="B170" s="25"/>
      <c r="C170" s="26"/>
      <c r="D170" s="26"/>
      <c r="E170" s="121"/>
    </row>
    <row r="171" spans="1:5" s="6" customFormat="1" ht="20.25" x14ac:dyDescent="0.25">
      <c r="A171" s="25"/>
      <c r="B171" s="25"/>
      <c r="C171" s="26"/>
      <c r="D171" s="26"/>
      <c r="E171" s="121"/>
    </row>
    <row r="172" spans="1:5" s="6" customFormat="1" ht="20.25" x14ac:dyDescent="0.25">
      <c r="A172" s="25"/>
      <c r="B172" s="25"/>
      <c r="C172" s="26"/>
      <c r="D172" s="26"/>
      <c r="E172" s="121"/>
    </row>
    <row r="173" spans="1:5" s="6" customFormat="1" ht="20.25" x14ac:dyDescent="0.25">
      <c r="A173" s="25"/>
      <c r="B173" s="25"/>
      <c r="C173" s="26"/>
      <c r="D173" s="26"/>
      <c r="E173" s="121"/>
    </row>
    <row r="174" spans="1:5" s="6" customFormat="1" ht="20.25" x14ac:dyDescent="0.25">
      <c r="A174" s="25"/>
      <c r="B174" s="25"/>
      <c r="C174" s="26"/>
      <c r="D174" s="26"/>
      <c r="E174" s="121"/>
    </row>
    <row r="175" spans="1:5" s="6" customFormat="1" ht="20.25" x14ac:dyDescent="0.25">
      <c r="A175" s="25"/>
      <c r="B175" s="25"/>
      <c r="C175" s="26"/>
      <c r="D175" s="26"/>
      <c r="E175" s="121"/>
    </row>
    <row r="176" spans="1:5" s="6" customFormat="1" ht="20.25" x14ac:dyDescent="0.25">
      <c r="A176" s="25"/>
      <c r="B176" s="25"/>
      <c r="C176" s="26"/>
      <c r="D176" s="26"/>
      <c r="E176" s="121"/>
    </row>
    <row r="177" spans="1:5" s="6" customFormat="1" ht="20.25" x14ac:dyDescent="0.25">
      <c r="A177" s="25"/>
      <c r="B177" s="25"/>
      <c r="C177" s="26"/>
      <c r="D177" s="26"/>
      <c r="E177" s="121"/>
    </row>
    <row r="178" spans="1:5" s="6" customFormat="1" ht="20.25" x14ac:dyDescent="0.25">
      <c r="A178" s="25"/>
      <c r="B178" s="25"/>
      <c r="C178" s="26"/>
      <c r="D178" s="26"/>
      <c r="E178" s="121"/>
    </row>
    <row r="179" spans="1:5" s="6" customFormat="1" ht="20.25" x14ac:dyDescent="0.25">
      <c r="A179" s="25"/>
      <c r="B179" s="25"/>
      <c r="C179" s="26"/>
      <c r="D179" s="26"/>
      <c r="E179" s="121"/>
    </row>
    <row r="180" spans="1:5" s="6" customFormat="1" ht="20.25" x14ac:dyDescent="0.25">
      <c r="A180" s="25"/>
      <c r="B180" s="25"/>
      <c r="C180" s="26"/>
      <c r="D180" s="26"/>
      <c r="E180" s="121"/>
    </row>
    <row r="181" spans="1:5" s="6" customFormat="1" ht="20.25" x14ac:dyDescent="0.25">
      <c r="A181" s="25"/>
      <c r="B181" s="25"/>
      <c r="C181" s="26"/>
      <c r="D181" s="26"/>
      <c r="E181" s="121"/>
    </row>
    <row r="182" spans="1:5" s="6" customFormat="1" ht="20.25" x14ac:dyDescent="0.25">
      <c r="A182" s="25"/>
      <c r="B182" s="25"/>
      <c r="C182" s="26"/>
      <c r="D182" s="26"/>
      <c r="E182" s="121"/>
    </row>
    <row r="183" spans="1:5" s="6" customFormat="1" ht="20.25" x14ac:dyDescent="0.25">
      <c r="A183" s="25"/>
      <c r="B183" s="25"/>
      <c r="C183" s="26"/>
      <c r="D183" s="26"/>
      <c r="E183" s="121"/>
    </row>
    <row r="184" spans="1:5" s="6" customFormat="1" ht="20.25" x14ac:dyDescent="0.25">
      <c r="A184" s="25"/>
      <c r="B184" s="25"/>
      <c r="C184" s="26"/>
      <c r="D184" s="26"/>
      <c r="E184" s="121"/>
    </row>
    <row r="185" spans="1:5" s="6" customFormat="1" ht="20.25" x14ac:dyDescent="0.25">
      <c r="A185" s="25"/>
      <c r="B185" s="25"/>
      <c r="C185" s="26"/>
      <c r="D185" s="26"/>
      <c r="E185" s="121"/>
    </row>
    <row r="186" spans="1:5" s="6" customFormat="1" ht="20.25" x14ac:dyDescent="0.25">
      <c r="A186" s="25"/>
      <c r="B186" s="25"/>
      <c r="C186" s="26"/>
      <c r="D186" s="26"/>
      <c r="E186" s="121"/>
    </row>
    <row r="187" spans="1:5" s="6" customFormat="1" ht="20.25" x14ac:dyDescent="0.25">
      <c r="A187" s="25"/>
      <c r="B187" s="25"/>
      <c r="C187" s="26"/>
      <c r="D187" s="26"/>
      <c r="E187" s="121"/>
    </row>
    <row r="188" spans="1:5" s="6" customFormat="1" ht="20.25" x14ac:dyDescent="0.25">
      <c r="A188" s="25"/>
      <c r="B188" s="25"/>
      <c r="C188" s="26"/>
      <c r="D188" s="26"/>
      <c r="E188" s="121"/>
    </row>
    <row r="189" spans="1:5" s="6" customFormat="1" ht="20.25" x14ac:dyDescent="0.25">
      <c r="A189" s="25"/>
      <c r="B189" s="25"/>
      <c r="C189" s="26"/>
      <c r="D189" s="26"/>
      <c r="E189" s="121"/>
    </row>
    <row r="190" spans="1:5" s="6" customFormat="1" ht="20.25" x14ac:dyDescent="0.25">
      <c r="A190" s="25"/>
      <c r="B190" s="25"/>
      <c r="C190" s="26"/>
      <c r="D190" s="26"/>
      <c r="E190" s="121"/>
    </row>
    <row r="191" spans="1:5" s="6" customFormat="1" ht="20.25" x14ac:dyDescent="0.25">
      <c r="A191" s="25"/>
      <c r="B191" s="25"/>
      <c r="C191" s="26"/>
      <c r="D191" s="26"/>
      <c r="E191" s="121"/>
    </row>
    <row r="192" spans="1:5" s="6" customFormat="1" ht="20.25" x14ac:dyDescent="0.25">
      <c r="A192" s="25"/>
      <c r="B192" s="25"/>
      <c r="C192" s="26"/>
      <c r="D192" s="26"/>
      <c r="E192" s="121"/>
    </row>
    <row r="193" spans="1:5" s="6" customFormat="1" ht="20.25" x14ac:dyDescent="0.25">
      <c r="A193" s="25"/>
      <c r="B193" s="25"/>
      <c r="C193" s="26"/>
      <c r="D193" s="26"/>
      <c r="E193" s="121"/>
    </row>
    <row r="194" spans="1:5" s="6" customFormat="1" ht="20.25" x14ac:dyDescent="0.25">
      <c r="A194" s="25"/>
      <c r="B194" s="25"/>
      <c r="C194" s="26"/>
      <c r="D194" s="26"/>
      <c r="E194" s="121"/>
    </row>
    <row r="195" spans="1:5" s="6" customFormat="1" ht="20.25" x14ac:dyDescent="0.25">
      <c r="A195" s="25"/>
      <c r="B195" s="25"/>
      <c r="C195" s="26"/>
      <c r="D195" s="26"/>
      <c r="E195" s="121"/>
    </row>
    <row r="196" spans="1:5" s="6" customFormat="1" ht="20.25" x14ac:dyDescent="0.25">
      <c r="A196" s="25"/>
      <c r="B196" s="25"/>
      <c r="C196" s="26"/>
      <c r="D196" s="26"/>
      <c r="E196" s="121"/>
    </row>
    <row r="197" spans="1:5" s="6" customFormat="1" ht="20.25" x14ac:dyDescent="0.25">
      <c r="A197" s="25"/>
      <c r="B197" s="25"/>
      <c r="C197" s="26"/>
      <c r="D197" s="26"/>
      <c r="E197" s="121"/>
    </row>
    <row r="198" spans="1:5" s="6" customFormat="1" ht="20.25" x14ac:dyDescent="0.25">
      <c r="A198" s="25"/>
      <c r="B198" s="25"/>
      <c r="C198" s="26"/>
      <c r="D198" s="26"/>
      <c r="E198" s="121"/>
    </row>
    <row r="199" spans="1:5" s="6" customFormat="1" ht="20.25" x14ac:dyDescent="0.25">
      <c r="A199" s="25"/>
      <c r="B199" s="25"/>
      <c r="C199" s="26"/>
      <c r="D199" s="26"/>
      <c r="E199" s="121"/>
    </row>
    <row r="200" spans="1:5" s="6" customFormat="1" ht="20.25" x14ac:dyDescent="0.25">
      <c r="A200" s="25"/>
      <c r="B200" s="25"/>
      <c r="C200" s="26"/>
      <c r="D200" s="26"/>
      <c r="E200" s="121"/>
    </row>
    <row r="201" spans="1:5" s="6" customFormat="1" ht="20.25" x14ac:dyDescent="0.25">
      <c r="A201" s="25"/>
      <c r="B201" s="25"/>
      <c r="C201" s="26"/>
      <c r="D201" s="26"/>
      <c r="E201" s="121"/>
    </row>
    <row r="202" spans="1:5" s="6" customFormat="1" ht="20.25" x14ac:dyDescent="0.25">
      <c r="A202" s="25"/>
      <c r="B202" s="25"/>
      <c r="C202" s="26"/>
      <c r="D202" s="26"/>
      <c r="E202" s="121"/>
    </row>
    <row r="203" spans="1:5" s="6" customFormat="1" ht="20.25" x14ac:dyDescent="0.25">
      <c r="A203" s="25"/>
      <c r="B203" s="25"/>
      <c r="C203" s="26"/>
      <c r="D203" s="26"/>
      <c r="E203" s="121"/>
    </row>
    <row r="204" spans="1:5" s="6" customFormat="1" ht="20.25" x14ac:dyDescent="0.25">
      <c r="A204" s="25"/>
      <c r="B204" s="25"/>
      <c r="C204" s="26"/>
      <c r="D204" s="26"/>
      <c r="E204" s="121"/>
    </row>
    <row r="205" spans="1:5" s="6" customFormat="1" ht="20.25" x14ac:dyDescent="0.25">
      <c r="A205" s="25"/>
      <c r="B205" s="25"/>
      <c r="C205" s="26"/>
      <c r="D205" s="26"/>
      <c r="E205" s="121"/>
    </row>
    <row r="206" spans="1:5" s="6" customFormat="1" ht="20.25" x14ac:dyDescent="0.25">
      <c r="A206" s="25"/>
      <c r="B206" s="25"/>
      <c r="C206" s="26"/>
      <c r="D206" s="26"/>
      <c r="E206" s="121"/>
    </row>
    <row r="207" spans="1:5" s="6" customFormat="1" ht="20.25" x14ac:dyDescent="0.25">
      <c r="A207" s="25"/>
      <c r="B207" s="25"/>
      <c r="C207" s="26"/>
      <c r="D207" s="26"/>
      <c r="E207" s="121"/>
    </row>
    <row r="208" spans="1:5" s="6" customFormat="1" ht="20.25" x14ac:dyDescent="0.25">
      <c r="A208" s="25"/>
      <c r="B208" s="25"/>
      <c r="C208" s="26"/>
      <c r="D208" s="26"/>
      <c r="E208" s="121"/>
    </row>
    <row r="209" spans="1:5" s="6" customFormat="1" ht="20.25" x14ac:dyDescent="0.25">
      <c r="A209" s="25"/>
      <c r="B209" s="25"/>
      <c r="C209" s="26"/>
      <c r="D209" s="26"/>
      <c r="E209" s="121"/>
    </row>
    <row r="210" spans="1:5" s="6" customFormat="1" ht="20.25" x14ac:dyDescent="0.25">
      <c r="A210" s="25"/>
      <c r="B210" s="25"/>
      <c r="C210" s="26"/>
      <c r="D210" s="26"/>
      <c r="E210" s="121"/>
    </row>
    <row r="211" spans="1:5" s="6" customFormat="1" ht="20.25" x14ac:dyDescent="0.25">
      <c r="A211" s="25"/>
      <c r="B211" s="25"/>
      <c r="C211" s="26"/>
      <c r="D211" s="26"/>
      <c r="E211" s="121"/>
    </row>
    <row r="212" spans="1:5" s="6" customFormat="1" ht="20.25" x14ac:dyDescent="0.25">
      <c r="A212" s="25"/>
      <c r="B212" s="25"/>
      <c r="C212" s="26"/>
      <c r="D212" s="26"/>
      <c r="E212" s="121"/>
    </row>
    <row r="213" spans="1:5" s="6" customFormat="1" ht="20.25" x14ac:dyDescent="0.25">
      <c r="A213" s="25"/>
      <c r="B213" s="25"/>
      <c r="C213" s="26"/>
      <c r="D213" s="26"/>
      <c r="E213" s="121"/>
    </row>
    <row r="214" spans="1:5" s="6" customFormat="1" ht="20.25" x14ac:dyDescent="0.25">
      <c r="A214" s="25"/>
      <c r="B214" s="25"/>
      <c r="C214" s="26"/>
      <c r="D214" s="26"/>
      <c r="E214" s="121"/>
    </row>
    <row r="215" spans="1:5" s="6" customFormat="1" ht="20.25" x14ac:dyDescent="0.25">
      <c r="A215" s="25"/>
      <c r="B215" s="25"/>
      <c r="C215" s="26"/>
      <c r="D215" s="26"/>
      <c r="E215" s="121"/>
    </row>
    <row r="216" spans="1:5" s="6" customFormat="1" ht="20.25" x14ac:dyDescent="0.25">
      <c r="A216" s="25"/>
      <c r="B216" s="25"/>
      <c r="C216" s="26"/>
      <c r="D216" s="26"/>
      <c r="E216" s="121"/>
    </row>
    <row r="217" spans="1:5" s="6" customFormat="1" ht="20.25" x14ac:dyDescent="0.25">
      <c r="A217" s="25"/>
      <c r="B217" s="25"/>
      <c r="C217" s="26"/>
      <c r="D217" s="26"/>
      <c r="E217" s="121"/>
    </row>
    <row r="218" spans="1:5" s="6" customFormat="1" ht="20.25" x14ac:dyDescent="0.25">
      <c r="A218" s="25"/>
      <c r="B218" s="25"/>
      <c r="C218" s="26"/>
      <c r="D218" s="26"/>
      <c r="E218" s="121"/>
    </row>
    <row r="219" spans="1:5" s="6" customFormat="1" ht="20.25" x14ac:dyDescent="0.25">
      <c r="A219" s="25"/>
      <c r="B219" s="25"/>
      <c r="C219" s="26"/>
      <c r="D219" s="26"/>
      <c r="E219" s="121"/>
    </row>
    <row r="220" spans="1:5" s="6" customFormat="1" ht="20.25" x14ac:dyDescent="0.25">
      <c r="A220" s="25"/>
      <c r="B220" s="25"/>
      <c r="C220" s="26"/>
      <c r="D220" s="26"/>
      <c r="E220" s="121"/>
    </row>
    <row r="221" spans="1:5" s="6" customFormat="1" ht="20.25" x14ac:dyDescent="0.25">
      <c r="A221" s="25"/>
      <c r="B221" s="25"/>
      <c r="C221" s="26"/>
      <c r="D221" s="26"/>
      <c r="E221" s="121"/>
    </row>
    <row r="222" spans="1:5" s="6" customFormat="1" ht="20.25" x14ac:dyDescent="0.25">
      <c r="A222" s="25"/>
      <c r="B222" s="25"/>
      <c r="C222" s="26"/>
      <c r="D222" s="26"/>
      <c r="E222" s="121"/>
    </row>
    <row r="223" spans="1:5" s="6" customFormat="1" ht="20.25" x14ac:dyDescent="0.25">
      <c r="A223" s="25"/>
      <c r="B223" s="25"/>
      <c r="C223" s="26"/>
      <c r="D223" s="26"/>
      <c r="E223" s="121"/>
    </row>
    <row r="224" spans="1:5" s="6" customFormat="1" ht="20.25" x14ac:dyDescent="0.25">
      <c r="A224" s="25"/>
      <c r="B224" s="25"/>
      <c r="C224" s="26"/>
      <c r="D224" s="26"/>
      <c r="E224" s="121"/>
    </row>
    <row r="225" spans="1:7" s="6" customFormat="1" ht="20.25" x14ac:dyDescent="0.25">
      <c r="A225" s="25"/>
      <c r="B225" s="25"/>
      <c r="C225" s="26"/>
      <c r="D225" s="26"/>
      <c r="E225" s="121"/>
    </row>
    <row r="226" spans="1:7" s="6" customFormat="1" ht="20.25" x14ac:dyDescent="0.25">
      <c r="A226" s="25"/>
      <c r="B226" s="25"/>
      <c r="C226" s="26"/>
      <c r="D226" s="26"/>
      <c r="E226" s="121"/>
    </row>
    <row r="227" spans="1:7" s="6" customFormat="1" ht="20.25" x14ac:dyDescent="0.25">
      <c r="A227" s="25"/>
      <c r="B227" s="25"/>
      <c r="C227" s="26"/>
      <c r="D227" s="26"/>
      <c r="E227" s="121"/>
    </row>
    <row r="228" spans="1:7" s="6" customFormat="1" ht="20.25" x14ac:dyDescent="0.25">
      <c r="A228" s="25"/>
      <c r="B228" s="25"/>
      <c r="C228" s="26"/>
      <c r="D228" s="26"/>
      <c r="E228" s="121"/>
    </row>
    <row r="229" spans="1:7" s="6" customFormat="1" ht="20.25" x14ac:dyDescent="0.25">
      <c r="A229" s="25"/>
      <c r="B229" s="25"/>
      <c r="C229" s="26"/>
      <c r="D229" s="26"/>
      <c r="E229" s="121"/>
    </row>
    <row r="230" spans="1:7" s="6" customFormat="1" ht="20.25" x14ac:dyDescent="0.25">
      <c r="A230" s="25"/>
      <c r="B230" s="25"/>
      <c r="C230" s="26"/>
      <c r="D230" s="26"/>
      <c r="E230" s="121"/>
    </row>
    <row r="231" spans="1:7" ht="20.25" x14ac:dyDescent="0.25">
      <c r="A231" s="25"/>
      <c r="B231" s="28"/>
      <c r="C231" s="29"/>
      <c r="D231" s="29"/>
    </row>
    <row r="232" spans="1:7" ht="20.25" x14ac:dyDescent="0.25">
      <c r="A232" s="25"/>
      <c r="B232" s="28"/>
      <c r="C232" s="29"/>
      <c r="D232" s="29"/>
    </row>
    <row r="233" spans="1:7" ht="20.25" x14ac:dyDescent="0.25">
      <c r="A233" s="25"/>
      <c r="B233" s="28"/>
      <c r="C233" s="29"/>
      <c r="D233" s="29"/>
    </row>
    <row r="234" spans="1:7" ht="20.25" x14ac:dyDescent="0.25">
      <c r="A234" s="25"/>
      <c r="B234" s="28"/>
      <c r="C234" s="29"/>
      <c r="D234" s="29"/>
    </row>
    <row r="235" spans="1:7" ht="20.25" x14ac:dyDescent="0.25">
      <c r="A235" s="25"/>
      <c r="B235" s="28"/>
      <c r="C235" s="29"/>
      <c r="D235" s="29"/>
    </row>
    <row r="236" spans="1:7" x14ac:dyDescent="0.25">
      <c r="A236" s="6"/>
      <c r="B236" s="28"/>
      <c r="C236" s="28"/>
      <c r="D236" s="28"/>
    </row>
    <row r="237" spans="1:7" ht="20.25" x14ac:dyDescent="0.25">
      <c r="A237" s="6"/>
      <c r="B237" s="30" t="s">
        <v>130</v>
      </c>
      <c r="C237" s="30" t="s">
        <v>131</v>
      </c>
      <c r="D237" t="s">
        <v>130</v>
      </c>
      <c r="E237" s="116" t="s">
        <v>131</v>
      </c>
    </row>
    <row r="238" spans="1:7" ht="21" x14ac:dyDescent="0.35">
      <c r="A238" s="6"/>
      <c r="B238" s="31" t="s">
        <v>132</v>
      </c>
      <c r="C238" s="31" t="s">
        <v>133</v>
      </c>
      <c r="D238" t="s">
        <v>132</v>
      </c>
      <c r="F238" t="s">
        <v>132</v>
      </c>
      <c r="G238" t="e">
        <f>IF(NOT(ISERROR(MATCH(F238,_xlfn.ANCHORARRAY(B249),0))),#REF!&amp;"Por favor no seleccionar los criterios de impacto",F238)</f>
        <v>#REF!</v>
      </c>
    </row>
    <row r="239" spans="1:7" ht="21" x14ac:dyDescent="0.35">
      <c r="A239" s="6"/>
      <c r="B239" s="31" t="s">
        <v>132</v>
      </c>
      <c r="C239" s="31" t="s">
        <v>122</v>
      </c>
      <c r="E239" s="116" t="s">
        <v>133</v>
      </c>
    </row>
    <row r="240" spans="1:7" ht="21" x14ac:dyDescent="0.35">
      <c r="A240" s="6"/>
      <c r="B240" s="31" t="s">
        <v>132</v>
      </c>
      <c r="C240" s="31" t="s">
        <v>124</v>
      </c>
      <c r="E240" s="116" t="s">
        <v>122</v>
      </c>
    </row>
    <row r="241" spans="1:5" ht="21" x14ac:dyDescent="0.35">
      <c r="A241" s="6"/>
      <c r="B241" s="31" t="s">
        <v>132</v>
      </c>
      <c r="C241" s="31" t="s">
        <v>127</v>
      </c>
      <c r="E241" s="116" t="s">
        <v>124</v>
      </c>
    </row>
    <row r="242" spans="1:5" ht="21" x14ac:dyDescent="0.35">
      <c r="A242" s="6"/>
      <c r="B242" s="31" t="s">
        <v>132</v>
      </c>
      <c r="C242" s="31" t="s">
        <v>129</v>
      </c>
      <c r="E242" s="116" t="s">
        <v>127</v>
      </c>
    </row>
    <row r="243" spans="1:5" ht="21" x14ac:dyDescent="0.35">
      <c r="A243" s="6"/>
      <c r="B243" s="31" t="s">
        <v>118</v>
      </c>
      <c r="C243" s="31" t="s">
        <v>47</v>
      </c>
      <c r="E243" s="116" t="s">
        <v>129</v>
      </c>
    </row>
    <row r="244" spans="1:5" ht="21" x14ac:dyDescent="0.35">
      <c r="A244" s="6"/>
      <c r="B244" s="31" t="s">
        <v>118</v>
      </c>
      <c r="C244" s="31" t="s">
        <v>450</v>
      </c>
      <c r="D244" t="s">
        <v>118</v>
      </c>
    </row>
    <row r="245" spans="1:5" ht="21" x14ac:dyDescent="0.35">
      <c r="A245" s="6"/>
      <c r="B245" s="31" t="s">
        <v>118</v>
      </c>
      <c r="C245" s="31" t="s">
        <v>125</v>
      </c>
      <c r="E245" s="116" t="s">
        <v>47</v>
      </c>
    </row>
    <row r="246" spans="1:5" ht="21" x14ac:dyDescent="0.35">
      <c r="A246" s="6"/>
      <c r="B246" s="31" t="s">
        <v>118</v>
      </c>
      <c r="C246" s="31" t="s">
        <v>485</v>
      </c>
      <c r="E246" s="116" t="s">
        <v>450</v>
      </c>
    </row>
    <row r="247" spans="1:5" ht="21" x14ac:dyDescent="0.35">
      <c r="A247" s="6"/>
      <c r="B247" s="31" t="s">
        <v>118</v>
      </c>
      <c r="C247" s="31" t="s">
        <v>49</v>
      </c>
      <c r="E247" s="116" t="s">
        <v>125</v>
      </c>
    </row>
    <row r="248" spans="1:5" x14ac:dyDescent="0.25">
      <c r="A248" s="6"/>
      <c r="B248" s="32"/>
      <c r="C248" s="32"/>
      <c r="E248" s="116" t="s">
        <v>485</v>
      </c>
    </row>
    <row r="249" spans="1:5" x14ac:dyDescent="0.25">
      <c r="A249" s="6"/>
      <c r="B249" s="32" t="str" cm="1">
        <f t="array" ref="B249:B251">_xlfn.UNIQUE(Tabla1[[#All],[Criterios]])</f>
        <v>Criterios</v>
      </c>
      <c r="C249" s="32"/>
      <c r="E249" s="116" t="s">
        <v>49</v>
      </c>
    </row>
    <row r="250" spans="1:5" x14ac:dyDescent="0.25">
      <c r="A250" s="6"/>
      <c r="B250" s="32" t="str">
        <v>Afectación Económica o presupuestal</v>
      </c>
      <c r="C250" s="32"/>
    </row>
    <row r="251" spans="1:5" x14ac:dyDescent="0.25">
      <c r="B251" s="32" t="str">
        <v>Pérdida Reputacional</v>
      </c>
      <c r="C251" s="32"/>
    </row>
    <row r="252" spans="1:5" x14ac:dyDescent="0.25">
      <c r="B252" s="33"/>
      <c r="C252" s="33"/>
    </row>
    <row r="253" spans="1:5" x14ac:dyDescent="0.25">
      <c r="B253" s="33"/>
      <c r="C253" s="33"/>
    </row>
    <row r="254" spans="1:5" x14ac:dyDescent="0.25">
      <c r="B254" s="33"/>
      <c r="C254" s="33"/>
    </row>
    <row r="255" spans="1:5" x14ac:dyDescent="0.25">
      <c r="B255" s="33"/>
      <c r="C255" s="33"/>
      <c r="D255" s="33"/>
    </row>
    <row r="256" spans="1:5" x14ac:dyDescent="0.25">
      <c r="B256" s="33"/>
      <c r="C256" s="33"/>
      <c r="D256" s="33"/>
    </row>
    <row r="257" spans="2:4" x14ac:dyDescent="0.25">
      <c r="B257" s="33"/>
      <c r="C257" s="33"/>
      <c r="D257" s="33"/>
    </row>
    <row r="258" spans="2:4" x14ac:dyDescent="0.25">
      <c r="B258" s="33"/>
      <c r="C258" s="33"/>
      <c r="D258" s="33"/>
    </row>
    <row r="259" spans="2:4" x14ac:dyDescent="0.25">
      <c r="B259" s="33"/>
      <c r="C259" s="33"/>
      <c r="D259" s="33"/>
    </row>
    <row r="260" spans="2:4" x14ac:dyDescent="0.25">
      <c r="B260" s="33"/>
      <c r="C260" s="33"/>
      <c r="D260" s="33"/>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workbookViewId="0">
      <selection activeCell="I4" sqref="I4"/>
    </sheetView>
  </sheetViews>
  <sheetFormatPr baseColWidth="10" defaultColWidth="14.28515625" defaultRowHeight="12.75" x14ac:dyDescent="0.2"/>
  <cols>
    <col min="1" max="2" width="14.28515625" style="34"/>
    <col min="3" max="3" width="17" style="34" customWidth="1"/>
    <col min="4" max="4" width="14.28515625" style="34"/>
    <col min="5" max="5" width="46" style="34" customWidth="1"/>
    <col min="6" max="16384" width="14.28515625" style="34"/>
  </cols>
  <sheetData>
    <row r="1" spans="2:11" ht="24" customHeight="1" thickBot="1" x14ac:dyDescent="0.25">
      <c r="B1" s="351" t="s">
        <v>134</v>
      </c>
      <c r="C1" s="352"/>
      <c r="D1" s="352"/>
      <c r="E1" s="352"/>
      <c r="F1" s="353"/>
    </row>
    <row r="2" spans="2:11" ht="16.5" thickBot="1" x14ac:dyDescent="0.3">
      <c r="B2" s="35"/>
      <c r="C2" s="35"/>
      <c r="D2" s="35"/>
      <c r="E2" s="35"/>
      <c r="F2" s="35"/>
      <c r="I2" s="124"/>
      <c r="J2" s="138" t="s">
        <v>55</v>
      </c>
      <c r="K2" s="138" t="s">
        <v>56</v>
      </c>
    </row>
    <row r="3" spans="2:11" ht="16.5" thickBot="1" x14ac:dyDescent="0.25">
      <c r="B3" s="354" t="s">
        <v>135</v>
      </c>
      <c r="C3" s="355"/>
      <c r="D3" s="355"/>
      <c r="E3" s="36" t="s">
        <v>136</v>
      </c>
      <c r="F3" s="37" t="s">
        <v>137</v>
      </c>
      <c r="I3" s="137" t="s">
        <v>51</v>
      </c>
      <c r="J3" s="128">
        <v>0.5</v>
      </c>
      <c r="K3" s="128">
        <v>0.45</v>
      </c>
    </row>
    <row r="4" spans="2:11" ht="31.5" x14ac:dyDescent="0.2">
      <c r="B4" s="356" t="s">
        <v>138</v>
      </c>
      <c r="C4" s="358" t="s">
        <v>31</v>
      </c>
      <c r="D4" s="38" t="s">
        <v>51</v>
      </c>
      <c r="E4" s="39" t="s">
        <v>139</v>
      </c>
      <c r="F4" s="40">
        <v>0.25</v>
      </c>
      <c r="I4" s="138" t="s">
        <v>52</v>
      </c>
      <c r="J4" s="128">
        <v>0.4</v>
      </c>
      <c r="K4" s="128">
        <v>0.35</v>
      </c>
    </row>
    <row r="5" spans="2:11" ht="47.25" x14ac:dyDescent="0.2">
      <c r="B5" s="357"/>
      <c r="C5" s="359"/>
      <c r="D5" s="41" t="s">
        <v>52</v>
      </c>
      <c r="E5" s="42" t="s">
        <v>140</v>
      </c>
      <c r="F5" s="43">
        <v>0.15</v>
      </c>
      <c r="I5" s="138" t="s">
        <v>53</v>
      </c>
      <c r="J5" s="128">
        <v>0.35</v>
      </c>
      <c r="K5" s="128">
        <v>0.3</v>
      </c>
    </row>
    <row r="6" spans="2:11" ht="47.25" x14ac:dyDescent="0.2">
      <c r="B6" s="357"/>
      <c r="C6" s="359"/>
      <c r="D6" s="41" t="s">
        <v>53</v>
      </c>
      <c r="E6" s="42" t="s">
        <v>141</v>
      </c>
      <c r="F6" s="43">
        <v>0.1</v>
      </c>
    </row>
    <row r="7" spans="2:11" ht="63" x14ac:dyDescent="0.2">
      <c r="B7" s="357"/>
      <c r="C7" s="359" t="s">
        <v>32</v>
      </c>
      <c r="D7" s="41" t="s">
        <v>55</v>
      </c>
      <c r="E7" s="42" t="s">
        <v>142</v>
      </c>
      <c r="F7" s="43">
        <v>0.25</v>
      </c>
      <c r="G7" s="125"/>
    </row>
    <row r="8" spans="2:11" ht="31.5" x14ac:dyDescent="0.2">
      <c r="B8" s="357"/>
      <c r="C8" s="359"/>
      <c r="D8" s="41" t="s">
        <v>56</v>
      </c>
      <c r="E8" s="42" t="s">
        <v>143</v>
      </c>
      <c r="F8" s="43">
        <v>0.2</v>
      </c>
      <c r="G8" s="125"/>
    </row>
    <row r="9" spans="2:11" ht="47.25" x14ac:dyDescent="0.2">
      <c r="B9" s="357" t="s">
        <v>144</v>
      </c>
      <c r="C9" s="359" t="s">
        <v>34</v>
      </c>
      <c r="D9" s="41" t="s">
        <v>58</v>
      </c>
      <c r="E9" s="42" t="s">
        <v>145</v>
      </c>
      <c r="F9" s="44" t="s">
        <v>146</v>
      </c>
    </row>
    <row r="10" spans="2:11" ht="63" x14ac:dyDescent="0.2">
      <c r="B10" s="357"/>
      <c r="C10" s="359"/>
      <c r="D10" s="41" t="s">
        <v>147</v>
      </c>
      <c r="E10" s="42" t="s">
        <v>148</v>
      </c>
      <c r="F10" s="44" t="s">
        <v>146</v>
      </c>
    </row>
    <row r="11" spans="2:11" ht="47.25" x14ac:dyDescent="0.2">
      <c r="B11" s="357"/>
      <c r="C11" s="359" t="s">
        <v>35</v>
      </c>
      <c r="D11" s="41" t="s">
        <v>61</v>
      </c>
      <c r="E11" s="42" t="s">
        <v>149</v>
      </c>
      <c r="F11" s="44" t="s">
        <v>146</v>
      </c>
    </row>
    <row r="12" spans="2:11" ht="47.25" x14ac:dyDescent="0.2">
      <c r="B12" s="357"/>
      <c r="C12" s="359"/>
      <c r="D12" s="41" t="s">
        <v>62</v>
      </c>
      <c r="E12" s="42" t="s">
        <v>150</v>
      </c>
      <c r="F12" s="44" t="s">
        <v>146</v>
      </c>
    </row>
    <row r="13" spans="2:11" ht="31.5" x14ac:dyDescent="0.2">
      <c r="B13" s="357"/>
      <c r="C13" s="359" t="s">
        <v>36</v>
      </c>
      <c r="D13" s="41" t="s">
        <v>64</v>
      </c>
      <c r="E13" s="42" t="s">
        <v>151</v>
      </c>
      <c r="F13" s="44" t="s">
        <v>146</v>
      </c>
    </row>
    <row r="14" spans="2:11" ht="32.25" thickBot="1" x14ac:dyDescent="0.25">
      <c r="B14" s="360"/>
      <c r="C14" s="361"/>
      <c r="D14" s="45" t="s">
        <v>65</v>
      </c>
      <c r="E14" s="46" t="s">
        <v>152</v>
      </c>
      <c r="F14" s="47" t="s">
        <v>146</v>
      </c>
    </row>
    <row r="15" spans="2:11" ht="49.5" customHeight="1" x14ac:dyDescent="0.2">
      <c r="B15" s="350" t="s">
        <v>153</v>
      </c>
      <c r="C15" s="350"/>
      <c r="D15" s="350"/>
      <c r="E15" s="350"/>
      <c r="F15" s="350"/>
    </row>
    <row r="16" spans="2:11" ht="27" customHeight="1" x14ac:dyDescent="0.25">
      <c r="B16" s="48"/>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AB4" workbookViewId="0">
      <selection activeCell="T10" sqref="T10:T71"/>
    </sheetView>
  </sheetViews>
  <sheetFormatPr baseColWidth="10" defaultColWidth="11.42578125" defaultRowHeight="15" x14ac:dyDescent="0.25"/>
  <cols>
    <col min="1" max="1" width="3.7109375" style="6" customWidth="1"/>
    <col min="2" max="2" width="6.7109375" style="6" customWidth="1"/>
    <col min="3" max="3" width="0.5703125" style="6" hidden="1" customWidth="1"/>
    <col min="4" max="4" width="11.42578125" style="6" hidden="1" customWidth="1"/>
    <col min="5" max="5" width="9.85546875" style="6" customWidth="1"/>
    <col min="6" max="8" width="11.42578125" style="6" hidden="1" customWidth="1"/>
    <col min="9" max="9" width="8.42578125" style="6" customWidth="1"/>
    <col min="10" max="11" width="11.42578125" style="6"/>
    <col min="12" max="12" width="0.140625" style="6" customWidth="1"/>
    <col min="13" max="13" width="0.28515625" style="6" hidden="1" customWidth="1"/>
    <col min="14" max="15" width="11.42578125" style="6" hidden="1" customWidth="1"/>
    <col min="16" max="16" width="11.42578125" style="6"/>
    <col min="17" max="17" width="10.28515625" style="6" customWidth="1"/>
    <col min="18" max="18" width="11.42578125" style="6" hidden="1" customWidth="1"/>
    <col min="19" max="19" width="0.85546875" style="6" hidden="1" customWidth="1"/>
    <col min="20" max="20" width="11.42578125" style="6" hidden="1" customWidth="1"/>
    <col min="21" max="21" width="0.140625" style="6" hidden="1" customWidth="1"/>
    <col min="22" max="22" width="11.42578125" style="6"/>
    <col min="23" max="23" width="10.140625" style="6" customWidth="1"/>
    <col min="24" max="24" width="3.85546875" style="6" hidden="1" customWidth="1"/>
    <col min="25" max="25" width="4.42578125" style="6" hidden="1" customWidth="1"/>
    <col min="26" max="27" width="11.42578125" style="6" hidden="1" customWidth="1"/>
    <col min="28" max="28" width="11.42578125" style="6"/>
    <col min="29" max="29" width="9.7109375" style="6" customWidth="1"/>
    <col min="30" max="30" width="1.5703125" style="6" hidden="1" customWidth="1"/>
    <col min="31" max="32" width="11.42578125" style="6" hidden="1" customWidth="1"/>
    <col min="33" max="33" width="0.85546875" style="6" hidden="1" customWidth="1"/>
    <col min="34" max="34" width="11.42578125" style="6"/>
    <col min="35" max="35" width="13" style="6" customWidth="1"/>
    <col min="36" max="37" width="1.5703125" style="6" hidden="1" customWidth="1"/>
    <col min="38" max="38" width="1" style="6" customWidth="1"/>
    <col min="39" max="40" width="11.42578125" style="6"/>
    <col min="41" max="41" width="4.5703125" style="6" customWidth="1"/>
    <col min="42" max="42" width="2.42578125" style="6" hidden="1" customWidth="1"/>
    <col min="43" max="45" width="11.42578125" style="6" hidden="1" customWidth="1"/>
    <col min="46" max="46" width="14.7109375" style="6" customWidth="1"/>
    <col min="47" max="47" width="15.7109375" style="6" customWidth="1"/>
    <col min="48" max="16384" width="11.42578125" style="6"/>
  </cols>
  <sheetData>
    <row r="4" spans="2:47" x14ac:dyDescent="0.25">
      <c r="B4" s="362" t="s">
        <v>317</v>
      </c>
      <c r="C4" s="362"/>
      <c r="D4" s="362"/>
      <c r="E4" s="362"/>
      <c r="F4" s="362"/>
      <c r="G4" s="362"/>
      <c r="H4" s="362"/>
      <c r="I4" s="362"/>
      <c r="J4" s="363" t="s">
        <v>8</v>
      </c>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T4" s="364" t="s">
        <v>25</v>
      </c>
      <c r="AU4" s="364"/>
    </row>
    <row r="5" spans="2:47" x14ac:dyDescent="0.25">
      <c r="B5" s="362"/>
      <c r="C5" s="362"/>
      <c r="D5" s="362"/>
      <c r="E5" s="362"/>
      <c r="F5" s="362"/>
      <c r="G5" s="362"/>
      <c r="H5" s="362"/>
      <c r="I5" s="362"/>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T5" s="364"/>
      <c r="AU5" s="364"/>
    </row>
    <row r="6" spans="2:47" x14ac:dyDescent="0.25">
      <c r="B6" s="362"/>
      <c r="C6" s="362"/>
      <c r="D6" s="362"/>
      <c r="E6" s="362"/>
      <c r="F6" s="362"/>
      <c r="G6" s="362"/>
      <c r="H6" s="362"/>
      <c r="I6" s="362"/>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T6" s="364"/>
      <c r="AU6" s="364"/>
    </row>
    <row r="7" spans="2:47" ht="15.75" thickBot="1" x14ac:dyDescent="0.3"/>
    <row r="8" spans="2:47" ht="15.75" x14ac:dyDescent="0.25">
      <c r="B8" s="365" t="s">
        <v>106</v>
      </c>
      <c r="C8" s="365"/>
      <c r="D8" s="366"/>
      <c r="E8" s="367" t="s">
        <v>154</v>
      </c>
      <c r="F8" s="368"/>
      <c r="G8" s="368"/>
      <c r="H8" s="368"/>
      <c r="I8" s="369"/>
      <c r="J8" s="49" t="s">
        <v>315</v>
      </c>
      <c r="K8" s="50" t="s">
        <v>315</v>
      </c>
      <c r="L8" s="50" t="s">
        <v>315</v>
      </c>
      <c r="M8" s="50" t="s">
        <v>315</v>
      </c>
      <c r="N8" s="50" t="s">
        <v>315</v>
      </c>
      <c r="O8" s="51" t="s">
        <v>315</v>
      </c>
      <c r="P8" s="49" t="s">
        <v>315</v>
      </c>
      <c r="Q8" s="50" t="s">
        <v>315</v>
      </c>
      <c r="R8" s="50" t="s">
        <v>315</v>
      </c>
      <c r="S8" s="50" t="s">
        <v>315</v>
      </c>
      <c r="T8" s="50" t="s">
        <v>315</v>
      </c>
      <c r="U8" s="51" t="s">
        <v>315</v>
      </c>
      <c r="V8" s="49" t="s">
        <v>315</v>
      </c>
      <c r="W8" s="50" t="s">
        <v>315</v>
      </c>
      <c r="X8" s="50" t="s">
        <v>315</v>
      </c>
      <c r="Y8" s="50" t="s">
        <v>315</v>
      </c>
      <c r="Z8" s="50" t="s">
        <v>315</v>
      </c>
      <c r="AA8" s="51" t="s">
        <v>315</v>
      </c>
      <c r="AB8" s="49" t="s">
        <v>315</v>
      </c>
      <c r="AC8" s="50" t="s">
        <v>315</v>
      </c>
      <c r="AD8" s="50" t="s">
        <v>315</v>
      </c>
      <c r="AE8" s="50" t="s">
        <v>315</v>
      </c>
      <c r="AF8" s="50" t="s">
        <v>315</v>
      </c>
      <c r="AG8" s="51" t="s">
        <v>315</v>
      </c>
      <c r="AH8" s="52" t="s">
        <v>315</v>
      </c>
      <c r="AI8" s="53" t="s">
        <v>315</v>
      </c>
      <c r="AJ8" s="53" t="s">
        <v>315</v>
      </c>
      <c r="AK8" s="53" t="s">
        <v>315</v>
      </c>
      <c r="AL8" s="53" t="s">
        <v>315</v>
      </c>
      <c r="AN8" s="376" t="s">
        <v>155</v>
      </c>
      <c r="AO8" s="377"/>
      <c r="AP8" s="377"/>
      <c r="AQ8" s="377"/>
      <c r="AR8" s="377"/>
      <c r="AS8" s="378"/>
      <c r="AT8" s="385" t="s">
        <v>447</v>
      </c>
      <c r="AU8" s="385"/>
    </row>
    <row r="9" spans="2:47" ht="15.75" x14ac:dyDescent="0.25">
      <c r="B9" s="365"/>
      <c r="C9" s="365"/>
      <c r="D9" s="366"/>
      <c r="E9" s="370"/>
      <c r="F9" s="371"/>
      <c r="G9" s="371"/>
      <c r="H9" s="371"/>
      <c r="I9" s="372"/>
      <c r="J9" s="54" t="s">
        <v>315</v>
      </c>
      <c r="K9" s="55" t="s">
        <v>315</v>
      </c>
      <c r="L9" s="55" t="s">
        <v>315</v>
      </c>
      <c r="M9" s="55" t="s">
        <v>315</v>
      </c>
      <c r="N9" s="55" t="s">
        <v>315</v>
      </c>
      <c r="O9" s="56" t="s">
        <v>315</v>
      </c>
      <c r="P9" s="54" t="s">
        <v>315</v>
      </c>
      <c r="Q9" s="55" t="s">
        <v>315</v>
      </c>
      <c r="R9" s="55" t="s">
        <v>315</v>
      </c>
      <c r="S9" s="55" t="s">
        <v>315</v>
      </c>
      <c r="T9" s="55" t="s">
        <v>315</v>
      </c>
      <c r="U9" s="56" t="s">
        <v>315</v>
      </c>
      <c r="V9" s="54" t="s">
        <v>315</v>
      </c>
      <c r="W9" s="55" t="s">
        <v>315</v>
      </c>
      <c r="X9" s="55" t="s">
        <v>315</v>
      </c>
      <c r="Y9" s="55" t="s">
        <v>315</v>
      </c>
      <c r="Z9" s="55" t="s">
        <v>315</v>
      </c>
      <c r="AA9" s="56" t="s">
        <v>315</v>
      </c>
      <c r="AB9" s="54" t="s">
        <v>315</v>
      </c>
      <c r="AC9" s="55" t="s">
        <v>315</v>
      </c>
      <c r="AD9" s="55" t="s">
        <v>315</v>
      </c>
      <c r="AE9" s="55" t="s">
        <v>315</v>
      </c>
      <c r="AF9" s="55" t="s">
        <v>315</v>
      </c>
      <c r="AG9" s="56" t="s">
        <v>315</v>
      </c>
      <c r="AH9" s="57" t="s">
        <v>315</v>
      </c>
      <c r="AI9" s="58" t="s">
        <v>315</v>
      </c>
      <c r="AJ9" s="58" t="s">
        <v>315</v>
      </c>
      <c r="AK9" s="58" t="s">
        <v>315</v>
      </c>
      <c r="AL9" s="58" t="s">
        <v>315</v>
      </c>
      <c r="AN9" s="379"/>
      <c r="AO9" s="380"/>
      <c r="AP9" s="380"/>
      <c r="AQ9" s="380"/>
      <c r="AR9" s="380"/>
      <c r="AS9" s="381"/>
      <c r="AT9" s="385"/>
      <c r="AU9" s="385"/>
    </row>
    <row r="10" spans="2:47" ht="15.75" x14ac:dyDescent="0.25">
      <c r="B10" s="365"/>
      <c r="C10" s="365"/>
      <c r="D10" s="366"/>
      <c r="E10" s="370"/>
      <c r="F10" s="371"/>
      <c r="G10" s="371"/>
      <c r="H10" s="371"/>
      <c r="I10" s="372"/>
      <c r="J10" s="54" t="s">
        <v>315</v>
      </c>
      <c r="K10" s="55" t="s">
        <v>315</v>
      </c>
      <c r="L10" s="55" t="s">
        <v>315</v>
      </c>
      <c r="M10" s="55" t="s">
        <v>315</v>
      </c>
      <c r="N10" s="55" t="s">
        <v>315</v>
      </c>
      <c r="O10" s="56" t="s">
        <v>315</v>
      </c>
      <c r="P10" s="54" t="s">
        <v>315</v>
      </c>
      <c r="Q10" s="55" t="s">
        <v>315</v>
      </c>
      <c r="R10" s="55" t="s">
        <v>315</v>
      </c>
      <c r="S10" s="55" t="s">
        <v>315</v>
      </c>
      <c r="T10" s="55" t="s">
        <v>315</v>
      </c>
      <c r="U10" s="56" t="s">
        <v>315</v>
      </c>
      <c r="V10" s="54" t="s">
        <v>315</v>
      </c>
      <c r="W10" s="55" t="s">
        <v>315</v>
      </c>
      <c r="X10" s="55" t="s">
        <v>315</v>
      </c>
      <c r="Y10" s="55" t="s">
        <v>315</v>
      </c>
      <c r="Z10" s="55" t="s">
        <v>315</v>
      </c>
      <c r="AA10" s="56" t="s">
        <v>315</v>
      </c>
      <c r="AB10" s="54" t="s">
        <v>315</v>
      </c>
      <c r="AC10" s="55" t="s">
        <v>315</v>
      </c>
      <c r="AD10" s="55" t="s">
        <v>315</v>
      </c>
      <c r="AE10" s="55" t="s">
        <v>315</v>
      </c>
      <c r="AF10" s="55" t="s">
        <v>315</v>
      </c>
      <c r="AG10" s="56" t="s">
        <v>315</v>
      </c>
      <c r="AH10" s="57" t="s">
        <v>315</v>
      </c>
      <c r="AI10" s="58" t="s">
        <v>315</v>
      </c>
      <c r="AJ10" s="58" t="s">
        <v>315</v>
      </c>
      <c r="AK10" s="58" t="s">
        <v>315</v>
      </c>
      <c r="AL10" s="58" t="s">
        <v>315</v>
      </c>
      <c r="AN10" s="379"/>
      <c r="AO10" s="380"/>
      <c r="AP10" s="380"/>
      <c r="AQ10" s="380"/>
      <c r="AR10" s="380"/>
      <c r="AS10" s="381"/>
      <c r="AT10" s="385"/>
      <c r="AU10" s="385"/>
    </row>
    <row r="11" spans="2:47" ht="15.75" x14ac:dyDescent="0.25">
      <c r="B11" s="365"/>
      <c r="C11" s="365"/>
      <c r="D11" s="366"/>
      <c r="E11" s="370"/>
      <c r="F11" s="371"/>
      <c r="G11" s="371"/>
      <c r="H11" s="371"/>
      <c r="I11" s="372"/>
      <c r="J11" s="54" t="s">
        <v>315</v>
      </c>
      <c r="K11" s="55" t="s">
        <v>315</v>
      </c>
      <c r="L11" s="55" t="s">
        <v>315</v>
      </c>
      <c r="M11" s="55" t="s">
        <v>315</v>
      </c>
      <c r="N11" s="55" t="s">
        <v>315</v>
      </c>
      <c r="O11" s="56" t="s">
        <v>315</v>
      </c>
      <c r="P11" s="54" t="s">
        <v>315</v>
      </c>
      <c r="Q11" s="55" t="s">
        <v>315</v>
      </c>
      <c r="R11" s="55" t="s">
        <v>315</v>
      </c>
      <c r="S11" s="55" t="s">
        <v>315</v>
      </c>
      <c r="T11" s="55" t="s">
        <v>315</v>
      </c>
      <c r="U11" s="56" t="s">
        <v>315</v>
      </c>
      <c r="V11" s="54" t="s">
        <v>315</v>
      </c>
      <c r="W11" s="55" t="s">
        <v>315</v>
      </c>
      <c r="X11" s="55" t="s">
        <v>315</v>
      </c>
      <c r="Y11" s="55" t="s">
        <v>315</v>
      </c>
      <c r="Z11" s="55" t="s">
        <v>315</v>
      </c>
      <c r="AA11" s="56" t="s">
        <v>315</v>
      </c>
      <c r="AB11" s="54" t="s">
        <v>315</v>
      </c>
      <c r="AC11" s="55" t="s">
        <v>315</v>
      </c>
      <c r="AD11" s="55" t="s">
        <v>315</v>
      </c>
      <c r="AE11" s="55" t="s">
        <v>315</v>
      </c>
      <c r="AF11" s="55" t="s">
        <v>315</v>
      </c>
      <c r="AG11" s="56" t="s">
        <v>315</v>
      </c>
      <c r="AH11" s="57" t="s">
        <v>315</v>
      </c>
      <c r="AI11" s="58" t="s">
        <v>315</v>
      </c>
      <c r="AJ11" s="58" t="s">
        <v>315</v>
      </c>
      <c r="AK11" s="58" t="s">
        <v>315</v>
      </c>
      <c r="AL11" s="58" t="s">
        <v>315</v>
      </c>
      <c r="AN11" s="379"/>
      <c r="AO11" s="380"/>
      <c r="AP11" s="380"/>
      <c r="AQ11" s="380"/>
      <c r="AR11" s="380"/>
      <c r="AS11" s="381"/>
      <c r="AT11" s="385"/>
      <c r="AU11" s="385"/>
    </row>
    <row r="12" spans="2:47" ht="15.75" x14ac:dyDescent="0.25">
      <c r="B12" s="365"/>
      <c r="C12" s="365"/>
      <c r="D12" s="366"/>
      <c r="E12" s="370"/>
      <c r="F12" s="371"/>
      <c r="G12" s="371"/>
      <c r="H12" s="371"/>
      <c r="I12" s="372"/>
      <c r="J12" s="54" t="s">
        <v>315</v>
      </c>
      <c r="K12" s="55" t="s">
        <v>315</v>
      </c>
      <c r="L12" s="55" t="s">
        <v>315</v>
      </c>
      <c r="M12" s="55" t="s">
        <v>315</v>
      </c>
      <c r="N12" s="55" t="s">
        <v>315</v>
      </c>
      <c r="O12" s="56" t="s">
        <v>315</v>
      </c>
      <c r="P12" s="54" t="s">
        <v>315</v>
      </c>
      <c r="Q12" s="55" t="s">
        <v>315</v>
      </c>
      <c r="R12" s="55" t="s">
        <v>315</v>
      </c>
      <c r="S12" s="55" t="s">
        <v>315</v>
      </c>
      <c r="T12" s="55" t="s">
        <v>315</v>
      </c>
      <c r="U12" s="56" t="s">
        <v>315</v>
      </c>
      <c r="V12" s="54" t="s">
        <v>315</v>
      </c>
      <c r="W12" s="55" t="s">
        <v>315</v>
      </c>
      <c r="X12" s="55" t="s">
        <v>315</v>
      </c>
      <c r="Y12" s="55" t="s">
        <v>315</v>
      </c>
      <c r="Z12" s="55" t="s">
        <v>315</v>
      </c>
      <c r="AA12" s="56" t="s">
        <v>315</v>
      </c>
      <c r="AB12" s="54" t="s">
        <v>315</v>
      </c>
      <c r="AC12" s="55" t="s">
        <v>315</v>
      </c>
      <c r="AD12" s="55" t="s">
        <v>315</v>
      </c>
      <c r="AE12" s="55" t="s">
        <v>315</v>
      </c>
      <c r="AF12" s="55" t="s">
        <v>315</v>
      </c>
      <c r="AG12" s="56" t="s">
        <v>315</v>
      </c>
      <c r="AH12" s="57" t="s">
        <v>315</v>
      </c>
      <c r="AI12" s="58" t="s">
        <v>315</v>
      </c>
      <c r="AJ12" s="58" t="s">
        <v>315</v>
      </c>
      <c r="AK12" s="58" t="s">
        <v>315</v>
      </c>
      <c r="AL12" s="58" t="s">
        <v>315</v>
      </c>
      <c r="AN12" s="379"/>
      <c r="AO12" s="380"/>
      <c r="AP12" s="380"/>
      <c r="AQ12" s="380"/>
      <c r="AR12" s="380"/>
      <c r="AS12" s="381"/>
      <c r="AT12" s="385"/>
      <c r="AU12" s="385"/>
    </row>
    <row r="13" spans="2:47" ht="15.75" x14ac:dyDescent="0.25">
      <c r="B13" s="365"/>
      <c r="C13" s="365"/>
      <c r="D13" s="366"/>
      <c r="E13" s="370"/>
      <c r="F13" s="371"/>
      <c r="G13" s="371"/>
      <c r="H13" s="371"/>
      <c r="I13" s="372"/>
      <c r="J13" s="54" t="s">
        <v>315</v>
      </c>
      <c r="K13" s="55" t="s">
        <v>315</v>
      </c>
      <c r="L13" s="55" t="s">
        <v>315</v>
      </c>
      <c r="M13" s="55" t="s">
        <v>315</v>
      </c>
      <c r="N13" s="55" t="s">
        <v>315</v>
      </c>
      <c r="O13" s="56" t="s">
        <v>315</v>
      </c>
      <c r="P13" s="54" t="s">
        <v>315</v>
      </c>
      <c r="Q13" s="55" t="s">
        <v>315</v>
      </c>
      <c r="R13" s="55" t="s">
        <v>315</v>
      </c>
      <c r="S13" s="55" t="s">
        <v>315</v>
      </c>
      <c r="T13" s="55" t="s">
        <v>315</v>
      </c>
      <c r="U13" s="56" t="s">
        <v>315</v>
      </c>
      <c r="V13" s="54" t="s">
        <v>315</v>
      </c>
      <c r="W13" s="55" t="s">
        <v>315</v>
      </c>
      <c r="X13" s="55" t="s">
        <v>315</v>
      </c>
      <c r="Y13" s="55" t="s">
        <v>315</v>
      </c>
      <c r="Z13" s="55" t="s">
        <v>315</v>
      </c>
      <c r="AA13" s="56" t="s">
        <v>315</v>
      </c>
      <c r="AB13" s="54" t="s">
        <v>315</v>
      </c>
      <c r="AC13" s="55" t="s">
        <v>315</v>
      </c>
      <c r="AD13" s="55" t="s">
        <v>315</v>
      </c>
      <c r="AE13" s="55" t="s">
        <v>315</v>
      </c>
      <c r="AF13" s="55" t="s">
        <v>315</v>
      </c>
      <c r="AG13" s="56" t="s">
        <v>315</v>
      </c>
      <c r="AH13" s="57" t="s">
        <v>315</v>
      </c>
      <c r="AI13" s="58" t="s">
        <v>315</v>
      </c>
      <c r="AJ13" s="58" t="s">
        <v>315</v>
      </c>
      <c r="AK13" s="58" t="s">
        <v>315</v>
      </c>
      <c r="AL13" s="58" t="s">
        <v>315</v>
      </c>
      <c r="AN13" s="379"/>
      <c r="AO13" s="380"/>
      <c r="AP13" s="380"/>
      <c r="AQ13" s="380"/>
      <c r="AR13" s="380"/>
      <c r="AS13" s="381"/>
      <c r="AT13" s="385"/>
      <c r="AU13" s="385"/>
    </row>
    <row r="14" spans="2:47" ht="5.25" customHeight="1" thickBot="1" x14ac:dyDescent="0.3">
      <c r="B14" s="365"/>
      <c r="C14" s="365"/>
      <c r="D14" s="366"/>
      <c r="E14" s="370"/>
      <c r="F14" s="371"/>
      <c r="G14" s="371"/>
      <c r="H14" s="371"/>
      <c r="I14" s="372"/>
      <c r="J14" s="54" t="s">
        <v>315</v>
      </c>
      <c r="K14" s="55" t="s">
        <v>315</v>
      </c>
      <c r="L14" s="55" t="s">
        <v>315</v>
      </c>
      <c r="M14" s="55" t="s">
        <v>315</v>
      </c>
      <c r="N14" s="55" t="s">
        <v>315</v>
      </c>
      <c r="O14" s="56" t="s">
        <v>315</v>
      </c>
      <c r="P14" s="54" t="s">
        <v>315</v>
      </c>
      <c r="Q14" s="55" t="s">
        <v>315</v>
      </c>
      <c r="R14" s="55" t="s">
        <v>315</v>
      </c>
      <c r="S14" s="55" t="s">
        <v>315</v>
      </c>
      <c r="T14" s="55" t="s">
        <v>315</v>
      </c>
      <c r="U14" s="56" t="s">
        <v>315</v>
      </c>
      <c r="V14" s="54" t="s">
        <v>315</v>
      </c>
      <c r="W14" s="55" t="s">
        <v>315</v>
      </c>
      <c r="X14" s="55" t="s">
        <v>315</v>
      </c>
      <c r="Y14" s="55" t="s">
        <v>315</v>
      </c>
      <c r="Z14" s="55" t="s">
        <v>315</v>
      </c>
      <c r="AA14" s="56" t="s">
        <v>315</v>
      </c>
      <c r="AB14" s="54" t="s">
        <v>315</v>
      </c>
      <c r="AC14" s="55" t="s">
        <v>315</v>
      </c>
      <c r="AD14" s="55" t="s">
        <v>315</v>
      </c>
      <c r="AE14" s="55" t="s">
        <v>315</v>
      </c>
      <c r="AF14" s="55" t="s">
        <v>315</v>
      </c>
      <c r="AG14" s="56" t="s">
        <v>315</v>
      </c>
      <c r="AH14" s="57" t="s">
        <v>315</v>
      </c>
      <c r="AI14" s="58" t="s">
        <v>315</v>
      </c>
      <c r="AJ14" s="58" t="s">
        <v>315</v>
      </c>
      <c r="AK14" s="58" t="s">
        <v>315</v>
      </c>
      <c r="AL14" s="58" t="s">
        <v>315</v>
      </c>
      <c r="AN14" s="379"/>
      <c r="AO14" s="380"/>
      <c r="AP14" s="380"/>
      <c r="AQ14" s="380"/>
      <c r="AR14" s="380"/>
      <c r="AS14" s="381"/>
      <c r="AT14" s="385"/>
      <c r="AU14" s="385"/>
    </row>
    <row r="15" spans="2:47" ht="16.5" hidden="1" thickBot="1" x14ac:dyDescent="0.3">
      <c r="B15" s="365"/>
      <c r="C15" s="365"/>
      <c r="D15" s="366"/>
      <c r="E15" s="370"/>
      <c r="F15" s="371"/>
      <c r="G15" s="371"/>
      <c r="H15" s="371"/>
      <c r="I15" s="372"/>
      <c r="J15" s="54" t="s">
        <v>315</v>
      </c>
      <c r="K15" s="55" t="s">
        <v>315</v>
      </c>
      <c r="L15" s="55" t="s">
        <v>315</v>
      </c>
      <c r="M15" s="55" t="s">
        <v>315</v>
      </c>
      <c r="N15" s="55" t="s">
        <v>315</v>
      </c>
      <c r="O15" s="56" t="s">
        <v>315</v>
      </c>
      <c r="P15" s="54" t="s">
        <v>315</v>
      </c>
      <c r="Q15" s="55" t="s">
        <v>315</v>
      </c>
      <c r="R15" s="55" t="s">
        <v>315</v>
      </c>
      <c r="S15" s="55" t="s">
        <v>315</v>
      </c>
      <c r="T15" s="55" t="s">
        <v>315</v>
      </c>
      <c r="U15" s="56" t="s">
        <v>315</v>
      </c>
      <c r="V15" s="54" t="s">
        <v>315</v>
      </c>
      <c r="W15" s="55" t="s">
        <v>315</v>
      </c>
      <c r="X15" s="55" t="s">
        <v>315</v>
      </c>
      <c r="Y15" s="55" t="s">
        <v>315</v>
      </c>
      <c r="Z15" s="55" t="s">
        <v>315</v>
      </c>
      <c r="AA15" s="56" t="s">
        <v>315</v>
      </c>
      <c r="AB15" s="54" t="s">
        <v>315</v>
      </c>
      <c r="AC15" s="55" t="s">
        <v>315</v>
      </c>
      <c r="AD15" s="55" t="s">
        <v>315</v>
      </c>
      <c r="AE15" s="55" t="s">
        <v>315</v>
      </c>
      <c r="AF15" s="55" t="s">
        <v>315</v>
      </c>
      <c r="AG15" s="56" t="s">
        <v>315</v>
      </c>
      <c r="AH15" s="57" t="s">
        <v>315</v>
      </c>
      <c r="AI15" s="58" t="s">
        <v>315</v>
      </c>
      <c r="AJ15" s="58" t="s">
        <v>315</v>
      </c>
      <c r="AK15" s="58" t="s">
        <v>315</v>
      </c>
      <c r="AL15" s="58" t="s">
        <v>315</v>
      </c>
      <c r="AN15" s="379"/>
      <c r="AO15" s="380"/>
      <c r="AP15" s="380"/>
      <c r="AQ15" s="380"/>
      <c r="AR15" s="380"/>
      <c r="AS15" s="381"/>
      <c r="AT15" s="35"/>
      <c r="AU15" s="35"/>
    </row>
    <row r="16" spans="2:47" ht="16.5" hidden="1" thickBot="1" x14ac:dyDescent="0.3">
      <c r="B16" s="365"/>
      <c r="C16" s="365"/>
      <c r="D16" s="366"/>
      <c r="E16" s="370"/>
      <c r="F16" s="371"/>
      <c r="G16" s="371"/>
      <c r="H16" s="371"/>
      <c r="I16" s="372"/>
      <c r="J16" s="54" t="s">
        <v>315</v>
      </c>
      <c r="K16" s="55" t="s">
        <v>315</v>
      </c>
      <c r="L16" s="55" t="s">
        <v>315</v>
      </c>
      <c r="M16" s="55" t="s">
        <v>315</v>
      </c>
      <c r="N16" s="55" t="s">
        <v>315</v>
      </c>
      <c r="O16" s="56" t="s">
        <v>315</v>
      </c>
      <c r="P16" s="54" t="s">
        <v>315</v>
      </c>
      <c r="Q16" s="55" t="s">
        <v>315</v>
      </c>
      <c r="R16" s="55" t="s">
        <v>315</v>
      </c>
      <c r="S16" s="55" t="s">
        <v>315</v>
      </c>
      <c r="T16" s="55" t="s">
        <v>315</v>
      </c>
      <c r="U16" s="56" t="s">
        <v>315</v>
      </c>
      <c r="V16" s="54" t="s">
        <v>315</v>
      </c>
      <c r="W16" s="55" t="s">
        <v>315</v>
      </c>
      <c r="X16" s="55" t="s">
        <v>315</v>
      </c>
      <c r="Y16" s="55" t="s">
        <v>315</v>
      </c>
      <c r="Z16" s="55" t="s">
        <v>315</v>
      </c>
      <c r="AA16" s="56" t="s">
        <v>315</v>
      </c>
      <c r="AB16" s="54" t="s">
        <v>315</v>
      </c>
      <c r="AC16" s="55" t="s">
        <v>315</v>
      </c>
      <c r="AD16" s="55" t="s">
        <v>315</v>
      </c>
      <c r="AE16" s="55" t="s">
        <v>315</v>
      </c>
      <c r="AF16" s="55" t="s">
        <v>315</v>
      </c>
      <c r="AG16" s="56" t="s">
        <v>315</v>
      </c>
      <c r="AH16" s="57" t="s">
        <v>315</v>
      </c>
      <c r="AI16" s="58" t="s">
        <v>315</v>
      </c>
      <c r="AJ16" s="58" t="s">
        <v>315</v>
      </c>
      <c r="AK16" s="58" t="s">
        <v>315</v>
      </c>
      <c r="AL16" s="58" t="s">
        <v>315</v>
      </c>
      <c r="AN16" s="379"/>
      <c r="AO16" s="380"/>
      <c r="AP16" s="380"/>
      <c r="AQ16" s="380"/>
      <c r="AR16" s="380"/>
      <c r="AS16" s="381"/>
      <c r="AT16" s="35"/>
      <c r="AU16" s="35"/>
    </row>
    <row r="17" spans="2:47" ht="16.5" hidden="1" thickBot="1" x14ac:dyDescent="0.3">
      <c r="B17" s="365"/>
      <c r="C17" s="365"/>
      <c r="D17" s="366"/>
      <c r="E17" s="373"/>
      <c r="F17" s="374"/>
      <c r="G17" s="374"/>
      <c r="H17" s="374"/>
      <c r="I17" s="375"/>
      <c r="J17" s="59" t="s">
        <v>315</v>
      </c>
      <c r="K17" s="60" t="s">
        <v>315</v>
      </c>
      <c r="L17" s="60" t="s">
        <v>315</v>
      </c>
      <c r="M17" s="60" t="s">
        <v>315</v>
      </c>
      <c r="N17" s="60" t="s">
        <v>315</v>
      </c>
      <c r="O17" s="61" t="s">
        <v>315</v>
      </c>
      <c r="P17" s="54" t="s">
        <v>315</v>
      </c>
      <c r="Q17" s="55" t="s">
        <v>315</v>
      </c>
      <c r="R17" s="55" t="s">
        <v>315</v>
      </c>
      <c r="S17" s="55" t="s">
        <v>315</v>
      </c>
      <c r="T17" s="55" t="s">
        <v>315</v>
      </c>
      <c r="U17" s="56" t="s">
        <v>315</v>
      </c>
      <c r="V17" s="59" t="s">
        <v>315</v>
      </c>
      <c r="W17" s="60" t="s">
        <v>315</v>
      </c>
      <c r="X17" s="60" t="s">
        <v>315</v>
      </c>
      <c r="Y17" s="60" t="s">
        <v>315</v>
      </c>
      <c r="Z17" s="60" t="s">
        <v>315</v>
      </c>
      <c r="AA17" s="61" t="s">
        <v>315</v>
      </c>
      <c r="AB17" s="54" t="s">
        <v>315</v>
      </c>
      <c r="AC17" s="55" t="s">
        <v>315</v>
      </c>
      <c r="AD17" s="55" t="s">
        <v>315</v>
      </c>
      <c r="AE17" s="55" t="s">
        <v>315</v>
      </c>
      <c r="AF17" s="55" t="s">
        <v>315</v>
      </c>
      <c r="AG17" s="56" t="s">
        <v>315</v>
      </c>
      <c r="AH17" s="62" t="s">
        <v>315</v>
      </c>
      <c r="AI17" s="63" t="s">
        <v>315</v>
      </c>
      <c r="AJ17" s="63" t="s">
        <v>315</v>
      </c>
      <c r="AK17" s="63" t="s">
        <v>315</v>
      </c>
      <c r="AL17" s="63" t="s">
        <v>315</v>
      </c>
      <c r="AN17" s="382"/>
      <c r="AO17" s="383"/>
      <c r="AP17" s="383"/>
      <c r="AQ17" s="383"/>
      <c r="AR17" s="383"/>
      <c r="AS17" s="384"/>
      <c r="AT17" s="35"/>
      <c r="AU17" s="35"/>
    </row>
    <row r="18" spans="2:47" ht="15.75" customHeight="1" x14ac:dyDescent="0.25">
      <c r="B18" s="365"/>
      <c r="C18" s="365"/>
      <c r="D18" s="366"/>
      <c r="E18" s="367" t="s">
        <v>156</v>
      </c>
      <c r="F18" s="368"/>
      <c r="G18" s="368"/>
      <c r="H18" s="368"/>
      <c r="I18" s="368"/>
      <c r="J18" s="159" t="s">
        <v>315</v>
      </c>
      <c r="K18" s="160" t="s">
        <v>315</v>
      </c>
      <c r="L18" s="160" t="s">
        <v>315</v>
      </c>
      <c r="M18" s="160" t="s">
        <v>315</v>
      </c>
      <c r="N18" s="160" t="s">
        <v>315</v>
      </c>
      <c r="O18" s="161" t="s">
        <v>315</v>
      </c>
      <c r="P18" s="159" t="s">
        <v>315</v>
      </c>
      <c r="Q18" s="160" t="s">
        <v>315</v>
      </c>
      <c r="R18" s="64" t="s">
        <v>315</v>
      </c>
      <c r="S18" s="64" t="s">
        <v>315</v>
      </c>
      <c r="T18" s="64" t="s">
        <v>315</v>
      </c>
      <c r="U18" s="65" t="s">
        <v>315</v>
      </c>
      <c r="V18" s="49" t="s">
        <v>315</v>
      </c>
      <c r="W18" s="50" t="s">
        <v>315</v>
      </c>
      <c r="X18" s="50" t="s">
        <v>315</v>
      </c>
      <c r="Y18" s="50" t="s">
        <v>315</v>
      </c>
      <c r="Z18" s="50" t="s">
        <v>315</v>
      </c>
      <c r="AA18" s="51" t="s">
        <v>315</v>
      </c>
      <c r="AB18" s="49" t="s">
        <v>315</v>
      </c>
      <c r="AC18" s="50" t="s">
        <v>315</v>
      </c>
      <c r="AD18" s="50" t="s">
        <v>315</v>
      </c>
      <c r="AE18" s="50" t="s">
        <v>315</v>
      </c>
      <c r="AF18" s="50" t="s">
        <v>315</v>
      </c>
      <c r="AG18" s="51" t="s">
        <v>315</v>
      </c>
      <c r="AH18" s="52" t="s">
        <v>315</v>
      </c>
      <c r="AI18" s="53" t="s">
        <v>315</v>
      </c>
      <c r="AJ18" s="53" t="s">
        <v>315</v>
      </c>
      <c r="AK18" s="53" t="s">
        <v>315</v>
      </c>
      <c r="AL18" s="53" t="s">
        <v>315</v>
      </c>
      <c r="AN18" s="387" t="s">
        <v>157</v>
      </c>
      <c r="AO18" s="388"/>
      <c r="AP18" s="388"/>
      <c r="AQ18" s="388"/>
      <c r="AR18" s="388"/>
      <c r="AS18" s="388"/>
      <c r="AT18" s="393" t="s">
        <v>316</v>
      </c>
      <c r="AU18" s="394"/>
    </row>
    <row r="19" spans="2:47" ht="15.75" customHeight="1" x14ac:dyDescent="0.25">
      <c r="B19" s="365"/>
      <c r="C19" s="365"/>
      <c r="D19" s="366"/>
      <c r="E19" s="386"/>
      <c r="F19" s="371"/>
      <c r="G19" s="371"/>
      <c r="H19" s="371"/>
      <c r="I19" s="371"/>
      <c r="J19" s="162" t="s">
        <v>315</v>
      </c>
      <c r="K19" s="163" t="s">
        <v>315</v>
      </c>
      <c r="L19" s="163" t="s">
        <v>315</v>
      </c>
      <c r="M19" s="163" t="s">
        <v>315</v>
      </c>
      <c r="N19" s="163" t="s">
        <v>315</v>
      </c>
      <c r="O19" s="164" t="s">
        <v>315</v>
      </c>
      <c r="P19" s="162" t="s">
        <v>315</v>
      </c>
      <c r="Q19" s="163" t="s">
        <v>315</v>
      </c>
      <c r="R19" s="67" t="s">
        <v>315</v>
      </c>
      <c r="S19" s="67" t="s">
        <v>315</v>
      </c>
      <c r="T19" s="67" t="s">
        <v>315</v>
      </c>
      <c r="U19" s="68" t="s">
        <v>315</v>
      </c>
      <c r="V19" s="54" t="s">
        <v>315</v>
      </c>
      <c r="W19" s="55" t="s">
        <v>315</v>
      </c>
      <c r="X19" s="55" t="s">
        <v>315</v>
      </c>
      <c r="Y19" s="55" t="s">
        <v>315</v>
      </c>
      <c r="Z19" s="55" t="s">
        <v>315</v>
      </c>
      <c r="AA19" s="56" t="s">
        <v>315</v>
      </c>
      <c r="AB19" s="54" t="s">
        <v>315</v>
      </c>
      <c r="AC19" s="55" t="s">
        <v>315</v>
      </c>
      <c r="AD19" s="55" t="s">
        <v>315</v>
      </c>
      <c r="AE19" s="55" t="s">
        <v>315</v>
      </c>
      <c r="AF19" s="55" t="s">
        <v>315</v>
      </c>
      <c r="AG19" s="56" t="s">
        <v>315</v>
      </c>
      <c r="AH19" s="57" t="s">
        <v>315</v>
      </c>
      <c r="AI19" s="58" t="s">
        <v>315</v>
      </c>
      <c r="AJ19" s="58" t="s">
        <v>315</v>
      </c>
      <c r="AK19" s="58" t="s">
        <v>315</v>
      </c>
      <c r="AL19" s="58" t="s">
        <v>315</v>
      </c>
      <c r="AN19" s="389"/>
      <c r="AO19" s="390"/>
      <c r="AP19" s="390"/>
      <c r="AQ19" s="390"/>
      <c r="AR19" s="390"/>
      <c r="AS19" s="390"/>
      <c r="AT19" s="395"/>
      <c r="AU19" s="396"/>
    </row>
    <row r="20" spans="2:47" ht="15.75" customHeight="1" x14ac:dyDescent="0.25">
      <c r="B20" s="365"/>
      <c r="C20" s="365"/>
      <c r="D20" s="366"/>
      <c r="E20" s="370"/>
      <c r="F20" s="371"/>
      <c r="G20" s="371"/>
      <c r="H20" s="371"/>
      <c r="I20" s="371"/>
      <c r="J20" s="162" t="s">
        <v>315</v>
      </c>
      <c r="K20" s="163" t="s">
        <v>315</v>
      </c>
      <c r="L20" s="163" t="s">
        <v>315</v>
      </c>
      <c r="M20" s="163" t="s">
        <v>315</v>
      </c>
      <c r="N20" s="163" t="s">
        <v>315</v>
      </c>
      <c r="O20" s="164" t="s">
        <v>315</v>
      </c>
      <c r="P20" s="162" t="s">
        <v>315</v>
      </c>
      <c r="Q20" s="163" t="s">
        <v>315</v>
      </c>
      <c r="R20" s="67" t="s">
        <v>315</v>
      </c>
      <c r="S20" s="67" t="s">
        <v>315</v>
      </c>
      <c r="T20" s="67" t="s">
        <v>315</v>
      </c>
      <c r="U20" s="68" t="s">
        <v>315</v>
      </c>
      <c r="V20" s="54" t="s">
        <v>315</v>
      </c>
      <c r="W20" s="55" t="s">
        <v>315</v>
      </c>
      <c r="X20" s="55" t="s">
        <v>315</v>
      </c>
      <c r="Y20" s="55" t="s">
        <v>315</v>
      </c>
      <c r="Z20" s="55" t="s">
        <v>315</v>
      </c>
      <c r="AA20" s="56" t="s">
        <v>315</v>
      </c>
      <c r="AB20" s="54" t="s">
        <v>315</v>
      </c>
      <c r="AC20" s="55" t="s">
        <v>315</v>
      </c>
      <c r="AD20" s="55" t="s">
        <v>315</v>
      </c>
      <c r="AE20" s="55" t="s">
        <v>315</v>
      </c>
      <c r="AF20" s="55" t="s">
        <v>315</v>
      </c>
      <c r="AG20" s="56" t="s">
        <v>315</v>
      </c>
      <c r="AH20" s="57" t="s">
        <v>315</v>
      </c>
      <c r="AI20" s="58" t="s">
        <v>315</v>
      </c>
      <c r="AJ20" s="58" t="s">
        <v>315</v>
      </c>
      <c r="AK20" s="58" t="s">
        <v>315</v>
      </c>
      <c r="AL20" s="58" t="s">
        <v>315</v>
      </c>
      <c r="AN20" s="389"/>
      <c r="AO20" s="390"/>
      <c r="AP20" s="390"/>
      <c r="AQ20" s="390"/>
      <c r="AR20" s="390"/>
      <c r="AS20" s="390"/>
      <c r="AT20" s="395"/>
      <c r="AU20" s="396"/>
    </row>
    <row r="21" spans="2:47" ht="15.75" customHeight="1" x14ac:dyDescent="0.25">
      <c r="B21" s="365"/>
      <c r="C21" s="365"/>
      <c r="D21" s="366"/>
      <c r="E21" s="370"/>
      <c r="F21" s="371"/>
      <c r="G21" s="371"/>
      <c r="H21" s="371"/>
      <c r="I21" s="371"/>
      <c r="J21" s="162" t="s">
        <v>315</v>
      </c>
      <c r="K21" s="163" t="s">
        <v>315</v>
      </c>
      <c r="L21" s="163" t="s">
        <v>315</v>
      </c>
      <c r="M21" s="163" t="s">
        <v>315</v>
      </c>
      <c r="N21" s="163" t="s">
        <v>315</v>
      </c>
      <c r="O21" s="164" t="s">
        <v>315</v>
      </c>
      <c r="P21" s="162" t="s">
        <v>315</v>
      </c>
      <c r="Q21" s="163" t="s">
        <v>315</v>
      </c>
      <c r="R21" s="67" t="s">
        <v>315</v>
      </c>
      <c r="S21" s="67" t="s">
        <v>315</v>
      </c>
      <c r="T21" s="67" t="s">
        <v>315</v>
      </c>
      <c r="U21" s="68" t="s">
        <v>315</v>
      </c>
      <c r="V21" s="54" t="s">
        <v>315</v>
      </c>
      <c r="W21" s="55" t="s">
        <v>315</v>
      </c>
      <c r="X21" s="55" t="s">
        <v>315</v>
      </c>
      <c r="Y21" s="55" t="s">
        <v>315</v>
      </c>
      <c r="Z21" s="55" t="s">
        <v>315</v>
      </c>
      <c r="AA21" s="56" t="s">
        <v>315</v>
      </c>
      <c r="AB21" s="54" t="s">
        <v>315</v>
      </c>
      <c r="AC21" s="55" t="s">
        <v>315</v>
      </c>
      <c r="AD21" s="55" t="s">
        <v>315</v>
      </c>
      <c r="AE21" s="55" t="s">
        <v>315</v>
      </c>
      <c r="AF21" s="55" t="s">
        <v>315</v>
      </c>
      <c r="AG21" s="56" t="s">
        <v>315</v>
      </c>
      <c r="AH21" s="57" t="s">
        <v>315</v>
      </c>
      <c r="AI21" s="58" t="s">
        <v>315</v>
      </c>
      <c r="AJ21" s="58" t="s">
        <v>315</v>
      </c>
      <c r="AK21" s="58" t="s">
        <v>315</v>
      </c>
      <c r="AL21" s="58" t="s">
        <v>315</v>
      </c>
      <c r="AN21" s="389"/>
      <c r="AO21" s="390"/>
      <c r="AP21" s="390"/>
      <c r="AQ21" s="390"/>
      <c r="AR21" s="390"/>
      <c r="AS21" s="390"/>
      <c r="AT21" s="395"/>
      <c r="AU21" s="396"/>
    </row>
    <row r="22" spans="2:47" ht="15.75" customHeight="1" x14ac:dyDescent="0.25">
      <c r="B22" s="365"/>
      <c r="C22" s="365"/>
      <c r="D22" s="366"/>
      <c r="E22" s="370"/>
      <c r="F22" s="371"/>
      <c r="G22" s="371"/>
      <c r="H22" s="371"/>
      <c r="I22" s="371"/>
      <c r="J22" s="162" t="s">
        <v>315</v>
      </c>
      <c r="K22" s="163" t="s">
        <v>315</v>
      </c>
      <c r="L22" s="163" t="s">
        <v>315</v>
      </c>
      <c r="M22" s="163" t="s">
        <v>315</v>
      </c>
      <c r="N22" s="163" t="s">
        <v>315</v>
      </c>
      <c r="O22" s="164" t="s">
        <v>315</v>
      </c>
      <c r="P22" s="162" t="s">
        <v>315</v>
      </c>
      <c r="Q22" s="163" t="s">
        <v>315</v>
      </c>
      <c r="R22" s="67" t="s">
        <v>315</v>
      </c>
      <c r="S22" s="67" t="s">
        <v>315</v>
      </c>
      <c r="T22" s="67" t="s">
        <v>315</v>
      </c>
      <c r="U22" s="68" t="s">
        <v>315</v>
      </c>
      <c r="V22" s="54" t="s">
        <v>315</v>
      </c>
      <c r="W22" s="55" t="s">
        <v>315</v>
      </c>
      <c r="X22" s="55" t="s">
        <v>315</v>
      </c>
      <c r="Y22" s="55" t="s">
        <v>315</v>
      </c>
      <c r="Z22" s="55" t="s">
        <v>315</v>
      </c>
      <c r="AA22" s="56" t="s">
        <v>315</v>
      </c>
      <c r="AB22" s="54" t="s">
        <v>315</v>
      </c>
      <c r="AC22" s="55" t="s">
        <v>315</v>
      </c>
      <c r="AD22" s="55" t="s">
        <v>315</v>
      </c>
      <c r="AE22" s="55" t="s">
        <v>315</v>
      </c>
      <c r="AF22" s="55" t="s">
        <v>315</v>
      </c>
      <c r="AG22" s="56" t="s">
        <v>315</v>
      </c>
      <c r="AH22" s="57" t="s">
        <v>315</v>
      </c>
      <c r="AI22" s="58" t="s">
        <v>315</v>
      </c>
      <c r="AJ22" s="58" t="s">
        <v>315</v>
      </c>
      <c r="AK22" s="58" t="s">
        <v>315</v>
      </c>
      <c r="AL22" s="58" t="s">
        <v>315</v>
      </c>
      <c r="AN22" s="389"/>
      <c r="AO22" s="390"/>
      <c r="AP22" s="390"/>
      <c r="AQ22" s="390"/>
      <c r="AR22" s="390"/>
      <c r="AS22" s="390"/>
      <c r="AT22" s="395"/>
      <c r="AU22" s="396"/>
    </row>
    <row r="23" spans="2:47" ht="0.75" customHeight="1" x14ac:dyDescent="0.25">
      <c r="B23" s="365"/>
      <c r="C23" s="365"/>
      <c r="D23" s="366"/>
      <c r="E23" s="370"/>
      <c r="F23" s="371"/>
      <c r="G23" s="371"/>
      <c r="H23" s="371"/>
      <c r="I23" s="371"/>
      <c r="J23" s="162" t="s">
        <v>315</v>
      </c>
      <c r="K23" s="163" t="s">
        <v>315</v>
      </c>
      <c r="L23" s="163" t="s">
        <v>315</v>
      </c>
      <c r="M23" s="163" t="s">
        <v>315</v>
      </c>
      <c r="N23" s="163" t="s">
        <v>315</v>
      </c>
      <c r="O23" s="164" t="s">
        <v>315</v>
      </c>
      <c r="P23" s="162" t="s">
        <v>315</v>
      </c>
      <c r="Q23" s="163" t="s">
        <v>315</v>
      </c>
      <c r="R23" s="67" t="s">
        <v>315</v>
      </c>
      <c r="S23" s="67" t="s">
        <v>315</v>
      </c>
      <c r="T23" s="67" t="s">
        <v>315</v>
      </c>
      <c r="U23" s="68" t="s">
        <v>315</v>
      </c>
      <c r="V23" s="54" t="s">
        <v>315</v>
      </c>
      <c r="W23" s="55" t="s">
        <v>315</v>
      </c>
      <c r="X23" s="55" t="s">
        <v>315</v>
      </c>
      <c r="Y23" s="55" t="s">
        <v>315</v>
      </c>
      <c r="Z23" s="55" t="s">
        <v>315</v>
      </c>
      <c r="AA23" s="56" t="s">
        <v>315</v>
      </c>
      <c r="AB23" s="54" t="s">
        <v>315</v>
      </c>
      <c r="AC23" s="55" t="s">
        <v>315</v>
      </c>
      <c r="AD23" s="55" t="s">
        <v>315</v>
      </c>
      <c r="AE23" s="55" t="s">
        <v>315</v>
      </c>
      <c r="AF23" s="55" t="s">
        <v>315</v>
      </c>
      <c r="AG23" s="56" t="s">
        <v>315</v>
      </c>
      <c r="AH23" s="57" t="s">
        <v>315</v>
      </c>
      <c r="AI23" s="58" t="s">
        <v>315</v>
      </c>
      <c r="AJ23" s="58" t="s">
        <v>315</v>
      </c>
      <c r="AK23" s="58" t="s">
        <v>315</v>
      </c>
      <c r="AL23" s="58" t="s">
        <v>315</v>
      </c>
      <c r="AN23" s="389"/>
      <c r="AO23" s="390"/>
      <c r="AP23" s="390"/>
      <c r="AQ23" s="390"/>
      <c r="AR23" s="390"/>
      <c r="AS23" s="390"/>
      <c r="AT23" s="395"/>
      <c r="AU23" s="396"/>
    </row>
    <row r="24" spans="2:47" ht="15.75" hidden="1" customHeight="1" x14ac:dyDescent="0.25">
      <c r="B24" s="365"/>
      <c r="C24" s="365"/>
      <c r="D24" s="366"/>
      <c r="E24" s="370"/>
      <c r="F24" s="371"/>
      <c r="G24" s="371"/>
      <c r="H24" s="371"/>
      <c r="I24" s="371"/>
      <c r="J24" s="162" t="s">
        <v>315</v>
      </c>
      <c r="K24" s="163" t="s">
        <v>315</v>
      </c>
      <c r="L24" s="163" t="s">
        <v>315</v>
      </c>
      <c r="M24" s="163" t="s">
        <v>315</v>
      </c>
      <c r="N24" s="163" t="s">
        <v>315</v>
      </c>
      <c r="O24" s="164" t="s">
        <v>315</v>
      </c>
      <c r="P24" s="162" t="s">
        <v>315</v>
      </c>
      <c r="Q24" s="163" t="s">
        <v>315</v>
      </c>
      <c r="R24" s="67" t="s">
        <v>315</v>
      </c>
      <c r="S24" s="67" t="s">
        <v>315</v>
      </c>
      <c r="T24" s="67" t="s">
        <v>315</v>
      </c>
      <c r="U24" s="68" t="s">
        <v>315</v>
      </c>
      <c r="V24" s="54" t="s">
        <v>315</v>
      </c>
      <c r="W24" s="55" t="s">
        <v>315</v>
      </c>
      <c r="X24" s="55" t="s">
        <v>315</v>
      </c>
      <c r="Y24" s="55" t="s">
        <v>315</v>
      </c>
      <c r="Z24" s="55" t="s">
        <v>315</v>
      </c>
      <c r="AA24" s="56" t="s">
        <v>315</v>
      </c>
      <c r="AB24" s="54" t="s">
        <v>315</v>
      </c>
      <c r="AC24" s="55" t="s">
        <v>315</v>
      </c>
      <c r="AD24" s="55" t="s">
        <v>315</v>
      </c>
      <c r="AE24" s="55" t="s">
        <v>315</v>
      </c>
      <c r="AF24" s="55" t="s">
        <v>315</v>
      </c>
      <c r="AG24" s="56" t="s">
        <v>315</v>
      </c>
      <c r="AH24" s="57" t="s">
        <v>315</v>
      </c>
      <c r="AI24" s="58" t="s">
        <v>315</v>
      </c>
      <c r="AJ24" s="58" t="s">
        <v>315</v>
      </c>
      <c r="AK24" s="58" t="s">
        <v>315</v>
      </c>
      <c r="AL24" s="58" t="s">
        <v>315</v>
      </c>
      <c r="AN24" s="389"/>
      <c r="AO24" s="390"/>
      <c r="AP24" s="390"/>
      <c r="AQ24" s="390"/>
      <c r="AR24" s="390"/>
      <c r="AS24" s="390"/>
      <c r="AT24" s="395"/>
      <c r="AU24" s="396"/>
    </row>
    <row r="25" spans="2:47" ht="15.75" hidden="1" customHeight="1" thickBot="1" x14ac:dyDescent="0.3">
      <c r="B25" s="365"/>
      <c r="C25" s="365"/>
      <c r="D25" s="366"/>
      <c r="E25" s="370"/>
      <c r="F25" s="371"/>
      <c r="G25" s="371"/>
      <c r="H25" s="371"/>
      <c r="I25" s="371"/>
      <c r="J25" s="162" t="s">
        <v>315</v>
      </c>
      <c r="K25" s="163" t="s">
        <v>315</v>
      </c>
      <c r="L25" s="163" t="s">
        <v>315</v>
      </c>
      <c r="M25" s="163" t="s">
        <v>315</v>
      </c>
      <c r="N25" s="163" t="s">
        <v>315</v>
      </c>
      <c r="O25" s="164" t="s">
        <v>315</v>
      </c>
      <c r="P25" s="162" t="s">
        <v>315</v>
      </c>
      <c r="Q25" s="163" t="s">
        <v>315</v>
      </c>
      <c r="R25" s="67" t="s">
        <v>315</v>
      </c>
      <c r="S25" s="67" t="s">
        <v>315</v>
      </c>
      <c r="T25" s="67" t="s">
        <v>315</v>
      </c>
      <c r="U25" s="68" t="s">
        <v>315</v>
      </c>
      <c r="V25" s="54" t="s">
        <v>315</v>
      </c>
      <c r="W25" s="55" t="s">
        <v>315</v>
      </c>
      <c r="X25" s="55" t="s">
        <v>315</v>
      </c>
      <c r="Y25" s="55" t="s">
        <v>315</v>
      </c>
      <c r="Z25" s="55" t="s">
        <v>315</v>
      </c>
      <c r="AA25" s="56" t="s">
        <v>315</v>
      </c>
      <c r="AB25" s="54" t="s">
        <v>315</v>
      </c>
      <c r="AC25" s="55" t="s">
        <v>315</v>
      </c>
      <c r="AD25" s="55" t="s">
        <v>315</v>
      </c>
      <c r="AE25" s="55" t="s">
        <v>315</v>
      </c>
      <c r="AF25" s="55" t="s">
        <v>315</v>
      </c>
      <c r="AG25" s="56" t="s">
        <v>315</v>
      </c>
      <c r="AH25" s="57" t="s">
        <v>315</v>
      </c>
      <c r="AI25" s="58" t="s">
        <v>315</v>
      </c>
      <c r="AJ25" s="58" t="s">
        <v>315</v>
      </c>
      <c r="AK25" s="58" t="s">
        <v>315</v>
      </c>
      <c r="AL25" s="58" t="s">
        <v>315</v>
      </c>
      <c r="AN25" s="389"/>
      <c r="AO25" s="390"/>
      <c r="AP25" s="390"/>
      <c r="AQ25" s="390"/>
      <c r="AR25" s="390"/>
      <c r="AS25" s="390"/>
      <c r="AT25" s="395"/>
      <c r="AU25" s="396"/>
    </row>
    <row r="26" spans="2:47" ht="15.75" hidden="1" customHeight="1" thickBot="1" x14ac:dyDescent="0.3">
      <c r="B26" s="365"/>
      <c r="C26" s="365"/>
      <c r="D26" s="366"/>
      <c r="E26" s="370"/>
      <c r="F26" s="371"/>
      <c r="G26" s="371"/>
      <c r="H26" s="371"/>
      <c r="I26" s="371"/>
      <c r="J26" s="162" t="s">
        <v>315</v>
      </c>
      <c r="K26" s="163" t="s">
        <v>315</v>
      </c>
      <c r="L26" s="163" t="s">
        <v>315</v>
      </c>
      <c r="M26" s="163" t="s">
        <v>315</v>
      </c>
      <c r="N26" s="163" t="s">
        <v>315</v>
      </c>
      <c r="O26" s="164" t="s">
        <v>315</v>
      </c>
      <c r="P26" s="162" t="s">
        <v>315</v>
      </c>
      <c r="Q26" s="163" t="s">
        <v>315</v>
      </c>
      <c r="R26" s="67" t="s">
        <v>315</v>
      </c>
      <c r="S26" s="67" t="s">
        <v>315</v>
      </c>
      <c r="T26" s="67" t="s">
        <v>315</v>
      </c>
      <c r="U26" s="68" t="s">
        <v>315</v>
      </c>
      <c r="V26" s="54" t="s">
        <v>315</v>
      </c>
      <c r="W26" s="55" t="s">
        <v>315</v>
      </c>
      <c r="X26" s="55" t="s">
        <v>315</v>
      </c>
      <c r="Y26" s="55" t="s">
        <v>315</v>
      </c>
      <c r="Z26" s="55" t="s">
        <v>315</v>
      </c>
      <c r="AA26" s="56" t="s">
        <v>315</v>
      </c>
      <c r="AB26" s="54" t="s">
        <v>315</v>
      </c>
      <c r="AC26" s="55" t="s">
        <v>315</v>
      </c>
      <c r="AD26" s="55" t="s">
        <v>315</v>
      </c>
      <c r="AE26" s="55" t="s">
        <v>315</v>
      </c>
      <c r="AF26" s="55" t="s">
        <v>315</v>
      </c>
      <c r="AG26" s="56" t="s">
        <v>315</v>
      </c>
      <c r="AH26" s="57" t="s">
        <v>315</v>
      </c>
      <c r="AI26" s="58" t="s">
        <v>315</v>
      </c>
      <c r="AJ26" s="58" t="s">
        <v>315</v>
      </c>
      <c r="AK26" s="58" t="s">
        <v>315</v>
      </c>
      <c r="AL26" s="58" t="s">
        <v>315</v>
      </c>
      <c r="AN26" s="389"/>
      <c r="AO26" s="390"/>
      <c r="AP26" s="390"/>
      <c r="AQ26" s="390"/>
      <c r="AR26" s="390"/>
      <c r="AS26" s="390"/>
      <c r="AT26" s="395"/>
      <c r="AU26" s="396"/>
    </row>
    <row r="27" spans="2:47" ht="21" customHeight="1" thickBot="1" x14ac:dyDescent="0.3">
      <c r="B27" s="365"/>
      <c r="C27" s="365"/>
      <c r="D27" s="366"/>
      <c r="E27" s="373"/>
      <c r="F27" s="374"/>
      <c r="G27" s="374"/>
      <c r="H27" s="374"/>
      <c r="I27" s="374"/>
      <c r="J27" s="165" t="s">
        <v>315</v>
      </c>
      <c r="K27" s="166" t="s">
        <v>315</v>
      </c>
      <c r="L27" s="166" t="s">
        <v>315</v>
      </c>
      <c r="M27" s="166" t="s">
        <v>315</v>
      </c>
      <c r="N27" s="166" t="s">
        <v>315</v>
      </c>
      <c r="O27" s="167" t="s">
        <v>315</v>
      </c>
      <c r="P27" s="165" t="s">
        <v>315</v>
      </c>
      <c r="Q27" s="166" t="s">
        <v>315</v>
      </c>
      <c r="R27" s="70" t="s">
        <v>315</v>
      </c>
      <c r="S27" s="70" t="s">
        <v>315</v>
      </c>
      <c r="T27" s="70" t="s">
        <v>315</v>
      </c>
      <c r="U27" s="71" t="s">
        <v>315</v>
      </c>
      <c r="V27" s="59" t="s">
        <v>315</v>
      </c>
      <c r="W27" s="60" t="s">
        <v>315</v>
      </c>
      <c r="X27" s="60" t="s">
        <v>315</v>
      </c>
      <c r="Y27" s="60" t="s">
        <v>315</v>
      </c>
      <c r="Z27" s="60" t="s">
        <v>315</v>
      </c>
      <c r="AA27" s="61" t="s">
        <v>315</v>
      </c>
      <c r="AB27" s="59" t="s">
        <v>315</v>
      </c>
      <c r="AC27" s="60" t="s">
        <v>315</v>
      </c>
      <c r="AD27" s="60" t="s">
        <v>315</v>
      </c>
      <c r="AE27" s="60" t="s">
        <v>315</v>
      </c>
      <c r="AF27" s="60" t="s">
        <v>315</v>
      </c>
      <c r="AG27" s="61" t="s">
        <v>315</v>
      </c>
      <c r="AH27" s="62" t="s">
        <v>315</v>
      </c>
      <c r="AI27" s="63" t="s">
        <v>315</v>
      </c>
      <c r="AJ27" s="63" t="s">
        <v>315</v>
      </c>
      <c r="AK27" s="63" t="s">
        <v>315</v>
      </c>
      <c r="AL27" s="63" t="s">
        <v>315</v>
      </c>
      <c r="AN27" s="391"/>
      <c r="AO27" s="392"/>
      <c r="AP27" s="392"/>
      <c r="AQ27" s="392"/>
      <c r="AR27" s="392"/>
      <c r="AS27" s="392"/>
      <c r="AT27" s="397"/>
      <c r="AU27" s="398"/>
    </row>
    <row r="28" spans="2:47" ht="15.75" customHeight="1" x14ac:dyDescent="0.25">
      <c r="B28" s="365"/>
      <c r="C28" s="365"/>
      <c r="D28" s="366"/>
      <c r="E28" s="367" t="s">
        <v>158</v>
      </c>
      <c r="F28" s="368"/>
      <c r="G28" s="368"/>
      <c r="H28" s="368"/>
      <c r="I28" s="369"/>
      <c r="J28" s="159" t="s">
        <v>315</v>
      </c>
      <c r="K28" s="160" t="s">
        <v>315</v>
      </c>
      <c r="L28" s="160" t="s">
        <v>315</v>
      </c>
      <c r="M28" s="160" t="s">
        <v>315</v>
      </c>
      <c r="N28" s="160" t="s">
        <v>315</v>
      </c>
      <c r="O28" s="161" t="s">
        <v>315</v>
      </c>
      <c r="P28" s="159" t="s">
        <v>315</v>
      </c>
      <c r="Q28" s="160" t="s">
        <v>315</v>
      </c>
      <c r="R28" s="160" t="s">
        <v>315</v>
      </c>
      <c r="S28" s="160" t="s">
        <v>315</v>
      </c>
      <c r="T28" s="160" t="s">
        <v>315</v>
      </c>
      <c r="U28" s="161" t="s">
        <v>315</v>
      </c>
      <c r="V28" s="159" t="s">
        <v>315</v>
      </c>
      <c r="W28" s="160" t="s">
        <v>315</v>
      </c>
      <c r="X28" s="64" t="s">
        <v>315</v>
      </c>
      <c r="Y28" s="64" t="s">
        <v>315</v>
      </c>
      <c r="Z28" s="64" t="s">
        <v>315</v>
      </c>
      <c r="AA28" s="65" t="s">
        <v>315</v>
      </c>
      <c r="AB28" s="49" t="s">
        <v>315</v>
      </c>
      <c r="AC28" s="50" t="s">
        <v>315</v>
      </c>
      <c r="AD28" s="50" t="s">
        <v>315</v>
      </c>
      <c r="AE28" s="50" t="s">
        <v>315</v>
      </c>
      <c r="AF28" s="50" t="s">
        <v>315</v>
      </c>
      <c r="AG28" s="51" t="s">
        <v>315</v>
      </c>
      <c r="AH28" s="52" t="s">
        <v>315</v>
      </c>
      <c r="AI28" s="53" t="s">
        <v>315</v>
      </c>
      <c r="AJ28" s="53" t="s">
        <v>315</v>
      </c>
      <c r="AK28" s="53" t="s">
        <v>315</v>
      </c>
      <c r="AL28" s="53" t="s">
        <v>315</v>
      </c>
      <c r="AN28" s="399" t="s">
        <v>123</v>
      </c>
      <c r="AO28" s="400"/>
      <c r="AP28" s="400"/>
      <c r="AQ28" s="400"/>
      <c r="AR28" s="400"/>
      <c r="AS28" s="400"/>
      <c r="AT28" s="385" t="s">
        <v>334</v>
      </c>
      <c r="AU28" s="385"/>
    </row>
    <row r="29" spans="2:47" ht="15.75" x14ac:dyDescent="0.25">
      <c r="B29" s="365"/>
      <c r="C29" s="365"/>
      <c r="D29" s="366"/>
      <c r="E29" s="386"/>
      <c r="F29" s="371"/>
      <c r="G29" s="371"/>
      <c r="H29" s="371"/>
      <c r="I29" s="372"/>
      <c r="J29" s="162" t="s">
        <v>315</v>
      </c>
      <c r="K29" s="163" t="s">
        <v>315</v>
      </c>
      <c r="L29" s="163" t="s">
        <v>315</v>
      </c>
      <c r="M29" s="163" t="s">
        <v>315</v>
      </c>
      <c r="N29" s="163" t="s">
        <v>315</v>
      </c>
      <c r="O29" s="164" t="s">
        <v>315</v>
      </c>
      <c r="P29" s="162" t="s">
        <v>315</v>
      </c>
      <c r="Q29" s="163" t="s">
        <v>315</v>
      </c>
      <c r="R29" s="163" t="s">
        <v>315</v>
      </c>
      <c r="S29" s="163" t="s">
        <v>315</v>
      </c>
      <c r="T29" s="163" t="s">
        <v>315</v>
      </c>
      <c r="U29" s="164" t="s">
        <v>315</v>
      </c>
      <c r="V29" s="162" t="s">
        <v>315</v>
      </c>
      <c r="W29" s="163" t="s">
        <v>315</v>
      </c>
      <c r="X29" s="67" t="s">
        <v>315</v>
      </c>
      <c r="Y29" s="67" t="s">
        <v>315</v>
      </c>
      <c r="Z29" s="67" t="s">
        <v>315</v>
      </c>
      <c r="AA29" s="68" t="s">
        <v>315</v>
      </c>
      <c r="AB29" s="54" t="s">
        <v>315</v>
      </c>
      <c r="AC29" s="55" t="s">
        <v>315</v>
      </c>
      <c r="AD29" s="55" t="s">
        <v>315</v>
      </c>
      <c r="AE29" s="55" t="s">
        <v>315</v>
      </c>
      <c r="AF29" s="55" t="s">
        <v>315</v>
      </c>
      <c r="AG29" s="56" t="s">
        <v>315</v>
      </c>
      <c r="AH29" s="57" t="s">
        <v>315</v>
      </c>
      <c r="AI29" s="58" t="s">
        <v>315</v>
      </c>
      <c r="AJ29" s="58" t="s">
        <v>315</v>
      </c>
      <c r="AK29" s="58" t="s">
        <v>315</v>
      </c>
      <c r="AL29" s="58" t="s">
        <v>315</v>
      </c>
      <c r="AN29" s="401"/>
      <c r="AO29" s="402"/>
      <c r="AP29" s="402"/>
      <c r="AQ29" s="402"/>
      <c r="AR29" s="402"/>
      <c r="AS29" s="402"/>
      <c r="AT29" s="385"/>
      <c r="AU29" s="385"/>
    </row>
    <row r="30" spans="2:47" ht="15.75" x14ac:dyDescent="0.25">
      <c r="B30" s="365"/>
      <c r="C30" s="365"/>
      <c r="D30" s="366"/>
      <c r="E30" s="370"/>
      <c r="F30" s="371"/>
      <c r="G30" s="371"/>
      <c r="H30" s="371"/>
      <c r="I30" s="372"/>
      <c r="J30" s="162" t="s">
        <v>315</v>
      </c>
      <c r="K30" s="163" t="s">
        <v>315</v>
      </c>
      <c r="L30" s="163" t="s">
        <v>315</v>
      </c>
      <c r="M30" s="163" t="s">
        <v>315</v>
      </c>
      <c r="N30" s="163" t="s">
        <v>315</v>
      </c>
      <c r="O30" s="164" t="s">
        <v>315</v>
      </c>
      <c r="P30" s="162" t="s">
        <v>315</v>
      </c>
      <c r="Q30" s="163" t="s">
        <v>315</v>
      </c>
      <c r="R30" s="163" t="s">
        <v>315</v>
      </c>
      <c r="S30" s="163" t="s">
        <v>315</v>
      </c>
      <c r="T30" s="163" t="s">
        <v>315</v>
      </c>
      <c r="U30" s="164" t="s">
        <v>315</v>
      </c>
      <c r="V30" s="162" t="s">
        <v>315</v>
      </c>
      <c r="W30" s="163" t="s">
        <v>315</v>
      </c>
      <c r="X30" s="67" t="s">
        <v>315</v>
      </c>
      <c r="Y30" s="67" t="s">
        <v>315</v>
      </c>
      <c r="Z30" s="67" t="s">
        <v>315</v>
      </c>
      <c r="AA30" s="68" t="s">
        <v>315</v>
      </c>
      <c r="AB30" s="54" t="s">
        <v>315</v>
      </c>
      <c r="AC30" s="55" t="s">
        <v>315</v>
      </c>
      <c r="AD30" s="55" t="s">
        <v>315</v>
      </c>
      <c r="AE30" s="55" t="s">
        <v>315</v>
      </c>
      <c r="AF30" s="55" t="s">
        <v>315</v>
      </c>
      <c r="AG30" s="56" t="s">
        <v>315</v>
      </c>
      <c r="AH30" s="57" t="s">
        <v>315</v>
      </c>
      <c r="AI30" s="58" t="s">
        <v>315</v>
      </c>
      <c r="AJ30" s="58" t="s">
        <v>315</v>
      </c>
      <c r="AK30" s="58" t="s">
        <v>315</v>
      </c>
      <c r="AL30" s="58" t="s">
        <v>315</v>
      </c>
      <c r="AN30" s="401"/>
      <c r="AO30" s="402"/>
      <c r="AP30" s="402"/>
      <c r="AQ30" s="402"/>
      <c r="AR30" s="402"/>
      <c r="AS30" s="402"/>
      <c r="AT30" s="385"/>
      <c r="AU30" s="385"/>
    </row>
    <row r="31" spans="2:47" ht="15.75" x14ac:dyDescent="0.25">
      <c r="B31" s="365"/>
      <c r="C31" s="365"/>
      <c r="D31" s="366"/>
      <c r="E31" s="370"/>
      <c r="F31" s="371"/>
      <c r="G31" s="371"/>
      <c r="H31" s="371"/>
      <c r="I31" s="372"/>
      <c r="J31" s="162" t="s">
        <v>315</v>
      </c>
      <c r="K31" s="163" t="s">
        <v>315</v>
      </c>
      <c r="L31" s="163" t="s">
        <v>315</v>
      </c>
      <c r="M31" s="163" t="s">
        <v>315</v>
      </c>
      <c r="N31" s="163" t="s">
        <v>315</v>
      </c>
      <c r="O31" s="164" t="s">
        <v>315</v>
      </c>
      <c r="P31" s="162" t="s">
        <v>315</v>
      </c>
      <c r="Q31" s="163" t="s">
        <v>315</v>
      </c>
      <c r="R31" s="163" t="s">
        <v>315</v>
      </c>
      <c r="S31" s="163" t="s">
        <v>315</v>
      </c>
      <c r="T31" s="163" t="s">
        <v>315</v>
      </c>
      <c r="U31" s="164" t="s">
        <v>315</v>
      </c>
      <c r="V31" s="162" t="s">
        <v>315</v>
      </c>
      <c r="W31" s="163" t="s">
        <v>315</v>
      </c>
      <c r="X31" s="67" t="s">
        <v>315</v>
      </c>
      <c r="Y31" s="67" t="s">
        <v>315</v>
      </c>
      <c r="Z31" s="67" t="s">
        <v>315</v>
      </c>
      <c r="AA31" s="68" t="s">
        <v>315</v>
      </c>
      <c r="AB31" s="54" t="s">
        <v>315</v>
      </c>
      <c r="AC31" s="55" t="s">
        <v>315</v>
      </c>
      <c r="AD31" s="55" t="s">
        <v>315</v>
      </c>
      <c r="AE31" s="55" t="s">
        <v>315</v>
      </c>
      <c r="AF31" s="55" t="s">
        <v>315</v>
      </c>
      <c r="AG31" s="56" t="s">
        <v>315</v>
      </c>
      <c r="AH31" s="57" t="s">
        <v>315</v>
      </c>
      <c r="AI31" s="58" t="s">
        <v>315</v>
      </c>
      <c r="AJ31" s="58" t="s">
        <v>315</v>
      </c>
      <c r="AK31" s="58" t="s">
        <v>315</v>
      </c>
      <c r="AL31" s="58" t="s">
        <v>315</v>
      </c>
      <c r="AN31" s="401"/>
      <c r="AO31" s="402"/>
      <c r="AP31" s="402"/>
      <c r="AQ31" s="402"/>
      <c r="AR31" s="402"/>
      <c r="AS31" s="402"/>
      <c r="AT31" s="385"/>
      <c r="AU31" s="385"/>
    </row>
    <row r="32" spans="2:47" ht="15.75" x14ac:dyDescent="0.25">
      <c r="B32" s="365"/>
      <c r="C32" s="365"/>
      <c r="D32" s="366"/>
      <c r="E32" s="370"/>
      <c r="F32" s="371"/>
      <c r="G32" s="371"/>
      <c r="H32" s="371"/>
      <c r="I32" s="372"/>
      <c r="J32" s="162" t="s">
        <v>315</v>
      </c>
      <c r="K32" s="163" t="s">
        <v>315</v>
      </c>
      <c r="L32" s="163" t="s">
        <v>315</v>
      </c>
      <c r="M32" s="163" t="s">
        <v>315</v>
      </c>
      <c r="N32" s="163" t="s">
        <v>315</v>
      </c>
      <c r="O32" s="164" t="s">
        <v>315</v>
      </c>
      <c r="P32" s="162" t="s">
        <v>315</v>
      </c>
      <c r="Q32" s="163" t="s">
        <v>315</v>
      </c>
      <c r="R32" s="163" t="s">
        <v>315</v>
      </c>
      <c r="S32" s="163" t="s">
        <v>315</v>
      </c>
      <c r="T32" s="163" t="s">
        <v>315</v>
      </c>
      <c r="U32" s="164" t="s">
        <v>315</v>
      </c>
      <c r="V32" s="162" t="s">
        <v>315</v>
      </c>
      <c r="W32" s="163" t="s">
        <v>315</v>
      </c>
      <c r="X32" s="67" t="s">
        <v>315</v>
      </c>
      <c r="Y32" s="67" t="s">
        <v>315</v>
      </c>
      <c r="Z32" s="67" t="s">
        <v>315</v>
      </c>
      <c r="AA32" s="68" t="s">
        <v>315</v>
      </c>
      <c r="AB32" s="54" t="s">
        <v>315</v>
      </c>
      <c r="AC32" s="55" t="s">
        <v>315</v>
      </c>
      <c r="AD32" s="55" t="s">
        <v>315</v>
      </c>
      <c r="AE32" s="55" t="s">
        <v>315</v>
      </c>
      <c r="AF32" s="55" t="s">
        <v>315</v>
      </c>
      <c r="AG32" s="56" t="s">
        <v>315</v>
      </c>
      <c r="AH32" s="57" t="s">
        <v>315</v>
      </c>
      <c r="AI32" s="58" t="s">
        <v>315</v>
      </c>
      <c r="AJ32" s="58" t="s">
        <v>315</v>
      </c>
      <c r="AK32" s="58" t="s">
        <v>315</v>
      </c>
      <c r="AL32" s="58" t="s">
        <v>315</v>
      </c>
      <c r="AN32" s="401"/>
      <c r="AO32" s="402"/>
      <c r="AP32" s="402"/>
      <c r="AQ32" s="402"/>
      <c r="AR32" s="402"/>
      <c r="AS32" s="402"/>
      <c r="AT32" s="385"/>
      <c r="AU32" s="385"/>
    </row>
    <row r="33" spans="2:47" ht="15.75" x14ac:dyDescent="0.25">
      <c r="B33" s="365"/>
      <c r="C33" s="365"/>
      <c r="D33" s="366"/>
      <c r="E33" s="370"/>
      <c r="F33" s="371"/>
      <c r="G33" s="371"/>
      <c r="H33" s="371"/>
      <c r="I33" s="372"/>
      <c r="J33" s="162" t="s">
        <v>315</v>
      </c>
      <c r="K33" s="163" t="s">
        <v>315</v>
      </c>
      <c r="L33" s="163" t="s">
        <v>315</v>
      </c>
      <c r="M33" s="163" t="s">
        <v>315</v>
      </c>
      <c r="N33" s="163" t="s">
        <v>315</v>
      </c>
      <c r="O33" s="164" t="s">
        <v>315</v>
      </c>
      <c r="P33" s="162" t="s">
        <v>315</v>
      </c>
      <c r="Q33" s="163" t="s">
        <v>315</v>
      </c>
      <c r="R33" s="163" t="s">
        <v>315</v>
      </c>
      <c r="S33" s="163" t="s">
        <v>315</v>
      </c>
      <c r="T33" s="163" t="s">
        <v>315</v>
      </c>
      <c r="U33" s="164" t="s">
        <v>315</v>
      </c>
      <c r="V33" s="162" t="s">
        <v>315</v>
      </c>
      <c r="W33" s="163" t="s">
        <v>315</v>
      </c>
      <c r="X33" s="67" t="s">
        <v>315</v>
      </c>
      <c r="Y33" s="67" t="s">
        <v>315</v>
      </c>
      <c r="Z33" s="67" t="s">
        <v>315</v>
      </c>
      <c r="AA33" s="68" t="s">
        <v>315</v>
      </c>
      <c r="AB33" s="54" t="s">
        <v>315</v>
      </c>
      <c r="AC33" s="55" t="s">
        <v>315</v>
      </c>
      <c r="AD33" s="55" t="s">
        <v>315</v>
      </c>
      <c r="AE33" s="55" t="s">
        <v>315</v>
      </c>
      <c r="AF33" s="55" t="s">
        <v>315</v>
      </c>
      <c r="AG33" s="56" t="s">
        <v>315</v>
      </c>
      <c r="AH33" s="57" t="s">
        <v>315</v>
      </c>
      <c r="AI33" s="58" t="s">
        <v>315</v>
      </c>
      <c r="AJ33" s="58" t="s">
        <v>315</v>
      </c>
      <c r="AK33" s="58" t="s">
        <v>315</v>
      </c>
      <c r="AL33" s="58" t="s">
        <v>315</v>
      </c>
      <c r="AN33" s="401"/>
      <c r="AO33" s="402"/>
      <c r="AP33" s="402"/>
      <c r="AQ33" s="402"/>
      <c r="AR33" s="402"/>
      <c r="AS33" s="402"/>
      <c r="AT33" s="385"/>
      <c r="AU33" s="385"/>
    </row>
    <row r="34" spans="2:47" ht="15.75" x14ac:dyDescent="0.25">
      <c r="B34" s="365"/>
      <c r="C34" s="365"/>
      <c r="D34" s="366"/>
      <c r="E34" s="370"/>
      <c r="F34" s="371"/>
      <c r="G34" s="371"/>
      <c r="H34" s="371"/>
      <c r="I34" s="372"/>
      <c r="J34" s="162" t="s">
        <v>315</v>
      </c>
      <c r="K34" s="163" t="s">
        <v>315</v>
      </c>
      <c r="L34" s="163" t="s">
        <v>315</v>
      </c>
      <c r="M34" s="163" t="s">
        <v>315</v>
      </c>
      <c r="N34" s="163" t="s">
        <v>315</v>
      </c>
      <c r="O34" s="164" t="s">
        <v>315</v>
      </c>
      <c r="P34" s="162" t="s">
        <v>315</v>
      </c>
      <c r="Q34" s="163" t="s">
        <v>315</v>
      </c>
      <c r="R34" s="163" t="s">
        <v>315</v>
      </c>
      <c r="S34" s="163" t="s">
        <v>315</v>
      </c>
      <c r="T34" s="163" t="s">
        <v>315</v>
      </c>
      <c r="U34" s="164" t="s">
        <v>315</v>
      </c>
      <c r="V34" s="162" t="s">
        <v>315</v>
      </c>
      <c r="W34" s="163" t="s">
        <v>315</v>
      </c>
      <c r="X34" s="67" t="s">
        <v>315</v>
      </c>
      <c r="Y34" s="67" t="s">
        <v>315</v>
      </c>
      <c r="Z34" s="67" t="s">
        <v>315</v>
      </c>
      <c r="AA34" s="68" t="s">
        <v>315</v>
      </c>
      <c r="AB34" s="54" t="s">
        <v>315</v>
      </c>
      <c r="AC34" s="55" t="s">
        <v>315</v>
      </c>
      <c r="AD34" s="55" t="s">
        <v>315</v>
      </c>
      <c r="AE34" s="55" t="s">
        <v>315</v>
      </c>
      <c r="AF34" s="55" t="s">
        <v>315</v>
      </c>
      <c r="AG34" s="56" t="s">
        <v>315</v>
      </c>
      <c r="AH34" s="57" t="s">
        <v>315</v>
      </c>
      <c r="AI34" s="58" t="s">
        <v>315</v>
      </c>
      <c r="AJ34" s="58" t="s">
        <v>315</v>
      </c>
      <c r="AK34" s="58" t="s">
        <v>315</v>
      </c>
      <c r="AL34" s="58" t="s">
        <v>315</v>
      </c>
      <c r="AN34" s="401"/>
      <c r="AO34" s="402"/>
      <c r="AP34" s="402"/>
      <c r="AQ34" s="402"/>
      <c r="AR34" s="402"/>
      <c r="AS34" s="402"/>
      <c r="AT34" s="385"/>
      <c r="AU34" s="385"/>
    </row>
    <row r="35" spans="2:47" ht="6" customHeight="1" thickBot="1" x14ac:dyDescent="0.3">
      <c r="B35" s="365"/>
      <c r="C35" s="365"/>
      <c r="D35" s="366"/>
      <c r="E35" s="370"/>
      <c r="F35" s="371"/>
      <c r="G35" s="371"/>
      <c r="H35" s="371"/>
      <c r="I35" s="372"/>
      <c r="J35" s="162" t="s">
        <v>315</v>
      </c>
      <c r="K35" s="163" t="s">
        <v>315</v>
      </c>
      <c r="L35" s="163" t="s">
        <v>315</v>
      </c>
      <c r="M35" s="163" t="s">
        <v>315</v>
      </c>
      <c r="N35" s="163" t="s">
        <v>315</v>
      </c>
      <c r="O35" s="164" t="s">
        <v>315</v>
      </c>
      <c r="P35" s="162" t="s">
        <v>315</v>
      </c>
      <c r="Q35" s="163" t="s">
        <v>315</v>
      </c>
      <c r="R35" s="163" t="s">
        <v>315</v>
      </c>
      <c r="S35" s="163" t="s">
        <v>315</v>
      </c>
      <c r="T35" s="163" t="s">
        <v>315</v>
      </c>
      <c r="U35" s="164" t="s">
        <v>315</v>
      </c>
      <c r="V35" s="162" t="s">
        <v>315</v>
      </c>
      <c r="W35" s="163" t="s">
        <v>315</v>
      </c>
      <c r="X35" s="67" t="s">
        <v>315</v>
      </c>
      <c r="Y35" s="67" t="s">
        <v>315</v>
      </c>
      <c r="Z35" s="67" t="s">
        <v>315</v>
      </c>
      <c r="AA35" s="68" t="s">
        <v>315</v>
      </c>
      <c r="AB35" s="54" t="s">
        <v>315</v>
      </c>
      <c r="AC35" s="55" t="s">
        <v>315</v>
      </c>
      <c r="AD35" s="55" t="s">
        <v>315</v>
      </c>
      <c r="AE35" s="55" t="s">
        <v>315</v>
      </c>
      <c r="AF35" s="55" t="s">
        <v>315</v>
      </c>
      <c r="AG35" s="56" t="s">
        <v>315</v>
      </c>
      <c r="AH35" s="57" t="s">
        <v>315</v>
      </c>
      <c r="AI35" s="58" t="s">
        <v>315</v>
      </c>
      <c r="AJ35" s="58" t="s">
        <v>315</v>
      </c>
      <c r="AK35" s="58" t="s">
        <v>315</v>
      </c>
      <c r="AL35" s="58" t="s">
        <v>315</v>
      </c>
      <c r="AN35" s="401"/>
      <c r="AO35" s="402"/>
      <c r="AP35" s="402"/>
      <c r="AQ35" s="402"/>
      <c r="AR35" s="402"/>
      <c r="AS35" s="402"/>
      <c r="AT35" s="385"/>
      <c r="AU35" s="385"/>
    </row>
    <row r="36" spans="2:47" ht="16.5" hidden="1" thickBot="1" x14ac:dyDescent="0.3">
      <c r="B36" s="365"/>
      <c r="C36" s="365"/>
      <c r="D36" s="366"/>
      <c r="E36" s="370"/>
      <c r="F36" s="371"/>
      <c r="G36" s="371"/>
      <c r="H36" s="371"/>
      <c r="I36" s="372"/>
      <c r="J36" s="66" t="s">
        <v>315</v>
      </c>
      <c r="K36" s="67" t="s">
        <v>315</v>
      </c>
      <c r="L36" s="67" t="s">
        <v>315</v>
      </c>
      <c r="M36" s="67" t="s">
        <v>315</v>
      </c>
      <c r="N36" s="67" t="s">
        <v>315</v>
      </c>
      <c r="O36" s="68" t="s">
        <v>315</v>
      </c>
      <c r="P36" s="66" t="s">
        <v>315</v>
      </c>
      <c r="Q36" s="67" t="s">
        <v>315</v>
      </c>
      <c r="R36" s="67" t="s">
        <v>315</v>
      </c>
      <c r="S36" s="67" t="s">
        <v>315</v>
      </c>
      <c r="T36" s="67" t="s">
        <v>315</v>
      </c>
      <c r="U36" s="68" t="s">
        <v>315</v>
      </c>
      <c r="V36" s="66" t="s">
        <v>315</v>
      </c>
      <c r="W36" s="67" t="s">
        <v>315</v>
      </c>
      <c r="X36" s="67" t="s">
        <v>315</v>
      </c>
      <c r="Y36" s="67" t="s">
        <v>315</v>
      </c>
      <c r="Z36" s="67" t="s">
        <v>315</v>
      </c>
      <c r="AA36" s="68" t="s">
        <v>315</v>
      </c>
      <c r="AB36" s="54" t="s">
        <v>315</v>
      </c>
      <c r="AC36" s="55" t="s">
        <v>315</v>
      </c>
      <c r="AD36" s="55" t="s">
        <v>315</v>
      </c>
      <c r="AE36" s="55" t="s">
        <v>315</v>
      </c>
      <c r="AF36" s="55" t="s">
        <v>315</v>
      </c>
      <c r="AG36" s="56" t="s">
        <v>315</v>
      </c>
      <c r="AH36" s="57" t="s">
        <v>315</v>
      </c>
      <c r="AI36" s="58" t="s">
        <v>315</v>
      </c>
      <c r="AJ36" s="58" t="s">
        <v>315</v>
      </c>
      <c r="AK36" s="58" t="s">
        <v>315</v>
      </c>
      <c r="AL36" s="58" t="s">
        <v>315</v>
      </c>
      <c r="AN36" s="401"/>
      <c r="AO36" s="402"/>
      <c r="AP36" s="402"/>
      <c r="AQ36" s="402"/>
      <c r="AR36" s="402"/>
      <c r="AS36" s="403"/>
      <c r="AT36" s="35"/>
      <c r="AU36" s="35"/>
    </row>
    <row r="37" spans="2:47" ht="16.5" hidden="1" thickBot="1" x14ac:dyDescent="0.3">
      <c r="B37" s="365"/>
      <c r="C37" s="365"/>
      <c r="D37" s="366"/>
      <c r="E37" s="373"/>
      <c r="F37" s="374"/>
      <c r="G37" s="374"/>
      <c r="H37" s="374"/>
      <c r="I37" s="375"/>
      <c r="J37" s="66" t="s">
        <v>315</v>
      </c>
      <c r="K37" s="67" t="s">
        <v>315</v>
      </c>
      <c r="L37" s="67" t="s">
        <v>315</v>
      </c>
      <c r="M37" s="67" t="s">
        <v>315</v>
      </c>
      <c r="N37" s="67" t="s">
        <v>315</v>
      </c>
      <c r="O37" s="68" t="s">
        <v>315</v>
      </c>
      <c r="P37" s="66" t="s">
        <v>315</v>
      </c>
      <c r="Q37" s="67" t="s">
        <v>315</v>
      </c>
      <c r="R37" s="67" t="s">
        <v>315</v>
      </c>
      <c r="S37" s="67" t="s">
        <v>315</v>
      </c>
      <c r="T37" s="67" t="s">
        <v>315</v>
      </c>
      <c r="U37" s="68" t="s">
        <v>315</v>
      </c>
      <c r="V37" s="66" t="s">
        <v>315</v>
      </c>
      <c r="W37" s="67" t="s">
        <v>315</v>
      </c>
      <c r="X37" s="67" t="s">
        <v>315</v>
      </c>
      <c r="Y37" s="67" t="s">
        <v>315</v>
      </c>
      <c r="Z37" s="67" t="s">
        <v>315</v>
      </c>
      <c r="AA37" s="68" t="s">
        <v>315</v>
      </c>
      <c r="AB37" s="59" t="s">
        <v>315</v>
      </c>
      <c r="AC37" s="60" t="s">
        <v>315</v>
      </c>
      <c r="AD37" s="60" t="s">
        <v>315</v>
      </c>
      <c r="AE37" s="60" t="s">
        <v>315</v>
      </c>
      <c r="AF37" s="60" t="s">
        <v>315</v>
      </c>
      <c r="AG37" s="61" t="s">
        <v>315</v>
      </c>
      <c r="AH37" s="62" t="s">
        <v>315</v>
      </c>
      <c r="AI37" s="63" t="s">
        <v>315</v>
      </c>
      <c r="AJ37" s="63" t="s">
        <v>315</v>
      </c>
      <c r="AK37" s="63" t="s">
        <v>315</v>
      </c>
      <c r="AL37" s="63" t="s">
        <v>315</v>
      </c>
      <c r="AN37" s="404"/>
      <c r="AO37" s="405"/>
      <c r="AP37" s="405"/>
      <c r="AQ37" s="405"/>
      <c r="AR37" s="405"/>
      <c r="AS37" s="406"/>
      <c r="AT37" s="35"/>
      <c r="AU37" s="35"/>
    </row>
    <row r="38" spans="2:47" ht="15.75" x14ac:dyDescent="0.25">
      <c r="B38" s="365"/>
      <c r="C38" s="365"/>
      <c r="D38" s="366"/>
      <c r="E38" s="367" t="s">
        <v>159</v>
      </c>
      <c r="F38" s="368"/>
      <c r="G38" s="368"/>
      <c r="H38" s="368"/>
      <c r="I38" s="368"/>
      <c r="J38" s="72" t="s">
        <v>315</v>
      </c>
      <c r="K38" s="73" t="s">
        <v>315</v>
      </c>
      <c r="L38" s="73" t="s">
        <v>315</v>
      </c>
      <c r="M38" s="73" t="s">
        <v>315</v>
      </c>
      <c r="N38" s="73" t="s">
        <v>315</v>
      </c>
      <c r="O38" s="74" t="s">
        <v>315</v>
      </c>
      <c r="P38" s="159" t="s">
        <v>315</v>
      </c>
      <c r="Q38" s="160" t="s">
        <v>315</v>
      </c>
      <c r="R38" s="160" t="s">
        <v>315</v>
      </c>
      <c r="S38" s="160" t="s">
        <v>315</v>
      </c>
      <c r="T38" s="160" t="s">
        <v>315</v>
      </c>
      <c r="U38" s="161" t="s">
        <v>315</v>
      </c>
      <c r="V38" s="159"/>
      <c r="W38" s="160"/>
      <c r="X38" s="64" t="s">
        <v>315</v>
      </c>
      <c r="Y38" s="64" t="s">
        <v>315</v>
      </c>
      <c r="Z38" s="64" t="s">
        <v>315</v>
      </c>
      <c r="AA38" s="65" t="s">
        <v>315</v>
      </c>
      <c r="AB38" s="49" t="s">
        <v>315</v>
      </c>
      <c r="AC38" s="50" t="s">
        <v>315</v>
      </c>
      <c r="AD38" s="50" t="s">
        <v>315</v>
      </c>
      <c r="AE38" s="50" t="s">
        <v>315</v>
      </c>
      <c r="AF38" s="50" t="s">
        <v>315</v>
      </c>
      <c r="AG38" s="51" t="s">
        <v>315</v>
      </c>
      <c r="AH38" s="52" t="s">
        <v>315</v>
      </c>
      <c r="AI38" s="53" t="s">
        <v>315</v>
      </c>
      <c r="AJ38" s="53" t="s">
        <v>315</v>
      </c>
      <c r="AK38" s="53" t="s">
        <v>315</v>
      </c>
      <c r="AL38" s="53" t="s">
        <v>315</v>
      </c>
      <c r="AN38" s="407" t="s">
        <v>160</v>
      </c>
      <c r="AO38" s="408"/>
      <c r="AP38" s="408"/>
      <c r="AQ38" s="408"/>
      <c r="AR38" s="408"/>
      <c r="AS38" s="408"/>
      <c r="AT38" s="385" t="s">
        <v>333</v>
      </c>
      <c r="AU38" s="415"/>
    </row>
    <row r="39" spans="2:47" ht="15.75" x14ac:dyDescent="0.25">
      <c r="B39" s="365"/>
      <c r="C39" s="365"/>
      <c r="D39" s="366"/>
      <c r="E39" s="386"/>
      <c r="F39" s="371"/>
      <c r="G39" s="371"/>
      <c r="H39" s="371"/>
      <c r="I39" s="371"/>
      <c r="J39" s="75" t="s">
        <v>315</v>
      </c>
      <c r="K39" s="76" t="s">
        <v>315</v>
      </c>
      <c r="L39" s="76" t="s">
        <v>315</v>
      </c>
      <c r="M39" s="76" t="s">
        <v>315</v>
      </c>
      <c r="N39" s="76" t="s">
        <v>315</v>
      </c>
      <c r="O39" s="77" t="s">
        <v>315</v>
      </c>
      <c r="P39" s="162" t="s">
        <v>315</v>
      </c>
      <c r="Q39" s="163" t="s">
        <v>315</v>
      </c>
      <c r="R39" s="163" t="s">
        <v>315</v>
      </c>
      <c r="S39" s="163" t="s">
        <v>315</v>
      </c>
      <c r="T39" s="163" t="s">
        <v>315</v>
      </c>
      <c r="U39" s="164" t="s">
        <v>315</v>
      </c>
      <c r="V39" s="162" t="s">
        <v>315</v>
      </c>
      <c r="W39" s="163" t="s">
        <v>315</v>
      </c>
      <c r="X39" s="67" t="s">
        <v>315</v>
      </c>
      <c r="Y39" s="67" t="s">
        <v>315</v>
      </c>
      <c r="Z39" s="67" t="s">
        <v>315</v>
      </c>
      <c r="AA39" s="68" t="s">
        <v>315</v>
      </c>
      <c r="AB39" s="54" t="s">
        <v>315</v>
      </c>
      <c r="AC39" s="55" t="s">
        <v>315</v>
      </c>
      <c r="AD39" s="55" t="s">
        <v>315</v>
      </c>
      <c r="AE39" s="55" t="s">
        <v>315</v>
      </c>
      <c r="AF39" s="55" t="s">
        <v>315</v>
      </c>
      <c r="AG39" s="56" t="s">
        <v>315</v>
      </c>
      <c r="AH39" s="57" t="s">
        <v>315</v>
      </c>
      <c r="AI39" s="58" t="s">
        <v>315</v>
      </c>
      <c r="AJ39" s="58" t="s">
        <v>315</v>
      </c>
      <c r="AK39" s="58" t="s">
        <v>315</v>
      </c>
      <c r="AL39" s="58" t="s">
        <v>315</v>
      </c>
      <c r="AN39" s="409"/>
      <c r="AO39" s="410"/>
      <c r="AP39" s="410"/>
      <c r="AQ39" s="410"/>
      <c r="AR39" s="410"/>
      <c r="AS39" s="410"/>
      <c r="AT39" s="415"/>
      <c r="AU39" s="415"/>
    </row>
    <row r="40" spans="2:47" ht="15.75" x14ac:dyDescent="0.25">
      <c r="B40" s="365"/>
      <c r="C40" s="365"/>
      <c r="D40" s="366"/>
      <c r="E40" s="370"/>
      <c r="F40" s="371"/>
      <c r="G40" s="371"/>
      <c r="H40" s="371"/>
      <c r="I40" s="371"/>
      <c r="J40" s="75" t="s">
        <v>315</v>
      </c>
      <c r="K40" s="76" t="s">
        <v>315</v>
      </c>
      <c r="L40" s="76" t="s">
        <v>315</v>
      </c>
      <c r="M40" s="76" t="s">
        <v>315</v>
      </c>
      <c r="N40" s="76" t="s">
        <v>315</v>
      </c>
      <c r="O40" s="77" t="s">
        <v>315</v>
      </c>
      <c r="P40" s="162" t="s">
        <v>315</v>
      </c>
      <c r="Q40" s="163" t="s">
        <v>315</v>
      </c>
      <c r="R40" s="163" t="s">
        <v>315</v>
      </c>
      <c r="S40" s="163" t="s">
        <v>315</v>
      </c>
      <c r="T40" s="163" t="s">
        <v>315</v>
      </c>
      <c r="U40" s="164" t="s">
        <v>315</v>
      </c>
      <c r="V40" s="162" t="s">
        <v>315</v>
      </c>
      <c r="W40" s="163" t="s">
        <v>315</v>
      </c>
      <c r="X40" s="67" t="s">
        <v>315</v>
      </c>
      <c r="Y40" s="67" t="s">
        <v>315</v>
      </c>
      <c r="Z40" s="67" t="s">
        <v>315</v>
      </c>
      <c r="AA40" s="68" t="s">
        <v>315</v>
      </c>
      <c r="AB40" s="54" t="s">
        <v>315</v>
      </c>
      <c r="AC40" s="55" t="s">
        <v>315</v>
      </c>
      <c r="AD40" s="55" t="s">
        <v>315</v>
      </c>
      <c r="AE40" s="55" t="s">
        <v>315</v>
      </c>
      <c r="AF40" s="55" t="s">
        <v>315</v>
      </c>
      <c r="AG40" s="56" t="s">
        <v>315</v>
      </c>
      <c r="AH40" s="57" t="s">
        <v>315</v>
      </c>
      <c r="AI40" s="58" t="s">
        <v>315</v>
      </c>
      <c r="AJ40" s="58" t="s">
        <v>315</v>
      </c>
      <c r="AK40" s="58" t="s">
        <v>315</v>
      </c>
      <c r="AL40" s="58" t="s">
        <v>315</v>
      </c>
      <c r="AN40" s="409"/>
      <c r="AO40" s="410"/>
      <c r="AP40" s="410"/>
      <c r="AQ40" s="410"/>
      <c r="AR40" s="410"/>
      <c r="AS40" s="410"/>
      <c r="AT40" s="415"/>
      <c r="AU40" s="415"/>
    </row>
    <row r="41" spans="2:47" ht="15.75" x14ac:dyDescent="0.25">
      <c r="B41" s="365"/>
      <c r="C41" s="365"/>
      <c r="D41" s="366"/>
      <c r="E41" s="370"/>
      <c r="F41" s="371"/>
      <c r="G41" s="371"/>
      <c r="H41" s="371"/>
      <c r="I41" s="371"/>
      <c r="J41" s="75" t="s">
        <v>315</v>
      </c>
      <c r="K41" s="76" t="s">
        <v>315</v>
      </c>
      <c r="L41" s="76" t="s">
        <v>315</v>
      </c>
      <c r="M41" s="76" t="s">
        <v>315</v>
      </c>
      <c r="N41" s="76" t="s">
        <v>315</v>
      </c>
      <c r="O41" s="77" t="s">
        <v>315</v>
      </c>
      <c r="P41" s="162" t="s">
        <v>315</v>
      </c>
      <c r="Q41" s="163" t="s">
        <v>315</v>
      </c>
      <c r="R41" s="163" t="s">
        <v>315</v>
      </c>
      <c r="S41" s="163" t="s">
        <v>315</v>
      </c>
      <c r="T41" s="163" t="s">
        <v>315</v>
      </c>
      <c r="U41" s="164" t="s">
        <v>315</v>
      </c>
      <c r="V41" s="162" t="s">
        <v>315</v>
      </c>
      <c r="W41" s="163" t="s">
        <v>315</v>
      </c>
      <c r="X41" s="67" t="s">
        <v>315</v>
      </c>
      <c r="Y41" s="67" t="s">
        <v>315</v>
      </c>
      <c r="Z41" s="67" t="s">
        <v>315</v>
      </c>
      <c r="AA41" s="68" t="s">
        <v>315</v>
      </c>
      <c r="AB41" s="54" t="s">
        <v>315</v>
      </c>
      <c r="AC41" s="55" t="s">
        <v>315</v>
      </c>
      <c r="AD41" s="55" t="s">
        <v>315</v>
      </c>
      <c r="AE41" s="55" t="s">
        <v>315</v>
      </c>
      <c r="AF41" s="55" t="s">
        <v>315</v>
      </c>
      <c r="AG41" s="56" t="s">
        <v>315</v>
      </c>
      <c r="AH41" s="57" t="s">
        <v>315</v>
      </c>
      <c r="AI41" s="58" t="s">
        <v>315</v>
      </c>
      <c r="AJ41" s="58" t="s">
        <v>315</v>
      </c>
      <c r="AK41" s="58" t="s">
        <v>315</v>
      </c>
      <c r="AL41" s="58" t="s">
        <v>315</v>
      </c>
      <c r="AN41" s="409"/>
      <c r="AO41" s="410"/>
      <c r="AP41" s="410"/>
      <c r="AQ41" s="410"/>
      <c r="AR41" s="410"/>
      <c r="AS41" s="410"/>
      <c r="AT41" s="415"/>
      <c r="AU41" s="415"/>
    </row>
    <row r="42" spans="2:47" ht="15.75" x14ac:dyDescent="0.25">
      <c r="B42" s="365"/>
      <c r="C42" s="365"/>
      <c r="D42" s="366"/>
      <c r="E42" s="370"/>
      <c r="F42" s="371"/>
      <c r="G42" s="371"/>
      <c r="H42" s="371"/>
      <c r="I42" s="371"/>
      <c r="J42" s="75" t="s">
        <v>315</v>
      </c>
      <c r="K42" s="76" t="s">
        <v>315</v>
      </c>
      <c r="L42" s="76" t="s">
        <v>315</v>
      </c>
      <c r="M42" s="76" t="s">
        <v>315</v>
      </c>
      <c r="N42" s="76" t="s">
        <v>315</v>
      </c>
      <c r="O42" s="77" t="s">
        <v>315</v>
      </c>
      <c r="P42" s="162" t="s">
        <v>315</v>
      </c>
      <c r="Q42" s="163" t="s">
        <v>315</v>
      </c>
      <c r="R42" s="163" t="s">
        <v>315</v>
      </c>
      <c r="S42" s="163" t="s">
        <v>315</v>
      </c>
      <c r="T42" s="163" t="s">
        <v>315</v>
      </c>
      <c r="U42" s="164" t="s">
        <v>315</v>
      </c>
      <c r="V42" s="162" t="s">
        <v>315</v>
      </c>
      <c r="W42" s="163" t="s">
        <v>315</v>
      </c>
      <c r="X42" s="67" t="s">
        <v>315</v>
      </c>
      <c r="Y42" s="67" t="s">
        <v>315</v>
      </c>
      <c r="Z42" s="67" t="s">
        <v>315</v>
      </c>
      <c r="AA42" s="68" t="s">
        <v>315</v>
      </c>
      <c r="AB42" s="54" t="s">
        <v>315</v>
      </c>
      <c r="AC42" s="55" t="s">
        <v>315</v>
      </c>
      <c r="AD42" s="55" t="s">
        <v>315</v>
      </c>
      <c r="AE42" s="55" t="s">
        <v>315</v>
      </c>
      <c r="AF42" s="55" t="s">
        <v>315</v>
      </c>
      <c r="AG42" s="56" t="s">
        <v>315</v>
      </c>
      <c r="AH42" s="57" t="s">
        <v>315</v>
      </c>
      <c r="AI42" s="58" t="s">
        <v>315</v>
      </c>
      <c r="AJ42" s="58" t="s">
        <v>315</v>
      </c>
      <c r="AK42" s="58" t="s">
        <v>315</v>
      </c>
      <c r="AL42" s="58" t="s">
        <v>315</v>
      </c>
      <c r="AN42" s="409"/>
      <c r="AO42" s="410"/>
      <c r="AP42" s="410"/>
      <c r="AQ42" s="410"/>
      <c r="AR42" s="410"/>
      <c r="AS42" s="410"/>
      <c r="AT42" s="415"/>
      <c r="AU42" s="415"/>
    </row>
    <row r="43" spans="2:47" ht="15.75" x14ac:dyDescent="0.25">
      <c r="B43" s="365"/>
      <c r="C43" s="365"/>
      <c r="D43" s="366"/>
      <c r="E43" s="370"/>
      <c r="F43" s="371"/>
      <c r="G43" s="371"/>
      <c r="H43" s="371"/>
      <c r="I43" s="371"/>
      <c r="J43" s="75" t="s">
        <v>315</v>
      </c>
      <c r="K43" s="76" t="s">
        <v>315</v>
      </c>
      <c r="L43" s="76" t="s">
        <v>315</v>
      </c>
      <c r="M43" s="76" t="s">
        <v>315</v>
      </c>
      <c r="N43" s="76" t="s">
        <v>315</v>
      </c>
      <c r="O43" s="77" t="s">
        <v>315</v>
      </c>
      <c r="P43" s="162" t="s">
        <v>315</v>
      </c>
      <c r="Q43" s="163" t="s">
        <v>315</v>
      </c>
      <c r="R43" s="163" t="s">
        <v>315</v>
      </c>
      <c r="S43" s="163" t="s">
        <v>315</v>
      </c>
      <c r="T43" s="163" t="s">
        <v>315</v>
      </c>
      <c r="U43" s="164" t="s">
        <v>315</v>
      </c>
      <c r="V43" s="162" t="s">
        <v>315</v>
      </c>
      <c r="W43" s="163" t="s">
        <v>315</v>
      </c>
      <c r="X43" s="67" t="s">
        <v>315</v>
      </c>
      <c r="Y43" s="67" t="s">
        <v>315</v>
      </c>
      <c r="Z43" s="67" t="s">
        <v>315</v>
      </c>
      <c r="AA43" s="68" t="s">
        <v>315</v>
      </c>
      <c r="AB43" s="54" t="s">
        <v>315</v>
      </c>
      <c r="AC43" s="55" t="s">
        <v>315</v>
      </c>
      <c r="AD43" s="55" t="s">
        <v>315</v>
      </c>
      <c r="AE43" s="55" t="s">
        <v>315</v>
      </c>
      <c r="AF43" s="55" t="s">
        <v>315</v>
      </c>
      <c r="AG43" s="56" t="s">
        <v>315</v>
      </c>
      <c r="AH43" s="57" t="s">
        <v>315</v>
      </c>
      <c r="AI43" s="58" t="s">
        <v>315</v>
      </c>
      <c r="AJ43" s="58" t="s">
        <v>315</v>
      </c>
      <c r="AK43" s="58" t="s">
        <v>315</v>
      </c>
      <c r="AL43" s="58" t="s">
        <v>315</v>
      </c>
      <c r="AN43" s="409"/>
      <c r="AO43" s="410"/>
      <c r="AP43" s="410"/>
      <c r="AQ43" s="410"/>
      <c r="AR43" s="410"/>
      <c r="AS43" s="410"/>
      <c r="AT43" s="415"/>
      <c r="AU43" s="415"/>
    </row>
    <row r="44" spans="2:47" ht="15.75" x14ac:dyDescent="0.25">
      <c r="B44" s="365"/>
      <c r="C44" s="365"/>
      <c r="D44" s="366"/>
      <c r="E44" s="370"/>
      <c r="F44" s="371"/>
      <c r="G44" s="371"/>
      <c r="H44" s="371"/>
      <c r="I44" s="371"/>
      <c r="J44" s="75" t="s">
        <v>315</v>
      </c>
      <c r="K44" s="76" t="s">
        <v>315</v>
      </c>
      <c r="L44" s="76" t="s">
        <v>315</v>
      </c>
      <c r="M44" s="76" t="s">
        <v>315</v>
      </c>
      <c r="N44" s="76" t="s">
        <v>315</v>
      </c>
      <c r="O44" s="77" t="s">
        <v>315</v>
      </c>
      <c r="P44" s="162" t="s">
        <v>315</v>
      </c>
      <c r="Q44" s="163" t="s">
        <v>315</v>
      </c>
      <c r="R44" s="163" t="s">
        <v>315</v>
      </c>
      <c r="S44" s="163" t="s">
        <v>315</v>
      </c>
      <c r="T44" s="163" t="s">
        <v>315</v>
      </c>
      <c r="U44" s="164" t="s">
        <v>315</v>
      </c>
      <c r="V44" s="162" t="s">
        <v>315</v>
      </c>
      <c r="W44" s="163" t="s">
        <v>315</v>
      </c>
      <c r="X44" s="67" t="s">
        <v>315</v>
      </c>
      <c r="Y44" s="67" t="s">
        <v>315</v>
      </c>
      <c r="Z44" s="67" t="s">
        <v>315</v>
      </c>
      <c r="AA44" s="68" t="s">
        <v>315</v>
      </c>
      <c r="AB44" s="54" t="s">
        <v>315</v>
      </c>
      <c r="AC44" s="55" t="s">
        <v>315</v>
      </c>
      <c r="AD44" s="55" t="s">
        <v>315</v>
      </c>
      <c r="AE44" s="55" t="s">
        <v>315</v>
      </c>
      <c r="AF44" s="55" t="s">
        <v>315</v>
      </c>
      <c r="AG44" s="56" t="s">
        <v>315</v>
      </c>
      <c r="AH44" s="57" t="s">
        <v>315</v>
      </c>
      <c r="AI44" s="58" t="s">
        <v>315</v>
      </c>
      <c r="AJ44" s="58" t="s">
        <v>315</v>
      </c>
      <c r="AK44" s="58" t="s">
        <v>315</v>
      </c>
      <c r="AL44" s="58" t="s">
        <v>315</v>
      </c>
      <c r="AN44" s="409"/>
      <c r="AO44" s="410"/>
      <c r="AP44" s="410"/>
      <c r="AQ44" s="410"/>
      <c r="AR44" s="410"/>
      <c r="AS44" s="410"/>
      <c r="AT44" s="415"/>
      <c r="AU44" s="415"/>
    </row>
    <row r="45" spans="2:47" ht="3" customHeight="1" thickBot="1" x14ac:dyDescent="0.3">
      <c r="B45" s="365"/>
      <c r="C45" s="365"/>
      <c r="D45" s="366"/>
      <c r="E45" s="370"/>
      <c r="F45" s="371"/>
      <c r="G45" s="371"/>
      <c r="H45" s="371"/>
      <c r="I45" s="371"/>
      <c r="J45" s="75" t="s">
        <v>315</v>
      </c>
      <c r="K45" s="76" t="s">
        <v>315</v>
      </c>
      <c r="L45" s="76" t="s">
        <v>315</v>
      </c>
      <c r="M45" s="76" t="s">
        <v>315</v>
      </c>
      <c r="N45" s="76" t="s">
        <v>315</v>
      </c>
      <c r="O45" s="77" t="s">
        <v>315</v>
      </c>
      <c r="P45" s="162" t="s">
        <v>315</v>
      </c>
      <c r="Q45" s="163" t="s">
        <v>315</v>
      </c>
      <c r="R45" s="163" t="s">
        <v>315</v>
      </c>
      <c r="S45" s="163" t="s">
        <v>315</v>
      </c>
      <c r="T45" s="163" t="s">
        <v>315</v>
      </c>
      <c r="U45" s="164" t="s">
        <v>315</v>
      </c>
      <c r="V45" s="162" t="s">
        <v>315</v>
      </c>
      <c r="W45" s="163" t="s">
        <v>315</v>
      </c>
      <c r="X45" s="67" t="s">
        <v>315</v>
      </c>
      <c r="Y45" s="67" t="s">
        <v>315</v>
      </c>
      <c r="Z45" s="67" t="s">
        <v>315</v>
      </c>
      <c r="AA45" s="68" t="s">
        <v>315</v>
      </c>
      <c r="AB45" s="54" t="s">
        <v>315</v>
      </c>
      <c r="AC45" s="55" t="s">
        <v>315</v>
      </c>
      <c r="AD45" s="55" t="s">
        <v>315</v>
      </c>
      <c r="AE45" s="55" t="s">
        <v>315</v>
      </c>
      <c r="AF45" s="55" t="s">
        <v>315</v>
      </c>
      <c r="AG45" s="56" t="s">
        <v>315</v>
      </c>
      <c r="AH45" s="57" t="s">
        <v>315</v>
      </c>
      <c r="AI45" s="58" t="s">
        <v>315</v>
      </c>
      <c r="AJ45" s="58" t="s">
        <v>315</v>
      </c>
      <c r="AK45" s="58" t="s">
        <v>315</v>
      </c>
      <c r="AL45" s="58" t="s">
        <v>315</v>
      </c>
      <c r="AN45" s="409"/>
      <c r="AO45" s="410"/>
      <c r="AP45" s="410"/>
      <c r="AQ45" s="410"/>
      <c r="AR45" s="410"/>
      <c r="AS45" s="411"/>
      <c r="AT45" s="35"/>
      <c r="AU45" s="35"/>
    </row>
    <row r="46" spans="2:47" ht="16.5" hidden="1" thickBot="1" x14ac:dyDescent="0.3">
      <c r="B46" s="365"/>
      <c r="C46" s="365"/>
      <c r="D46" s="366"/>
      <c r="E46" s="370"/>
      <c r="F46" s="371"/>
      <c r="G46" s="371"/>
      <c r="H46" s="371"/>
      <c r="I46" s="371"/>
      <c r="J46" s="75" t="s">
        <v>315</v>
      </c>
      <c r="K46" s="76" t="s">
        <v>315</v>
      </c>
      <c r="L46" s="76" t="s">
        <v>315</v>
      </c>
      <c r="M46" s="76" t="s">
        <v>315</v>
      </c>
      <c r="N46" s="76" t="s">
        <v>315</v>
      </c>
      <c r="O46" s="77" t="s">
        <v>315</v>
      </c>
      <c r="P46" s="66" t="s">
        <v>315</v>
      </c>
      <c r="Q46" s="67" t="s">
        <v>315</v>
      </c>
      <c r="R46" s="67" t="s">
        <v>315</v>
      </c>
      <c r="S46" s="67" t="s">
        <v>315</v>
      </c>
      <c r="T46" s="67" t="s">
        <v>315</v>
      </c>
      <c r="U46" s="68" t="s">
        <v>315</v>
      </c>
      <c r="V46" s="66" t="s">
        <v>315</v>
      </c>
      <c r="W46" s="67" t="s">
        <v>315</v>
      </c>
      <c r="X46" s="67" t="s">
        <v>315</v>
      </c>
      <c r="Y46" s="67" t="s">
        <v>315</v>
      </c>
      <c r="Z46" s="67" t="s">
        <v>315</v>
      </c>
      <c r="AA46" s="68" t="s">
        <v>315</v>
      </c>
      <c r="AB46" s="54" t="s">
        <v>315</v>
      </c>
      <c r="AC46" s="55" t="s">
        <v>315</v>
      </c>
      <c r="AD46" s="55" t="s">
        <v>315</v>
      </c>
      <c r="AE46" s="55" t="s">
        <v>315</v>
      </c>
      <c r="AF46" s="55" t="s">
        <v>315</v>
      </c>
      <c r="AG46" s="56" t="s">
        <v>315</v>
      </c>
      <c r="AH46" s="57" t="s">
        <v>315</v>
      </c>
      <c r="AI46" s="58" t="s">
        <v>315</v>
      </c>
      <c r="AJ46" s="58" t="s">
        <v>315</v>
      </c>
      <c r="AK46" s="58" t="s">
        <v>315</v>
      </c>
      <c r="AL46" s="58" t="s">
        <v>315</v>
      </c>
      <c r="AN46" s="409"/>
      <c r="AO46" s="410"/>
      <c r="AP46" s="410"/>
      <c r="AQ46" s="410"/>
      <c r="AR46" s="410"/>
      <c r="AS46" s="411"/>
    </row>
    <row r="47" spans="2:47" ht="16.5" hidden="1" thickBot="1" x14ac:dyDescent="0.3">
      <c r="B47" s="365"/>
      <c r="C47" s="365"/>
      <c r="D47" s="366"/>
      <c r="E47" s="373"/>
      <c r="F47" s="374"/>
      <c r="G47" s="374"/>
      <c r="H47" s="374"/>
      <c r="I47" s="374"/>
      <c r="J47" s="78" t="s">
        <v>315</v>
      </c>
      <c r="K47" s="79" t="s">
        <v>315</v>
      </c>
      <c r="L47" s="79" t="s">
        <v>315</v>
      </c>
      <c r="M47" s="79" t="s">
        <v>315</v>
      </c>
      <c r="N47" s="79" t="s">
        <v>315</v>
      </c>
      <c r="O47" s="80" t="s">
        <v>315</v>
      </c>
      <c r="P47" s="66" t="s">
        <v>315</v>
      </c>
      <c r="Q47" s="67" t="s">
        <v>315</v>
      </c>
      <c r="R47" s="67" t="s">
        <v>315</v>
      </c>
      <c r="S47" s="67" t="s">
        <v>315</v>
      </c>
      <c r="T47" s="67" t="s">
        <v>315</v>
      </c>
      <c r="U47" s="68" t="s">
        <v>315</v>
      </c>
      <c r="V47" s="69" t="s">
        <v>315</v>
      </c>
      <c r="W47" s="70" t="s">
        <v>315</v>
      </c>
      <c r="X47" s="70" t="s">
        <v>315</v>
      </c>
      <c r="Y47" s="70" t="s">
        <v>315</v>
      </c>
      <c r="Z47" s="70" t="s">
        <v>315</v>
      </c>
      <c r="AA47" s="71" t="s">
        <v>315</v>
      </c>
      <c r="AB47" s="59" t="s">
        <v>315</v>
      </c>
      <c r="AC47" s="60" t="s">
        <v>315</v>
      </c>
      <c r="AD47" s="60" t="s">
        <v>315</v>
      </c>
      <c r="AE47" s="60" t="s">
        <v>315</v>
      </c>
      <c r="AF47" s="60" t="s">
        <v>315</v>
      </c>
      <c r="AG47" s="61" t="s">
        <v>315</v>
      </c>
      <c r="AH47" s="62" t="s">
        <v>315</v>
      </c>
      <c r="AI47" s="63" t="s">
        <v>315</v>
      </c>
      <c r="AJ47" s="63" t="s">
        <v>315</v>
      </c>
      <c r="AK47" s="63" t="s">
        <v>315</v>
      </c>
      <c r="AL47" s="63" t="s">
        <v>315</v>
      </c>
      <c r="AN47" s="412"/>
      <c r="AO47" s="413"/>
      <c r="AP47" s="413"/>
      <c r="AQ47" s="413"/>
      <c r="AR47" s="413"/>
      <c r="AS47" s="414"/>
    </row>
    <row r="48" spans="2:47" ht="23.25" x14ac:dyDescent="0.35">
      <c r="B48" s="365"/>
      <c r="C48" s="365"/>
      <c r="D48" s="366"/>
      <c r="E48" s="367" t="s">
        <v>161</v>
      </c>
      <c r="F48" s="368"/>
      <c r="G48" s="368"/>
      <c r="H48" s="368"/>
      <c r="I48" s="369"/>
      <c r="J48" s="72" t="s">
        <v>315</v>
      </c>
      <c r="K48" s="73" t="s">
        <v>315</v>
      </c>
      <c r="L48" s="73" t="s">
        <v>315</v>
      </c>
      <c r="M48" s="73" t="s">
        <v>315</v>
      </c>
      <c r="N48" s="73" t="s">
        <v>315</v>
      </c>
      <c r="O48" s="74" t="s">
        <v>315</v>
      </c>
      <c r="P48" s="72" t="s">
        <v>315</v>
      </c>
      <c r="Q48" s="73" t="s">
        <v>315</v>
      </c>
      <c r="R48" s="73" t="s">
        <v>315</v>
      </c>
      <c r="S48" s="73" t="s">
        <v>315</v>
      </c>
      <c r="T48" s="73" t="s">
        <v>315</v>
      </c>
      <c r="U48" s="74" t="s">
        <v>315</v>
      </c>
      <c r="V48" s="159" t="s">
        <v>315</v>
      </c>
      <c r="W48" s="168" t="s">
        <v>315</v>
      </c>
      <c r="X48" s="64" t="s">
        <v>315</v>
      </c>
      <c r="Y48" s="64" t="s">
        <v>315</v>
      </c>
      <c r="Z48" s="64" t="s">
        <v>315</v>
      </c>
      <c r="AA48" s="65" t="s">
        <v>315</v>
      </c>
      <c r="AB48" s="49" t="s">
        <v>315</v>
      </c>
      <c r="AC48" s="50" t="s">
        <v>315</v>
      </c>
      <c r="AD48" s="50" t="s">
        <v>315</v>
      </c>
      <c r="AE48" s="50" t="s">
        <v>315</v>
      </c>
      <c r="AF48" s="50" t="s">
        <v>315</v>
      </c>
      <c r="AG48" s="51" t="s">
        <v>315</v>
      </c>
      <c r="AH48" s="52" t="s">
        <v>315</v>
      </c>
      <c r="AI48" s="53" t="s">
        <v>315</v>
      </c>
      <c r="AJ48" s="53" t="s">
        <v>315</v>
      </c>
      <c r="AK48" s="53" t="s">
        <v>315</v>
      </c>
      <c r="AL48" s="53" t="s">
        <v>315</v>
      </c>
    </row>
    <row r="49" spans="2:38" ht="15.75" x14ac:dyDescent="0.25">
      <c r="B49" s="365"/>
      <c r="C49" s="365"/>
      <c r="D49" s="366"/>
      <c r="E49" s="386"/>
      <c r="F49" s="371"/>
      <c r="G49" s="371"/>
      <c r="H49" s="371"/>
      <c r="I49" s="372"/>
      <c r="J49" s="75" t="s">
        <v>315</v>
      </c>
      <c r="K49" s="76" t="s">
        <v>315</v>
      </c>
      <c r="L49" s="76" t="s">
        <v>315</v>
      </c>
      <c r="M49" s="76" t="s">
        <v>315</v>
      </c>
      <c r="N49" s="76" t="s">
        <v>315</v>
      </c>
      <c r="O49" s="77" t="s">
        <v>315</v>
      </c>
      <c r="P49" s="75" t="s">
        <v>315</v>
      </c>
      <c r="Q49" s="76" t="s">
        <v>315</v>
      </c>
      <c r="R49" s="76" t="s">
        <v>315</v>
      </c>
      <c r="S49" s="76" t="s">
        <v>315</v>
      </c>
      <c r="T49" s="76" t="s">
        <v>315</v>
      </c>
      <c r="U49" s="77" t="s">
        <v>315</v>
      </c>
      <c r="V49" s="162" t="s">
        <v>315</v>
      </c>
      <c r="W49" s="163" t="s">
        <v>315</v>
      </c>
      <c r="X49" s="67" t="s">
        <v>315</v>
      </c>
      <c r="Y49" s="67" t="s">
        <v>315</v>
      </c>
      <c r="Z49" s="67" t="s">
        <v>315</v>
      </c>
      <c r="AA49" s="68" t="s">
        <v>315</v>
      </c>
      <c r="AB49" s="54" t="s">
        <v>315</v>
      </c>
      <c r="AC49" s="55" t="s">
        <v>315</v>
      </c>
      <c r="AD49" s="55" t="s">
        <v>315</v>
      </c>
      <c r="AE49" s="55" t="s">
        <v>315</v>
      </c>
      <c r="AF49" s="55" t="s">
        <v>315</v>
      </c>
      <c r="AG49" s="56" t="s">
        <v>315</v>
      </c>
      <c r="AH49" s="57" t="s">
        <v>315</v>
      </c>
      <c r="AI49" s="58" t="s">
        <v>315</v>
      </c>
      <c r="AJ49" s="58" t="s">
        <v>315</v>
      </c>
      <c r="AK49" s="58" t="s">
        <v>315</v>
      </c>
      <c r="AL49" s="58" t="s">
        <v>315</v>
      </c>
    </row>
    <row r="50" spans="2:38" ht="15.75" x14ac:dyDescent="0.25">
      <c r="B50" s="365"/>
      <c r="C50" s="365"/>
      <c r="D50" s="366"/>
      <c r="E50" s="386"/>
      <c r="F50" s="371"/>
      <c r="G50" s="371"/>
      <c r="H50" s="371"/>
      <c r="I50" s="372"/>
      <c r="J50" s="75" t="s">
        <v>315</v>
      </c>
      <c r="K50" s="76" t="s">
        <v>315</v>
      </c>
      <c r="L50" s="76" t="s">
        <v>315</v>
      </c>
      <c r="M50" s="76" t="s">
        <v>315</v>
      </c>
      <c r="N50" s="76" t="s">
        <v>315</v>
      </c>
      <c r="O50" s="77" t="s">
        <v>315</v>
      </c>
      <c r="P50" s="75" t="s">
        <v>315</v>
      </c>
      <c r="Q50" s="76" t="s">
        <v>315</v>
      </c>
      <c r="R50" s="76" t="s">
        <v>315</v>
      </c>
      <c r="S50" s="76" t="s">
        <v>315</v>
      </c>
      <c r="T50" s="76" t="s">
        <v>315</v>
      </c>
      <c r="U50" s="77" t="s">
        <v>315</v>
      </c>
      <c r="V50" s="162" t="s">
        <v>315</v>
      </c>
      <c r="W50" s="163" t="s">
        <v>315</v>
      </c>
      <c r="X50" s="67" t="s">
        <v>315</v>
      </c>
      <c r="Y50" s="67" t="s">
        <v>315</v>
      </c>
      <c r="Z50" s="67" t="s">
        <v>315</v>
      </c>
      <c r="AA50" s="68" t="s">
        <v>315</v>
      </c>
      <c r="AB50" s="54" t="s">
        <v>315</v>
      </c>
      <c r="AC50" s="55" t="s">
        <v>315</v>
      </c>
      <c r="AD50" s="55" t="s">
        <v>315</v>
      </c>
      <c r="AE50" s="55" t="s">
        <v>315</v>
      </c>
      <c r="AF50" s="55" t="s">
        <v>315</v>
      </c>
      <c r="AG50" s="56" t="s">
        <v>315</v>
      </c>
      <c r="AH50" s="57" t="s">
        <v>315</v>
      </c>
      <c r="AI50" s="58" t="s">
        <v>315</v>
      </c>
      <c r="AJ50" s="58" t="s">
        <v>315</v>
      </c>
      <c r="AK50" s="58" t="s">
        <v>315</v>
      </c>
      <c r="AL50" s="58" t="s">
        <v>315</v>
      </c>
    </row>
    <row r="51" spans="2:38" ht="15.75" x14ac:dyDescent="0.25">
      <c r="B51" s="365"/>
      <c r="C51" s="365"/>
      <c r="D51" s="366"/>
      <c r="E51" s="370"/>
      <c r="F51" s="371"/>
      <c r="G51" s="371"/>
      <c r="H51" s="371"/>
      <c r="I51" s="372"/>
      <c r="J51" s="75" t="s">
        <v>315</v>
      </c>
      <c r="K51" s="76" t="s">
        <v>315</v>
      </c>
      <c r="L51" s="76" t="s">
        <v>315</v>
      </c>
      <c r="M51" s="76" t="s">
        <v>315</v>
      </c>
      <c r="N51" s="76" t="s">
        <v>315</v>
      </c>
      <c r="O51" s="77" t="s">
        <v>315</v>
      </c>
      <c r="P51" s="75" t="s">
        <v>315</v>
      </c>
      <c r="Q51" s="76" t="s">
        <v>315</v>
      </c>
      <c r="R51" s="76" t="s">
        <v>315</v>
      </c>
      <c r="S51" s="76" t="s">
        <v>315</v>
      </c>
      <c r="T51" s="76" t="s">
        <v>315</v>
      </c>
      <c r="U51" s="77" t="s">
        <v>315</v>
      </c>
      <c r="V51" s="162" t="s">
        <v>315</v>
      </c>
      <c r="W51" s="163" t="s">
        <v>315</v>
      </c>
      <c r="X51" s="67" t="s">
        <v>315</v>
      </c>
      <c r="Y51" s="67" t="s">
        <v>315</v>
      </c>
      <c r="Z51" s="67" t="s">
        <v>315</v>
      </c>
      <c r="AA51" s="68" t="s">
        <v>315</v>
      </c>
      <c r="AB51" s="54" t="s">
        <v>315</v>
      </c>
      <c r="AC51" s="55" t="s">
        <v>315</v>
      </c>
      <c r="AD51" s="55" t="s">
        <v>315</v>
      </c>
      <c r="AE51" s="55" t="s">
        <v>315</v>
      </c>
      <c r="AF51" s="55" t="s">
        <v>315</v>
      </c>
      <c r="AG51" s="56" t="s">
        <v>315</v>
      </c>
      <c r="AH51" s="57" t="s">
        <v>315</v>
      </c>
      <c r="AI51" s="58" t="s">
        <v>315</v>
      </c>
      <c r="AJ51" s="58" t="s">
        <v>315</v>
      </c>
      <c r="AK51" s="58" t="s">
        <v>315</v>
      </c>
      <c r="AL51" s="58" t="s">
        <v>315</v>
      </c>
    </row>
    <row r="52" spans="2:38" ht="15.75" x14ac:dyDescent="0.25">
      <c r="B52" s="365"/>
      <c r="C52" s="365"/>
      <c r="D52" s="366"/>
      <c r="E52" s="370"/>
      <c r="F52" s="371"/>
      <c r="G52" s="371"/>
      <c r="H52" s="371"/>
      <c r="I52" s="372"/>
      <c r="J52" s="75" t="s">
        <v>315</v>
      </c>
      <c r="K52" s="76" t="s">
        <v>315</v>
      </c>
      <c r="L52" s="76" t="s">
        <v>315</v>
      </c>
      <c r="M52" s="76" t="s">
        <v>315</v>
      </c>
      <c r="N52" s="76" t="s">
        <v>315</v>
      </c>
      <c r="O52" s="77" t="s">
        <v>315</v>
      </c>
      <c r="P52" s="75" t="s">
        <v>315</v>
      </c>
      <c r="Q52" s="76" t="s">
        <v>315</v>
      </c>
      <c r="R52" s="76" t="s">
        <v>315</v>
      </c>
      <c r="S52" s="76" t="s">
        <v>315</v>
      </c>
      <c r="T52" s="76" t="s">
        <v>315</v>
      </c>
      <c r="U52" s="77" t="s">
        <v>315</v>
      </c>
      <c r="V52" s="162" t="s">
        <v>315</v>
      </c>
      <c r="W52" s="163" t="s">
        <v>315</v>
      </c>
      <c r="X52" s="67" t="s">
        <v>315</v>
      </c>
      <c r="Y52" s="67" t="s">
        <v>315</v>
      </c>
      <c r="Z52" s="67" t="s">
        <v>315</v>
      </c>
      <c r="AA52" s="68" t="s">
        <v>315</v>
      </c>
      <c r="AB52" s="54" t="s">
        <v>315</v>
      </c>
      <c r="AC52" s="55" t="s">
        <v>315</v>
      </c>
      <c r="AD52" s="55" t="s">
        <v>315</v>
      </c>
      <c r="AE52" s="55" t="s">
        <v>315</v>
      </c>
      <c r="AF52" s="55" t="s">
        <v>315</v>
      </c>
      <c r="AG52" s="56" t="s">
        <v>315</v>
      </c>
      <c r="AH52" s="57" t="s">
        <v>315</v>
      </c>
      <c r="AI52" s="58" t="s">
        <v>315</v>
      </c>
      <c r="AJ52" s="58" t="s">
        <v>315</v>
      </c>
      <c r="AK52" s="58" t="s">
        <v>315</v>
      </c>
      <c r="AL52" s="58" t="s">
        <v>315</v>
      </c>
    </row>
    <row r="53" spans="2:38" ht="5.25" customHeight="1" x14ac:dyDescent="0.25">
      <c r="B53" s="365"/>
      <c r="C53" s="365"/>
      <c r="D53" s="366"/>
      <c r="E53" s="370"/>
      <c r="F53" s="371"/>
      <c r="G53" s="371"/>
      <c r="H53" s="371"/>
      <c r="I53" s="372"/>
      <c r="J53" s="75" t="s">
        <v>315</v>
      </c>
      <c r="K53" s="76" t="s">
        <v>315</v>
      </c>
      <c r="L53" s="76" t="s">
        <v>315</v>
      </c>
      <c r="M53" s="76" t="s">
        <v>315</v>
      </c>
      <c r="N53" s="76" t="s">
        <v>315</v>
      </c>
      <c r="O53" s="77" t="s">
        <v>315</v>
      </c>
      <c r="P53" s="75" t="s">
        <v>315</v>
      </c>
      <c r="Q53" s="76" t="s">
        <v>315</v>
      </c>
      <c r="R53" s="76" t="s">
        <v>315</v>
      </c>
      <c r="S53" s="76" t="s">
        <v>315</v>
      </c>
      <c r="T53" s="76" t="s">
        <v>315</v>
      </c>
      <c r="U53" s="77" t="s">
        <v>315</v>
      </c>
      <c r="V53" s="162" t="s">
        <v>315</v>
      </c>
      <c r="W53" s="163" t="s">
        <v>315</v>
      </c>
      <c r="X53" s="67" t="s">
        <v>315</v>
      </c>
      <c r="Y53" s="67" t="s">
        <v>315</v>
      </c>
      <c r="Z53" s="67" t="s">
        <v>315</v>
      </c>
      <c r="AA53" s="68" t="s">
        <v>315</v>
      </c>
      <c r="AB53" s="54" t="s">
        <v>315</v>
      </c>
      <c r="AC53" s="55" t="s">
        <v>315</v>
      </c>
      <c r="AD53" s="55" t="s">
        <v>315</v>
      </c>
      <c r="AE53" s="55" t="s">
        <v>315</v>
      </c>
      <c r="AF53" s="55" t="s">
        <v>315</v>
      </c>
      <c r="AG53" s="56" t="s">
        <v>315</v>
      </c>
      <c r="AH53" s="57" t="s">
        <v>315</v>
      </c>
      <c r="AI53" s="58" t="s">
        <v>315</v>
      </c>
      <c r="AJ53" s="58" t="s">
        <v>315</v>
      </c>
      <c r="AK53" s="58" t="s">
        <v>315</v>
      </c>
      <c r="AL53" s="58" t="s">
        <v>315</v>
      </c>
    </row>
    <row r="54" spans="2:38" ht="3" hidden="1" customHeight="1" x14ac:dyDescent="0.25">
      <c r="B54" s="365"/>
      <c r="C54" s="365"/>
      <c r="D54" s="366"/>
      <c r="E54" s="370"/>
      <c r="F54" s="371"/>
      <c r="G54" s="371"/>
      <c r="H54" s="371"/>
      <c r="I54" s="372"/>
      <c r="J54" s="75" t="s">
        <v>315</v>
      </c>
      <c r="K54" s="76" t="s">
        <v>315</v>
      </c>
      <c r="L54" s="76" t="s">
        <v>315</v>
      </c>
      <c r="M54" s="76" t="s">
        <v>315</v>
      </c>
      <c r="N54" s="76" t="s">
        <v>315</v>
      </c>
      <c r="O54" s="77" t="s">
        <v>315</v>
      </c>
      <c r="P54" s="75" t="s">
        <v>315</v>
      </c>
      <c r="Q54" s="76" t="s">
        <v>315</v>
      </c>
      <c r="R54" s="76" t="s">
        <v>315</v>
      </c>
      <c r="S54" s="76" t="s">
        <v>315</v>
      </c>
      <c r="T54" s="76" t="s">
        <v>315</v>
      </c>
      <c r="U54" s="77" t="s">
        <v>315</v>
      </c>
      <c r="V54" s="162" t="s">
        <v>315</v>
      </c>
      <c r="W54" s="163" t="s">
        <v>315</v>
      </c>
      <c r="X54" s="67" t="s">
        <v>315</v>
      </c>
      <c r="Y54" s="67" t="s">
        <v>315</v>
      </c>
      <c r="Z54" s="67" t="s">
        <v>315</v>
      </c>
      <c r="AA54" s="68" t="s">
        <v>315</v>
      </c>
      <c r="AB54" s="54" t="s">
        <v>315</v>
      </c>
      <c r="AC54" s="55" t="s">
        <v>315</v>
      </c>
      <c r="AD54" s="55" t="s">
        <v>315</v>
      </c>
      <c r="AE54" s="55" t="s">
        <v>315</v>
      </c>
      <c r="AF54" s="55" t="s">
        <v>315</v>
      </c>
      <c r="AG54" s="56" t="s">
        <v>315</v>
      </c>
      <c r="AH54" s="57" t="s">
        <v>315</v>
      </c>
      <c r="AI54" s="58" t="s">
        <v>315</v>
      </c>
      <c r="AJ54" s="58" t="s">
        <v>315</v>
      </c>
      <c r="AK54" s="58" t="s">
        <v>315</v>
      </c>
      <c r="AL54" s="58" t="s">
        <v>315</v>
      </c>
    </row>
    <row r="55" spans="2:38" ht="15.75" hidden="1" x14ac:dyDescent="0.25">
      <c r="B55" s="365"/>
      <c r="C55" s="365"/>
      <c r="D55" s="366"/>
      <c r="E55" s="370"/>
      <c r="F55" s="371"/>
      <c r="G55" s="371"/>
      <c r="H55" s="371"/>
      <c r="I55" s="372"/>
      <c r="J55" s="75" t="s">
        <v>315</v>
      </c>
      <c r="K55" s="76" t="s">
        <v>315</v>
      </c>
      <c r="L55" s="76" t="s">
        <v>315</v>
      </c>
      <c r="M55" s="76" t="s">
        <v>315</v>
      </c>
      <c r="N55" s="76" t="s">
        <v>315</v>
      </c>
      <c r="O55" s="77" t="s">
        <v>315</v>
      </c>
      <c r="P55" s="75" t="s">
        <v>315</v>
      </c>
      <c r="Q55" s="76" t="s">
        <v>315</v>
      </c>
      <c r="R55" s="76" t="s">
        <v>315</v>
      </c>
      <c r="S55" s="76" t="s">
        <v>315</v>
      </c>
      <c r="T55" s="76" t="s">
        <v>315</v>
      </c>
      <c r="U55" s="77" t="s">
        <v>315</v>
      </c>
      <c r="V55" s="162" t="s">
        <v>315</v>
      </c>
      <c r="W55" s="163" t="s">
        <v>315</v>
      </c>
      <c r="X55" s="67" t="s">
        <v>315</v>
      </c>
      <c r="Y55" s="67" t="s">
        <v>315</v>
      </c>
      <c r="Z55" s="67" t="s">
        <v>315</v>
      </c>
      <c r="AA55" s="68" t="s">
        <v>315</v>
      </c>
      <c r="AB55" s="54" t="s">
        <v>315</v>
      </c>
      <c r="AC55" s="55" t="s">
        <v>315</v>
      </c>
      <c r="AD55" s="55" t="s">
        <v>315</v>
      </c>
      <c r="AE55" s="55" t="s">
        <v>315</v>
      </c>
      <c r="AF55" s="55" t="s">
        <v>315</v>
      </c>
      <c r="AG55" s="56" t="s">
        <v>315</v>
      </c>
      <c r="AH55" s="57" t="s">
        <v>315</v>
      </c>
      <c r="AI55" s="58" t="s">
        <v>315</v>
      </c>
      <c r="AJ55" s="58" t="s">
        <v>315</v>
      </c>
      <c r="AK55" s="58" t="s">
        <v>315</v>
      </c>
      <c r="AL55" s="58" t="s">
        <v>315</v>
      </c>
    </row>
    <row r="56" spans="2:38" ht="15.75" hidden="1" x14ac:dyDescent="0.25">
      <c r="B56" s="365"/>
      <c r="C56" s="365"/>
      <c r="D56" s="366"/>
      <c r="E56" s="370"/>
      <c r="F56" s="371"/>
      <c r="G56" s="371"/>
      <c r="H56" s="371"/>
      <c r="I56" s="372"/>
      <c r="J56" s="75" t="s">
        <v>315</v>
      </c>
      <c r="K56" s="76" t="s">
        <v>315</v>
      </c>
      <c r="L56" s="76" t="s">
        <v>315</v>
      </c>
      <c r="M56" s="76" t="s">
        <v>315</v>
      </c>
      <c r="N56" s="76" t="s">
        <v>315</v>
      </c>
      <c r="O56" s="77" t="s">
        <v>315</v>
      </c>
      <c r="P56" s="75" t="s">
        <v>315</v>
      </c>
      <c r="Q56" s="76" t="s">
        <v>315</v>
      </c>
      <c r="R56" s="76" t="s">
        <v>315</v>
      </c>
      <c r="S56" s="76" t="s">
        <v>315</v>
      </c>
      <c r="T56" s="76" t="s">
        <v>315</v>
      </c>
      <c r="U56" s="77" t="s">
        <v>315</v>
      </c>
      <c r="V56" s="162" t="s">
        <v>315</v>
      </c>
      <c r="W56" s="163" t="s">
        <v>315</v>
      </c>
      <c r="X56" s="67" t="s">
        <v>315</v>
      </c>
      <c r="Y56" s="67" t="s">
        <v>315</v>
      </c>
      <c r="Z56" s="67" t="s">
        <v>315</v>
      </c>
      <c r="AA56" s="68" t="s">
        <v>315</v>
      </c>
      <c r="AB56" s="54" t="s">
        <v>315</v>
      </c>
      <c r="AC56" s="55" t="s">
        <v>315</v>
      </c>
      <c r="AD56" s="55" t="s">
        <v>315</v>
      </c>
      <c r="AE56" s="55" t="s">
        <v>315</v>
      </c>
      <c r="AF56" s="55" t="s">
        <v>315</v>
      </c>
      <c r="AG56" s="56" t="s">
        <v>315</v>
      </c>
      <c r="AH56" s="57" t="s">
        <v>315</v>
      </c>
      <c r="AI56" s="58" t="s">
        <v>315</v>
      </c>
      <c r="AJ56" s="58" t="s">
        <v>315</v>
      </c>
      <c r="AK56" s="58" t="s">
        <v>315</v>
      </c>
      <c r="AL56" s="58" t="s">
        <v>315</v>
      </c>
    </row>
    <row r="57" spans="2:38" ht="16.5" thickBot="1" x14ac:dyDescent="0.3">
      <c r="B57" s="365"/>
      <c r="C57" s="365"/>
      <c r="D57" s="366"/>
      <c r="E57" s="373"/>
      <c r="F57" s="374"/>
      <c r="G57" s="374"/>
      <c r="H57" s="374"/>
      <c r="I57" s="375"/>
      <c r="J57" s="78" t="s">
        <v>315</v>
      </c>
      <c r="K57" s="79" t="s">
        <v>315</v>
      </c>
      <c r="L57" s="79" t="s">
        <v>315</v>
      </c>
      <c r="M57" s="79" t="s">
        <v>315</v>
      </c>
      <c r="N57" s="79" t="s">
        <v>315</v>
      </c>
      <c r="O57" s="80" t="s">
        <v>315</v>
      </c>
      <c r="P57" s="78" t="s">
        <v>315</v>
      </c>
      <c r="Q57" s="79" t="s">
        <v>315</v>
      </c>
      <c r="R57" s="79" t="s">
        <v>315</v>
      </c>
      <c r="S57" s="79" t="s">
        <v>315</v>
      </c>
      <c r="T57" s="79" t="s">
        <v>315</v>
      </c>
      <c r="U57" s="80" t="s">
        <v>315</v>
      </c>
      <c r="V57" s="165" t="s">
        <v>315</v>
      </c>
      <c r="W57" s="166" t="s">
        <v>315</v>
      </c>
      <c r="X57" s="70" t="s">
        <v>315</v>
      </c>
      <c r="Y57" s="70" t="s">
        <v>315</v>
      </c>
      <c r="Z57" s="70" t="s">
        <v>315</v>
      </c>
      <c r="AA57" s="71" t="s">
        <v>315</v>
      </c>
      <c r="AB57" s="59" t="s">
        <v>315</v>
      </c>
      <c r="AC57" s="60" t="s">
        <v>315</v>
      </c>
      <c r="AD57" s="60" t="s">
        <v>315</v>
      </c>
      <c r="AE57" s="60" t="s">
        <v>315</v>
      </c>
      <c r="AF57" s="60" t="s">
        <v>315</v>
      </c>
      <c r="AG57" s="61" t="s">
        <v>315</v>
      </c>
      <c r="AH57" s="57" t="s">
        <v>315</v>
      </c>
      <c r="AI57" s="58" t="s">
        <v>315</v>
      </c>
      <c r="AJ57" s="58" t="s">
        <v>315</v>
      </c>
      <c r="AK57" s="58" t="s">
        <v>315</v>
      </c>
      <c r="AL57" s="58" t="s">
        <v>315</v>
      </c>
    </row>
    <row r="58" spans="2:38" ht="15" customHeight="1" x14ac:dyDescent="0.25">
      <c r="J58" s="367" t="s">
        <v>162</v>
      </c>
      <c r="K58" s="368"/>
      <c r="L58" s="368"/>
      <c r="M58" s="368"/>
      <c r="N58" s="368"/>
      <c r="O58" s="369"/>
      <c r="P58" s="367" t="s">
        <v>163</v>
      </c>
      <c r="Q58" s="368"/>
      <c r="R58" s="368"/>
      <c r="S58" s="368"/>
      <c r="T58" s="368"/>
      <c r="U58" s="369"/>
      <c r="V58" s="367" t="s">
        <v>164</v>
      </c>
      <c r="W58" s="368"/>
      <c r="X58" s="368"/>
      <c r="Y58" s="368"/>
      <c r="Z58" s="368"/>
      <c r="AA58" s="369"/>
      <c r="AB58" s="367" t="s">
        <v>165</v>
      </c>
      <c r="AC58" s="416"/>
      <c r="AD58" s="368"/>
      <c r="AE58" s="368"/>
      <c r="AF58" s="368"/>
      <c r="AG58" s="368"/>
      <c r="AH58" s="367" t="s">
        <v>166</v>
      </c>
      <c r="AI58" s="368"/>
      <c r="AJ58" s="368"/>
      <c r="AK58" s="368"/>
      <c r="AL58" s="369"/>
    </row>
    <row r="59" spans="2:38" ht="15" customHeight="1" x14ac:dyDescent="0.25">
      <c r="J59" s="370"/>
      <c r="K59" s="371"/>
      <c r="L59" s="371"/>
      <c r="M59" s="371"/>
      <c r="N59" s="371"/>
      <c r="O59" s="372"/>
      <c r="P59" s="370"/>
      <c r="Q59" s="371"/>
      <c r="R59" s="371"/>
      <c r="S59" s="371"/>
      <c r="T59" s="371"/>
      <c r="U59" s="372"/>
      <c r="V59" s="370"/>
      <c r="W59" s="371"/>
      <c r="X59" s="371"/>
      <c r="Y59" s="371"/>
      <c r="Z59" s="371"/>
      <c r="AA59" s="372"/>
      <c r="AB59" s="370"/>
      <c r="AC59" s="371"/>
      <c r="AD59" s="371"/>
      <c r="AE59" s="371"/>
      <c r="AF59" s="371"/>
      <c r="AG59" s="371"/>
      <c r="AH59" s="386"/>
      <c r="AI59" s="371"/>
      <c r="AJ59" s="371"/>
      <c r="AK59" s="371"/>
      <c r="AL59" s="372"/>
    </row>
    <row r="60" spans="2:38" ht="15" customHeight="1" x14ac:dyDescent="0.25">
      <c r="J60" s="370"/>
      <c r="K60" s="371"/>
      <c r="L60" s="371"/>
      <c r="M60" s="371"/>
      <c r="N60" s="371"/>
      <c r="O60" s="372"/>
      <c r="P60" s="370"/>
      <c r="Q60" s="371"/>
      <c r="R60" s="371"/>
      <c r="S60" s="371"/>
      <c r="T60" s="371"/>
      <c r="U60" s="372"/>
      <c r="V60" s="370"/>
      <c r="W60" s="371"/>
      <c r="X60" s="371"/>
      <c r="Y60" s="371"/>
      <c r="Z60" s="371"/>
      <c r="AA60" s="372"/>
      <c r="AB60" s="370"/>
      <c r="AC60" s="371"/>
      <c r="AD60" s="371"/>
      <c r="AE60" s="371"/>
      <c r="AF60" s="371"/>
      <c r="AG60" s="371"/>
      <c r="AH60" s="386"/>
      <c r="AI60" s="371"/>
      <c r="AJ60" s="371"/>
      <c r="AK60" s="371"/>
      <c r="AL60" s="372"/>
    </row>
    <row r="61" spans="2:38" ht="15" customHeight="1" x14ac:dyDescent="0.25">
      <c r="J61" s="370"/>
      <c r="K61" s="371"/>
      <c r="L61" s="371"/>
      <c r="M61" s="371"/>
      <c r="N61" s="371"/>
      <c r="O61" s="372"/>
      <c r="P61" s="370"/>
      <c r="Q61" s="371"/>
      <c r="R61" s="371"/>
      <c r="S61" s="371"/>
      <c r="T61" s="371"/>
      <c r="U61" s="372"/>
      <c r="V61" s="370"/>
      <c r="W61" s="371"/>
      <c r="X61" s="371"/>
      <c r="Y61" s="371"/>
      <c r="Z61" s="371"/>
      <c r="AA61" s="372"/>
      <c r="AB61" s="370"/>
      <c r="AC61" s="371"/>
      <c r="AD61" s="371"/>
      <c r="AE61" s="371"/>
      <c r="AF61" s="371"/>
      <c r="AG61" s="371"/>
      <c r="AH61" s="370"/>
      <c r="AI61" s="371"/>
      <c r="AJ61" s="371"/>
      <c r="AK61" s="371"/>
      <c r="AL61" s="372"/>
    </row>
    <row r="62" spans="2:38" ht="15" customHeight="1" x14ac:dyDescent="0.25">
      <c r="J62" s="370"/>
      <c r="K62" s="371"/>
      <c r="L62" s="371"/>
      <c r="M62" s="371"/>
      <c r="N62" s="371"/>
      <c r="O62" s="372"/>
      <c r="P62" s="370"/>
      <c r="Q62" s="371"/>
      <c r="R62" s="371"/>
      <c r="S62" s="371"/>
      <c r="T62" s="371"/>
      <c r="U62" s="372"/>
      <c r="V62" s="370"/>
      <c r="W62" s="371"/>
      <c r="X62" s="371"/>
      <c r="Y62" s="371"/>
      <c r="Z62" s="371"/>
      <c r="AA62" s="372"/>
      <c r="AB62" s="370"/>
      <c r="AC62" s="371"/>
      <c r="AD62" s="371"/>
      <c r="AE62" s="371"/>
      <c r="AF62" s="371"/>
      <c r="AG62" s="371"/>
      <c r="AH62" s="370"/>
      <c r="AI62" s="371"/>
      <c r="AJ62" s="371"/>
      <c r="AK62" s="371"/>
      <c r="AL62" s="372"/>
    </row>
    <row r="63" spans="2:38" ht="28.5" customHeight="1" thickBot="1" x14ac:dyDescent="0.3">
      <c r="J63" s="373"/>
      <c r="K63" s="374"/>
      <c r="L63" s="374"/>
      <c r="M63" s="374"/>
      <c r="N63" s="374"/>
      <c r="O63" s="375"/>
      <c r="P63" s="373"/>
      <c r="Q63" s="374"/>
      <c r="R63" s="374"/>
      <c r="S63" s="374"/>
      <c r="T63" s="374"/>
      <c r="U63" s="375"/>
      <c r="V63" s="373"/>
      <c r="W63" s="374"/>
      <c r="X63" s="374"/>
      <c r="Y63" s="374"/>
      <c r="Z63" s="374"/>
      <c r="AA63" s="375"/>
      <c r="AB63" s="373"/>
      <c r="AC63" s="374"/>
      <c r="AD63" s="374"/>
      <c r="AE63" s="374"/>
      <c r="AF63" s="374"/>
      <c r="AG63" s="374"/>
      <c r="AH63" s="373"/>
      <c r="AI63" s="374"/>
      <c r="AJ63" s="374"/>
      <c r="AK63" s="374"/>
      <c r="AL63" s="375"/>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A37" workbookViewId="0">
      <selection activeCell="Q15" sqref="Q15"/>
    </sheetView>
  </sheetViews>
  <sheetFormatPr baseColWidth="10" defaultColWidth="10.7109375" defaultRowHeight="15" x14ac:dyDescent="0.25"/>
  <cols>
    <col min="2" max="2" width="25.5703125" customWidth="1"/>
    <col min="6" max="6" width="27.42578125" customWidth="1"/>
    <col min="7" max="7" width="24.7109375" style="118" customWidth="1"/>
    <col min="8" max="8" width="11.42578125" style="118"/>
    <col min="9" max="9" width="18.28515625" style="118" customWidth="1"/>
    <col min="10" max="12" width="11.42578125" style="118"/>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18" t="s">
        <v>23</v>
      </c>
      <c r="H1" s="118" t="s">
        <v>15</v>
      </c>
    </row>
    <row r="4" spans="2:26" x14ac:dyDescent="0.25">
      <c r="B4" t="s">
        <v>197</v>
      </c>
      <c r="C4" t="s">
        <v>160</v>
      </c>
      <c r="F4" t="s">
        <v>51</v>
      </c>
      <c r="G4" s="117" t="s">
        <v>222</v>
      </c>
      <c r="H4" s="117">
        <v>0.2</v>
      </c>
      <c r="I4" s="117"/>
      <c r="K4" s="117"/>
      <c r="Q4" t="s">
        <v>223</v>
      </c>
      <c r="R4" s="117">
        <v>0.5</v>
      </c>
      <c r="S4" s="118" t="s">
        <v>108</v>
      </c>
      <c r="T4" s="117">
        <v>0.3</v>
      </c>
      <c r="U4" s="118" t="s">
        <v>121</v>
      </c>
      <c r="V4" s="117">
        <v>0.4</v>
      </c>
      <c r="W4" s="118" t="s">
        <v>123</v>
      </c>
    </row>
    <row r="5" spans="2:26" x14ac:dyDescent="0.25">
      <c r="B5" t="s">
        <v>198</v>
      </c>
      <c r="C5" t="s">
        <v>160</v>
      </c>
      <c r="F5" t="s">
        <v>52</v>
      </c>
      <c r="G5" s="117" t="s">
        <v>222</v>
      </c>
      <c r="H5" s="117">
        <v>0.2</v>
      </c>
      <c r="I5" s="117"/>
      <c r="K5" s="117"/>
      <c r="Q5" t="s">
        <v>224</v>
      </c>
      <c r="R5" s="117">
        <v>0.45</v>
      </c>
      <c r="S5" s="118" t="s">
        <v>108</v>
      </c>
      <c r="T5" s="117">
        <v>0.36</v>
      </c>
      <c r="U5" s="118" t="s">
        <v>121</v>
      </c>
      <c r="V5" s="117">
        <v>0.4</v>
      </c>
      <c r="W5" s="118" t="s">
        <v>123</v>
      </c>
    </row>
    <row r="6" spans="2:26" x14ac:dyDescent="0.25">
      <c r="B6" t="s">
        <v>199</v>
      </c>
      <c r="C6" t="s">
        <v>123</v>
      </c>
      <c r="F6" t="s">
        <v>53</v>
      </c>
      <c r="G6" s="117" t="s">
        <v>110</v>
      </c>
      <c r="H6" s="117">
        <v>0.6</v>
      </c>
      <c r="I6" s="117" t="s">
        <v>254</v>
      </c>
      <c r="K6" s="117"/>
      <c r="Q6" t="s">
        <v>225</v>
      </c>
      <c r="R6" s="117">
        <v>0.4</v>
      </c>
      <c r="S6" s="118" t="s">
        <v>108</v>
      </c>
      <c r="T6" s="117">
        <v>0.36</v>
      </c>
      <c r="U6" s="118" t="s">
        <v>121</v>
      </c>
      <c r="V6" s="117">
        <v>0.4</v>
      </c>
      <c r="W6" s="118" t="s">
        <v>123</v>
      </c>
    </row>
    <row r="7" spans="2:26" x14ac:dyDescent="0.25">
      <c r="B7" t="s">
        <v>200</v>
      </c>
      <c r="C7" t="s">
        <v>196</v>
      </c>
      <c r="G7" s="117"/>
      <c r="I7" s="117"/>
      <c r="K7" s="117"/>
      <c r="Q7" t="s">
        <v>226</v>
      </c>
      <c r="R7" s="117">
        <v>0.35</v>
      </c>
      <c r="S7" s="118" t="s">
        <v>110</v>
      </c>
      <c r="T7" s="117">
        <v>0.42</v>
      </c>
      <c r="U7" s="118" t="s">
        <v>121</v>
      </c>
      <c r="V7" s="117">
        <v>0.4</v>
      </c>
      <c r="W7" s="118" t="s">
        <v>123</v>
      </c>
    </row>
    <row r="8" spans="2:26" x14ac:dyDescent="0.25">
      <c r="B8" t="s">
        <v>201</v>
      </c>
      <c r="C8" t="s">
        <v>155</v>
      </c>
      <c r="G8" s="117"/>
      <c r="I8" s="117"/>
      <c r="K8" s="117"/>
      <c r="Q8" t="s">
        <v>227</v>
      </c>
      <c r="R8" s="117">
        <v>0.35</v>
      </c>
      <c r="S8" s="118" t="s">
        <v>110</v>
      </c>
      <c r="T8" s="117">
        <v>0.6</v>
      </c>
      <c r="U8" s="118" t="s">
        <v>121</v>
      </c>
      <c r="V8" s="117">
        <v>0.26</v>
      </c>
      <c r="W8" s="118" t="s">
        <v>123</v>
      </c>
    </row>
    <row r="9" spans="2:26" x14ac:dyDescent="0.25">
      <c r="B9" t="s">
        <v>203</v>
      </c>
      <c r="C9" t="s">
        <v>160</v>
      </c>
      <c r="G9" s="117"/>
      <c r="I9" s="117"/>
      <c r="K9" s="117"/>
      <c r="Q9" t="s">
        <v>228</v>
      </c>
      <c r="R9" s="117">
        <v>0.3</v>
      </c>
      <c r="S9" s="118" t="s">
        <v>110</v>
      </c>
      <c r="T9" s="117">
        <v>0.6</v>
      </c>
      <c r="U9" s="118" t="s">
        <v>121</v>
      </c>
      <c r="V9" s="117">
        <v>0.3</v>
      </c>
      <c r="W9" s="118" t="s">
        <v>123</v>
      </c>
    </row>
    <row r="10" spans="2:26" x14ac:dyDescent="0.25">
      <c r="B10" t="s">
        <v>204</v>
      </c>
      <c r="C10" t="s">
        <v>123</v>
      </c>
    </row>
    <row r="11" spans="2:26" x14ac:dyDescent="0.25">
      <c r="B11" t="s">
        <v>205</v>
      </c>
      <c r="C11" t="s">
        <v>123</v>
      </c>
      <c r="F11" t="s">
        <v>197</v>
      </c>
      <c r="G11" s="118" t="s">
        <v>107</v>
      </c>
      <c r="H11" s="117">
        <v>0.1</v>
      </c>
      <c r="I11" s="118" t="s">
        <v>222</v>
      </c>
      <c r="J11" s="117">
        <v>0.2</v>
      </c>
      <c r="K11" s="118" t="s">
        <v>160</v>
      </c>
    </row>
    <row r="12" spans="2:26" x14ac:dyDescent="0.25">
      <c r="B12" t="s">
        <v>206</v>
      </c>
      <c r="C12" t="s">
        <v>196</v>
      </c>
      <c r="F12" t="s">
        <v>198</v>
      </c>
      <c r="G12" s="118" t="s">
        <v>107</v>
      </c>
      <c r="H12" s="117">
        <v>0.1</v>
      </c>
      <c r="I12" s="118" t="s">
        <v>121</v>
      </c>
      <c r="J12" s="117">
        <v>0.4</v>
      </c>
      <c r="K12" s="118" t="s">
        <v>160</v>
      </c>
      <c r="Q12" t="s">
        <v>14</v>
      </c>
      <c r="R12" t="s">
        <v>255</v>
      </c>
      <c r="S12" s="118" t="s">
        <v>18</v>
      </c>
      <c r="T12" t="s">
        <v>31</v>
      </c>
      <c r="U12" s="118" t="s">
        <v>32</v>
      </c>
      <c r="V12" t="s">
        <v>256</v>
      </c>
      <c r="W12" s="118" t="s">
        <v>15</v>
      </c>
      <c r="X12" t="s">
        <v>23</v>
      </c>
      <c r="Y12" s="118" t="s">
        <v>15</v>
      </c>
      <c r="Z12" t="s">
        <v>257</v>
      </c>
    </row>
    <row r="13" spans="2:26" x14ac:dyDescent="0.25">
      <c r="B13" t="s">
        <v>207</v>
      </c>
      <c r="C13" t="s">
        <v>155</v>
      </c>
      <c r="F13" t="s">
        <v>199</v>
      </c>
      <c r="G13" s="118" t="s">
        <v>107</v>
      </c>
      <c r="H13" s="117">
        <v>0.1</v>
      </c>
      <c r="I13" s="118" t="s">
        <v>123</v>
      </c>
      <c r="J13" s="117">
        <v>0.6</v>
      </c>
      <c r="K13" s="118" t="s">
        <v>123</v>
      </c>
      <c r="Q13" t="s">
        <v>107</v>
      </c>
      <c r="R13" t="s">
        <v>222</v>
      </c>
      <c r="S13" t="s">
        <v>160</v>
      </c>
      <c r="T13" t="s">
        <v>51</v>
      </c>
      <c r="U13" t="s">
        <v>55</v>
      </c>
      <c r="V13" t="s">
        <v>107</v>
      </c>
      <c r="W13" s="116">
        <v>0.1</v>
      </c>
      <c r="X13" t="s">
        <v>222</v>
      </c>
      <c r="Y13" s="116">
        <v>0.2</v>
      </c>
      <c r="Z13" t="s">
        <v>160</v>
      </c>
    </row>
    <row r="14" spans="2:26" x14ac:dyDescent="0.25">
      <c r="B14" t="s">
        <v>208</v>
      </c>
      <c r="C14" t="s">
        <v>123</v>
      </c>
      <c r="F14" t="s">
        <v>200</v>
      </c>
      <c r="G14" s="118" t="s">
        <v>107</v>
      </c>
      <c r="H14" s="117">
        <v>0.1</v>
      </c>
      <c r="I14" s="118" t="s">
        <v>126</v>
      </c>
      <c r="J14" s="117">
        <v>0.8</v>
      </c>
      <c r="K14" s="118" t="s">
        <v>157</v>
      </c>
      <c r="Q14" t="s">
        <v>107</v>
      </c>
      <c r="R14" t="s">
        <v>121</v>
      </c>
      <c r="S14" t="s">
        <v>160</v>
      </c>
      <c r="T14" t="s">
        <v>51</v>
      </c>
      <c r="U14" t="s">
        <v>55</v>
      </c>
      <c r="V14" t="s">
        <v>107</v>
      </c>
      <c r="W14" s="116">
        <v>0.1</v>
      </c>
      <c r="X14" t="s">
        <v>121</v>
      </c>
      <c r="Y14" s="116">
        <v>0.4</v>
      </c>
      <c r="Z14" t="s">
        <v>160</v>
      </c>
    </row>
    <row r="15" spans="2:26" x14ac:dyDescent="0.25">
      <c r="B15" t="s">
        <v>202</v>
      </c>
      <c r="C15" t="s">
        <v>123</v>
      </c>
      <c r="F15" t="s">
        <v>201</v>
      </c>
      <c r="G15" s="118" t="s">
        <v>107</v>
      </c>
      <c r="H15" s="117">
        <v>0.1</v>
      </c>
      <c r="I15" s="118" t="s">
        <v>128</v>
      </c>
      <c r="J15" s="117">
        <v>1</v>
      </c>
      <c r="K15" s="118" t="s">
        <v>155</v>
      </c>
      <c r="Q15" t="s">
        <v>107</v>
      </c>
      <c r="R15" t="s">
        <v>123</v>
      </c>
      <c r="S15" t="s">
        <v>123</v>
      </c>
      <c r="T15" t="s">
        <v>51</v>
      </c>
      <c r="U15" t="s">
        <v>55</v>
      </c>
      <c r="V15" t="s">
        <v>107</v>
      </c>
      <c r="W15" s="116">
        <v>0.1</v>
      </c>
      <c r="X15" t="s">
        <v>123</v>
      </c>
      <c r="Y15" s="116">
        <v>0.6</v>
      </c>
      <c r="Z15" t="s">
        <v>123</v>
      </c>
    </row>
    <row r="16" spans="2:26" x14ac:dyDescent="0.25">
      <c r="B16" t="s">
        <v>218</v>
      </c>
      <c r="C16" t="s">
        <v>123</v>
      </c>
      <c r="F16" t="s">
        <v>203</v>
      </c>
      <c r="G16" s="118" t="s">
        <v>107</v>
      </c>
      <c r="H16" s="117">
        <v>0.2</v>
      </c>
      <c r="I16" s="118" t="s">
        <v>222</v>
      </c>
      <c r="J16" s="117">
        <v>0.2</v>
      </c>
      <c r="K16" s="118" t="s">
        <v>160</v>
      </c>
      <c r="T16" t="s">
        <v>51</v>
      </c>
      <c r="U16" t="s">
        <v>55</v>
      </c>
    </row>
    <row r="17" spans="2:21" x14ac:dyDescent="0.25">
      <c r="B17" t="s">
        <v>209</v>
      </c>
      <c r="C17" t="s">
        <v>196</v>
      </c>
      <c r="F17" t="s">
        <v>204</v>
      </c>
      <c r="G17" s="118" t="s">
        <v>107</v>
      </c>
      <c r="H17" s="117">
        <v>0.2</v>
      </c>
      <c r="I17" s="118" t="s">
        <v>121</v>
      </c>
      <c r="J17" s="117">
        <v>0.4</v>
      </c>
      <c r="K17" s="118" t="s">
        <v>160</v>
      </c>
      <c r="R17" s="117">
        <v>0.5</v>
      </c>
      <c r="S17" s="116">
        <v>0.5</v>
      </c>
      <c r="T17" t="s">
        <v>51</v>
      </c>
      <c r="U17" t="s">
        <v>55</v>
      </c>
    </row>
    <row r="18" spans="2:21" x14ac:dyDescent="0.25">
      <c r="B18" t="s">
        <v>210</v>
      </c>
      <c r="C18" t="s">
        <v>155</v>
      </c>
      <c r="F18" t="s">
        <v>205</v>
      </c>
      <c r="G18" s="118" t="s">
        <v>107</v>
      </c>
      <c r="H18" s="117">
        <v>0.2</v>
      </c>
      <c r="I18" s="118" t="s">
        <v>123</v>
      </c>
      <c r="J18" s="117">
        <v>0.6</v>
      </c>
      <c r="K18" s="118" t="s">
        <v>123</v>
      </c>
      <c r="R18" s="117">
        <v>0.45</v>
      </c>
      <c r="S18" s="116">
        <v>0.35</v>
      </c>
      <c r="T18" t="s">
        <v>51</v>
      </c>
      <c r="U18" t="s">
        <v>55</v>
      </c>
    </row>
    <row r="19" spans="2:21" x14ac:dyDescent="0.25">
      <c r="B19" t="s">
        <v>211</v>
      </c>
      <c r="C19" t="s">
        <v>123</v>
      </c>
      <c r="F19" t="s">
        <v>206</v>
      </c>
      <c r="G19" s="118" t="s">
        <v>107</v>
      </c>
      <c r="H19" s="117">
        <v>0.2</v>
      </c>
      <c r="I19" s="118" t="s">
        <v>126</v>
      </c>
      <c r="J19" s="117">
        <v>0.8</v>
      </c>
      <c r="K19" s="118" t="s">
        <v>157</v>
      </c>
      <c r="R19" s="117">
        <v>0.4</v>
      </c>
      <c r="T19" t="s">
        <v>51</v>
      </c>
      <c r="U19" t="s">
        <v>55</v>
      </c>
    </row>
    <row r="20" spans="2:21" x14ac:dyDescent="0.25">
      <c r="B20" t="s">
        <v>212</v>
      </c>
      <c r="C20" t="s">
        <v>123</v>
      </c>
      <c r="F20" t="s">
        <v>207</v>
      </c>
      <c r="G20" s="118" t="s">
        <v>107</v>
      </c>
      <c r="H20" s="117">
        <v>0.2</v>
      </c>
      <c r="I20" s="118" t="s">
        <v>128</v>
      </c>
      <c r="J20" s="117">
        <v>1</v>
      </c>
      <c r="K20" s="118" t="s">
        <v>155</v>
      </c>
      <c r="R20" s="117">
        <v>0.35</v>
      </c>
      <c r="T20" t="s">
        <v>51</v>
      </c>
      <c r="U20" t="s">
        <v>55</v>
      </c>
    </row>
    <row r="21" spans="2:21" x14ac:dyDescent="0.25">
      <c r="B21" t="s">
        <v>213</v>
      </c>
      <c r="C21" t="s">
        <v>196</v>
      </c>
      <c r="F21" t="s">
        <v>208</v>
      </c>
      <c r="G21" s="118" t="s">
        <v>108</v>
      </c>
      <c r="H21" s="117">
        <v>0.3</v>
      </c>
      <c r="I21" s="118" t="s">
        <v>222</v>
      </c>
      <c r="J21" s="117">
        <v>0.2</v>
      </c>
      <c r="K21" s="118" t="s">
        <v>160</v>
      </c>
      <c r="R21" s="117">
        <v>0.35</v>
      </c>
      <c r="T21" t="s">
        <v>51</v>
      </c>
      <c r="U21" t="s">
        <v>55</v>
      </c>
    </row>
    <row r="22" spans="2:21" x14ac:dyDescent="0.25">
      <c r="B22" t="s">
        <v>214</v>
      </c>
      <c r="C22" t="s">
        <v>196</v>
      </c>
      <c r="F22" t="s">
        <v>202</v>
      </c>
      <c r="G22" s="118" t="s">
        <v>108</v>
      </c>
      <c r="H22" s="117">
        <v>0.3</v>
      </c>
      <c r="I22" s="118" t="s">
        <v>121</v>
      </c>
      <c r="J22" s="117">
        <v>0.4</v>
      </c>
      <c r="K22" s="118" t="s">
        <v>123</v>
      </c>
      <c r="R22" s="117">
        <v>0.3</v>
      </c>
      <c r="T22" t="s">
        <v>51</v>
      </c>
      <c r="U22" t="s">
        <v>55</v>
      </c>
    </row>
    <row r="23" spans="2:21" x14ac:dyDescent="0.25">
      <c r="B23" t="s">
        <v>215</v>
      </c>
      <c r="C23" t="s">
        <v>155</v>
      </c>
      <c r="F23" t="s">
        <v>218</v>
      </c>
      <c r="G23" s="118" t="s">
        <v>108</v>
      </c>
      <c r="H23" s="117">
        <v>0.3</v>
      </c>
      <c r="I23" s="118" t="s">
        <v>123</v>
      </c>
      <c r="J23" s="117">
        <v>0.6</v>
      </c>
      <c r="K23" s="118" t="s">
        <v>123</v>
      </c>
      <c r="T23" t="s">
        <v>51</v>
      </c>
      <c r="U23" t="s">
        <v>55</v>
      </c>
    </row>
    <row r="24" spans="2:21" x14ac:dyDescent="0.25">
      <c r="B24" t="s">
        <v>262</v>
      </c>
      <c r="C24" t="s">
        <v>196</v>
      </c>
      <c r="F24" t="s">
        <v>209</v>
      </c>
      <c r="G24" s="118" t="s">
        <v>108</v>
      </c>
      <c r="H24" s="117">
        <v>0.3</v>
      </c>
      <c r="I24" s="118" t="s">
        <v>126</v>
      </c>
      <c r="J24" s="117">
        <v>0.8</v>
      </c>
      <c r="K24" s="118" t="s">
        <v>157</v>
      </c>
      <c r="T24" t="s">
        <v>51</v>
      </c>
      <c r="U24" t="s">
        <v>55</v>
      </c>
    </row>
    <row r="25" spans="2:21" x14ac:dyDescent="0.25">
      <c r="B25" t="s">
        <v>263</v>
      </c>
      <c r="C25" t="s">
        <v>196</v>
      </c>
      <c r="F25" t="s">
        <v>210</v>
      </c>
      <c r="G25" s="118" t="s">
        <v>108</v>
      </c>
      <c r="H25" s="117">
        <v>0.3</v>
      </c>
      <c r="I25" s="118" t="s">
        <v>128</v>
      </c>
      <c r="J25" s="117">
        <v>1</v>
      </c>
      <c r="K25" s="118" t="s">
        <v>155</v>
      </c>
    </row>
    <row r="26" spans="2:21" x14ac:dyDescent="0.25">
      <c r="B26" t="s">
        <v>264</v>
      </c>
      <c r="C26" t="s">
        <v>196</v>
      </c>
      <c r="F26" t="s">
        <v>211</v>
      </c>
      <c r="G26" s="118" t="s">
        <v>108</v>
      </c>
      <c r="H26" s="117">
        <v>0.4</v>
      </c>
      <c r="I26" s="118" t="s">
        <v>222</v>
      </c>
      <c r="J26" s="117">
        <v>0.2</v>
      </c>
      <c r="K26" s="118" t="s">
        <v>160</v>
      </c>
    </row>
    <row r="27" spans="2:21" x14ac:dyDescent="0.25">
      <c r="B27" t="s">
        <v>265</v>
      </c>
      <c r="C27" t="s">
        <v>196</v>
      </c>
      <c r="F27" t="s">
        <v>212</v>
      </c>
      <c r="G27" s="118" t="s">
        <v>108</v>
      </c>
      <c r="H27" s="117">
        <v>0.4</v>
      </c>
      <c r="I27" s="118" t="s">
        <v>121</v>
      </c>
      <c r="J27" s="117">
        <v>0.4</v>
      </c>
      <c r="K27" s="118" t="s">
        <v>123</v>
      </c>
    </row>
    <row r="28" spans="2:21" x14ac:dyDescent="0.25">
      <c r="B28" t="s">
        <v>266</v>
      </c>
      <c r="C28" t="s">
        <v>155</v>
      </c>
      <c r="F28" t="s">
        <v>213</v>
      </c>
      <c r="G28" s="118" t="s">
        <v>108</v>
      </c>
      <c r="H28" s="117">
        <v>0.4</v>
      </c>
      <c r="I28" s="118" t="s">
        <v>123</v>
      </c>
      <c r="J28" s="117">
        <v>0.6</v>
      </c>
      <c r="K28" s="118" t="s">
        <v>123</v>
      </c>
    </row>
    <row r="29" spans="2:21" x14ac:dyDescent="0.25">
      <c r="F29" t="s">
        <v>214</v>
      </c>
      <c r="G29" s="118" t="s">
        <v>108</v>
      </c>
      <c r="H29" s="117">
        <v>0.4</v>
      </c>
      <c r="I29" s="118" t="s">
        <v>126</v>
      </c>
      <c r="J29" s="117">
        <v>0.8</v>
      </c>
      <c r="K29" s="118" t="s">
        <v>157</v>
      </c>
    </row>
    <row r="30" spans="2:21" x14ac:dyDescent="0.25">
      <c r="F30" t="s">
        <v>215</v>
      </c>
      <c r="G30" s="118" t="s">
        <v>108</v>
      </c>
      <c r="H30" s="117">
        <v>0.4</v>
      </c>
      <c r="I30" s="118" t="s">
        <v>128</v>
      </c>
      <c r="J30" s="117">
        <v>1</v>
      </c>
      <c r="K30" s="118" t="s">
        <v>155</v>
      </c>
    </row>
    <row r="31" spans="2:21" x14ac:dyDescent="0.25">
      <c r="F31" t="s">
        <v>216</v>
      </c>
      <c r="G31" s="118" t="s">
        <v>110</v>
      </c>
      <c r="H31" s="117">
        <v>0.5</v>
      </c>
      <c r="I31" s="118" t="s">
        <v>222</v>
      </c>
      <c r="J31" s="117">
        <v>0.2</v>
      </c>
      <c r="K31" s="118" t="s">
        <v>123</v>
      </c>
    </row>
    <row r="32" spans="2:21" x14ac:dyDescent="0.25">
      <c r="F32" t="s">
        <v>217</v>
      </c>
      <c r="G32" s="118" t="s">
        <v>110</v>
      </c>
      <c r="H32" s="117">
        <v>0.5</v>
      </c>
      <c r="I32" s="118" t="s">
        <v>121</v>
      </c>
      <c r="J32" s="117">
        <v>0.4</v>
      </c>
      <c r="K32" s="118" t="s">
        <v>123</v>
      </c>
    </row>
    <row r="33" spans="6:11" x14ac:dyDescent="0.25">
      <c r="F33" t="s">
        <v>219</v>
      </c>
      <c r="G33" s="118" t="s">
        <v>110</v>
      </c>
      <c r="H33" s="117">
        <v>0.5</v>
      </c>
      <c r="I33" s="118" t="s">
        <v>123</v>
      </c>
      <c r="J33" s="117">
        <v>0.6</v>
      </c>
      <c r="K33" s="118" t="s">
        <v>123</v>
      </c>
    </row>
    <row r="34" spans="6:11" x14ac:dyDescent="0.25">
      <c r="F34" t="s">
        <v>221</v>
      </c>
      <c r="G34" s="118" t="s">
        <v>110</v>
      </c>
      <c r="H34" s="117">
        <v>0.5</v>
      </c>
      <c r="I34" s="118" t="s">
        <v>126</v>
      </c>
      <c r="J34" s="117">
        <v>0.8</v>
      </c>
      <c r="K34" s="118" t="s">
        <v>157</v>
      </c>
    </row>
    <row r="35" spans="6:11" x14ac:dyDescent="0.25">
      <c r="F35" t="s">
        <v>220</v>
      </c>
      <c r="G35" s="118" t="s">
        <v>110</v>
      </c>
      <c r="H35" s="117">
        <v>0.5</v>
      </c>
      <c r="I35" s="118" t="s">
        <v>128</v>
      </c>
      <c r="J35" s="117">
        <v>1</v>
      </c>
      <c r="K35" s="118" t="s">
        <v>155</v>
      </c>
    </row>
    <row r="37" spans="6:11" ht="45" x14ac:dyDescent="0.25">
      <c r="G37" s="119" t="s">
        <v>229</v>
      </c>
    </row>
    <row r="38" spans="6:11" ht="105" x14ac:dyDescent="0.25">
      <c r="G38" s="119" t="s">
        <v>230</v>
      </c>
    </row>
    <row r="39" spans="6:11" ht="75" x14ac:dyDescent="0.25">
      <c r="G39" s="119" t="s">
        <v>231</v>
      </c>
    </row>
    <row r="40" spans="6:11" ht="75" x14ac:dyDescent="0.25">
      <c r="G40" s="119" t="s">
        <v>232</v>
      </c>
    </row>
    <row r="41" spans="6:11" ht="75" x14ac:dyDescent="0.25">
      <c r="G41" s="119" t="s">
        <v>233</v>
      </c>
    </row>
    <row r="42" spans="6:11" ht="45" x14ac:dyDescent="0.25">
      <c r="G42" s="119" t="s">
        <v>234</v>
      </c>
    </row>
    <row r="43" spans="6:11" ht="105" x14ac:dyDescent="0.25">
      <c r="G43" s="119" t="s">
        <v>235</v>
      </c>
    </row>
    <row r="44" spans="6:11" ht="75" x14ac:dyDescent="0.25">
      <c r="G44" s="119" t="s">
        <v>236</v>
      </c>
    </row>
    <row r="45" spans="6:11" ht="75" x14ac:dyDescent="0.25">
      <c r="G45" s="119" t="s">
        <v>237</v>
      </c>
    </row>
    <row r="46" spans="6:11" ht="75" x14ac:dyDescent="0.25">
      <c r="G46" s="119" t="s">
        <v>238</v>
      </c>
    </row>
    <row r="47" spans="6:11" ht="45" x14ac:dyDescent="0.25">
      <c r="G47" s="119" t="s">
        <v>239</v>
      </c>
    </row>
    <row r="48" spans="6:11" ht="105" x14ac:dyDescent="0.25">
      <c r="G48" s="119" t="s">
        <v>240</v>
      </c>
    </row>
    <row r="49" spans="7:7" ht="75" x14ac:dyDescent="0.25">
      <c r="G49" s="119" t="s">
        <v>241</v>
      </c>
    </row>
    <row r="50" spans="7:7" ht="75" x14ac:dyDescent="0.25">
      <c r="G50" s="119" t="s">
        <v>242</v>
      </c>
    </row>
    <row r="51" spans="7:7" ht="75" x14ac:dyDescent="0.25">
      <c r="G51" s="119" t="s">
        <v>243</v>
      </c>
    </row>
    <row r="52" spans="7:7" ht="45" x14ac:dyDescent="0.25">
      <c r="G52" s="119" t="s">
        <v>244</v>
      </c>
    </row>
    <row r="53" spans="7:7" ht="105" x14ac:dyDescent="0.25">
      <c r="G53" s="119" t="s">
        <v>245</v>
      </c>
    </row>
    <row r="54" spans="7:7" ht="75" x14ac:dyDescent="0.25">
      <c r="G54" s="119" t="s">
        <v>246</v>
      </c>
    </row>
    <row r="55" spans="7:7" ht="75" x14ac:dyDescent="0.25">
      <c r="G55" s="119" t="s">
        <v>247</v>
      </c>
    </row>
    <row r="56" spans="7:7" ht="75" x14ac:dyDescent="0.25">
      <c r="G56" s="119" t="s">
        <v>248</v>
      </c>
    </row>
    <row r="57" spans="7:7" ht="45" x14ac:dyDescent="0.25">
      <c r="G57" s="119" t="s">
        <v>249</v>
      </c>
    </row>
    <row r="58" spans="7:7" ht="105" x14ac:dyDescent="0.25">
      <c r="G58" s="119" t="s">
        <v>250</v>
      </c>
    </row>
    <row r="59" spans="7:7" ht="75" x14ac:dyDescent="0.25">
      <c r="G59" s="119" t="s">
        <v>251</v>
      </c>
    </row>
    <row r="60" spans="7:7" ht="75" x14ac:dyDescent="0.25">
      <c r="G60" s="119" t="s">
        <v>252</v>
      </c>
    </row>
    <row r="61" spans="7:7" ht="75" x14ac:dyDescent="0.25">
      <c r="G61" s="119" t="s">
        <v>253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workbookViewId="0">
      <selection activeCell="B10" sqref="B10"/>
    </sheetView>
  </sheetViews>
  <sheetFormatPr baseColWidth="10" defaultColWidth="10.710937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3" t="s">
        <v>38</v>
      </c>
      <c r="C2" s="3" t="s">
        <v>39</v>
      </c>
      <c r="D2" s="3" t="s">
        <v>46</v>
      </c>
      <c r="E2" s="5" t="s">
        <v>50</v>
      </c>
      <c r="F2" s="3" t="s">
        <v>54</v>
      </c>
      <c r="G2" s="3" t="s">
        <v>57</v>
      </c>
      <c r="H2" s="3" t="s">
        <v>60</v>
      </c>
      <c r="I2" s="3" t="s">
        <v>63</v>
      </c>
      <c r="J2" s="3" t="s">
        <v>169</v>
      </c>
      <c r="K2" s="3" t="s">
        <v>268</v>
      </c>
    </row>
    <row r="3" spans="2:11" ht="30" x14ac:dyDescent="0.25">
      <c r="B3" t="s">
        <v>40</v>
      </c>
      <c r="C3" s="81" t="s">
        <v>41</v>
      </c>
      <c r="D3" s="4" t="s">
        <v>47</v>
      </c>
      <c r="E3" t="s">
        <v>51</v>
      </c>
      <c r="F3" t="s">
        <v>55</v>
      </c>
      <c r="G3" t="s">
        <v>58</v>
      </c>
      <c r="H3" t="s">
        <v>61</v>
      </c>
      <c r="I3" t="s">
        <v>64</v>
      </c>
      <c r="J3" t="s">
        <v>170</v>
      </c>
      <c r="K3" t="s">
        <v>269</v>
      </c>
    </row>
    <row r="4" spans="2:11" ht="75" x14ac:dyDescent="0.25">
      <c r="B4" s="132" t="s">
        <v>274</v>
      </c>
      <c r="C4" t="s">
        <v>42</v>
      </c>
      <c r="D4" s="4" t="s">
        <v>48</v>
      </c>
      <c r="E4" t="s">
        <v>52</v>
      </c>
      <c r="F4" t="s">
        <v>56</v>
      </c>
      <c r="G4" t="s">
        <v>59</v>
      </c>
      <c r="H4" t="s">
        <v>62</v>
      </c>
      <c r="I4" t="s">
        <v>65</v>
      </c>
      <c r="J4" t="s">
        <v>171</v>
      </c>
      <c r="K4" t="s">
        <v>270</v>
      </c>
    </row>
    <row r="5" spans="2:11" ht="60" x14ac:dyDescent="0.25">
      <c r="B5" s="132" t="s">
        <v>287</v>
      </c>
      <c r="C5" t="s">
        <v>43</v>
      </c>
      <c r="D5" s="4" t="s">
        <v>125</v>
      </c>
      <c r="E5" t="s">
        <v>53</v>
      </c>
      <c r="K5" t="s">
        <v>271</v>
      </c>
    </row>
    <row r="6" spans="2:11" ht="45" x14ac:dyDescent="0.25">
      <c r="B6" s="132" t="s">
        <v>273</v>
      </c>
      <c r="C6" t="s">
        <v>44</v>
      </c>
      <c r="D6" s="4" t="s">
        <v>289</v>
      </c>
      <c r="K6" t="s">
        <v>272</v>
      </c>
    </row>
    <row r="7" spans="2:11" ht="60" x14ac:dyDescent="0.25">
      <c r="B7" s="132" t="s">
        <v>300</v>
      </c>
      <c r="C7" t="s">
        <v>45</v>
      </c>
      <c r="D7" s="82" t="s">
        <v>49</v>
      </c>
    </row>
    <row r="8" spans="2:11" ht="30" x14ac:dyDescent="0.25">
      <c r="B8" s="132" t="s">
        <v>349</v>
      </c>
      <c r="C8" t="s">
        <v>288</v>
      </c>
      <c r="D8" s="4" t="s">
        <v>280</v>
      </c>
    </row>
    <row r="9" spans="2:11" ht="30" x14ac:dyDescent="0.25">
      <c r="B9" s="132" t="s">
        <v>350</v>
      </c>
      <c r="C9" t="s">
        <v>168</v>
      </c>
      <c r="D9" s="4" t="s">
        <v>281</v>
      </c>
    </row>
    <row r="10" spans="2:11" ht="30" x14ac:dyDescent="0.25">
      <c r="C10" t="s">
        <v>320</v>
      </c>
      <c r="D10" s="4" t="s">
        <v>282</v>
      </c>
    </row>
    <row r="11" spans="2:11" ht="30" x14ac:dyDescent="0.25">
      <c r="D11" s="4" t="s">
        <v>283</v>
      </c>
    </row>
    <row r="12" spans="2:11" ht="30" x14ac:dyDescent="0.25">
      <c r="D12" s="4" t="s">
        <v>284</v>
      </c>
    </row>
    <row r="13" spans="2:11" ht="30" x14ac:dyDescent="0.25">
      <c r="D13" s="123" t="s">
        <v>275</v>
      </c>
    </row>
    <row r="14" spans="2:11" ht="30" x14ac:dyDescent="0.25">
      <c r="D14" s="123" t="s">
        <v>276</v>
      </c>
    </row>
    <row r="15" spans="2:11" ht="30" x14ac:dyDescent="0.25">
      <c r="D15" s="123" t="s">
        <v>277</v>
      </c>
    </row>
    <row r="16" spans="2:11" ht="30" x14ac:dyDescent="0.25">
      <c r="D16" s="123" t="s">
        <v>278</v>
      </c>
    </row>
    <row r="17" spans="4:4" ht="30" x14ac:dyDescent="0.25">
      <c r="D17" s="123" t="s">
        <v>279</v>
      </c>
    </row>
    <row r="18" spans="4:4" ht="60" x14ac:dyDescent="0.25">
      <c r="D18" s="81" t="s">
        <v>346</v>
      </c>
    </row>
    <row r="19" spans="4:4" ht="60" x14ac:dyDescent="0.25">
      <c r="D19" s="81" t="s">
        <v>347</v>
      </c>
    </row>
    <row r="20" spans="4:4" ht="30" x14ac:dyDescent="0.25">
      <c r="D20" s="119" t="s">
        <v>292</v>
      </c>
    </row>
    <row r="21" spans="4:4" ht="30" x14ac:dyDescent="0.25">
      <c r="D21" s="119" t="s">
        <v>296</v>
      </c>
    </row>
    <row r="22" spans="4:4" ht="30" x14ac:dyDescent="0.25">
      <c r="D22" s="119" t="s">
        <v>297</v>
      </c>
    </row>
    <row r="23" spans="4:4" ht="30" x14ac:dyDescent="0.25">
      <c r="D23" s="119" t="s">
        <v>298</v>
      </c>
    </row>
    <row r="24" spans="4:4" ht="45" x14ac:dyDescent="0.25">
      <c r="D24" s="119" t="s">
        <v>299</v>
      </c>
    </row>
    <row r="25" spans="4:4" ht="45" x14ac:dyDescent="0.25">
      <c r="D25" s="119" t="s">
        <v>290</v>
      </c>
    </row>
    <row r="26" spans="4:4" ht="60" x14ac:dyDescent="0.25">
      <c r="D26" s="119" t="s">
        <v>291</v>
      </c>
    </row>
    <row r="27" spans="4:4" ht="45" x14ac:dyDescent="0.25">
      <c r="D27" s="119" t="s">
        <v>307</v>
      </c>
    </row>
    <row r="28" spans="4:4" ht="45" x14ac:dyDescent="0.25">
      <c r="D28" s="119" t="s">
        <v>308</v>
      </c>
    </row>
    <row r="29" spans="4:4" ht="45" x14ac:dyDescent="0.25">
      <c r="D29" s="119" t="s">
        <v>309</v>
      </c>
    </row>
    <row r="30" spans="4:4" ht="45" x14ac:dyDescent="0.25">
      <c r="D30" s="119" t="s">
        <v>306</v>
      </c>
    </row>
    <row r="31" spans="4:4" ht="45" x14ac:dyDescent="0.25">
      <c r="D31" s="119" t="s">
        <v>310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59"/>
  <sheetViews>
    <sheetView topLeftCell="I34" zoomScale="71" zoomScaleNormal="71" workbookViewId="0">
      <selection activeCell="V44" sqref="V44"/>
    </sheetView>
  </sheetViews>
  <sheetFormatPr baseColWidth="10" defaultColWidth="11.42578125" defaultRowHeight="15" x14ac:dyDescent="0.25"/>
  <cols>
    <col min="1" max="2" width="18.42578125" style="81" customWidth="1"/>
    <col min="3" max="3" width="15.5703125" customWidth="1"/>
    <col min="4" max="4" width="27.5703125" style="81" customWidth="1"/>
    <col min="5" max="5" width="18" style="146" customWidth="1"/>
    <col min="6" max="6" width="40.140625" customWidth="1"/>
    <col min="7" max="7" width="20.42578125" customWidth="1"/>
    <col min="8" max="8" width="10.28515625" style="147" customWidth="1"/>
    <col min="9" max="9" width="11.42578125" style="147" customWidth="1"/>
    <col min="10" max="10" width="10.140625" style="148" customWidth="1"/>
    <col min="11" max="11" width="11.42578125" style="147" customWidth="1"/>
    <col min="12" max="12" width="10.85546875" style="147" customWidth="1"/>
    <col min="13" max="13" width="18.28515625" style="147"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16.140625" customWidth="1"/>
    <col min="21" max="176" width="11.42578125" style="6"/>
  </cols>
  <sheetData>
    <row r="1" spans="1:278" s="134" customFormat="1" ht="16.5" customHeight="1" x14ac:dyDescent="0.3">
      <c r="A1" s="465"/>
      <c r="B1" s="337"/>
      <c r="C1" s="337"/>
      <c r="D1" s="467" t="s">
        <v>335</v>
      </c>
      <c r="E1" s="467"/>
      <c r="F1" s="467"/>
      <c r="G1" s="467"/>
      <c r="H1" s="467"/>
      <c r="I1" s="467"/>
      <c r="J1" s="467"/>
      <c r="K1" s="467"/>
      <c r="L1" s="467"/>
      <c r="M1" s="467"/>
      <c r="N1" s="467"/>
      <c r="O1" s="467"/>
      <c r="P1" s="467"/>
      <c r="Q1" s="468"/>
      <c r="R1" s="325" t="s">
        <v>66</v>
      </c>
      <c r="S1" s="325"/>
      <c r="T1" s="325"/>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c r="JO1" s="133"/>
      <c r="JP1" s="133"/>
      <c r="JQ1" s="133"/>
      <c r="JR1" s="133"/>
    </row>
    <row r="2" spans="1:278" s="134" customFormat="1" ht="39.75" customHeight="1" x14ac:dyDescent="0.3">
      <c r="A2" s="466"/>
      <c r="B2" s="339"/>
      <c r="C2" s="339"/>
      <c r="D2" s="469"/>
      <c r="E2" s="469"/>
      <c r="F2" s="469"/>
      <c r="G2" s="469"/>
      <c r="H2" s="469"/>
      <c r="I2" s="469"/>
      <c r="J2" s="469"/>
      <c r="K2" s="469"/>
      <c r="L2" s="469"/>
      <c r="M2" s="469"/>
      <c r="N2" s="469"/>
      <c r="O2" s="469"/>
      <c r="P2" s="469"/>
      <c r="Q2" s="470"/>
      <c r="R2" s="325"/>
      <c r="S2" s="325"/>
      <c r="T2" s="325"/>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row>
    <row r="3" spans="1:278" s="134" customFormat="1" ht="3" customHeight="1" x14ac:dyDescent="0.3">
      <c r="A3" s="2"/>
      <c r="B3" s="2"/>
      <c r="C3" s="140"/>
      <c r="D3" s="469"/>
      <c r="E3" s="469"/>
      <c r="F3" s="469"/>
      <c r="G3" s="469"/>
      <c r="H3" s="469"/>
      <c r="I3" s="469"/>
      <c r="J3" s="469"/>
      <c r="K3" s="469"/>
      <c r="L3" s="469"/>
      <c r="M3" s="469"/>
      <c r="N3" s="469"/>
      <c r="O3" s="469"/>
      <c r="P3" s="469"/>
      <c r="Q3" s="470"/>
      <c r="R3" s="325"/>
      <c r="S3" s="325"/>
      <c r="T3" s="325"/>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row>
    <row r="4" spans="1:278" s="134" customFormat="1" ht="41.25" customHeight="1" x14ac:dyDescent="0.3">
      <c r="A4" s="326" t="s">
        <v>0</v>
      </c>
      <c r="B4" s="327"/>
      <c r="C4" s="328"/>
      <c r="D4" s="329" t="str">
        <f>'Mapa Final'!D4</f>
        <v>Gestión de Control Interno y Auditoría</v>
      </c>
      <c r="E4" s="330"/>
      <c r="F4" s="330"/>
      <c r="G4" s="330"/>
      <c r="H4" s="330"/>
      <c r="I4" s="330"/>
      <c r="J4" s="330"/>
      <c r="K4" s="330"/>
      <c r="L4" s="330"/>
      <c r="M4" s="330"/>
      <c r="N4" s="331"/>
      <c r="O4" s="332"/>
      <c r="P4" s="332"/>
      <c r="Q4" s="332"/>
      <c r="R4" s="1"/>
      <c r="S4" s="1"/>
      <c r="T4" s="1"/>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row>
    <row r="5" spans="1:278" s="134" customFormat="1" ht="52.5" customHeight="1" x14ac:dyDescent="0.3">
      <c r="A5" s="326" t="s">
        <v>1</v>
      </c>
      <c r="B5" s="327"/>
      <c r="C5" s="328"/>
      <c r="D5" s="333" t="str">
        <f>'Mapa Final'!D5</f>
        <v>Evaluar en forma independiente el Sistema Institucional de Control Interno de la Rama Judicial, a través de la actividad de auditoría interna, proponiendo las recomendaciones para mantenerlo, perfeccionarlo y fortalecerlo continuamente.</v>
      </c>
      <c r="E5" s="334"/>
      <c r="F5" s="334"/>
      <c r="G5" s="334"/>
      <c r="H5" s="334"/>
      <c r="I5" s="334"/>
      <c r="J5" s="334"/>
      <c r="K5" s="334"/>
      <c r="L5" s="334"/>
      <c r="M5" s="334"/>
      <c r="N5" s="335"/>
      <c r="O5" s="1"/>
      <c r="P5" s="1"/>
      <c r="Q5" s="1"/>
      <c r="R5" s="1"/>
      <c r="S5" s="1"/>
      <c r="T5" s="1"/>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row>
    <row r="6" spans="1:278" s="134" customFormat="1" ht="32.25" customHeight="1" thickBot="1" x14ac:dyDescent="0.35">
      <c r="A6" s="326" t="s">
        <v>2</v>
      </c>
      <c r="B6" s="327"/>
      <c r="C6" s="328"/>
      <c r="D6" s="333"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34"/>
      <c r="F6" s="334"/>
      <c r="G6" s="334"/>
      <c r="H6" s="334"/>
      <c r="I6" s="334"/>
      <c r="J6" s="334"/>
      <c r="K6" s="334"/>
      <c r="L6" s="334"/>
      <c r="M6" s="334"/>
      <c r="N6" s="335"/>
      <c r="O6" s="1"/>
      <c r="P6" s="1"/>
      <c r="Q6" s="1"/>
      <c r="R6" s="1"/>
      <c r="S6" s="1"/>
      <c r="T6" s="1"/>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row>
    <row r="7" spans="1:278" s="142" customFormat="1" ht="40.5" customHeight="1" thickTop="1" thickBot="1" x14ac:dyDescent="0.3">
      <c r="A7" s="460" t="s">
        <v>321</v>
      </c>
      <c r="B7" s="461"/>
      <c r="C7" s="461"/>
      <c r="D7" s="461"/>
      <c r="E7" s="461"/>
      <c r="F7" s="462"/>
      <c r="G7" s="149"/>
      <c r="H7" s="463" t="s">
        <v>443</v>
      </c>
      <c r="I7" s="463"/>
      <c r="J7" s="463"/>
      <c r="K7" s="463" t="s">
        <v>444</v>
      </c>
      <c r="L7" s="463"/>
      <c r="M7" s="463"/>
      <c r="N7" s="464" t="s">
        <v>445</v>
      </c>
      <c r="O7" s="471" t="s">
        <v>322</v>
      </c>
      <c r="P7" s="473" t="s">
        <v>446</v>
      </c>
      <c r="Q7" s="474"/>
      <c r="R7" s="473" t="s">
        <v>323</v>
      </c>
      <c r="S7" s="474"/>
      <c r="T7" s="475" t="s">
        <v>324</v>
      </c>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row>
    <row r="8" spans="1:278" s="143" customFormat="1" ht="60.95" customHeight="1" thickTop="1" thickBot="1" x14ac:dyDescent="0.3">
      <c r="A8" s="157" t="s">
        <v>191</v>
      </c>
      <c r="B8" s="157" t="s">
        <v>345</v>
      </c>
      <c r="C8" s="158" t="s">
        <v>8</v>
      </c>
      <c r="D8" s="150" t="s">
        <v>332</v>
      </c>
      <c r="E8" s="151" t="s">
        <v>10</v>
      </c>
      <c r="F8" s="151" t="s">
        <v>11</v>
      </c>
      <c r="G8" s="151" t="s">
        <v>12</v>
      </c>
      <c r="H8" s="152" t="s">
        <v>325</v>
      </c>
      <c r="I8" s="152" t="s">
        <v>38</v>
      </c>
      <c r="J8" s="152" t="s">
        <v>326</v>
      </c>
      <c r="K8" s="152" t="s">
        <v>325</v>
      </c>
      <c r="L8" s="152" t="s">
        <v>327</v>
      </c>
      <c r="M8" s="152" t="s">
        <v>326</v>
      </c>
      <c r="N8" s="464"/>
      <c r="O8" s="472"/>
      <c r="P8" s="153" t="s">
        <v>328</v>
      </c>
      <c r="Q8" s="153" t="s">
        <v>329</v>
      </c>
      <c r="R8" s="153" t="s">
        <v>330</v>
      </c>
      <c r="S8" s="153" t="s">
        <v>331</v>
      </c>
      <c r="T8" s="47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row>
    <row r="9" spans="1:278" s="144" customFormat="1" ht="10.5" customHeight="1" thickTop="1" thickBot="1" x14ac:dyDescent="0.3">
      <c r="A9" s="458"/>
      <c r="B9" s="459"/>
      <c r="C9" s="459"/>
      <c r="D9" s="459"/>
      <c r="E9" s="459"/>
      <c r="F9" s="459"/>
      <c r="G9" s="459"/>
      <c r="H9" s="459"/>
      <c r="I9" s="459"/>
      <c r="J9" s="459"/>
      <c r="K9" s="459"/>
      <c r="L9" s="459"/>
      <c r="M9" s="459"/>
      <c r="N9" s="459"/>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row>
    <row r="10" spans="1:278" s="145" customFormat="1" ht="15" customHeight="1" x14ac:dyDescent="0.2">
      <c r="A10" s="431">
        <f>'Mapa Final'!A10</f>
        <v>1</v>
      </c>
      <c r="B10" s="417" t="str">
        <f>'Mapa Final'!B10</f>
        <v>Evaluar el Sistema Institucional de Control Interno (SICI) de forma inadecuada</v>
      </c>
      <c r="C10" s="434" t="str">
        <f>'Mapa Final'!C10</f>
        <v>Reputacional</v>
      </c>
      <c r="D10" s="434" t="str">
        <f>'Mapa Final'!D10</f>
        <v>Gestión de riesgos no asociada a la estrategia organizacional</v>
      </c>
      <c r="E10" s="437" t="str">
        <f>'Mapa Final'!E10</f>
        <v>Inadecuada identificación de riesgos y limitantes en la obtención de la información.</v>
      </c>
      <c r="F10" s="437" t="str">
        <f>'Mapa Final'!F10</f>
        <v>Posibilidad de incumplir con el propósito de la evaluación del Sistema Institucional de Control Interno (SICI), de evaluar la efectividad de los controles implementados por la Rama Judicial.</v>
      </c>
      <c r="G10" s="437" t="str">
        <f>'Mapa Final'!G10</f>
        <v>Usuarios, productos y prácticas organizacionales</v>
      </c>
      <c r="H10" s="440" t="str">
        <f>'Mapa Final'!I10</f>
        <v>Muy Baja</v>
      </c>
      <c r="I10" s="443" t="str">
        <f>'Mapa Final'!L10</f>
        <v>Menor</v>
      </c>
      <c r="J10" s="422" t="str">
        <f>'Mapa Final'!N10</f>
        <v>Bajo</v>
      </c>
      <c r="K10" s="425" t="str">
        <f>'Mapa Final'!AA10</f>
        <v>Muy Baja</v>
      </c>
      <c r="L10" s="425" t="str">
        <f>'Mapa Final'!AE10</f>
        <v>Menor</v>
      </c>
      <c r="M10" s="428" t="str">
        <f>'Mapa Final'!AG10</f>
        <v>Bajo</v>
      </c>
      <c r="N10" s="425" t="str">
        <f>'Mapa Final'!AH10</f>
        <v>Aceptar</v>
      </c>
      <c r="O10" s="420"/>
      <c r="P10" s="446"/>
      <c r="Q10" s="420"/>
      <c r="R10" s="420"/>
      <c r="S10" s="420"/>
      <c r="T10" s="450" t="s">
        <v>470</v>
      </c>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row>
    <row r="11" spans="1:278" s="145" customFormat="1" ht="13.5" customHeight="1" x14ac:dyDescent="0.2">
      <c r="A11" s="432"/>
      <c r="B11" s="418"/>
      <c r="C11" s="435"/>
      <c r="D11" s="435"/>
      <c r="E11" s="438"/>
      <c r="F11" s="438"/>
      <c r="G11" s="438"/>
      <c r="H11" s="441"/>
      <c r="I11" s="444"/>
      <c r="J11" s="423"/>
      <c r="K11" s="426"/>
      <c r="L11" s="426"/>
      <c r="M11" s="429"/>
      <c r="N11" s="426"/>
      <c r="O11" s="301"/>
      <c r="P11" s="342"/>
      <c r="Q11" s="301"/>
      <c r="R11" s="301"/>
      <c r="S11" s="301"/>
      <c r="T11" s="451"/>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row>
    <row r="12" spans="1:278" s="145" customFormat="1" ht="13.5" customHeight="1" x14ac:dyDescent="0.2">
      <c r="A12" s="432"/>
      <c r="B12" s="418"/>
      <c r="C12" s="435"/>
      <c r="D12" s="435"/>
      <c r="E12" s="438"/>
      <c r="F12" s="438"/>
      <c r="G12" s="438"/>
      <c r="H12" s="441"/>
      <c r="I12" s="444"/>
      <c r="J12" s="423"/>
      <c r="K12" s="426"/>
      <c r="L12" s="426"/>
      <c r="M12" s="429"/>
      <c r="N12" s="426"/>
      <c r="O12" s="301"/>
      <c r="P12" s="342"/>
      <c r="Q12" s="301"/>
      <c r="R12" s="301"/>
      <c r="S12" s="301"/>
      <c r="T12" s="451"/>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row>
    <row r="13" spans="1:278" s="145" customFormat="1" ht="13.5" customHeight="1" x14ac:dyDescent="0.2">
      <c r="A13" s="432"/>
      <c r="B13" s="418"/>
      <c r="C13" s="435"/>
      <c r="D13" s="435"/>
      <c r="E13" s="438"/>
      <c r="F13" s="438"/>
      <c r="G13" s="438"/>
      <c r="H13" s="441"/>
      <c r="I13" s="444"/>
      <c r="J13" s="423"/>
      <c r="K13" s="426"/>
      <c r="L13" s="426"/>
      <c r="M13" s="429"/>
      <c r="N13" s="426"/>
      <c r="O13" s="301"/>
      <c r="P13" s="342"/>
      <c r="Q13" s="301"/>
      <c r="R13" s="301"/>
      <c r="S13" s="301"/>
      <c r="T13" s="451"/>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row>
    <row r="14" spans="1:278" s="145" customFormat="1" ht="238.5" customHeight="1" thickBot="1" x14ac:dyDescent="0.25">
      <c r="A14" s="433"/>
      <c r="B14" s="419"/>
      <c r="C14" s="436"/>
      <c r="D14" s="436"/>
      <c r="E14" s="439"/>
      <c r="F14" s="439"/>
      <c r="G14" s="439"/>
      <c r="H14" s="442"/>
      <c r="I14" s="445"/>
      <c r="J14" s="424"/>
      <c r="K14" s="427"/>
      <c r="L14" s="427"/>
      <c r="M14" s="430"/>
      <c r="N14" s="427"/>
      <c r="O14" s="421"/>
      <c r="P14" s="447"/>
      <c r="Q14" s="421"/>
      <c r="R14" s="421"/>
      <c r="S14" s="421"/>
      <c r="T14" s="452"/>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row>
    <row r="15" spans="1:278" s="145" customFormat="1" ht="15" customHeight="1" x14ac:dyDescent="0.2">
      <c r="A15" s="431">
        <f>'Mapa Final'!A15</f>
        <v>2</v>
      </c>
      <c r="B15" s="417" t="str">
        <f>'Mapa Final'!B15</f>
        <v>Proporcionar los servicios de aseguramiento y consultoría de la actividad de auditoría de forma inapropiada.</v>
      </c>
      <c r="C15" s="434" t="str">
        <f>'Mapa Final'!C15</f>
        <v>Reputacional</v>
      </c>
      <c r="D15" s="434" t="str">
        <f>'Mapa Final'!D15</f>
        <v>Inoportunidad en el suministro de información de parte de los procesos o actividades objeto de auditoría.</v>
      </c>
      <c r="E15" s="437" t="str">
        <f>'Mapa Final'!E15</f>
        <v>Inoportunidad en el suministro de información, debilidades e inconsistencias, reprocesos e imprevistos en la gestión de auditoría interna y en el asesoramiento a la alta dirección.</v>
      </c>
      <c r="F15" s="437" t="str">
        <f>'Mapa Final'!F15</f>
        <v>Posibilidad de prestar los servicios de aseguramiento y consultoría de manera que no resulten convenientes y adecuados para atender las necesidades y expectativas de los grupos de valor e interés del proceso.</v>
      </c>
      <c r="G15" s="437" t="str">
        <f>'Mapa Final'!G15</f>
        <v>Usuarios, productos y prácticas organizacionales</v>
      </c>
      <c r="H15" s="440" t="str">
        <f>'Mapa Final'!I15</f>
        <v>Baja</v>
      </c>
      <c r="I15" s="443" t="str">
        <f>'Mapa Final'!L15</f>
        <v>Leve</v>
      </c>
      <c r="J15" s="422" t="str">
        <f>'Mapa Final'!N15</f>
        <v>Bajo</v>
      </c>
      <c r="K15" s="425" t="str">
        <f>'Mapa Final'!AA15</f>
        <v>Baja</v>
      </c>
      <c r="L15" s="425" t="str">
        <f>'Mapa Final'!AE15</f>
        <v>Leve</v>
      </c>
      <c r="M15" s="428" t="str">
        <f>'Mapa Final'!AG15</f>
        <v>Bajo</v>
      </c>
      <c r="N15" s="425" t="str">
        <f>'Mapa Final'!AH15</f>
        <v>Aceptar</v>
      </c>
      <c r="O15" s="420"/>
      <c r="P15" s="446"/>
      <c r="Q15" s="420"/>
      <c r="R15" s="420"/>
      <c r="S15" s="420"/>
      <c r="T15" s="450" t="s">
        <v>470</v>
      </c>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row>
    <row r="16" spans="1:278" s="145" customFormat="1" ht="13.5" customHeight="1" x14ac:dyDescent="0.2">
      <c r="A16" s="432"/>
      <c r="B16" s="418"/>
      <c r="C16" s="435"/>
      <c r="D16" s="435"/>
      <c r="E16" s="438"/>
      <c r="F16" s="438"/>
      <c r="G16" s="438"/>
      <c r="H16" s="441"/>
      <c r="I16" s="444"/>
      <c r="J16" s="423"/>
      <c r="K16" s="426"/>
      <c r="L16" s="426"/>
      <c r="M16" s="429"/>
      <c r="N16" s="426"/>
      <c r="O16" s="301"/>
      <c r="P16" s="342"/>
      <c r="Q16" s="301"/>
      <c r="R16" s="301"/>
      <c r="S16" s="301"/>
      <c r="T16" s="451"/>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row>
    <row r="17" spans="1:176" s="145" customFormat="1" ht="13.5" customHeight="1" x14ac:dyDescent="0.2">
      <c r="A17" s="432"/>
      <c r="B17" s="418"/>
      <c r="C17" s="435"/>
      <c r="D17" s="435"/>
      <c r="E17" s="438"/>
      <c r="F17" s="438"/>
      <c r="G17" s="438"/>
      <c r="H17" s="441"/>
      <c r="I17" s="444"/>
      <c r="J17" s="423"/>
      <c r="K17" s="426"/>
      <c r="L17" s="426"/>
      <c r="M17" s="429"/>
      <c r="N17" s="426"/>
      <c r="O17" s="301"/>
      <c r="P17" s="342"/>
      <c r="Q17" s="301"/>
      <c r="R17" s="301"/>
      <c r="S17" s="301"/>
      <c r="T17" s="451"/>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row>
    <row r="18" spans="1:176" s="145" customFormat="1" ht="13.5" customHeight="1" x14ac:dyDescent="0.2">
      <c r="A18" s="432"/>
      <c r="B18" s="418"/>
      <c r="C18" s="435"/>
      <c r="D18" s="435"/>
      <c r="E18" s="438"/>
      <c r="F18" s="438"/>
      <c r="G18" s="438"/>
      <c r="H18" s="441"/>
      <c r="I18" s="444"/>
      <c r="J18" s="423"/>
      <c r="K18" s="426"/>
      <c r="L18" s="426"/>
      <c r="M18" s="429"/>
      <c r="N18" s="426"/>
      <c r="O18" s="301"/>
      <c r="P18" s="342"/>
      <c r="Q18" s="301"/>
      <c r="R18" s="301"/>
      <c r="S18" s="301"/>
      <c r="T18" s="451"/>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row>
    <row r="19" spans="1:176" s="145" customFormat="1" ht="255.75" customHeight="1" thickBot="1" x14ac:dyDescent="0.25">
      <c r="A19" s="433"/>
      <c r="B19" s="419"/>
      <c r="C19" s="436"/>
      <c r="D19" s="436"/>
      <c r="E19" s="439"/>
      <c r="F19" s="439"/>
      <c r="G19" s="439"/>
      <c r="H19" s="442"/>
      <c r="I19" s="445"/>
      <c r="J19" s="424"/>
      <c r="K19" s="427"/>
      <c r="L19" s="427"/>
      <c r="M19" s="430"/>
      <c r="N19" s="427"/>
      <c r="O19" s="421"/>
      <c r="P19" s="447"/>
      <c r="Q19" s="421"/>
      <c r="R19" s="421"/>
      <c r="S19" s="421"/>
      <c r="T19" s="452"/>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row>
    <row r="20" spans="1:176" x14ac:dyDescent="0.25">
      <c r="A20" s="431">
        <f>'Mapa Final'!A20</f>
        <v>3</v>
      </c>
      <c r="B20" s="417" t="str">
        <f>'Mapa Final'!B20</f>
        <v>Generar recomendaciones de bajo impacto para mantener, perfeccionar y fortalecer continuamente el Sistema Institucional de Control Interno (SICI).</v>
      </c>
      <c r="C20" s="434" t="str">
        <f>'Mapa Final'!C20</f>
        <v>Reputacional</v>
      </c>
      <c r="D20" s="434" t="str">
        <f>'Mapa Final'!D20</f>
        <v>Limitaciones en la obtención y análisis en la información que sirve de base para la formulación de recomendaciones</v>
      </c>
      <c r="E20" s="437" t="str">
        <f>'Mapa Final'!E20</f>
        <v>Desconocimiento de la responsabilidad en el ejercicio del control interno por parte de los servidores judiciales, en particular aquellos que tienen capacidad de dirección y mando al interior de la Rama Judicial.</v>
      </c>
      <c r="F20" s="437" t="str">
        <f>'Mapa Final'!F20</f>
        <v>Posibilidad de realizar la Identificación y formulación de oportunidades de mejora que no puedan contribuir al mejoramiento continuo del SICI, ni agregar valor a la gestión de la Rama Judicial.</v>
      </c>
      <c r="G20" s="437" t="str">
        <f>'Mapa Final'!G20</f>
        <v>Usuarios, productos y prácticas organizacionales</v>
      </c>
      <c r="H20" s="440" t="str">
        <f>'Mapa Final'!I20</f>
        <v>Baja</v>
      </c>
      <c r="I20" s="443" t="str">
        <f>'Mapa Final'!L20</f>
        <v>Leve</v>
      </c>
      <c r="J20" s="422" t="str">
        <f>'Mapa Final'!N20</f>
        <v>Bajo</v>
      </c>
      <c r="K20" s="425" t="str">
        <f>'Mapa Final'!AA20</f>
        <v>Baja</v>
      </c>
      <c r="L20" s="425" t="str">
        <f>'Mapa Final'!AE20</f>
        <v>Leve</v>
      </c>
      <c r="M20" s="428" t="str">
        <f>'Mapa Final'!AG20</f>
        <v>Bajo</v>
      </c>
      <c r="N20" s="425" t="str">
        <f>'Mapa Final'!AH20</f>
        <v>Aceptar</v>
      </c>
      <c r="O20" s="420"/>
      <c r="P20" s="446"/>
      <c r="Q20" s="420"/>
      <c r="R20" s="420"/>
      <c r="S20" s="420"/>
      <c r="T20" s="450" t="s">
        <v>470</v>
      </c>
      <c r="U20" s="34"/>
      <c r="V20" s="34"/>
    </row>
    <row r="21" spans="1:176" x14ac:dyDescent="0.25">
      <c r="A21" s="432"/>
      <c r="B21" s="418"/>
      <c r="C21" s="435"/>
      <c r="D21" s="435"/>
      <c r="E21" s="438"/>
      <c r="F21" s="438"/>
      <c r="G21" s="438"/>
      <c r="H21" s="441"/>
      <c r="I21" s="444"/>
      <c r="J21" s="423"/>
      <c r="K21" s="426"/>
      <c r="L21" s="426"/>
      <c r="M21" s="429"/>
      <c r="N21" s="426"/>
      <c r="O21" s="301"/>
      <c r="P21" s="342"/>
      <c r="Q21" s="301"/>
      <c r="R21" s="301"/>
      <c r="S21" s="301"/>
      <c r="T21" s="451"/>
      <c r="U21" s="34"/>
      <c r="V21" s="34"/>
    </row>
    <row r="22" spans="1:176" x14ac:dyDescent="0.25">
      <c r="A22" s="432"/>
      <c r="B22" s="418"/>
      <c r="C22" s="435"/>
      <c r="D22" s="435"/>
      <c r="E22" s="438"/>
      <c r="F22" s="438"/>
      <c r="G22" s="438"/>
      <c r="H22" s="441"/>
      <c r="I22" s="444"/>
      <c r="J22" s="423"/>
      <c r="K22" s="426"/>
      <c r="L22" s="426"/>
      <c r="M22" s="429"/>
      <c r="N22" s="426"/>
      <c r="O22" s="301"/>
      <c r="P22" s="342"/>
      <c r="Q22" s="301"/>
      <c r="R22" s="301"/>
      <c r="S22" s="301"/>
      <c r="T22" s="451"/>
      <c r="U22" s="34"/>
      <c r="V22" s="34"/>
    </row>
    <row r="23" spans="1:176" x14ac:dyDescent="0.25">
      <c r="A23" s="432"/>
      <c r="B23" s="418"/>
      <c r="C23" s="435"/>
      <c r="D23" s="435"/>
      <c r="E23" s="438"/>
      <c r="F23" s="438"/>
      <c r="G23" s="438"/>
      <c r="H23" s="441"/>
      <c r="I23" s="444"/>
      <c r="J23" s="423"/>
      <c r="K23" s="426"/>
      <c r="L23" s="426"/>
      <c r="M23" s="429"/>
      <c r="N23" s="426"/>
      <c r="O23" s="301"/>
      <c r="P23" s="342"/>
      <c r="Q23" s="301"/>
      <c r="R23" s="301"/>
      <c r="S23" s="301"/>
      <c r="T23" s="451"/>
      <c r="U23" s="34"/>
      <c r="V23" s="34"/>
    </row>
    <row r="24" spans="1:176" ht="307.5" customHeight="1" thickBot="1" x14ac:dyDescent="0.3">
      <c r="A24" s="433"/>
      <c r="B24" s="419"/>
      <c r="C24" s="436"/>
      <c r="D24" s="436"/>
      <c r="E24" s="439"/>
      <c r="F24" s="439"/>
      <c r="G24" s="439"/>
      <c r="H24" s="442"/>
      <c r="I24" s="445"/>
      <c r="J24" s="424"/>
      <c r="K24" s="427"/>
      <c r="L24" s="427"/>
      <c r="M24" s="430"/>
      <c r="N24" s="427"/>
      <c r="O24" s="421"/>
      <c r="P24" s="447"/>
      <c r="Q24" s="421"/>
      <c r="R24" s="421"/>
      <c r="S24" s="421"/>
      <c r="T24" s="452"/>
      <c r="U24" s="34"/>
      <c r="V24" s="34"/>
    </row>
    <row r="25" spans="1:176" x14ac:dyDescent="0.25">
      <c r="A25" s="431">
        <f>'Mapa Final'!A25</f>
        <v>4</v>
      </c>
      <c r="B25" s="417" t="str">
        <f>'Mapa Final'!B25</f>
        <v>Incumplir con las funciones asignadas a la Unidad de Auditoría por la ley y el reglamento</v>
      </c>
      <c r="C25" s="434" t="str">
        <f>'Mapa Final'!C25</f>
        <v>Incumplimiento de las metas establecidas</v>
      </c>
      <c r="D25" s="434" t="str">
        <f>'Mapa Final'!D25</f>
        <v>Situaciones de orden público y/o salud pública, o emergencias por desastres naturales y los causadas por el hombre (antrópicos), que imposibilite el desplazamiento de los auditores para realizar actividades presenciales.</v>
      </c>
      <c r="E25" s="437" t="str">
        <f>'Mapa Final'!E25</f>
        <v>Situaciones de orden público, salud pública o emergencias y/o falta de recursos.</v>
      </c>
      <c r="F25" s="437" t="str">
        <f>'Mapa Final'!F25</f>
        <v>Posibilidad de afectar la operación del proceso en circunstancias especiales, que podrían generar un cumplimiento parcial o el incumplimiento de la totalidad de las funciones asignadas a la Unidad de Auditoría.</v>
      </c>
      <c r="G25" s="437" t="str">
        <f>'Mapa Final'!G25</f>
        <v>Usuarios, productos y prácticas organizacionales</v>
      </c>
      <c r="H25" s="440" t="str">
        <f>'Mapa Final'!I25</f>
        <v>Baja</v>
      </c>
      <c r="I25" s="443" t="str">
        <f>'Mapa Final'!L25</f>
        <v>Menor</v>
      </c>
      <c r="J25" s="422" t="str">
        <f>'Mapa Final'!N25</f>
        <v>Moderado</v>
      </c>
      <c r="K25" s="425" t="str">
        <f>'Mapa Final'!AA25</f>
        <v>Baja</v>
      </c>
      <c r="L25" s="425" t="str">
        <f>'Mapa Final'!AE25</f>
        <v>Menor</v>
      </c>
      <c r="M25" s="428" t="str">
        <f>'Mapa Final'!AG25</f>
        <v>Moderado</v>
      </c>
      <c r="N25" s="425" t="str">
        <f>'Mapa Final'!AH25</f>
        <v>Reducir(mitigar)</v>
      </c>
      <c r="O25" s="295" t="s">
        <v>426</v>
      </c>
      <c r="P25" s="446" t="s">
        <v>173</v>
      </c>
      <c r="Q25" s="420"/>
      <c r="R25" s="291">
        <v>44958</v>
      </c>
      <c r="S25" s="291">
        <v>45291</v>
      </c>
      <c r="T25" s="450" t="s">
        <v>472</v>
      </c>
    </row>
    <row r="26" spans="1:176" x14ac:dyDescent="0.25">
      <c r="A26" s="432"/>
      <c r="B26" s="418"/>
      <c r="C26" s="435"/>
      <c r="D26" s="435"/>
      <c r="E26" s="438"/>
      <c r="F26" s="438"/>
      <c r="G26" s="438"/>
      <c r="H26" s="441"/>
      <c r="I26" s="444"/>
      <c r="J26" s="423"/>
      <c r="K26" s="426"/>
      <c r="L26" s="426"/>
      <c r="M26" s="429"/>
      <c r="N26" s="426"/>
      <c r="O26" s="296"/>
      <c r="P26" s="342"/>
      <c r="Q26" s="301"/>
      <c r="R26" s="297"/>
      <c r="S26" s="297"/>
      <c r="T26" s="451"/>
    </row>
    <row r="27" spans="1:176" x14ac:dyDescent="0.25">
      <c r="A27" s="432"/>
      <c r="B27" s="418"/>
      <c r="C27" s="435"/>
      <c r="D27" s="435"/>
      <c r="E27" s="438"/>
      <c r="F27" s="438"/>
      <c r="G27" s="438"/>
      <c r="H27" s="441"/>
      <c r="I27" s="444"/>
      <c r="J27" s="423"/>
      <c r="K27" s="426"/>
      <c r="L27" s="426"/>
      <c r="M27" s="429"/>
      <c r="N27" s="426"/>
      <c r="O27" s="296"/>
      <c r="P27" s="342"/>
      <c r="Q27" s="301"/>
      <c r="R27" s="297"/>
      <c r="S27" s="297"/>
      <c r="T27" s="451"/>
    </row>
    <row r="28" spans="1:176" x14ac:dyDescent="0.25">
      <c r="A28" s="432"/>
      <c r="B28" s="418"/>
      <c r="C28" s="435"/>
      <c r="D28" s="435"/>
      <c r="E28" s="438"/>
      <c r="F28" s="438"/>
      <c r="G28" s="438"/>
      <c r="H28" s="441"/>
      <c r="I28" s="444"/>
      <c r="J28" s="423"/>
      <c r="K28" s="426"/>
      <c r="L28" s="426"/>
      <c r="M28" s="429"/>
      <c r="N28" s="426"/>
      <c r="O28" s="296"/>
      <c r="P28" s="342"/>
      <c r="Q28" s="301"/>
      <c r="R28" s="297"/>
      <c r="S28" s="297"/>
      <c r="T28" s="451"/>
    </row>
    <row r="29" spans="1:176" ht="277.5" customHeight="1" thickBot="1" x14ac:dyDescent="0.3">
      <c r="A29" s="433"/>
      <c r="B29" s="419"/>
      <c r="C29" s="436"/>
      <c r="D29" s="436"/>
      <c r="E29" s="439"/>
      <c r="F29" s="439"/>
      <c r="G29" s="439"/>
      <c r="H29" s="442"/>
      <c r="I29" s="445"/>
      <c r="J29" s="424"/>
      <c r="K29" s="427"/>
      <c r="L29" s="427"/>
      <c r="M29" s="430"/>
      <c r="N29" s="427"/>
      <c r="O29" s="296"/>
      <c r="P29" s="447"/>
      <c r="Q29" s="421"/>
      <c r="R29" s="280"/>
      <c r="S29" s="280"/>
      <c r="T29" s="452"/>
    </row>
    <row r="30" spans="1:176" x14ac:dyDescent="0.25">
      <c r="A30" s="431">
        <f>'Mapa Final'!A30</f>
        <v>5</v>
      </c>
      <c r="B30" s="417" t="str">
        <f>'Mapa Final'!B30</f>
        <v>Incumplir con los lineamientos del Sistema de Gestión Ambiental.</v>
      </c>
      <c r="C30" s="434" t="str">
        <f>'Mapa Final'!C30</f>
        <v xml:space="preserve"> Afectación Ambiental</v>
      </c>
      <c r="D30" s="434" t="str">
        <f>'Mapa Final'!D30</f>
        <v>Incremento en el consumo de servicios públicos en ejercicio de las actividades de auditoría.</v>
      </c>
      <c r="E30" s="437" t="str">
        <f>'Mapa Final'!E30</f>
        <v>Falta de apropiación del Plan de Gestión Ambiental que aplica para la Rama Judicial Acuerdo PSAA14-10160</v>
      </c>
      <c r="F30" s="437" t="str">
        <f>'Mapa Final'!F30</f>
        <v>Posibilidad que en el ejercicio de las funciones asignadas a la Unidad de Auditoría, se genere un cumplimiento parcial o incumplimiento de la Política y/o de los objetivos ambientales.</v>
      </c>
      <c r="G30" s="437" t="str">
        <f>'Mapa Final'!G30</f>
        <v>Eventos Ambientales Internos</v>
      </c>
      <c r="H30" s="440" t="str">
        <f>'Mapa Final'!I30</f>
        <v>Media</v>
      </c>
      <c r="I30" s="443" t="str">
        <f>'Mapa Final'!L30</f>
        <v>Leve</v>
      </c>
      <c r="J30" s="422" t="str">
        <f>'Mapa Final'!N30</f>
        <v>Moderado</v>
      </c>
      <c r="K30" s="425" t="str">
        <f>'Mapa Final'!AA30</f>
        <v>Baja</v>
      </c>
      <c r="L30" s="425" t="str">
        <f>'Mapa Final'!AE30</f>
        <v>Leve</v>
      </c>
      <c r="M30" s="428" t="str">
        <f>'Mapa Final'!AG30</f>
        <v>Bajo</v>
      </c>
      <c r="N30" s="425" t="str">
        <f>'Mapa Final'!AH30</f>
        <v>Aceptar</v>
      </c>
      <c r="O30" s="455"/>
      <c r="P30" s="446"/>
      <c r="Q30" s="420"/>
      <c r="R30" s="420"/>
      <c r="S30" s="420"/>
      <c r="T30" s="450" t="s">
        <v>470</v>
      </c>
    </row>
    <row r="31" spans="1:176" x14ac:dyDescent="0.25">
      <c r="A31" s="432"/>
      <c r="B31" s="418"/>
      <c r="C31" s="435"/>
      <c r="D31" s="435"/>
      <c r="E31" s="438"/>
      <c r="F31" s="438"/>
      <c r="G31" s="438"/>
      <c r="H31" s="441"/>
      <c r="I31" s="444"/>
      <c r="J31" s="423"/>
      <c r="K31" s="426"/>
      <c r="L31" s="426"/>
      <c r="M31" s="429"/>
      <c r="N31" s="426"/>
      <c r="O31" s="456"/>
      <c r="P31" s="342"/>
      <c r="Q31" s="301"/>
      <c r="R31" s="301"/>
      <c r="S31" s="301"/>
      <c r="T31" s="451"/>
    </row>
    <row r="32" spans="1:176" x14ac:dyDescent="0.25">
      <c r="A32" s="432"/>
      <c r="B32" s="418"/>
      <c r="C32" s="435"/>
      <c r="D32" s="435"/>
      <c r="E32" s="438"/>
      <c r="F32" s="438"/>
      <c r="G32" s="438"/>
      <c r="H32" s="441"/>
      <c r="I32" s="444"/>
      <c r="J32" s="423"/>
      <c r="K32" s="426"/>
      <c r="L32" s="426"/>
      <c r="M32" s="429"/>
      <c r="N32" s="426"/>
      <c r="O32" s="456"/>
      <c r="P32" s="342"/>
      <c r="Q32" s="301"/>
      <c r="R32" s="301"/>
      <c r="S32" s="301"/>
      <c r="T32" s="451"/>
    </row>
    <row r="33" spans="1:20" x14ac:dyDescent="0.25">
      <c r="A33" s="432"/>
      <c r="B33" s="418"/>
      <c r="C33" s="435"/>
      <c r="D33" s="435"/>
      <c r="E33" s="438"/>
      <c r="F33" s="438"/>
      <c r="G33" s="438"/>
      <c r="H33" s="441"/>
      <c r="I33" s="444"/>
      <c r="J33" s="423"/>
      <c r="K33" s="426"/>
      <c r="L33" s="426"/>
      <c r="M33" s="429"/>
      <c r="N33" s="426"/>
      <c r="O33" s="456"/>
      <c r="P33" s="342"/>
      <c r="Q33" s="301"/>
      <c r="R33" s="301"/>
      <c r="S33" s="301"/>
      <c r="T33" s="451"/>
    </row>
    <row r="34" spans="1:20" ht="102.75" customHeight="1" thickBot="1" x14ac:dyDescent="0.3">
      <c r="A34" s="433"/>
      <c r="B34" s="419"/>
      <c r="C34" s="436"/>
      <c r="D34" s="436"/>
      <c r="E34" s="439"/>
      <c r="F34" s="439"/>
      <c r="G34" s="439"/>
      <c r="H34" s="442"/>
      <c r="I34" s="445"/>
      <c r="J34" s="424"/>
      <c r="K34" s="427"/>
      <c r="L34" s="427"/>
      <c r="M34" s="430"/>
      <c r="N34" s="427"/>
      <c r="O34" s="457"/>
      <c r="P34" s="447"/>
      <c r="Q34" s="421"/>
      <c r="R34" s="421"/>
      <c r="S34" s="421"/>
      <c r="T34" s="452"/>
    </row>
    <row r="35" spans="1:20" x14ac:dyDescent="0.25">
      <c r="A35" s="431">
        <f>'Mapa Final'!A35</f>
        <v>6</v>
      </c>
      <c r="B35" s="417" t="str">
        <f>'Mapa Final'!B35</f>
        <v>Debilidades en cultura de la probidad</v>
      </c>
      <c r="C35" s="434" t="str">
        <f>'Mapa Final'!C35</f>
        <v>Reputacional(Corrupción)</v>
      </c>
      <c r="D35" s="434" t="str">
        <f>'Mapa Final'!D35</f>
        <v>Debilidad en el cumplimiento de los procedimientos de auditoría interna.</v>
      </c>
      <c r="E35" s="437" t="str">
        <f>'Mapa Final'!E35</f>
        <v>Ausencia o no aplicación de principios y valores éticos y morales, del código de ética del auditor interno y del código de integridad</v>
      </c>
      <c r="F35" s="437" t="str">
        <f>'Mapa Final'!F35</f>
        <v xml:space="preserve">Posibilidad de omitir informar a los entes de control sobre la existencia de situaciones o hechos irregulares, no reportando los hallazgos encontrados en las auditorias de control interno para beneficio propio o de un tercero. </v>
      </c>
      <c r="G35" s="437" t="str">
        <f>'Mapa Final'!G35</f>
        <v>Usuarios, productos y prácticas organizacionales</v>
      </c>
      <c r="H35" s="440" t="str">
        <f>'Mapa Final'!I35</f>
        <v>Baja</v>
      </c>
      <c r="I35" s="443" t="str">
        <f>'Mapa Final'!L35</f>
        <v>Mayor</v>
      </c>
      <c r="J35" s="422" t="str">
        <f>'Mapa Final'!N35</f>
        <v xml:space="preserve">Alto </v>
      </c>
      <c r="K35" s="425" t="str">
        <f>'Mapa Final'!AA35</f>
        <v>Baja</v>
      </c>
      <c r="L35" s="425" t="str">
        <f>'Mapa Final'!AE35</f>
        <v>Mayor</v>
      </c>
      <c r="M35" s="428" t="str">
        <f>'Mapa Final'!AG35</f>
        <v xml:space="preserve">Alto </v>
      </c>
      <c r="N35" s="425" t="str">
        <f>'Mapa Final'!AH35</f>
        <v>Reducir(mitigar)</v>
      </c>
      <c r="O35" s="296" t="s">
        <v>425</v>
      </c>
      <c r="P35" s="446" t="s">
        <v>173</v>
      </c>
      <c r="Q35" s="420"/>
      <c r="R35" s="291">
        <v>44958</v>
      </c>
      <c r="S35" s="291">
        <v>45291</v>
      </c>
      <c r="T35" s="450" t="s">
        <v>470</v>
      </c>
    </row>
    <row r="36" spans="1:20" x14ac:dyDescent="0.25">
      <c r="A36" s="432"/>
      <c r="B36" s="418"/>
      <c r="C36" s="435"/>
      <c r="D36" s="435"/>
      <c r="E36" s="438"/>
      <c r="F36" s="438"/>
      <c r="G36" s="438"/>
      <c r="H36" s="441"/>
      <c r="I36" s="444"/>
      <c r="J36" s="423"/>
      <c r="K36" s="426"/>
      <c r="L36" s="426"/>
      <c r="M36" s="429"/>
      <c r="N36" s="426"/>
      <c r="O36" s="340"/>
      <c r="P36" s="342"/>
      <c r="Q36" s="301"/>
      <c r="R36" s="297"/>
      <c r="S36" s="297"/>
      <c r="T36" s="451"/>
    </row>
    <row r="37" spans="1:20" x14ac:dyDescent="0.25">
      <c r="A37" s="432"/>
      <c r="B37" s="418"/>
      <c r="C37" s="435"/>
      <c r="D37" s="435"/>
      <c r="E37" s="438"/>
      <c r="F37" s="438"/>
      <c r="G37" s="438"/>
      <c r="H37" s="441"/>
      <c r="I37" s="444"/>
      <c r="J37" s="423"/>
      <c r="K37" s="426"/>
      <c r="L37" s="426"/>
      <c r="M37" s="429"/>
      <c r="N37" s="426"/>
      <c r="O37" s="340"/>
      <c r="P37" s="342"/>
      <c r="Q37" s="301"/>
      <c r="R37" s="297"/>
      <c r="S37" s="297"/>
      <c r="T37" s="451"/>
    </row>
    <row r="38" spans="1:20" x14ac:dyDescent="0.25">
      <c r="A38" s="432"/>
      <c r="B38" s="418"/>
      <c r="C38" s="435"/>
      <c r="D38" s="435"/>
      <c r="E38" s="438"/>
      <c r="F38" s="438"/>
      <c r="G38" s="438"/>
      <c r="H38" s="441"/>
      <c r="I38" s="444"/>
      <c r="J38" s="423"/>
      <c r="K38" s="426"/>
      <c r="L38" s="426"/>
      <c r="M38" s="429"/>
      <c r="N38" s="426"/>
      <c r="O38" s="340"/>
      <c r="P38" s="342"/>
      <c r="Q38" s="301"/>
      <c r="R38" s="297"/>
      <c r="S38" s="297"/>
      <c r="T38" s="451"/>
    </row>
    <row r="39" spans="1:20" ht="278.25" customHeight="1" thickBot="1" x14ac:dyDescent="0.3">
      <c r="A39" s="433"/>
      <c r="B39" s="419"/>
      <c r="C39" s="436"/>
      <c r="D39" s="436"/>
      <c r="E39" s="439"/>
      <c r="F39" s="439"/>
      <c r="G39" s="439"/>
      <c r="H39" s="442"/>
      <c r="I39" s="445"/>
      <c r="J39" s="424"/>
      <c r="K39" s="427"/>
      <c r="L39" s="427"/>
      <c r="M39" s="430"/>
      <c r="N39" s="427"/>
      <c r="O39" s="340"/>
      <c r="P39" s="342"/>
      <c r="Q39" s="301"/>
      <c r="R39" s="280"/>
      <c r="S39" s="280"/>
      <c r="T39" s="451"/>
    </row>
    <row r="40" spans="1:20" x14ac:dyDescent="0.25">
      <c r="A40" s="431">
        <f>'Mapa Final'!A40</f>
        <v>7</v>
      </c>
      <c r="B40" s="417" t="str">
        <f>'Mapa Final'!B40</f>
        <v>Conflicto de intereses</v>
      </c>
      <c r="C40" s="434" t="str">
        <f>'Mapa Final'!C40</f>
        <v>Reputacional(Corrupción)</v>
      </c>
      <c r="D40" s="434" t="str">
        <f>'Mapa Final'!D40</f>
        <v>Auditores internos que mantienen relación directa o indirecta de amistad o familiar con el proceso o las personas auditadas.</v>
      </c>
      <c r="E40" s="437" t="str">
        <f>'Mapa Final'!E40</f>
        <v>Incumplimiento por parte de los auditores, de reportar la existencia de conflictos de interés que afecten la independencia de la auditoría y no actuar o no tener una actitud imparcial y neutral</v>
      </c>
      <c r="F40" s="437"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37" t="str">
        <f>'Mapa Final'!G40</f>
        <v>Usuarios, productos y prácticas organizacionales</v>
      </c>
      <c r="H40" s="440" t="str">
        <f>'Mapa Final'!I40</f>
        <v>Baja</v>
      </c>
      <c r="I40" s="443" t="str">
        <f>'Mapa Final'!L40</f>
        <v>Mayor</v>
      </c>
      <c r="J40" s="422" t="str">
        <f>'Mapa Final'!N40</f>
        <v xml:space="preserve">Alto </v>
      </c>
      <c r="K40" s="425" t="str">
        <f>'Mapa Final'!AA40</f>
        <v>Baja</v>
      </c>
      <c r="L40" s="425" t="str">
        <f>'Mapa Final'!AE40</f>
        <v>Mayor</v>
      </c>
      <c r="M40" s="428" t="str">
        <f>'Mapa Final'!AG40</f>
        <v xml:space="preserve">Alto </v>
      </c>
      <c r="N40" s="425" t="str">
        <f>'Mapa Final'!AH40</f>
        <v>Reducir(mitigar)</v>
      </c>
      <c r="O40" s="453" t="s">
        <v>428</v>
      </c>
      <c r="P40" s="446" t="s">
        <v>173</v>
      </c>
      <c r="Q40" s="420"/>
      <c r="R40" s="448">
        <v>44958</v>
      </c>
      <c r="S40" s="448">
        <v>45291</v>
      </c>
      <c r="T40" s="450" t="s">
        <v>470</v>
      </c>
    </row>
    <row r="41" spans="1:20" x14ac:dyDescent="0.25">
      <c r="A41" s="432"/>
      <c r="B41" s="418"/>
      <c r="C41" s="435"/>
      <c r="D41" s="435"/>
      <c r="E41" s="438"/>
      <c r="F41" s="438"/>
      <c r="G41" s="438"/>
      <c r="H41" s="441"/>
      <c r="I41" s="444"/>
      <c r="J41" s="423"/>
      <c r="K41" s="426"/>
      <c r="L41" s="426"/>
      <c r="M41" s="429"/>
      <c r="N41" s="426"/>
      <c r="O41" s="290"/>
      <c r="P41" s="342"/>
      <c r="Q41" s="301"/>
      <c r="R41" s="297"/>
      <c r="S41" s="297"/>
      <c r="T41" s="451"/>
    </row>
    <row r="42" spans="1:20" x14ac:dyDescent="0.25">
      <c r="A42" s="432"/>
      <c r="B42" s="418"/>
      <c r="C42" s="435"/>
      <c r="D42" s="435"/>
      <c r="E42" s="438"/>
      <c r="F42" s="438"/>
      <c r="G42" s="438"/>
      <c r="H42" s="441"/>
      <c r="I42" s="444"/>
      <c r="J42" s="423"/>
      <c r="K42" s="426"/>
      <c r="L42" s="426"/>
      <c r="M42" s="429"/>
      <c r="N42" s="426"/>
      <c r="O42" s="290"/>
      <c r="P42" s="342"/>
      <c r="Q42" s="301"/>
      <c r="R42" s="297"/>
      <c r="S42" s="297"/>
      <c r="T42" s="451"/>
    </row>
    <row r="43" spans="1:20" x14ac:dyDescent="0.25">
      <c r="A43" s="432"/>
      <c r="B43" s="418"/>
      <c r="C43" s="435"/>
      <c r="D43" s="435"/>
      <c r="E43" s="438"/>
      <c r="F43" s="438"/>
      <c r="G43" s="438"/>
      <c r="H43" s="441"/>
      <c r="I43" s="444"/>
      <c r="J43" s="423"/>
      <c r="K43" s="426"/>
      <c r="L43" s="426"/>
      <c r="M43" s="429"/>
      <c r="N43" s="426"/>
      <c r="O43" s="290"/>
      <c r="P43" s="342"/>
      <c r="Q43" s="301"/>
      <c r="R43" s="297"/>
      <c r="S43" s="297"/>
      <c r="T43" s="451"/>
    </row>
    <row r="44" spans="1:20" ht="96.75" customHeight="1" thickBot="1" x14ac:dyDescent="0.3">
      <c r="A44" s="433"/>
      <c r="B44" s="419"/>
      <c r="C44" s="436"/>
      <c r="D44" s="436"/>
      <c r="E44" s="439"/>
      <c r="F44" s="439"/>
      <c r="G44" s="439"/>
      <c r="H44" s="442"/>
      <c r="I44" s="445"/>
      <c r="J44" s="424"/>
      <c r="K44" s="427"/>
      <c r="L44" s="427"/>
      <c r="M44" s="430"/>
      <c r="N44" s="427"/>
      <c r="O44" s="454"/>
      <c r="P44" s="447"/>
      <c r="Q44" s="421"/>
      <c r="R44" s="449"/>
      <c r="S44" s="449"/>
      <c r="T44" s="452"/>
    </row>
    <row r="45" spans="1:20" x14ac:dyDescent="0.25">
      <c r="A45" s="431">
        <f>'Mapa Final'!A45</f>
        <v>8</v>
      </c>
      <c r="B45" s="417" t="str">
        <f>'Mapa Final'!B45</f>
        <v>Fallas de integridad pública</v>
      </c>
      <c r="C45" s="434" t="str">
        <f>'Mapa Final'!C45</f>
        <v>Reputacional(Corrupción)</v>
      </c>
      <c r="D45" s="434" t="str">
        <f>'Mapa Final'!D45</f>
        <v>Influencias o presiones internas o externas sobre las actividades de la Unidad de Auditoría.</v>
      </c>
      <c r="E45" s="437" t="str">
        <f>'Mapa Final'!E45</f>
        <v>Desconocimiento, falta de aplicación o incumplimiento por parte de los auditores, de los principios y reglas de conducta establecidos en el Código de Ética del Auditor Interno de la Rama Judicial.</v>
      </c>
      <c r="F45" s="437"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37" t="str">
        <f>'Mapa Final'!G45</f>
        <v>Usuarios, productos y prácticas organizacionales</v>
      </c>
      <c r="H45" s="440" t="str">
        <f>'Mapa Final'!I45</f>
        <v>Baja</v>
      </c>
      <c r="I45" s="443" t="str">
        <f>'Mapa Final'!L45</f>
        <v>Mayor</v>
      </c>
      <c r="J45" s="422" t="str">
        <f>'Mapa Final'!N45</f>
        <v xml:space="preserve">Alto </v>
      </c>
      <c r="K45" s="425" t="str">
        <f>'Mapa Final'!AA45</f>
        <v>Baja</v>
      </c>
      <c r="L45" s="425" t="str">
        <f>'Mapa Final'!AE45</f>
        <v>Mayor</v>
      </c>
      <c r="M45" s="428" t="str">
        <f>'Mapa Final'!AG45</f>
        <v xml:space="preserve">Alto </v>
      </c>
      <c r="N45" s="425" t="str">
        <f>'Mapa Final'!AH45</f>
        <v>Reducir(mitigar)</v>
      </c>
      <c r="O45" s="453" t="s">
        <v>429</v>
      </c>
      <c r="P45" s="446" t="s">
        <v>173</v>
      </c>
      <c r="Q45" s="420"/>
      <c r="R45" s="448">
        <v>44958</v>
      </c>
      <c r="S45" s="448">
        <v>45291</v>
      </c>
      <c r="T45" s="450" t="s">
        <v>470</v>
      </c>
    </row>
    <row r="46" spans="1:20" x14ac:dyDescent="0.25">
      <c r="A46" s="432"/>
      <c r="B46" s="418"/>
      <c r="C46" s="435"/>
      <c r="D46" s="435"/>
      <c r="E46" s="438"/>
      <c r="F46" s="438"/>
      <c r="G46" s="438"/>
      <c r="H46" s="441"/>
      <c r="I46" s="444"/>
      <c r="J46" s="423"/>
      <c r="K46" s="426"/>
      <c r="L46" s="426"/>
      <c r="M46" s="429"/>
      <c r="N46" s="426"/>
      <c r="O46" s="290"/>
      <c r="P46" s="342"/>
      <c r="Q46" s="301"/>
      <c r="R46" s="297"/>
      <c r="S46" s="297"/>
      <c r="T46" s="451"/>
    </row>
    <row r="47" spans="1:20" x14ac:dyDescent="0.25">
      <c r="A47" s="432"/>
      <c r="B47" s="418"/>
      <c r="C47" s="435"/>
      <c r="D47" s="435"/>
      <c r="E47" s="438"/>
      <c r="F47" s="438"/>
      <c r="G47" s="438"/>
      <c r="H47" s="441"/>
      <c r="I47" s="444"/>
      <c r="J47" s="423"/>
      <c r="K47" s="426"/>
      <c r="L47" s="426"/>
      <c r="M47" s="429"/>
      <c r="N47" s="426"/>
      <c r="O47" s="290"/>
      <c r="P47" s="342"/>
      <c r="Q47" s="301"/>
      <c r="R47" s="297"/>
      <c r="S47" s="297"/>
      <c r="T47" s="451"/>
    </row>
    <row r="48" spans="1:20" x14ac:dyDescent="0.25">
      <c r="A48" s="432"/>
      <c r="B48" s="418"/>
      <c r="C48" s="435"/>
      <c r="D48" s="435"/>
      <c r="E48" s="438"/>
      <c r="F48" s="438"/>
      <c r="G48" s="438"/>
      <c r="H48" s="441"/>
      <c r="I48" s="444"/>
      <c r="J48" s="423"/>
      <c r="K48" s="426"/>
      <c r="L48" s="426"/>
      <c r="M48" s="429"/>
      <c r="N48" s="426"/>
      <c r="O48" s="290"/>
      <c r="P48" s="342"/>
      <c r="Q48" s="301"/>
      <c r="R48" s="297"/>
      <c r="S48" s="297"/>
      <c r="T48" s="451"/>
    </row>
    <row r="49" spans="1:20" ht="55.5" customHeight="1" thickBot="1" x14ac:dyDescent="0.3">
      <c r="A49" s="433"/>
      <c r="B49" s="419"/>
      <c r="C49" s="436"/>
      <c r="D49" s="436"/>
      <c r="E49" s="439"/>
      <c r="F49" s="439"/>
      <c r="G49" s="439"/>
      <c r="H49" s="442"/>
      <c r="I49" s="445"/>
      <c r="J49" s="424"/>
      <c r="K49" s="427"/>
      <c r="L49" s="427"/>
      <c r="M49" s="430"/>
      <c r="N49" s="427"/>
      <c r="O49" s="454"/>
      <c r="P49" s="447"/>
      <c r="Q49" s="421"/>
      <c r="R49" s="449"/>
      <c r="S49" s="449"/>
      <c r="T49" s="452"/>
    </row>
    <row r="50" spans="1:20" hidden="1" x14ac:dyDescent="0.25">
      <c r="A50" s="431">
        <f>'Mapa Final'!A50</f>
        <v>0</v>
      </c>
      <c r="B50" s="417">
        <f>'Mapa Final'!B50</f>
        <v>0</v>
      </c>
      <c r="C50" s="434">
        <f>'Mapa Final'!C50</f>
        <v>0</v>
      </c>
      <c r="D50" s="434">
        <f>'Mapa Final'!D50</f>
        <v>0</v>
      </c>
      <c r="E50" s="437">
        <f>'Mapa Final'!E50</f>
        <v>0</v>
      </c>
      <c r="F50" s="437">
        <f>'Mapa Final'!F50</f>
        <v>0</v>
      </c>
      <c r="G50" s="437">
        <f>'Mapa Final'!G50</f>
        <v>0</v>
      </c>
      <c r="H50" s="440" t="str">
        <f>'Mapa Final'!I50</f>
        <v>Muy Baja</v>
      </c>
      <c r="I50" s="443" t="b">
        <f>'Mapa Final'!L50</f>
        <v>0</v>
      </c>
      <c r="J50" s="422" t="e">
        <f>'Mapa Final'!N50</f>
        <v>#N/A</v>
      </c>
      <c r="K50" s="425" t="e">
        <f>'Mapa Final'!AA50</f>
        <v>#DIV/0!</v>
      </c>
      <c r="L50" s="425" t="e">
        <f>'Mapa Final'!AE50</f>
        <v>#DIV/0!</v>
      </c>
      <c r="M50" s="428" t="e">
        <f>'Mapa Final'!AG50</f>
        <v>#DIV/0!</v>
      </c>
      <c r="N50" s="425">
        <f>'Mapa Final'!AH50</f>
        <v>0</v>
      </c>
      <c r="O50" s="420"/>
      <c r="P50" s="420"/>
      <c r="Q50" s="420"/>
      <c r="R50" s="420"/>
      <c r="S50" s="420"/>
      <c r="T50" s="420"/>
    </row>
    <row r="51" spans="1:20" hidden="1" x14ac:dyDescent="0.25">
      <c r="A51" s="432"/>
      <c r="B51" s="418"/>
      <c r="C51" s="435"/>
      <c r="D51" s="435"/>
      <c r="E51" s="438"/>
      <c r="F51" s="438"/>
      <c r="G51" s="438"/>
      <c r="H51" s="441"/>
      <c r="I51" s="444"/>
      <c r="J51" s="423"/>
      <c r="K51" s="426"/>
      <c r="L51" s="426"/>
      <c r="M51" s="429"/>
      <c r="N51" s="426"/>
      <c r="O51" s="301"/>
      <c r="P51" s="301"/>
      <c r="Q51" s="301"/>
      <c r="R51" s="301"/>
      <c r="S51" s="301"/>
      <c r="T51" s="301"/>
    </row>
    <row r="52" spans="1:20" hidden="1" x14ac:dyDescent="0.25">
      <c r="A52" s="432"/>
      <c r="B52" s="418"/>
      <c r="C52" s="435"/>
      <c r="D52" s="435"/>
      <c r="E52" s="438"/>
      <c r="F52" s="438"/>
      <c r="G52" s="438"/>
      <c r="H52" s="441"/>
      <c r="I52" s="444"/>
      <c r="J52" s="423"/>
      <c r="K52" s="426"/>
      <c r="L52" s="426"/>
      <c r="M52" s="429"/>
      <c r="N52" s="426"/>
      <c r="O52" s="301"/>
      <c r="P52" s="301"/>
      <c r="Q52" s="301"/>
      <c r="R52" s="301"/>
      <c r="S52" s="301"/>
      <c r="T52" s="301"/>
    </row>
    <row r="53" spans="1:20" hidden="1" x14ac:dyDescent="0.25">
      <c r="A53" s="432"/>
      <c r="B53" s="418"/>
      <c r="C53" s="435"/>
      <c r="D53" s="435"/>
      <c r="E53" s="438"/>
      <c r="F53" s="438"/>
      <c r="G53" s="438"/>
      <c r="H53" s="441"/>
      <c r="I53" s="444"/>
      <c r="J53" s="423"/>
      <c r="K53" s="426"/>
      <c r="L53" s="426"/>
      <c r="M53" s="429"/>
      <c r="N53" s="426"/>
      <c r="O53" s="301"/>
      <c r="P53" s="301"/>
      <c r="Q53" s="301"/>
      <c r="R53" s="301"/>
      <c r="S53" s="301"/>
      <c r="T53" s="301"/>
    </row>
    <row r="54" spans="1:20" ht="15.75" hidden="1" thickBot="1" x14ac:dyDescent="0.3">
      <c r="A54" s="433"/>
      <c r="B54" s="419"/>
      <c r="C54" s="436"/>
      <c r="D54" s="436"/>
      <c r="E54" s="439"/>
      <c r="F54" s="439"/>
      <c r="G54" s="439"/>
      <c r="H54" s="442"/>
      <c r="I54" s="445"/>
      <c r="J54" s="424"/>
      <c r="K54" s="427"/>
      <c r="L54" s="427"/>
      <c r="M54" s="430"/>
      <c r="N54" s="427"/>
      <c r="O54" s="421"/>
      <c r="P54" s="421"/>
      <c r="Q54" s="421"/>
      <c r="R54" s="421"/>
      <c r="S54" s="421"/>
      <c r="T54" s="421"/>
    </row>
    <row r="55" spans="1:20" hidden="1" x14ac:dyDescent="0.25">
      <c r="A55" s="431">
        <f>'Mapa Final'!A55</f>
        <v>0</v>
      </c>
      <c r="B55" s="417">
        <f>'Mapa Final'!B55</f>
        <v>0</v>
      </c>
      <c r="C55" s="434">
        <f>'Mapa Final'!C55</f>
        <v>0</v>
      </c>
      <c r="D55" s="434">
        <f>'Mapa Final'!D55</f>
        <v>0</v>
      </c>
      <c r="E55" s="437">
        <f>'Mapa Final'!E55</f>
        <v>0</v>
      </c>
      <c r="F55" s="437">
        <f>'Mapa Final'!F55</f>
        <v>0</v>
      </c>
      <c r="G55" s="437">
        <f>'Mapa Final'!G55</f>
        <v>0</v>
      </c>
      <c r="H55" s="440" t="str">
        <f>'Mapa Final'!I55</f>
        <v>Muy Baja</v>
      </c>
      <c r="I55" s="443" t="b">
        <f>'Mapa Final'!L55</f>
        <v>0</v>
      </c>
      <c r="J55" s="422" t="e">
        <f>'Mapa Final'!N55</f>
        <v>#N/A</v>
      </c>
      <c r="K55" s="425" t="e">
        <f>'Mapa Final'!AA55</f>
        <v>#DIV/0!</v>
      </c>
      <c r="L55" s="425" t="e">
        <f>'Mapa Final'!AE55</f>
        <v>#DIV/0!</v>
      </c>
      <c r="M55" s="428" t="e">
        <f>'Mapa Final'!AG55</f>
        <v>#DIV/0!</v>
      </c>
      <c r="N55" s="425">
        <f>'Mapa Final'!AH55</f>
        <v>0</v>
      </c>
      <c r="O55" s="420"/>
      <c r="P55" s="420"/>
      <c r="Q55" s="420"/>
      <c r="R55" s="420"/>
      <c r="S55" s="420"/>
      <c r="T55" s="420"/>
    </row>
    <row r="56" spans="1:20" hidden="1" x14ac:dyDescent="0.25">
      <c r="A56" s="432"/>
      <c r="B56" s="418"/>
      <c r="C56" s="435"/>
      <c r="D56" s="435"/>
      <c r="E56" s="438"/>
      <c r="F56" s="438"/>
      <c r="G56" s="438"/>
      <c r="H56" s="441"/>
      <c r="I56" s="444"/>
      <c r="J56" s="423"/>
      <c r="K56" s="426"/>
      <c r="L56" s="426"/>
      <c r="M56" s="429"/>
      <c r="N56" s="426"/>
      <c r="O56" s="301"/>
      <c r="P56" s="301"/>
      <c r="Q56" s="301"/>
      <c r="R56" s="301"/>
      <c r="S56" s="301"/>
      <c r="T56" s="301"/>
    </row>
    <row r="57" spans="1:20" hidden="1" x14ac:dyDescent="0.25">
      <c r="A57" s="432"/>
      <c r="B57" s="418"/>
      <c r="C57" s="435"/>
      <c r="D57" s="435"/>
      <c r="E57" s="438"/>
      <c r="F57" s="438"/>
      <c r="G57" s="438"/>
      <c r="H57" s="441"/>
      <c r="I57" s="444"/>
      <c r="J57" s="423"/>
      <c r="K57" s="426"/>
      <c r="L57" s="426"/>
      <c r="M57" s="429"/>
      <c r="N57" s="426"/>
      <c r="O57" s="301"/>
      <c r="P57" s="301"/>
      <c r="Q57" s="301"/>
      <c r="R57" s="301"/>
      <c r="S57" s="301"/>
      <c r="T57" s="301"/>
    </row>
    <row r="58" spans="1:20" hidden="1" x14ac:dyDescent="0.25">
      <c r="A58" s="432"/>
      <c r="B58" s="418"/>
      <c r="C58" s="435"/>
      <c r="D58" s="435"/>
      <c r="E58" s="438"/>
      <c r="F58" s="438"/>
      <c r="G58" s="438"/>
      <c r="H58" s="441"/>
      <c r="I58" s="444"/>
      <c r="J58" s="423"/>
      <c r="K58" s="426"/>
      <c r="L58" s="426"/>
      <c r="M58" s="429"/>
      <c r="N58" s="426"/>
      <c r="O58" s="301"/>
      <c r="P58" s="301"/>
      <c r="Q58" s="301"/>
      <c r="R58" s="301"/>
      <c r="S58" s="301"/>
      <c r="T58" s="301"/>
    </row>
    <row r="59" spans="1:20" ht="15.75" hidden="1" thickBot="1" x14ac:dyDescent="0.3">
      <c r="A59" s="433"/>
      <c r="B59" s="419"/>
      <c r="C59" s="436"/>
      <c r="D59" s="436"/>
      <c r="E59" s="439"/>
      <c r="F59" s="439"/>
      <c r="G59" s="439"/>
      <c r="H59" s="442"/>
      <c r="I59" s="445"/>
      <c r="J59" s="424"/>
      <c r="K59" s="427"/>
      <c r="L59" s="427"/>
      <c r="M59" s="430"/>
      <c r="N59" s="427"/>
      <c r="O59" s="421"/>
      <c r="P59" s="421"/>
      <c r="Q59" s="421"/>
      <c r="R59" s="421"/>
      <c r="S59" s="421"/>
      <c r="T59" s="421"/>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A7:B7 H7 H60:J1048576">
    <cfRule type="containsText" dxfId="2073" priority="666" operator="containsText" text="3- Bajo">
      <formula>NOT(ISERROR(SEARCH("3- Bajo",A7)))</formula>
    </cfRule>
    <cfRule type="containsText" dxfId="2072" priority="667" operator="containsText" text="4- Bajo">
      <formula>NOT(ISERROR(SEARCH("4- Bajo",A7)))</formula>
    </cfRule>
    <cfRule type="containsText" dxfId="2071" priority="668" operator="containsText" text="1- Bajo">
      <formula>NOT(ISERROR(SEARCH("1- Bajo",A7)))</formula>
    </cfRule>
  </conditionalFormatting>
  <conditionalFormatting sqref="A15:D15">
    <cfRule type="containsText" dxfId="2070" priority="563" operator="containsText" text="4- Bajo">
      <formula>NOT(ISERROR(SEARCH("4- Bajo",A15)))</formula>
    </cfRule>
    <cfRule type="containsText" dxfId="2069" priority="560" operator="containsText" text="6- Moderado">
      <formula>NOT(ISERROR(SEARCH("6- Moderado",A15)))</formula>
    </cfRule>
    <cfRule type="containsText" dxfId="2068" priority="561" operator="containsText" text="4- Moderado">
      <formula>NOT(ISERROR(SEARCH("4- Moderado",A15)))</formula>
    </cfRule>
    <cfRule type="containsText" dxfId="2067" priority="562" operator="containsText" text="3- Bajo">
      <formula>NOT(ISERROR(SEARCH("3- Bajo",A15)))</formula>
    </cfRule>
    <cfRule type="containsText" dxfId="2066" priority="564" operator="containsText" text="1- Bajo">
      <formula>NOT(ISERROR(SEARCH("1- Bajo",A15)))</formula>
    </cfRule>
    <cfRule type="containsText" dxfId="2065" priority="559" operator="containsText" text="3- Moderado">
      <formula>NOT(ISERROR(SEARCH("3- Moderado",A15)))</formula>
    </cfRule>
  </conditionalFormatting>
  <conditionalFormatting sqref="A20:G20">
    <cfRule type="containsText" dxfId="2064" priority="527" operator="containsText" text="3- Bajo">
      <formula>NOT(ISERROR(SEARCH("3- Bajo",A20)))</formula>
    </cfRule>
    <cfRule type="containsText" dxfId="2063" priority="526" operator="containsText" text="4- Moderado">
      <formula>NOT(ISERROR(SEARCH("4- Moderado",A20)))</formula>
    </cfRule>
    <cfRule type="containsText" dxfId="2062" priority="529" operator="containsText" text="1- Bajo">
      <formula>NOT(ISERROR(SEARCH("1- Bajo",A20)))</formula>
    </cfRule>
    <cfRule type="containsText" dxfId="2061" priority="525" operator="containsText" text="6- Moderado">
      <formula>NOT(ISERROR(SEARCH("6- Moderado",A20)))</formula>
    </cfRule>
    <cfRule type="containsText" dxfId="2060" priority="524" operator="containsText" text="3- Moderado">
      <formula>NOT(ISERROR(SEARCH("3- Moderado",A20)))</formula>
    </cfRule>
    <cfRule type="containsText" dxfId="2059" priority="528" operator="containsText" text="4- Bajo">
      <formula>NOT(ISERROR(SEARCH("4- Bajo",A20)))</formula>
    </cfRule>
  </conditionalFormatting>
  <conditionalFormatting sqref="A10:I10 E15:I15">
    <cfRule type="containsText" dxfId="2058" priority="622" operator="containsText" text="6- Moderado">
      <formula>NOT(ISERROR(SEARCH("6- Moderado",A10)))</formula>
    </cfRule>
    <cfRule type="containsText" dxfId="2057" priority="621" operator="containsText" text="3- Moderado">
      <formula>NOT(ISERROR(SEARCH("3- Moderado",A10)))</formula>
    </cfRule>
    <cfRule type="containsText" dxfId="2056" priority="626" operator="containsText" text="1- Bajo">
      <formula>NOT(ISERROR(SEARCH("1- Bajo",A10)))</formula>
    </cfRule>
    <cfRule type="containsText" dxfId="2055" priority="625" operator="containsText" text="4- Bajo">
      <formula>NOT(ISERROR(SEARCH("4- Bajo",A10)))</formula>
    </cfRule>
    <cfRule type="containsText" dxfId="2054" priority="624" operator="containsText" text="3- Bajo">
      <formula>NOT(ISERROR(SEARCH("3- Bajo",A10)))</formula>
    </cfRule>
    <cfRule type="containsText" dxfId="2053" priority="623" operator="containsText" text="4- Moderado">
      <formula>NOT(ISERROR(SEARCH("4- Moderado",A10)))</formula>
    </cfRule>
  </conditionalFormatting>
  <conditionalFormatting sqref="A25:I25">
    <cfRule type="containsText" dxfId="2052" priority="500" operator="containsText" text="3- Moderado">
      <formula>NOT(ISERROR(SEARCH("3- Moderado",A25)))</formula>
    </cfRule>
    <cfRule type="containsText" dxfId="2051" priority="502" operator="containsText" text="4- Moderado">
      <formula>NOT(ISERROR(SEARCH("4- Moderado",A25)))</formula>
    </cfRule>
    <cfRule type="containsText" dxfId="2050" priority="504" operator="containsText" text="4- Bajo">
      <formula>NOT(ISERROR(SEARCH("4- Bajo",A25)))</formula>
    </cfRule>
    <cfRule type="containsText" dxfId="2049" priority="501" operator="containsText" text="6- Moderado">
      <formula>NOT(ISERROR(SEARCH("6- Moderado",A25)))</formula>
    </cfRule>
    <cfRule type="containsText" dxfId="2048" priority="503" operator="containsText" text="3- Bajo">
      <formula>NOT(ISERROR(SEARCH("3- Bajo",A25)))</formula>
    </cfRule>
    <cfRule type="containsText" dxfId="2047" priority="505" operator="containsText" text="1- Bajo">
      <formula>NOT(ISERROR(SEARCH("1- Bajo",A25)))</formula>
    </cfRule>
  </conditionalFormatting>
  <conditionalFormatting sqref="A30:I30">
    <cfRule type="containsText" dxfId="2046" priority="433" operator="containsText" text="3- Moderado">
      <formula>NOT(ISERROR(SEARCH("3- Moderado",A30)))</formula>
    </cfRule>
    <cfRule type="containsText" dxfId="2045" priority="436" operator="containsText" text="3- Bajo">
      <formula>NOT(ISERROR(SEARCH("3- Bajo",A30)))</formula>
    </cfRule>
    <cfRule type="containsText" dxfId="2044" priority="437" operator="containsText" text="4- Bajo">
      <formula>NOT(ISERROR(SEARCH("4- Bajo",A30)))</formula>
    </cfRule>
    <cfRule type="containsText" dxfId="2043" priority="438" operator="containsText" text="1- Bajo">
      <formula>NOT(ISERROR(SEARCH("1- Bajo",A30)))</formula>
    </cfRule>
    <cfRule type="containsText" dxfId="2042" priority="435" operator="containsText" text="4- Moderado">
      <formula>NOT(ISERROR(SEARCH("4- Moderado",A30)))</formula>
    </cfRule>
    <cfRule type="containsText" dxfId="2041" priority="434" operator="containsText" text="6- Moderado">
      <formula>NOT(ISERROR(SEARCH("6- Moderado",A30)))</formula>
    </cfRule>
  </conditionalFormatting>
  <conditionalFormatting sqref="A35:I35">
    <cfRule type="containsText" dxfId="2040" priority="371" operator="containsText" text="1- Bajo">
      <formula>NOT(ISERROR(SEARCH("1- Bajo",A35)))</formula>
    </cfRule>
    <cfRule type="containsText" dxfId="2039" priority="370" operator="containsText" text="4- Bajo">
      <formula>NOT(ISERROR(SEARCH("4- Bajo",A35)))</formula>
    </cfRule>
    <cfRule type="containsText" dxfId="2038" priority="368" operator="containsText" text="4- Moderado">
      <formula>NOT(ISERROR(SEARCH("4- Moderado",A35)))</formula>
    </cfRule>
    <cfRule type="containsText" dxfId="2037" priority="367" operator="containsText" text="6- Moderado">
      <formula>NOT(ISERROR(SEARCH("6- Moderado",A35)))</formula>
    </cfRule>
    <cfRule type="containsText" dxfId="2036" priority="366" operator="containsText" text="3- Moderado">
      <formula>NOT(ISERROR(SEARCH("3- Moderado",A35)))</formula>
    </cfRule>
    <cfRule type="containsText" dxfId="2035" priority="369" operator="containsText" text="3- Bajo">
      <formula>NOT(ISERROR(SEARCH("3- Bajo",A35)))</formula>
    </cfRule>
  </conditionalFormatting>
  <conditionalFormatting sqref="A40:I40">
    <cfRule type="containsText" dxfId="2034" priority="302" operator="containsText" text="3- Bajo">
      <formula>NOT(ISERROR(SEARCH("3- Bajo",A40)))</formula>
    </cfRule>
    <cfRule type="containsText" dxfId="2033" priority="303" operator="containsText" text="4- Bajo">
      <formula>NOT(ISERROR(SEARCH("4- Bajo",A40)))</formula>
    </cfRule>
    <cfRule type="containsText" dxfId="2032" priority="304" operator="containsText" text="1- Bajo">
      <formula>NOT(ISERROR(SEARCH("1- Bajo",A40)))</formula>
    </cfRule>
    <cfRule type="containsText" dxfId="2031" priority="299" operator="containsText" text="3- Moderado">
      <formula>NOT(ISERROR(SEARCH("3- Moderado",A40)))</formula>
    </cfRule>
    <cfRule type="containsText" dxfId="2030" priority="300" operator="containsText" text="6- Moderado">
      <formula>NOT(ISERROR(SEARCH("6- Moderado",A40)))</formula>
    </cfRule>
    <cfRule type="containsText" dxfId="2029" priority="301" operator="containsText" text="4- Moderado">
      <formula>NOT(ISERROR(SEARCH("4- Moderado",A40)))</formula>
    </cfRule>
  </conditionalFormatting>
  <conditionalFormatting sqref="A45:I45">
    <cfRule type="containsText" dxfId="2028" priority="235" operator="containsText" text="3- Bajo">
      <formula>NOT(ISERROR(SEARCH("3- Bajo",A45)))</formula>
    </cfRule>
    <cfRule type="containsText" dxfId="2027" priority="234" operator="containsText" text="4- Moderado">
      <formula>NOT(ISERROR(SEARCH("4- Moderado",A45)))</formula>
    </cfRule>
    <cfRule type="containsText" dxfId="2026" priority="233" operator="containsText" text="6- Moderado">
      <formula>NOT(ISERROR(SEARCH("6- Moderado",A45)))</formula>
    </cfRule>
    <cfRule type="containsText" dxfId="2025" priority="232" operator="containsText" text="3- Moderado">
      <formula>NOT(ISERROR(SEARCH("3- Moderado",A45)))</formula>
    </cfRule>
    <cfRule type="containsText" dxfId="2024" priority="236" operator="containsText" text="4- Bajo">
      <formula>NOT(ISERROR(SEARCH("4- Bajo",A45)))</formula>
    </cfRule>
    <cfRule type="containsText" dxfId="2023" priority="237" operator="containsText" text="1- Bajo">
      <formula>NOT(ISERROR(SEARCH("1- Bajo",A45)))</formula>
    </cfRule>
  </conditionalFormatting>
  <conditionalFormatting sqref="A50:I50">
    <cfRule type="containsText" dxfId="2022" priority="166" operator="containsText" text="6- Moderado">
      <formula>NOT(ISERROR(SEARCH("6- Moderado",A50)))</formula>
    </cfRule>
    <cfRule type="containsText" dxfId="2021" priority="167" operator="containsText" text="4- Moderado">
      <formula>NOT(ISERROR(SEARCH("4- Moderado",A50)))</formula>
    </cfRule>
    <cfRule type="containsText" dxfId="2020" priority="169" operator="containsText" text="4- Bajo">
      <formula>NOT(ISERROR(SEARCH("4- Bajo",A50)))</formula>
    </cfRule>
    <cfRule type="containsText" dxfId="2019" priority="170" operator="containsText" text="1- Bajo">
      <formula>NOT(ISERROR(SEARCH("1- Bajo",A50)))</formula>
    </cfRule>
    <cfRule type="containsText" dxfId="2018" priority="168" operator="containsText" text="3- Bajo">
      <formula>NOT(ISERROR(SEARCH("3- Bajo",A50)))</formula>
    </cfRule>
    <cfRule type="containsText" dxfId="2017" priority="165" operator="containsText" text="3- Moderado">
      <formula>NOT(ISERROR(SEARCH("3- Moderado",A50)))</formula>
    </cfRule>
  </conditionalFormatting>
  <conditionalFormatting sqref="A55:I55">
    <cfRule type="containsText" dxfId="2016" priority="99" operator="containsText" text="6- Moderado">
      <formula>NOT(ISERROR(SEARCH("6- Moderado",A55)))</formula>
    </cfRule>
    <cfRule type="containsText" dxfId="2015" priority="102" operator="containsText" text="4- Bajo">
      <formula>NOT(ISERROR(SEARCH("4- Bajo",A55)))</formula>
    </cfRule>
    <cfRule type="containsText" dxfId="2014" priority="100" operator="containsText" text="4- Moderado">
      <formula>NOT(ISERROR(SEARCH("4- Moderado",A55)))</formula>
    </cfRule>
    <cfRule type="containsText" dxfId="2013" priority="98" operator="containsText" text="3- Moderado">
      <formula>NOT(ISERROR(SEARCH("3- Moderado",A55)))</formula>
    </cfRule>
    <cfRule type="containsText" dxfId="2012" priority="101" operator="containsText" text="3- Bajo">
      <formula>NOT(ISERROR(SEARCH("3- Bajo",A55)))</formula>
    </cfRule>
    <cfRule type="containsText" dxfId="2011" priority="103" operator="containsText" text="1- Bajo">
      <formula>NOT(ISERROR(SEARCH("1- Bajo",A55)))</formula>
    </cfRule>
  </conditionalFormatting>
  <conditionalFormatting sqref="D8:J8">
    <cfRule type="containsText" dxfId="2010" priority="657" operator="containsText" text="6- Moderado">
      <formula>NOT(ISERROR(SEARCH("6- Moderado",D8)))</formula>
    </cfRule>
    <cfRule type="containsText" dxfId="2009" priority="658" operator="containsText" text="4- Moderado">
      <formula>NOT(ISERROR(SEARCH("4- Moderado",D8)))</formula>
    </cfRule>
    <cfRule type="containsText" dxfId="2008" priority="662" operator="containsText" text="1- Bajo">
      <formula>NOT(ISERROR(SEARCH("1- Bajo",D8)))</formula>
    </cfRule>
    <cfRule type="containsText" dxfId="2007" priority="659" operator="containsText" text="3- Bajo">
      <formula>NOT(ISERROR(SEARCH("3- Bajo",D8)))</formula>
    </cfRule>
    <cfRule type="containsText" dxfId="2006" priority="660" operator="containsText" text="4- Bajo">
      <formula>NOT(ISERROR(SEARCH("4- Bajo",D8)))</formula>
    </cfRule>
    <cfRule type="containsText" dxfId="2005" priority="656" operator="containsText" text="3- Moderado">
      <formula>NOT(ISERROR(SEARCH("3- Moderado",D8)))</formula>
    </cfRule>
  </conditionalFormatting>
  <conditionalFormatting sqref="H10:H24">
    <cfRule type="containsText" dxfId="2004" priority="584" operator="containsText" text="Alta">
      <formula>NOT(ISERROR(SEARCH("Alta",H10)))</formula>
    </cfRule>
    <cfRule type="containsText" dxfId="2003" priority="582" operator="containsText" text="Baja">
      <formula>NOT(ISERROR(SEARCH("Baja",H10)))</formula>
    </cfRule>
    <cfRule type="containsText" dxfId="2002" priority="576" operator="containsText" text="Muy Alta">
      <formula>NOT(ISERROR(SEARCH("Muy Alta",H10)))</formula>
    </cfRule>
    <cfRule type="containsText" dxfId="2001" priority="575" operator="containsText" text="Alta">
      <formula>NOT(ISERROR(SEARCH("Alta",H10)))</formula>
    </cfRule>
    <cfRule type="containsText" dxfId="2000" priority="581" operator="containsText" text="Muy Baja">
      <formula>NOT(ISERROR(SEARCH("Muy Baja",H10)))</formula>
    </cfRule>
    <cfRule type="containsText" dxfId="1999" priority="583" operator="containsText" text="Media">
      <formula>NOT(ISERROR(SEARCH("Media",H10)))</formula>
    </cfRule>
    <cfRule type="containsText" dxfId="1998" priority="586" operator="containsText" text="Muy Alta">
      <formula>NOT(ISERROR(SEARCH("Muy Alta",H10)))</formula>
    </cfRule>
  </conditionalFormatting>
  <conditionalFormatting sqref="H10:H29">
    <cfRule type="containsText" dxfId="1997" priority="483" operator="containsText" text="Muy Alta">
      <formula>NOT(ISERROR(SEARCH("Muy Alta",H10)))</formula>
    </cfRule>
  </conditionalFormatting>
  <conditionalFormatting sqref="H25:H29">
    <cfRule type="containsText" dxfId="1996" priority="479" operator="containsText" text="Baja">
      <formula>NOT(ISERROR(SEARCH("Baja",H25)))</formula>
    </cfRule>
    <cfRule type="containsText" dxfId="1995" priority="478" operator="containsText" text="Muy Baja">
      <formula>NOT(ISERROR(SEARCH("Muy Baja",H25)))</formula>
    </cfRule>
    <cfRule type="containsText" dxfId="1994" priority="472" operator="containsText" text="Alta">
      <formula>NOT(ISERROR(SEARCH("Alta",H25)))</formula>
    </cfRule>
    <cfRule type="containsText" dxfId="1993" priority="481" operator="containsText" text="Alta">
      <formula>NOT(ISERROR(SEARCH("Alta",H25)))</formula>
    </cfRule>
    <cfRule type="containsText" dxfId="1992" priority="480" operator="containsText" text="Media">
      <formula>NOT(ISERROR(SEARCH("Media",H25)))</formula>
    </cfRule>
    <cfRule type="containsText" dxfId="1991" priority="473" operator="containsText" text="Muy Alta">
      <formula>NOT(ISERROR(SEARCH("Muy Alta",H25)))</formula>
    </cfRule>
  </conditionalFormatting>
  <conditionalFormatting sqref="H25:H34">
    <cfRule type="containsText" dxfId="1990" priority="416" operator="containsText" text="Muy Alta">
      <formula>NOT(ISERROR(SEARCH("Muy Alta",H25)))</formula>
    </cfRule>
  </conditionalFormatting>
  <conditionalFormatting sqref="H30:H34">
    <cfRule type="containsText" dxfId="1989" priority="405" operator="containsText" text="Alta">
      <formula>NOT(ISERROR(SEARCH("Alta",H30)))</formula>
    </cfRule>
    <cfRule type="containsText" dxfId="1988" priority="411" operator="containsText" text="Muy Baja">
      <formula>NOT(ISERROR(SEARCH("Muy Baja",H30)))</formula>
    </cfRule>
    <cfRule type="containsText" dxfId="1987" priority="406" operator="containsText" text="Muy Alta">
      <formula>NOT(ISERROR(SEARCH("Muy Alta",H30)))</formula>
    </cfRule>
    <cfRule type="containsText" dxfId="1986" priority="412" operator="containsText" text="Baja">
      <formula>NOT(ISERROR(SEARCH("Baja",H30)))</formula>
    </cfRule>
    <cfRule type="containsText" dxfId="1985" priority="413" operator="containsText" text="Media">
      <formula>NOT(ISERROR(SEARCH("Media",H30)))</formula>
    </cfRule>
    <cfRule type="containsText" dxfId="1984" priority="414" operator="containsText" text="Alta">
      <formula>NOT(ISERROR(SEARCH("Alta",H30)))</formula>
    </cfRule>
  </conditionalFormatting>
  <conditionalFormatting sqref="H30:H39">
    <cfRule type="containsText" dxfId="1983" priority="349" operator="containsText" text="Muy Alta">
      <formula>NOT(ISERROR(SEARCH("Muy Alta",H30)))</formula>
    </cfRule>
  </conditionalFormatting>
  <conditionalFormatting sqref="H35:H39">
    <cfRule type="containsText" dxfId="1982" priority="346" operator="containsText" text="Media">
      <formula>NOT(ISERROR(SEARCH("Media",H35)))</formula>
    </cfRule>
    <cfRule type="containsText" dxfId="1981" priority="338" operator="containsText" text="Alta">
      <formula>NOT(ISERROR(SEARCH("Alta",H35)))</formula>
    </cfRule>
    <cfRule type="containsText" dxfId="1980" priority="347" operator="containsText" text="Alta">
      <formula>NOT(ISERROR(SEARCH("Alta",H35)))</formula>
    </cfRule>
    <cfRule type="containsText" dxfId="1979" priority="345" operator="containsText" text="Baja">
      <formula>NOT(ISERROR(SEARCH("Baja",H35)))</formula>
    </cfRule>
    <cfRule type="containsText" dxfId="1978" priority="344" operator="containsText" text="Muy Baja">
      <formula>NOT(ISERROR(SEARCH("Muy Baja",H35)))</formula>
    </cfRule>
    <cfRule type="containsText" dxfId="1977" priority="339" operator="containsText" text="Muy Alta">
      <formula>NOT(ISERROR(SEARCH("Muy Alta",H35)))</formula>
    </cfRule>
  </conditionalFormatting>
  <conditionalFormatting sqref="H35:H44">
    <cfRule type="containsText" dxfId="1976" priority="282" operator="containsText" text="Muy Alta">
      <formula>NOT(ISERROR(SEARCH("Muy Alta",H35)))</formula>
    </cfRule>
  </conditionalFormatting>
  <conditionalFormatting sqref="H40:H44">
    <cfRule type="containsText" dxfId="1975" priority="280" operator="containsText" text="Alta">
      <formula>NOT(ISERROR(SEARCH("Alta",H40)))</formula>
    </cfRule>
    <cfRule type="containsText" dxfId="1974" priority="279" operator="containsText" text="Media">
      <formula>NOT(ISERROR(SEARCH("Media",H40)))</formula>
    </cfRule>
    <cfRule type="containsText" dxfId="1973" priority="278" operator="containsText" text="Baja">
      <formula>NOT(ISERROR(SEARCH("Baja",H40)))</formula>
    </cfRule>
    <cfRule type="containsText" dxfId="1972" priority="277" operator="containsText" text="Muy Baja">
      <formula>NOT(ISERROR(SEARCH("Muy Baja",H40)))</formula>
    </cfRule>
    <cfRule type="containsText" dxfId="1971" priority="272" operator="containsText" text="Muy Alta">
      <formula>NOT(ISERROR(SEARCH("Muy Alta",H40)))</formula>
    </cfRule>
    <cfRule type="containsText" dxfId="1970" priority="271" operator="containsText" text="Alta">
      <formula>NOT(ISERROR(SEARCH("Alta",H40)))</formula>
    </cfRule>
  </conditionalFormatting>
  <conditionalFormatting sqref="H40:H49">
    <cfRule type="containsText" dxfId="1969" priority="215" operator="containsText" text="Muy Alta">
      <formula>NOT(ISERROR(SEARCH("Muy Alta",H40)))</formula>
    </cfRule>
  </conditionalFormatting>
  <conditionalFormatting sqref="H45:H49">
    <cfRule type="containsText" dxfId="1968" priority="212" operator="containsText" text="Media">
      <formula>NOT(ISERROR(SEARCH("Media",H45)))</formula>
    </cfRule>
    <cfRule type="containsText" dxfId="1967" priority="211" operator="containsText" text="Baja">
      <formula>NOT(ISERROR(SEARCH("Baja",H45)))</formula>
    </cfRule>
    <cfRule type="containsText" dxfId="1966" priority="205" operator="containsText" text="Muy Alta">
      <formula>NOT(ISERROR(SEARCH("Muy Alta",H45)))</formula>
    </cfRule>
    <cfRule type="containsText" dxfId="1965" priority="210" operator="containsText" text="Muy Baja">
      <formula>NOT(ISERROR(SEARCH("Muy Baja",H45)))</formula>
    </cfRule>
    <cfRule type="containsText" dxfId="1964" priority="204" operator="containsText" text="Alta">
      <formula>NOT(ISERROR(SEARCH("Alta",H45)))</formula>
    </cfRule>
    <cfRule type="containsText" dxfId="1963" priority="213" operator="containsText" text="Alta">
      <formula>NOT(ISERROR(SEARCH("Alta",H45)))</formula>
    </cfRule>
  </conditionalFormatting>
  <conditionalFormatting sqref="H45:H54">
    <cfRule type="containsText" dxfId="1962" priority="148" operator="containsText" text="Muy Alta">
      <formula>NOT(ISERROR(SEARCH("Muy Alta",H45)))</formula>
    </cfRule>
  </conditionalFormatting>
  <conditionalFormatting sqref="H50:H54">
    <cfRule type="containsText" dxfId="1961" priority="146" operator="containsText" text="Alta">
      <formula>NOT(ISERROR(SEARCH("Alta",H50)))</formula>
    </cfRule>
    <cfRule type="containsText" dxfId="1960" priority="144" operator="containsText" text="Baja">
      <formula>NOT(ISERROR(SEARCH("Baja",H50)))</formula>
    </cfRule>
    <cfRule type="containsText" dxfId="1959" priority="143" operator="containsText" text="Muy Baja">
      <formula>NOT(ISERROR(SEARCH("Muy Baja",H50)))</formula>
    </cfRule>
    <cfRule type="containsText" dxfId="1958" priority="137" operator="containsText" text="Alta">
      <formula>NOT(ISERROR(SEARCH("Alta",H50)))</formula>
    </cfRule>
    <cfRule type="containsText" dxfId="1957" priority="138" operator="containsText" text="Muy Alta">
      <formula>NOT(ISERROR(SEARCH("Muy Alta",H50)))</formula>
    </cfRule>
    <cfRule type="containsText" dxfId="1956" priority="145" operator="containsText" text="Media">
      <formula>NOT(ISERROR(SEARCH("Media",H50)))</formula>
    </cfRule>
  </conditionalFormatting>
  <conditionalFormatting sqref="H50:H59">
    <cfRule type="containsText" dxfId="1955" priority="81" operator="containsText" text="Muy Alta">
      <formula>NOT(ISERROR(SEARCH("Muy Alta",H50)))</formula>
    </cfRule>
  </conditionalFormatting>
  <conditionalFormatting sqref="H55:H59">
    <cfRule type="containsText" dxfId="1954" priority="79" operator="containsText" text="Alta">
      <formula>NOT(ISERROR(SEARCH("Alta",H55)))</formula>
    </cfRule>
    <cfRule type="containsText" dxfId="1953" priority="78" operator="containsText" text="Media">
      <formula>NOT(ISERROR(SEARCH("Media",H55)))</formula>
    </cfRule>
    <cfRule type="containsText" dxfId="1952" priority="76" operator="containsText" text="Muy Baja">
      <formula>NOT(ISERROR(SEARCH("Muy Baja",H55)))</formula>
    </cfRule>
    <cfRule type="containsText" dxfId="1951" priority="71" operator="containsText" text="Muy Alta">
      <formula>NOT(ISERROR(SEARCH("Muy Alta",H55)))</formula>
    </cfRule>
    <cfRule type="containsText" dxfId="1950" priority="70" operator="containsText" text="Alta">
      <formula>NOT(ISERROR(SEARCH("Alta",H55)))</formula>
    </cfRule>
    <cfRule type="containsText" dxfId="1949" priority="77" operator="containsText" text="Baja">
      <formula>NOT(ISERROR(SEARCH("Baja",H55)))</formula>
    </cfRule>
    <cfRule type="containsText" dxfId="1948" priority="69" operator="containsText" text="Muy Alta">
      <formula>NOT(ISERROR(SEARCH("Muy Alta",H55)))</formula>
    </cfRule>
  </conditionalFormatting>
  <conditionalFormatting sqref="H20:I20">
    <cfRule type="containsText" dxfId="1947" priority="636" operator="containsText" text="3- Bajo">
      <formula>NOT(ISERROR(SEARCH("3- Bajo",H20)))</formula>
    </cfRule>
    <cfRule type="containsText" dxfId="1946" priority="637" operator="containsText" text="4- Bajo">
      <formula>NOT(ISERROR(SEARCH("4- Bajo",H20)))</formula>
    </cfRule>
    <cfRule type="containsText" dxfId="1945" priority="638" operator="containsText" text="1- Bajo">
      <formula>NOT(ISERROR(SEARCH("1- Bajo",H20)))</formula>
    </cfRule>
    <cfRule type="containsText" dxfId="1944" priority="635" operator="containsText" text="4- Moderado">
      <formula>NOT(ISERROR(SEARCH("4- Moderado",H20)))</formula>
    </cfRule>
    <cfRule type="containsText" dxfId="1943" priority="634" operator="containsText" text="6- Moderado">
      <formula>NOT(ISERROR(SEARCH("6- Moderado",H20)))</formula>
    </cfRule>
    <cfRule type="containsText" dxfId="1942" priority="633" operator="containsText" text="3- Moderado">
      <formula>NOT(ISERROR(SEARCH("3- Moderado",H20)))</formula>
    </cfRule>
  </conditionalFormatting>
  <conditionalFormatting sqref="H60:J1048576 A7:B7 H7">
    <cfRule type="containsText" dxfId="1941" priority="665" operator="containsText" text="4- Moderado">
      <formula>NOT(ISERROR(SEARCH("4- Moderado",A7)))</formula>
    </cfRule>
    <cfRule type="containsText" dxfId="1940" priority="664" operator="containsText" text="6- Moderado">
      <formula>NOT(ISERROR(SEARCH("6- Moderado",A7)))</formula>
    </cfRule>
    <cfRule type="containsText" dxfId="1939" priority="663" operator="containsText" text="3- Moderado">
      <formula>NOT(ISERROR(SEARCH("3- Moderado",A7)))</formula>
    </cfRule>
  </conditionalFormatting>
  <conditionalFormatting sqref="I10:I59">
    <cfRule type="containsText" dxfId="1938" priority="74" operator="containsText" text="Menor">
      <formula>NOT(ISERROR(SEARCH("Menor",I10)))</formula>
    </cfRule>
    <cfRule type="containsText" dxfId="1937" priority="75" operator="containsText" text="Leve">
      <formula>NOT(ISERROR(SEARCH("Leve",I10)))</formula>
    </cfRule>
    <cfRule type="containsText" dxfId="1936" priority="72" operator="containsText" text="Catastrófico">
      <formula>NOT(ISERROR(SEARCH("Catastrófico",I10)))</formula>
    </cfRule>
    <cfRule type="containsText" dxfId="1935" priority="73" operator="containsText" text="Mayor">
      <formula>NOT(ISERROR(SEARCH("Mayor",I10)))</formula>
    </cfRule>
  </conditionalFormatting>
  <conditionalFormatting sqref="I55:I59">
    <cfRule type="containsText" dxfId="1934" priority="80" operator="containsText" text="Moderado">
      <formula>NOT(ISERROR(SEARCH("Moderado",I55)))</formula>
    </cfRule>
  </conditionalFormatting>
  <conditionalFormatting sqref="I10:J54">
    <cfRule type="containsText" dxfId="1933" priority="132" operator="containsText" text="Moderado">
      <formula>NOT(ISERROR(SEARCH("Moderado",I10)))</formula>
    </cfRule>
  </conditionalFormatting>
  <conditionalFormatting sqref="J8 J60:J1048576">
    <cfRule type="containsText" dxfId="1932" priority="654" operator="containsText" text="5- Alto">
      <formula>NOT(ISERROR(SEARCH("5- Alto",J8)))</formula>
    </cfRule>
    <cfRule type="containsText" dxfId="1931" priority="655" operator="containsText" text="4- Alto">
      <formula>NOT(ISERROR(SEARCH("4- Alto",J8)))</formula>
    </cfRule>
    <cfRule type="containsText" dxfId="1930" priority="661" operator="containsText" text="2- Bajo">
      <formula>NOT(ISERROR(SEARCH("2- Bajo",J8)))</formula>
    </cfRule>
    <cfRule type="containsText" dxfId="1929" priority="653" operator="containsText" text="8- Alto">
      <formula>NOT(ISERROR(SEARCH("8- Alto",J8)))</formula>
    </cfRule>
    <cfRule type="containsText" dxfId="1928" priority="650" operator="containsText" text="12- Alto">
      <formula>NOT(ISERROR(SEARCH("12- Alto",J8)))</formula>
    </cfRule>
    <cfRule type="containsText" dxfId="1927" priority="649" operator="containsText" text="5- Extremo">
      <formula>NOT(ISERROR(SEARCH("5- Extremo",J8)))</formula>
    </cfRule>
    <cfRule type="containsText" dxfId="1926" priority="648" operator="containsText" text="10- Extremo">
      <formula>NOT(ISERROR(SEARCH("10- Extremo",J8)))</formula>
    </cfRule>
    <cfRule type="containsText" dxfId="1925" priority="647" operator="containsText" text="15- Extremo">
      <formula>NOT(ISERROR(SEARCH("15- Extremo",J8)))</formula>
    </cfRule>
    <cfRule type="containsText" dxfId="1924" priority="645" operator="containsText" text="25- Extremo">
      <formula>NOT(ISERROR(SEARCH("25- Extremo",J8)))</formula>
    </cfRule>
    <cfRule type="containsText" dxfId="1923" priority="646" operator="containsText" text="20- Extremo">
      <formula>NOT(ISERROR(SEARCH("20- Extremo",J8)))</formula>
    </cfRule>
    <cfRule type="containsText" dxfId="1922" priority="651" operator="containsText" text="10- Alto">
      <formula>NOT(ISERROR(SEARCH("10- Alto",J8)))</formula>
    </cfRule>
    <cfRule type="containsText" dxfId="1921" priority="652" operator="containsText" text="9- Alto">
      <formula>NOT(ISERROR(SEARCH("9- Alto",J8)))</formula>
    </cfRule>
  </conditionalFormatting>
  <conditionalFormatting sqref="J10:J24">
    <cfRule type="colorScale" priority="602">
      <colorScale>
        <cfvo type="min"/>
        <cfvo type="max"/>
        <color rgb="FFFF7128"/>
        <color rgb="FFFFEF9C"/>
      </colorScale>
    </cfRule>
  </conditionalFormatting>
  <conditionalFormatting sqref="J10:J54">
    <cfRule type="containsText" dxfId="1920" priority="163" operator="containsText" text="Extremo">
      <formula>NOT(ISERROR(SEARCH("Extremo",J10)))</formula>
    </cfRule>
    <cfRule type="containsText" dxfId="1919" priority="162" operator="containsText" text="Alto">
      <formula>NOT(ISERROR(SEARCH("Alto",J10)))</formula>
    </cfRule>
    <cfRule type="containsText" dxfId="1918" priority="161" operator="containsText" text="Moderado">
      <formula>NOT(ISERROR(SEARCH("Moderado",J10)))</formula>
    </cfRule>
    <cfRule type="containsText" dxfId="1917" priority="160" operator="containsText" text="Bajo">
      <formula>NOT(ISERROR(SEARCH("Bajo",J10)))</formula>
    </cfRule>
  </conditionalFormatting>
  <conditionalFormatting sqref="J10:J59">
    <cfRule type="containsText" dxfId="1916" priority="63" operator="containsText" text="Bajo">
      <formula>NOT(ISERROR(SEARCH("Bajo",J10)))</formula>
    </cfRule>
    <cfRule type="containsText" dxfId="1915" priority="64" operator="containsText" text="Extremo">
      <formula>NOT(ISERROR(SEARCH("Extremo",J10)))</formula>
    </cfRule>
  </conditionalFormatting>
  <conditionalFormatting sqref="J25:J29">
    <cfRule type="colorScale" priority="499">
      <colorScale>
        <cfvo type="min"/>
        <cfvo type="max"/>
        <color rgb="FFFF7128"/>
        <color rgb="FFFFEF9C"/>
      </colorScale>
    </cfRule>
  </conditionalFormatting>
  <conditionalFormatting sqref="J30:J34">
    <cfRule type="colorScale" priority="432">
      <colorScale>
        <cfvo type="min"/>
        <cfvo type="max"/>
        <color rgb="FFFF7128"/>
        <color rgb="FFFFEF9C"/>
      </colorScale>
    </cfRule>
  </conditionalFormatting>
  <conditionalFormatting sqref="J35:J39">
    <cfRule type="colorScale" priority="365">
      <colorScale>
        <cfvo type="min"/>
        <cfvo type="max"/>
        <color rgb="FFFF7128"/>
        <color rgb="FFFFEF9C"/>
      </colorScale>
    </cfRule>
  </conditionalFormatting>
  <conditionalFormatting sqref="J40:J44">
    <cfRule type="colorScale" priority="298">
      <colorScale>
        <cfvo type="min"/>
        <cfvo type="max"/>
        <color rgb="FFFF7128"/>
        <color rgb="FFFFEF9C"/>
      </colorScale>
    </cfRule>
  </conditionalFormatting>
  <conditionalFormatting sqref="J45:J49">
    <cfRule type="colorScale" priority="231">
      <colorScale>
        <cfvo type="min"/>
        <cfvo type="max"/>
        <color rgb="FFFF7128"/>
        <color rgb="FFFFEF9C"/>
      </colorScale>
    </cfRule>
  </conditionalFormatting>
  <conditionalFormatting sqref="J50:J54">
    <cfRule type="colorScale" priority="164">
      <colorScale>
        <cfvo type="min"/>
        <cfvo type="max"/>
        <color rgb="FFFF7128"/>
        <color rgb="FFFFEF9C"/>
      </colorScale>
    </cfRule>
  </conditionalFormatting>
  <conditionalFormatting sqref="J55:J59">
    <cfRule type="colorScale" priority="97">
      <colorScale>
        <cfvo type="min"/>
        <cfvo type="max"/>
        <color rgb="FFFF7128"/>
        <color rgb="FFFFEF9C"/>
      </colorScale>
    </cfRule>
    <cfRule type="containsText" dxfId="1914" priority="95" operator="containsText" text="Alto">
      <formula>NOT(ISERROR(SEARCH("Alto",J55)))</formula>
    </cfRule>
    <cfRule type="containsText" dxfId="1913" priority="94" operator="containsText" text="Moderado">
      <formula>NOT(ISERROR(SEARCH("Moderado",J55)))</formula>
    </cfRule>
    <cfRule type="containsText" dxfId="1912" priority="93" operator="containsText" text="Bajo">
      <formula>NOT(ISERROR(SEARCH("Bajo",J55)))</formula>
    </cfRule>
    <cfRule type="containsText" dxfId="1911" priority="96" operator="containsText" text="Extremo">
      <formula>NOT(ISERROR(SEARCH("Extremo",J55)))</formula>
    </cfRule>
    <cfRule type="containsText" dxfId="1910" priority="65" operator="containsText" text="Moderado">
      <formula>NOT(ISERROR(SEARCH("Moderado",J55)))</formula>
    </cfRule>
  </conditionalFormatting>
  <conditionalFormatting sqref="K10:K59">
    <cfRule type="containsText" dxfId="1909" priority="67" operator="containsText" text="Media">
      <formula>NOT(ISERROR(SEARCH("Media",K10)))</formula>
    </cfRule>
    <cfRule type="containsText" dxfId="1908" priority="59" operator="containsText" text="Muy Alta">
      <formula>NOT(ISERROR(SEARCH("Muy Alta",K10)))</formula>
    </cfRule>
    <cfRule type="containsText" dxfId="1907" priority="60" operator="containsText" text="Alta">
      <formula>NOT(ISERROR(SEARCH("Alta",K10)))</formula>
    </cfRule>
    <cfRule type="containsText" dxfId="1906" priority="61" operator="containsText" text="Baja">
      <formula>NOT(ISERROR(SEARCH("Baja",K10)))</formula>
    </cfRule>
    <cfRule type="containsText" dxfId="1905" priority="62" operator="containsText" text="Muy Baja">
      <formula>NOT(ISERROR(SEARCH("Muy Baja",K10)))</formula>
    </cfRule>
  </conditionalFormatting>
  <conditionalFormatting sqref="K10:L10 K15:L15 K20:L20">
    <cfRule type="containsText" dxfId="1904" priority="640" operator="containsText" text="6- Moderado">
      <formula>NOT(ISERROR(SEARCH("6- Moderado",K10)))</formula>
    </cfRule>
    <cfRule type="containsText" dxfId="1903" priority="639" operator="containsText" text="3- Moderado">
      <formula>NOT(ISERROR(SEARCH("3- Moderado",K10)))</formula>
    </cfRule>
    <cfRule type="containsText" dxfId="1902" priority="644" operator="containsText" text="1- Bajo">
      <formula>NOT(ISERROR(SEARCH("1- Bajo",K10)))</formula>
    </cfRule>
    <cfRule type="containsText" dxfId="1901" priority="642" operator="containsText" text="3- Bajo">
      <formula>NOT(ISERROR(SEARCH("3- Bajo",K10)))</formula>
    </cfRule>
    <cfRule type="containsText" dxfId="1900" priority="643" operator="containsText" text="4- Bajo">
      <formula>NOT(ISERROR(SEARCH("4- Bajo",K10)))</formula>
    </cfRule>
    <cfRule type="containsText" dxfId="1899" priority="641" operator="containsText" text="4- Moderado">
      <formula>NOT(ISERROR(SEARCH("4- Moderado",K10)))</formula>
    </cfRule>
  </conditionalFormatting>
  <conditionalFormatting sqref="K25:L25">
    <cfRule type="containsText" dxfId="1898" priority="520" operator="containsText" text="4- Moderado">
      <formula>NOT(ISERROR(SEARCH("4- Moderado",K25)))</formula>
    </cfRule>
    <cfRule type="containsText" dxfId="1897" priority="519" operator="containsText" text="6- Moderado">
      <formula>NOT(ISERROR(SEARCH("6- Moderado",K25)))</formula>
    </cfRule>
    <cfRule type="containsText" dxfId="1896" priority="518" operator="containsText" text="3- Moderado">
      <formula>NOT(ISERROR(SEARCH("3- Moderado",K25)))</formula>
    </cfRule>
    <cfRule type="containsText" dxfId="1895" priority="523" operator="containsText" text="1- Bajo">
      <formula>NOT(ISERROR(SEARCH("1- Bajo",K25)))</formula>
    </cfRule>
    <cfRule type="containsText" dxfId="1894" priority="522" operator="containsText" text="4- Bajo">
      <formula>NOT(ISERROR(SEARCH("4- Bajo",K25)))</formula>
    </cfRule>
    <cfRule type="containsText" dxfId="1893" priority="521" operator="containsText" text="3- Bajo">
      <formula>NOT(ISERROR(SEARCH("3- Bajo",K25)))</formula>
    </cfRule>
  </conditionalFormatting>
  <conditionalFormatting sqref="K30:L30">
    <cfRule type="containsText" dxfId="1892" priority="455" operator="containsText" text="4- Bajo">
      <formula>NOT(ISERROR(SEARCH("4- Bajo",K30)))</formula>
    </cfRule>
    <cfRule type="containsText" dxfId="1891" priority="456" operator="containsText" text="1- Bajo">
      <formula>NOT(ISERROR(SEARCH("1- Bajo",K30)))</formula>
    </cfRule>
    <cfRule type="containsText" dxfId="1890" priority="451" operator="containsText" text="3- Moderado">
      <formula>NOT(ISERROR(SEARCH("3- Moderado",K30)))</formula>
    </cfRule>
    <cfRule type="containsText" dxfId="1889" priority="452" operator="containsText" text="6- Moderado">
      <formula>NOT(ISERROR(SEARCH("6- Moderado",K30)))</formula>
    </cfRule>
    <cfRule type="containsText" dxfId="1888" priority="453" operator="containsText" text="4- Moderado">
      <formula>NOT(ISERROR(SEARCH("4- Moderado",K30)))</formula>
    </cfRule>
    <cfRule type="containsText" dxfId="1887" priority="454" operator="containsText" text="3- Bajo">
      <formula>NOT(ISERROR(SEARCH("3- Bajo",K30)))</formula>
    </cfRule>
  </conditionalFormatting>
  <conditionalFormatting sqref="K35:L35">
    <cfRule type="containsText" dxfId="1886" priority="389" operator="containsText" text="1- Bajo">
      <formula>NOT(ISERROR(SEARCH("1- Bajo",K35)))</formula>
    </cfRule>
    <cfRule type="containsText" dxfId="1885" priority="388" operator="containsText" text="4- Bajo">
      <formula>NOT(ISERROR(SEARCH("4- Bajo",K35)))</formula>
    </cfRule>
    <cfRule type="containsText" dxfId="1884" priority="384" operator="containsText" text="3- Moderado">
      <formula>NOT(ISERROR(SEARCH("3- Moderado",K35)))</formula>
    </cfRule>
    <cfRule type="containsText" dxfId="1883" priority="387" operator="containsText" text="3- Bajo">
      <formula>NOT(ISERROR(SEARCH("3- Bajo",K35)))</formula>
    </cfRule>
    <cfRule type="containsText" dxfId="1882" priority="386" operator="containsText" text="4- Moderado">
      <formula>NOT(ISERROR(SEARCH("4- Moderado",K35)))</formula>
    </cfRule>
    <cfRule type="containsText" dxfId="1881" priority="385" operator="containsText" text="6- Moderado">
      <formula>NOT(ISERROR(SEARCH("6- Moderado",K35)))</formula>
    </cfRule>
  </conditionalFormatting>
  <conditionalFormatting sqref="K40:L40">
    <cfRule type="containsText" dxfId="1880" priority="322" operator="containsText" text="1- Bajo">
      <formula>NOT(ISERROR(SEARCH("1- Bajo",K40)))</formula>
    </cfRule>
    <cfRule type="containsText" dxfId="1879" priority="321" operator="containsText" text="4- Bajo">
      <formula>NOT(ISERROR(SEARCH("4- Bajo",K40)))</formula>
    </cfRule>
    <cfRule type="containsText" dxfId="1878" priority="320" operator="containsText" text="3- Bajo">
      <formula>NOT(ISERROR(SEARCH("3- Bajo",K40)))</formula>
    </cfRule>
    <cfRule type="containsText" dxfId="1877" priority="319" operator="containsText" text="4- Moderado">
      <formula>NOT(ISERROR(SEARCH("4- Moderado",K40)))</formula>
    </cfRule>
    <cfRule type="containsText" dxfId="1876" priority="318" operator="containsText" text="6- Moderado">
      <formula>NOT(ISERROR(SEARCH("6- Moderado",K40)))</formula>
    </cfRule>
    <cfRule type="containsText" dxfId="1875" priority="317" operator="containsText" text="3- Moderado">
      <formula>NOT(ISERROR(SEARCH("3- Moderado",K40)))</formula>
    </cfRule>
  </conditionalFormatting>
  <conditionalFormatting sqref="K45:L45">
    <cfRule type="containsText" dxfId="1874" priority="254" operator="containsText" text="4- Bajo">
      <formula>NOT(ISERROR(SEARCH("4- Bajo",K45)))</formula>
    </cfRule>
    <cfRule type="containsText" dxfId="1873" priority="250" operator="containsText" text="3- Moderado">
      <formula>NOT(ISERROR(SEARCH("3- Moderado",K45)))</formula>
    </cfRule>
    <cfRule type="containsText" dxfId="1872" priority="251" operator="containsText" text="6- Moderado">
      <formula>NOT(ISERROR(SEARCH("6- Moderado",K45)))</formula>
    </cfRule>
    <cfRule type="containsText" dxfId="1871" priority="252" operator="containsText" text="4- Moderado">
      <formula>NOT(ISERROR(SEARCH("4- Moderado",K45)))</formula>
    </cfRule>
    <cfRule type="containsText" dxfId="1870" priority="253" operator="containsText" text="3- Bajo">
      <formula>NOT(ISERROR(SEARCH("3- Bajo",K45)))</formula>
    </cfRule>
    <cfRule type="containsText" dxfId="1869" priority="255" operator="containsText" text="1- Bajo">
      <formula>NOT(ISERROR(SEARCH("1- Bajo",K45)))</formula>
    </cfRule>
  </conditionalFormatting>
  <conditionalFormatting sqref="K50:L50">
    <cfRule type="containsText" dxfId="1868" priority="184" operator="containsText" text="6- Moderado">
      <formula>NOT(ISERROR(SEARCH("6- Moderado",K50)))</formula>
    </cfRule>
    <cfRule type="containsText" dxfId="1867" priority="183" operator="containsText" text="3- Moderado">
      <formula>NOT(ISERROR(SEARCH("3- Moderado",K50)))</formula>
    </cfRule>
    <cfRule type="containsText" dxfId="1866" priority="185" operator="containsText" text="4- Moderado">
      <formula>NOT(ISERROR(SEARCH("4- Moderado",K50)))</formula>
    </cfRule>
    <cfRule type="containsText" dxfId="1865" priority="186" operator="containsText" text="3- Bajo">
      <formula>NOT(ISERROR(SEARCH("3- Bajo",K50)))</formula>
    </cfRule>
    <cfRule type="containsText" dxfId="1864" priority="187" operator="containsText" text="4- Bajo">
      <formula>NOT(ISERROR(SEARCH("4- Bajo",K50)))</formula>
    </cfRule>
    <cfRule type="containsText" dxfId="1863" priority="188" operator="containsText" text="1- Bajo">
      <formula>NOT(ISERROR(SEARCH("1- Bajo",K50)))</formula>
    </cfRule>
  </conditionalFormatting>
  <conditionalFormatting sqref="K55:L55">
    <cfRule type="containsText" dxfId="1862" priority="116" operator="containsText" text="3- Moderado">
      <formula>NOT(ISERROR(SEARCH("3- Moderado",K55)))</formula>
    </cfRule>
    <cfRule type="containsText" dxfId="1861" priority="121" operator="containsText" text="1- Bajo">
      <formula>NOT(ISERROR(SEARCH("1- Bajo",K55)))</formula>
    </cfRule>
    <cfRule type="containsText" dxfId="1860" priority="120" operator="containsText" text="4- Bajo">
      <formula>NOT(ISERROR(SEARCH("4- Bajo",K55)))</formula>
    </cfRule>
    <cfRule type="containsText" dxfId="1859" priority="119" operator="containsText" text="3- Bajo">
      <formula>NOT(ISERROR(SEARCH("3- Bajo",K55)))</formula>
    </cfRule>
    <cfRule type="containsText" dxfId="1858" priority="118" operator="containsText" text="4- Moderado">
      <formula>NOT(ISERROR(SEARCH("4- Moderado",K55)))</formula>
    </cfRule>
    <cfRule type="containsText" dxfId="1857" priority="117" operator="containsText" text="6- Moderado">
      <formula>NOT(ISERROR(SEARCH("6- Moderado",K55)))</formula>
    </cfRule>
  </conditionalFormatting>
  <conditionalFormatting sqref="K8:M8">
    <cfRule type="containsText" dxfId="1856" priority="606" operator="containsText" text="3- Bajo">
      <formula>NOT(ISERROR(SEARCH("3- Bajo",K8)))</formula>
    </cfRule>
    <cfRule type="containsText" dxfId="1855" priority="608" operator="containsText" text="1- Bajo">
      <formula>NOT(ISERROR(SEARCH("1- Bajo",K8)))</formula>
    </cfRule>
    <cfRule type="containsText" dxfId="1854" priority="607" operator="containsText" text="4- Bajo">
      <formula>NOT(ISERROR(SEARCH("4- Bajo",K8)))</formula>
    </cfRule>
    <cfRule type="containsText" dxfId="1853" priority="605" operator="containsText" text="4- Moderado">
      <formula>NOT(ISERROR(SEARCH("4- Moderado",K8)))</formula>
    </cfRule>
    <cfRule type="containsText" dxfId="1852" priority="603" operator="containsText" text="3- Moderado">
      <formula>NOT(ISERROR(SEARCH("3- Moderado",K8)))</formula>
    </cfRule>
    <cfRule type="containsText" dxfId="1851" priority="604" operator="containsText" text="6- Moderado">
      <formula>NOT(ISERROR(SEARCH("6- Moderado",K8)))</formula>
    </cfRule>
  </conditionalFormatting>
  <conditionalFormatting sqref="L10:L59">
    <cfRule type="containsText" dxfId="1850" priority="55" operator="containsText" text="Catastrófico">
      <formula>NOT(ISERROR(SEARCH("Catastrófico",L10)))</formula>
    </cfRule>
    <cfRule type="containsText" dxfId="1849" priority="58" operator="containsText" text="Leve">
      <formula>NOT(ISERROR(SEARCH("Leve",L10)))</formula>
    </cfRule>
    <cfRule type="containsText" dxfId="1848" priority="57" operator="containsText" text="Menor">
      <formula>NOT(ISERROR(SEARCH("Menor",L10)))</formula>
    </cfRule>
    <cfRule type="containsText" dxfId="1847" priority="56" operator="containsText" text="Mayor">
      <formula>NOT(ISERROR(SEARCH("Mayor",L10)))</formula>
    </cfRule>
  </conditionalFormatting>
  <conditionalFormatting sqref="L10:M59">
    <cfRule type="containsText" dxfId="1846" priority="66" operator="containsText" text="Moderado">
      <formula>NOT(ISERROR(SEARCH("Moderado",L10)))</formula>
    </cfRule>
  </conditionalFormatting>
  <conditionalFormatting sqref="M10:M24">
    <cfRule type="colorScale" priority="597">
      <colorScale>
        <cfvo type="min"/>
        <cfvo type="max"/>
        <color rgb="FFFF7128"/>
        <color rgb="FFFFEF9C"/>
      </colorScale>
    </cfRule>
  </conditionalFormatting>
  <conditionalFormatting sqref="M10:M59">
    <cfRule type="containsText" dxfId="1845" priority="91" operator="containsText" text="Extremo">
      <formula>NOT(ISERROR(SEARCH("Extremo",M10)))</formula>
    </cfRule>
    <cfRule type="containsText" dxfId="1844" priority="90" operator="containsText" text="Alto">
      <formula>NOT(ISERROR(SEARCH("Alto",M10)))</formula>
    </cfRule>
    <cfRule type="containsText" dxfId="1843" priority="88" operator="containsText" text="Bajo">
      <formula>NOT(ISERROR(SEARCH("Bajo",M10)))</formula>
    </cfRule>
    <cfRule type="containsText" dxfId="1842" priority="89" operator="containsText" text="Moderado">
      <formula>NOT(ISERROR(SEARCH("Moderado",M10)))</formula>
    </cfRule>
  </conditionalFormatting>
  <conditionalFormatting sqref="M25:M29">
    <cfRule type="colorScale" priority="494">
      <colorScale>
        <cfvo type="min"/>
        <cfvo type="max"/>
        <color rgb="FFFF7128"/>
        <color rgb="FFFFEF9C"/>
      </colorScale>
    </cfRule>
  </conditionalFormatting>
  <conditionalFormatting sqref="M30:M34">
    <cfRule type="colorScale" priority="427">
      <colorScale>
        <cfvo type="min"/>
        <cfvo type="max"/>
        <color rgb="FFFF7128"/>
        <color rgb="FFFFEF9C"/>
      </colorScale>
    </cfRule>
  </conditionalFormatting>
  <conditionalFormatting sqref="M35:M39">
    <cfRule type="colorScale" priority="360">
      <colorScale>
        <cfvo type="min"/>
        <cfvo type="max"/>
        <color rgb="FFFF7128"/>
        <color rgb="FFFFEF9C"/>
      </colorScale>
    </cfRule>
  </conditionalFormatting>
  <conditionalFormatting sqref="M40:M44">
    <cfRule type="colorScale" priority="293">
      <colorScale>
        <cfvo type="min"/>
        <cfvo type="max"/>
        <color rgb="FFFF7128"/>
        <color rgb="FFFFEF9C"/>
      </colorScale>
    </cfRule>
  </conditionalFormatting>
  <conditionalFormatting sqref="M45:M49">
    <cfRule type="colorScale" priority="226">
      <colorScale>
        <cfvo type="min"/>
        <cfvo type="max"/>
        <color rgb="FFFF7128"/>
        <color rgb="FFFFEF9C"/>
      </colorScale>
    </cfRule>
  </conditionalFormatting>
  <conditionalFormatting sqref="M50:M54">
    <cfRule type="colorScale" priority="159">
      <colorScale>
        <cfvo type="min"/>
        <cfvo type="max"/>
        <color rgb="FFFF7128"/>
        <color rgb="FFFFEF9C"/>
      </colorScale>
    </cfRule>
  </conditionalFormatting>
  <conditionalFormatting sqref="M55:M59">
    <cfRule type="colorScale" priority="92">
      <colorScale>
        <cfvo type="min"/>
        <cfvo type="max"/>
        <color rgb="FFFF7128"/>
        <color rgb="FFFFEF9C"/>
      </colorScale>
    </cfRule>
  </conditionalFormatting>
  <conditionalFormatting sqref="N10 N15 N20">
    <cfRule type="containsText" dxfId="1841" priority="592" operator="containsText" text="1- Bajo">
      <formula>NOT(ISERROR(SEARCH("1- Bajo",N10)))</formula>
    </cfRule>
    <cfRule type="containsText" dxfId="1840" priority="587" operator="containsText" text="3- Moderado">
      <formula>NOT(ISERROR(SEARCH("3- Moderado",N10)))</formula>
    </cfRule>
    <cfRule type="containsText" dxfId="1839" priority="588" operator="containsText" text="6- Moderado">
      <formula>NOT(ISERROR(SEARCH("6- Moderado",N10)))</formula>
    </cfRule>
    <cfRule type="containsText" dxfId="1838" priority="589" operator="containsText" text="4- Moderado">
      <formula>NOT(ISERROR(SEARCH("4- Moderado",N10)))</formula>
    </cfRule>
    <cfRule type="containsText" dxfId="1837" priority="590" operator="containsText" text="3- Bajo">
      <formula>NOT(ISERROR(SEARCH("3- Bajo",N10)))</formula>
    </cfRule>
    <cfRule type="containsText" dxfId="1836" priority="591" operator="containsText" text="4- Bajo">
      <formula>NOT(ISERROR(SEARCH("4- Bajo",N10)))</formula>
    </cfRule>
  </conditionalFormatting>
  <conditionalFormatting sqref="N25">
    <cfRule type="containsText" dxfId="1835" priority="489" operator="containsText" text="1- Bajo">
      <formula>NOT(ISERROR(SEARCH("1- Bajo",N25)))</formula>
    </cfRule>
    <cfRule type="containsText" dxfId="1834" priority="487" operator="containsText" text="3- Bajo">
      <formula>NOT(ISERROR(SEARCH("3- Bajo",N25)))</formula>
    </cfRule>
    <cfRule type="containsText" dxfId="1833" priority="488" operator="containsText" text="4- Bajo">
      <formula>NOT(ISERROR(SEARCH("4- Bajo",N25)))</formula>
    </cfRule>
    <cfRule type="containsText" dxfId="1832" priority="485" operator="containsText" text="6- Moderado">
      <formula>NOT(ISERROR(SEARCH("6- Moderado",N25)))</formula>
    </cfRule>
    <cfRule type="containsText" dxfId="1831" priority="484" operator="containsText" text="3- Moderado">
      <formula>NOT(ISERROR(SEARCH("3- Moderado",N25)))</formula>
    </cfRule>
    <cfRule type="containsText" dxfId="1830" priority="486" operator="containsText" text="4- Moderado">
      <formula>NOT(ISERROR(SEARCH("4- Moderado",N25)))</formula>
    </cfRule>
  </conditionalFormatting>
  <conditionalFormatting sqref="N30">
    <cfRule type="containsText" dxfId="1829" priority="417" operator="containsText" text="3- Moderado">
      <formula>NOT(ISERROR(SEARCH("3- Moderado",N30)))</formula>
    </cfRule>
    <cfRule type="containsText" dxfId="1828" priority="422" operator="containsText" text="1- Bajo">
      <formula>NOT(ISERROR(SEARCH("1- Bajo",N30)))</formula>
    </cfRule>
    <cfRule type="containsText" dxfId="1827" priority="421" operator="containsText" text="4- Bajo">
      <formula>NOT(ISERROR(SEARCH("4- Bajo",N30)))</formula>
    </cfRule>
    <cfRule type="containsText" dxfId="1826" priority="420" operator="containsText" text="3- Bajo">
      <formula>NOT(ISERROR(SEARCH("3- Bajo",N30)))</formula>
    </cfRule>
    <cfRule type="containsText" dxfId="1825" priority="419" operator="containsText" text="4- Moderado">
      <formula>NOT(ISERROR(SEARCH("4- Moderado",N30)))</formula>
    </cfRule>
    <cfRule type="containsText" dxfId="1824" priority="418" operator="containsText" text="6- Moderado">
      <formula>NOT(ISERROR(SEARCH("6- Moderado",N30)))</formula>
    </cfRule>
  </conditionalFormatting>
  <conditionalFormatting sqref="N35">
    <cfRule type="containsText" dxfId="1823" priority="355" operator="containsText" text="1- Bajo">
      <formula>NOT(ISERROR(SEARCH("1- Bajo",N35)))</formula>
    </cfRule>
    <cfRule type="containsText" dxfId="1822" priority="351" operator="containsText" text="6- Moderado">
      <formula>NOT(ISERROR(SEARCH("6- Moderado",N35)))</formula>
    </cfRule>
    <cfRule type="containsText" dxfId="1821" priority="352" operator="containsText" text="4- Moderado">
      <formula>NOT(ISERROR(SEARCH("4- Moderado",N35)))</formula>
    </cfRule>
    <cfRule type="containsText" dxfId="1820" priority="354" operator="containsText" text="4- Bajo">
      <formula>NOT(ISERROR(SEARCH("4- Bajo",N35)))</formula>
    </cfRule>
    <cfRule type="containsText" dxfId="1819" priority="350" operator="containsText" text="3- Moderado">
      <formula>NOT(ISERROR(SEARCH("3- Moderado",N35)))</formula>
    </cfRule>
    <cfRule type="containsText" dxfId="1818" priority="353" operator="containsText" text="3- Bajo">
      <formula>NOT(ISERROR(SEARCH("3- Bajo",N35)))</formula>
    </cfRule>
  </conditionalFormatting>
  <conditionalFormatting sqref="N40">
    <cfRule type="containsText" dxfId="1817" priority="283" operator="containsText" text="3- Moderado">
      <formula>NOT(ISERROR(SEARCH("3- Moderado",N40)))</formula>
    </cfRule>
    <cfRule type="containsText" dxfId="1816" priority="284" operator="containsText" text="6- Moderado">
      <formula>NOT(ISERROR(SEARCH("6- Moderado",N40)))</formula>
    </cfRule>
    <cfRule type="containsText" dxfId="1815" priority="285" operator="containsText" text="4- Moderado">
      <formula>NOT(ISERROR(SEARCH("4- Moderado",N40)))</formula>
    </cfRule>
    <cfRule type="containsText" dxfId="1814" priority="287" operator="containsText" text="4- Bajo">
      <formula>NOT(ISERROR(SEARCH("4- Bajo",N40)))</formula>
    </cfRule>
    <cfRule type="containsText" dxfId="1813" priority="288" operator="containsText" text="1- Bajo">
      <formula>NOT(ISERROR(SEARCH("1- Bajo",N40)))</formula>
    </cfRule>
    <cfRule type="containsText" dxfId="1812" priority="286" operator="containsText" text="3- Bajo">
      <formula>NOT(ISERROR(SEARCH("3- Bajo",N40)))</formula>
    </cfRule>
  </conditionalFormatting>
  <conditionalFormatting sqref="N45">
    <cfRule type="containsText" dxfId="1811" priority="221" operator="containsText" text="1- Bajo">
      <formula>NOT(ISERROR(SEARCH("1- Bajo",N45)))</formula>
    </cfRule>
    <cfRule type="containsText" dxfId="1810" priority="220" operator="containsText" text="4- Bajo">
      <formula>NOT(ISERROR(SEARCH("4- Bajo",N45)))</formula>
    </cfRule>
    <cfRule type="containsText" dxfId="1809" priority="219" operator="containsText" text="3- Bajo">
      <formula>NOT(ISERROR(SEARCH("3- Bajo",N45)))</formula>
    </cfRule>
    <cfRule type="containsText" dxfId="1808" priority="218" operator="containsText" text="4- Moderado">
      <formula>NOT(ISERROR(SEARCH("4- Moderado",N45)))</formula>
    </cfRule>
    <cfRule type="containsText" dxfId="1807" priority="217" operator="containsText" text="6- Moderado">
      <formula>NOT(ISERROR(SEARCH("6- Moderado",N45)))</formula>
    </cfRule>
    <cfRule type="containsText" dxfId="1806" priority="216" operator="containsText" text="3- Moderado">
      <formula>NOT(ISERROR(SEARCH("3- Moderado",N45)))</formula>
    </cfRule>
  </conditionalFormatting>
  <conditionalFormatting sqref="N50">
    <cfRule type="containsText" dxfId="1805" priority="154" operator="containsText" text="1- Bajo">
      <formula>NOT(ISERROR(SEARCH("1- Bajo",N50)))</formula>
    </cfRule>
    <cfRule type="containsText" dxfId="1804" priority="153" operator="containsText" text="4- Bajo">
      <formula>NOT(ISERROR(SEARCH("4- Bajo",N50)))</formula>
    </cfRule>
    <cfRule type="containsText" dxfId="1803" priority="152" operator="containsText" text="3- Bajo">
      <formula>NOT(ISERROR(SEARCH("3- Bajo",N50)))</formula>
    </cfRule>
    <cfRule type="containsText" dxfId="1802" priority="151" operator="containsText" text="4- Moderado">
      <formula>NOT(ISERROR(SEARCH("4- Moderado",N50)))</formula>
    </cfRule>
    <cfRule type="containsText" dxfId="1801" priority="150" operator="containsText" text="6- Moderado">
      <formula>NOT(ISERROR(SEARCH("6- Moderado",N50)))</formula>
    </cfRule>
    <cfRule type="containsText" dxfId="1800" priority="149" operator="containsText" text="3- Moderado">
      <formula>NOT(ISERROR(SEARCH("3- Moderado",N50)))</formula>
    </cfRule>
  </conditionalFormatting>
  <conditionalFormatting sqref="N55">
    <cfRule type="containsText" dxfId="1799" priority="87" operator="containsText" text="1- Bajo">
      <formula>NOT(ISERROR(SEARCH("1- Bajo",N55)))</formula>
    </cfRule>
    <cfRule type="containsText" dxfId="1798" priority="82" operator="containsText" text="3- Moderado">
      <formula>NOT(ISERROR(SEARCH("3- Moderado",N55)))</formula>
    </cfRule>
    <cfRule type="containsText" dxfId="1797" priority="83" operator="containsText" text="6- Moderado">
      <formula>NOT(ISERROR(SEARCH("6- Moderado",N55)))</formula>
    </cfRule>
    <cfRule type="containsText" dxfId="1796" priority="84" operator="containsText" text="4- Moderado">
      <formula>NOT(ISERROR(SEARCH("4- Moderado",N55)))</formula>
    </cfRule>
    <cfRule type="containsText" dxfId="1795" priority="85" operator="containsText" text="3- Bajo">
      <formula>NOT(ISERROR(SEARCH("3- Bajo",N55)))</formula>
    </cfRule>
    <cfRule type="containsText" dxfId="1794" priority="86" operator="containsText" text="4- Bajo">
      <formula>NOT(ISERROR(SEARCH("4- Bajo",N55)))</formula>
    </cfRule>
  </conditionalFormatting>
  <dataValidations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59"/>
  <sheetViews>
    <sheetView topLeftCell="I13" zoomScale="71" zoomScaleNormal="71" workbookViewId="0">
      <selection activeCell="T10" sqref="T10:T14"/>
    </sheetView>
  </sheetViews>
  <sheetFormatPr baseColWidth="10" defaultColWidth="11.42578125" defaultRowHeight="15" x14ac:dyDescent="0.25"/>
  <cols>
    <col min="1" max="2" width="18.42578125" style="81" customWidth="1"/>
    <col min="3" max="3" width="15.5703125" customWidth="1"/>
    <col min="4" max="4" width="27.5703125" style="81" customWidth="1"/>
    <col min="5" max="5" width="18" style="146" customWidth="1"/>
    <col min="6" max="6" width="40.140625" customWidth="1"/>
    <col min="7" max="7" width="20.42578125" customWidth="1"/>
    <col min="8" max="8" width="10.28515625" style="147" customWidth="1"/>
    <col min="9" max="9" width="11.42578125" style="147" customWidth="1"/>
    <col min="10" max="10" width="10.140625" style="148" customWidth="1"/>
    <col min="11" max="11" width="11.42578125" style="147" customWidth="1"/>
    <col min="12" max="12" width="10.85546875" style="147" customWidth="1"/>
    <col min="13" max="13" width="18.28515625" style="147"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6"/>
  </cols>
  <sheetData>
    <row r="1" spans="1:278" s="134" customFormat="1" ht="16.5" customHeight="1" x14ac:dyDescent="0.3">
      <c r="A1" s="465"/>
      <c r="B1" s="337"/>
      <c r="C1" s="337"/>
      <c r="D1" s="467" t="s">
        <v>339</v>
      </c>
      <c r="E1" s="467"/>
      <c r="F1" s="467"/>
      <c r="G1" s="467"/>
      <c r="H1" s="467"/>
      <c r="I1" s="467"/>
      <c r="J1" s="467"/>
      <c r="K1" s="467"/>
      <c r="L1" s="467"/>
      <c r="M1" s="467"/>
      <c r="N1" s="467"/>
      <c r="O1" s="467"/>
      <c r="P1" s="467"/>
      <c r="Q1" s="468"/>
      <c r="R1" s="325" t="s">
        <v>66</v>
      </c>
      <c r="S1" s="325"/>
      <c r="T1" s="325"/>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c r="JO1" s="133"/>
      <c r="JP1" s="133"/>
      <c r="JQ1" s="133"/>
      <c r="JR1" s="133"/>
    </row>
    <row r="2" spans="1:278" s="134" customFormat="1" ht="39.75" customHeight="1" x14ac:dyDescent="0.3">
      <c r="A2" s="466"/>
      <c r="B2" s="339"/>
      <c r="C2" s="339"/>
      <c r="D2" s="469"/>
      <c r="E2" s="469"/>
      <c r="F2" s="469"/>
      <c r="G2" s="469"/>
      <c r="H2" s="469"/>
      <c r="I2" s="469"/>
      <c r="J2" s="469"/>
      <c r="K2" s="469"/>
      <c r="L2" s="469"/>
      <c r="M2" s="469"/>
      <c r="N2" s="469"/>
      <c r="O2" s="469"/>
      <c r="P2" s="469"/>
      <c r="Q2" s="470"/>
      <c r="R2" s="325"/>
      <c r="S2" s="325"/>
      <c r="T2" s="325"/>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row>
    <row r="3" spans="1:278" s="134" customFormat="1" ht="3" customHeight="1" x14ac:dyDescent="0.3">
      <c r="A3" s="2"/>
      <c r="B3" s="2"/>
      <c r="C3" s="140"/>
      <c r="D3" s="469"/>
      <c r="E3" s="469"/>
      <c r="F3" s="469"/>
      <c r="G3" s="469"/>
      <c r="H3" s="469"/>
      <c r="I3" s="469"/>
      <c r="J3" s="469"/>
      <c r="K3" s="469"/>
      <c r="L3" s="469"/>
      <c r="M3" s="469"/>
      <c r="N3" s="469"/>
      <c r="O3" s="469"/>
      <c r="P3" s="469"/>
      <c r="Q3" s="470"/>
      <c r="R3" s="325"/>
      <c r="S3" s="325"/>
      <c r="T3" s="325"/>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row>
    <row r="4" spans="1:278" s="134" customFormat="1" ht="41.25" customHeight="1" x14ac:dyDescent="0.3">
      <c r="A4" s="326" t="s">
        <v>0</v>
      </c>
      <c r="B4" s="327"/>
      <c r="C4" s="328"/>
      <c r="D4" s="329" t="str">
        <f>'Mapa Final'!D4</f>
        <v>Gestión de Control Interno y Auditoría</v>
      </c>
      <c r="E4" s="330"/>
      <c r="F4" s="330"/>
      <c r="G4" s="330"/>
      <c r="H4" s="330"/>
      <c r="I4" s="330"/>
      <c r="J4" s="330"/>
      <c r="K4" s="330"/>
      <c r="L4" s="330"/>
      <c r="M4" s="330"/>
      <c r="N4" s="331"/>
      <c r="O4" s="332"/>
      <c r="P4" s="332"/>
      <c r="Q4" s="332"/>
      <c r="R4" s="1"/>
      <c r="S4" s="1"/>
      <c r="T4" s="1"/>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row>
    <row r="5" spans="1:278" s="134" customFormat="1" ht="52.5" customHeight="1" x14ac:dyDescent="0.3">
      <c r="A5" s="326" t="s">
        <v>1</v>
      </c>
      <c r="B5" s="327"/>
      <c r="C5" s="328"/>
      <c r="D5" s="333" t="str">
        <f>'Mapa Final'!D5</f>
        <v>Evaluar en forma independiente el Sistema Institucional de Control Interno de la Rama Judicial, a través de la actividad de auditoría interna, proponiendo las recomendaciones para mantenerlo, perfeccionarlo y fortalecerlo continuamente.</v>
      </c>
      <c r="E5" s="334"/>
      <c r="F5" s="334"/>
      <c r="G5" s="334"/>
      <c r="H5" s="334"/>
      <c r="I5" s="334"/>
      <c r="J5" s="334"/>
      <c r="K5" s="334"/>
      <c r="L5" s="334"/>
      <c r="M5" s="334"/>
      <c r="N5" s="335"/>
      <c r="O5" s="1"/>
      <c r="P5" s="1"/>
      <c r="Q5" s="1"/>
      <c r="R5" s="1"/>
      <c r="S5" s="1"/>
      <c r="T5" s="1"/>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row>
    <row r="6" spans="1:278" s="134" customFormat="1" ht="32.25" customHeight="1" thickBot="1" x14ac:dyDescent="0.35">
      <c r="A6" s="326" t="s">
        <v>2</v>
      </c>
      <c r="B6" s="327"/>
      <c r="C6" s="328"/>
      <c r="D6" s="333"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34"/>
      <c r="F6" s="334"/>
      <c r="G6" s="334"/>
      <c r="H6" s="334"/>
      <c r="I6" s="334"/>
      <c r="J6" s="334"/>
      <c r="K6" s="334"/>
      <c r="L6" s="334"/>
      <c r="M6" s="334"/>
      <c r="N6" s="335"/>
      <c r="O6" s="1"/>
      <c r="P6" s="1"/>
      <c r="Q6" s="1"/>
      <c r="R6" s="1"/>
      <c r="S6" s="1"/>
      <c r="T6" s="1"/>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row>
    <row r="7" spans="1:278" s="142" customFormat="1" ht="46.5" customHeight="1" thickTop="1" thickBot="1" x14ac:dyDescent="0.3">
      <c r="A7" s="460" t="s">
        <v>321</v>
      </c>
      <c r="B7" s="461"/>
      <c r="C7" s="461"/>
      <c r="D7" s="461"/>
      <c r="E7" s="461"/>
      <c r="F7" s="462"/>
      <c r="G7" s="149"/>
      <c r="H7" s="463" t="s">
        <v>443</v>
      </c>
      <c r="I7" s="463"/>
      <c r="J7" s="463"/>
      <c r="K7" s="463" t="s">
        <v>444</v>
      </c>
      <c r="L7" s="463"/>
      <c r="M7" s="463"/>
      <c r="N7" s="464" t="s">
        <v>445</v>
      </c>
      <c r="O7" s="471" t="s">
        <v>322</v>
      </c>
      <c r="P7" s="473" t="s">
        <v>446</v>
      </c>
      <c r="Q7" s="474"/>
      <c r="R7" s="473" t="s">
        <v>323</v>
      </c>
      <c r="S7" s="474"/>
      <c r="T7" s="475" t="s">
        <v>342</v>
      </c>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row>
    <row r="8" spans="1:278" s="143" customFormat="1" ht="60.95" customHeight="1" thickTop="1" thickBot="1" x14ac:dyDescent="0.3">
      <c r="A8" s="157" t="s">
        <v>191</v>
      </c>
      <c r="B8" s="157" t="s">
        <v>345</v>
      </c>
      <c r="C8" s="158" t="s">
        <v>8</v>
      </c>
      <c r="D8" s="150" t="s">
        <v>332</v>
      </c>
      <c r="E8" s="151" t="s">
        <v>10</v>
      </c>
      <c r="F8" s="151" t="s">
        <v>11</v>
      </c>
      <c r="G8" s="151" t="s">
        <v>12</v>
      </c>
      <c r="H8" s="152" t="s">
        <v>325</v>
      </c>
      <c r="I8" s="152" t="s">
        <v>38</v>
      </c>
      <c r="J8" s="152" t="s">
        <v>326</v>
      </c>
      <c r="K8" s="152" t="s">
        <v>325</v>
      </c>
      <c r="L8" s="152" t="s">
        <v>327</v>
      </c>
      <c r="M8" s="152" t="s">
        <v>326</v>
      </c>
      <c r="N8" s="464"/>
      <c r="O8" s="472"/>
      <c r="P8" s="153" t="s">
        <v>328</v>
      </c>
      <c r="Q8" s="153" t="s">
        <v>329</v>
      </c>
      <c r="R8" s="153" t="s">
        <v>330</v>
      </c>
      <c r="S8" s="153" t="s">
        <v>331</v>
      </c>
      <c r="T8" s="47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row>
    <row r="9" spans="1:278" s="144" customFormat="1" ht="10.5" customHeight="1" thickTop="1" thickBot="1" x14ac:dyDescent="0.3">
      <c r="A9" s="458"/>
      <c r="B9" s="459"/>
      <c r="C9" s="459"/>
      <c r="D9" s="459"/>
      <c r="E9" s="459"/>
      <c r="F9" s="459"/>
      <c r="G9" s="459"/>
      <c r="H9" s="459"/>
      <c r="I9" s="459"/>
      <c r="J9" s="459"/>
      <c r="K9" s="459"/>
      <c r="L9" s="459"/>
      <c r="M9" s="459"/>
      <c r="N9" s="459"/>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row>
    <row r="10" spans="1:278" s="145" customFormat="1" ht="15" customHeight="1" x14ac:dyDescent="0.2">
      <c r="A10" s="431">
        <f>'Mapa Final'!A10</f>
        <v>1</v>
      </c>
      <c r="B10" s="417" t="str">
        <f>'Mapa Final'!B10</f>
        <v>Evaluar el Sistema Institucional de Control Interno (SICI) de forma inadecuada</v>
      </c>
      <c r="C10" s="434" t="str">
        <f>'Mapa Final'!C10</f>
        <v>Reputacional</v>
      </c>
      <c r="D10" s="434" t="str">
        <f>'Mapa Final'!D10</f>
        <v>Gestión de riesgos no asociada a la estrategia organizacional</v>
      </c>
      <c r="E10" s="437" t="str">
        <f>'Mapa Final'!E10</f>
        <v>Inadecuada identificación de riesgos y limitantes en la obtención de la información.</v>
      </c>
      <c r="F10" s="437" t="str">
        <f>'Mapa Final'!F10</f>
        <v>Posibilidad de incumplir con el propósito de la evaluación del Sistema Institucional de Control Interno (SICI), de evaluar la efectividad de los controles implementados por la Rama Judicial.</v>
      </c>
      <c r="G10" s="437" t="str">
        <f>'Mapa Final'!G10</f>
        <v>Usuarios, productos y prácticas organizacionales</v>
      </c>
      <c r="H10" s="440" t="str">
        <f>'Mapa Final'!I10</f>
        <v>Muy Baja</v>
      </c>
      <c r="I10" s="443" t="str">
        <f>'Mapa Final'!L10</f>
        <v>Menor</v>
      </c>
      <c r="J10" s="422" t="str">
        <f>'Mapa Final'!N10</f>
        <v>Bajo</v>
      </c>
      <c r="K10" s="425" t="str">
        <f>'Mapa Final'!AA10</f>
        <v>Muy Baja</v>
      </c>
      <c r="L10" s="425" t="str">
        <f>'Mapa Final'!AE10</f>
        <v>Menor</v>
      </c>
      <c r="M10" s="428" t="str">
        <f>'Mapa Final'!AG10</f>
        <v>Bajo</v>
      </c>
      <c r="N10" s="425" t="str">
        <f>'Mapa Final'!AH10</f>
        <v>Aceptar</v>
      </c>
      <c r="O10" s="420"/>
      <c r="P10" s="420"/>
      <c r="Q10" s="420"/>
      <c r="R10" s="420"/>
      <c r="S10" s="420"/>
      <c r="T10" s="450" t="s">
        <v>471</v>
      </c>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row>
    <row r="11" spans="1:278" s="145" customFormat="1" ht="13.5" customHeight="1" x14ac:dyDescent="0.2">
      <c r="A11" s="432"/>
      <c r="B11" s="476"/>
      <c r="C11" s="435"/>
      <c r="D11" s="435"/>
      <c r="E11" s="438"/>
      <c r="F11" s="438"/>
      <c r="G11" s="438"/>
      <c r="H11" s="441"/>
      <c r="I11" s="444"/>
      <c r="J11" s="423"/>
      <c r="K11" s="426"/>
      <c r="L11" s="426"/>
      <c r="M11" s="429"/>
      <c r="N11" s="426"/>
      <c r="O11" s="301"/>
      <c r="P11" s="301"/>
      <c r="Q11" s="301"/>
      <c r="R11" s="301"/>
      <c r="S11" s="301"/>
      <c r="T11" s="451"/>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row>
    <row r="12" spans="1:278" s="145" customFormat="1" ht="13.5" customHeight="1" x14ac:dyDescent="0.2">
      <c r="A12" s="432"/>
      <c r="B12" s="476"/>
      <c r="C12" s="435"/>
      <c r="D12" s="435"/>
      <c r="E12" s="438"/>
      <c r="F12" s="438"/>
      <c r="G12" s="438"/>
      <c r="H12" s="441"/>
      <c r="I12" s="444"/>
      <c r="J12" s="423"/>
      <c r="K12" s="426"/>
      <c r="L12" s="426"/>
      <c r="M12" s="429"/>
      <c r="N12" s="426"/>
      <c r="O12" s="301"/>
      <c r="P12" s="301"/>
      <c r="Q12" s="301"/>
      <c r="R12" s="301"/>
      <c r="S12" s="301"/>
      <c r="T12" s="451"/>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row>
    <row r="13" spans="1:278" s="145" customFormat="1" ht="13.5" customHeight="1" x14ac:dyDescent="0.2">
      <c r="A13" s="432"/>
      <c r="B13" s="476"/>
      <c r="C13" s="435"/>
      <c r="D13" s="435"/>
      <c r="E13" s="438"/>
      <c r="F13" s="438"/>
      <c r="G13" s="438"/>
      <c r="H13" s="441"/>
      <c r="I13" s="444"/>
      <c r="J13" s="423"/>
      <c r="K13" s="426"/>
      <c r="L13" s="426"/>
      <c r="M13" s="429"/>
      <c r="N13" s="426"/>
      <c r="O13" s="301"/>
      <c r="P13" s="301"/>
      <c r="Q13" s="301"/>
      <c r="R13" s="301"/>
      <c r="S13" s="301"/>
      <c r="T13" s="451"/>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row>
    <row r="14" spans="1:278" s="145" customFormat="1" ht="238.5" customHeight="1" thickBot="1" x14ac:dyDescent="0.25">
      <c r="A14" s="433"/>
      <c r="B14" s="477"/>
      <c r="C14" s="436"/>
      <c r="D14" s="436"/>
      <c r="E14" s="439"/>
      <c r="F14" s="439"/>
      <c r="G14" s="439"/>
      <c r="H14" s="442"/>
      <c r="I14" s="445"/>
      <c r="J14" s="424"/>
      <c r="K14" s="427"/>
      <c r="L14" s="427"/>
      <c r="M14" s="430"/>
      <c r="N14" s="427"/>
      <c r="O14" s="421"/>
      <c r="P14" s="421"/>
      <c r="Q14" s="421"/>
      <c r="R14" s="421"/>
      <c r="S14" s="421"/>
      <c r="T14" s="452"/>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row>
    <row r="15" spans="1:278" s="145" customFormat="1" ht="15" customHeight="1" x14ac:dyDescent="0.2">
      <c r="A15" s="431">
        <f>'Mapa Final'!A15</f>
        <v>2</v>
      </c>
      <c r="B15" s="417" t="str">
        <f>'Mapa Final'!B15</f>
        <v>Proporcionar los servicios de aseguramiento y consultoría de la actividad de auditoría de forma inapropiada.</v>
      </c>
      <c r="C15" s="434" t="str">
        <f>'Mapa Final'!C15</f>
        <v>Reputacional</v>
      </c>
      <c r="D15" s="434" t="str">
        <f>'Mapa Final'!D15</f>
        <v>Inoportunidad en el suministro de información de parte de los procesos o actividades objeto de auditoría.</v>
      </c>
      <c r="E15" s="437" t="str">
        <f>'Mapa Final'!E15</f>
        <v>Inoportunidad en el suministro de información, debilidades e inconsistencias, reprocesos e imprevistos en la gestión de auditoría interna y en el asesoramiento a la alta dirección.</v>
      </c>
      <c r="F15" s="437" t="str">
        <f>'Mapa Final'!F15</f>
        <v>Posibilidad de prestar los servicios de aseguramiento y consultoría de manera que no resulten convenientes y adecuados para atender las necesidades y expectativas de los grupos de valor e interés del proceso.</v>
      </c>
      <c r="G15" s="437" t="str">
        <f>'Mapa Final'!G15</f>
        <v>Usuarios, productos y prácticas organizacionales</v>
      </c>
      <c r="H15" s="440" t="str">
        <f>'Mapa Final'!I15</f>
        <v>Baja</v>
      </c>
      <c r="I15" s="443" t="str">
        <f>'Mapa Final'!L15</f>
        <v>Leve</v>
      </c>
      <c r="J15" s="422" t="str">
        <f>'Mapa Final'!N15</f>
        <v>Bajo</v>
      </c>
      <c r="K15" s="425" t="str">
        <f>'Mapa Final'!AA15</f>
        <v>Baja</v>
      </c>
      <c r="L15" s="425" t="str">
        <f>'Mapa Final'!AE15</f>
        <v>Leve</v>
      </c>
      <c r="M15" s="428" t="str">
        <f>'Mapa Final'!AG15</f>
        <v>Bajo</v>
      </c>
      <c r="N15" s="425" t="str">
        <f>'Mapa Final'!AH15</f>
        <v>Aceptar</v>
      </c>
      <c r="O15" s="420"/>
      <c r="P15" s="420"/>
      <c r="Q15" s="420"/>
      <c r="R15" s="420"/>
      <c r="S15" s="420"/>
      <c r="T15" s="450" t="s">
        <v>471</v>
      </c>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row>
    <row r="16" spans="1:278" s="145" customFormat="1" ht="13.5" customHeight="1" x14ac:dyDescent="0.2">
      <c r="A16" s="432"/>
      <c r="B16" s="476"/>
      <c r="C16" s="435"/>
      <c r="D16" s="435"/>
      <c r="E16" s="438"/>
      <c r="F16" s="438"/>
      <c r="G16" s="438"/>
      <c r="H16" s="441"/>
      <c r="I16" s="444"/>
      <c r="J16" s="423"/>
      <c r="K16" s="426"/>
      <c r="L16" s="426"/>
      <c r="M16" s="429"/>
      <c r="N16" s="426"/>
      <c r="O16" s="301"/>
      <c r="P16" s="301"/>
      <c r="Q16" s="301"/>
      <c r="R16" s="301"/>
      <c r="S16" s="301"/>
      <c r="T16" s="451"/>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row>
    <row r="17" spans="1:176" s="145" customFormat="1" ht="13.5" customHeight="1" x14ac:dyDescent="0.2">
      <c r="A17" s="432"/>
      <c r="B17" s="476"/>
      <c r="C17" s="435"/>
      <c r="D17" s="435"/>
      <c r="E17" s="438"/>
      <c r="F17" s="438"/>
      <c r="G17" s="438"/>
      <c r="H17" s="441"/>
      <c r="I17" s="444"/>
      <c r="J17" s="423"/>
      <c r="K17" s="426"/>
      <c r="L17" s="426"/>
      <c r="M17" s="429"/>
      <c r="N17" s="426"/>
      <c r="O17" s="301"/>
      <c r="P17" s="301"/>
      <c r="Q17" s="301"/>
      <c r="R17" s="301"/>
      <c r="S17" s="301"/>
      <c r="T17" s="451"/>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row>
    <row r="18" spans="1:176" s="145" customFormat="1" ht="13.5" customHeight="1" x14ac:dyDescent="0.2">
      <c r="A18" s="432"/>
      <c r="B18" s="476"/>
      <c r="C18" s="435"/>
      <c r="D18" s="435"/>
      <c r="E18" s="438"/>
      <c r="F18" s="438"/>
      <c r="G18" s="438"/>
      <c r="H18" s="441"/>
      <c r="I18" s="444"/>
      <c r="J18" s="423"/>
      <c r="K18" s="426"/>
      <c r="L18" s="426"/>
      <c r="M18" s="429"/>
      <c r="N18" s="426"/>
      <c r="O18" s="301"/>
      <c r="P18" s="301"/>
      <c r="Q18" s="301"/>
      <c r="R18" s="301"/>
      <c r="S18" s="301"/>
      <c r="T18" s="451"/>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row>
    <row r="19" spans="1:176" s="145" customFormat="1" ht="255.75" customHeight="1" thickBot="1" x14ac:dyDescent="0.25">
      <c r="A19" s="433"/>
      <c r="B19" s="477"/>
      <c r="C19" s="436"/>
      <c r="D19" s="436"/>
      <c r="E19" s="439"/>
      <c r="F19" s="439"/>
      <c r="G19" s="439"/>
      <c r="H19" s="442"/>
      <c r="I19" s="445"/>
      <c r="J19" s="424"/>
      <c r="K19" s="427"/>
      <c r="L19" s="427"/>
      <c r="M19" s="430"/>
      <c r="N19" s="427"/>
      <c r="O19" s="421"/>
      <c r="P19" s="421"/>
      <c r="Q19" s="421"/>
      <c r="R19" s="421"/>
      <c r="S19" s="421"/>
      <c r="T19" s="452"/>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row>
    <row r="20" spans="1:176" x14ac:dyDescent="0.25">
      <c r="A20" s="431">
        <f>'Mapa Final'!A20</f>
        <v>3</v>
      </c>
      <c r="B20" s="417" t="str">
        <f>'Mapa Final'!B20</f>
        <v>Generar recomendaciones de bajo impacto para mantener, perfeccionar y fortalecer continuamente el Sistema Institucional de Control Interno (SICI).</v>
      </c>
      <c r="C20" s="434" t="str">
        <f>'Mapa Final'!C20</f>
        <v>Reputacional</v>
      </c>
      <c r="D20" s="434" t="str">
        <f>'Mapa Final'!D20</f>
        <v>Limitaciones en la obtención y análisis en la información que sirve de base para la formulación de recomendaciones</v>
      </c>
      <c r="E20" s="437" t="str">
        <f>'Mapa Final'!E20</f>
        <v>Desconocimiento de la responsabilidad en el ejercicio del control interno por parte de los servidores judiciales, en particular aquellos que tienen capacidad de dirección y mando al interior de la Rama Judicial.</v>
      </c>
      <c r="F20" s="437" t="str">
        <f>'Mapa Final'!F20</f>
        <v>Posibilidad de realizar la Identificación y formulación de oportunidades de mejora que no puedan contribuir al mejoramiento continuo del SICI, ni agregar valor a la gestión de la Rama Judicial.</v>
      </c>
      <c r="G20" s="437" t="str">
        <f>'Mapa Final'!G20</f>
        <v>Usuarios, productos y prácticas organizacionales</v>
      </c>
      <c r="H20" s="440" t="str">
        <f>'Mapa Final'!I20</f>
        <v>Baja</v>
      </c>
      <c r="I20" s="443" t="str">
        <f>'Mapa Final'!L20</f>
        <v>Leve</v>
      </c>
      <c r="J20" s="422" t="str">
        <f>'Mapa Final'!N20</f>
        <v>Bajo</v>
      </c>
      <c r="K20" s="425" t="str">
        <f>'Mapa Final'!AA20</f>
        <v>Baja</v>
      </c>
      <c r="L20" s="425" t="str">
        <f>'Mapa Final'!AE20</f>
        <v>Leve</v>
      </c>
      <c r="M20" s="428" t="str">
        <f>'Mapa Final'!AG20</f>
        <v>Bajo</v>
      </c>
      <c r="N20" s="425" t="str">
        <f>'Mapa Final'!AH20</f>
        <v>Aceptar</v>
      </c>
      <c r="O20" s="420"/>
      <c r="P20" s="420"/>
      <c r="Q20" s="420"/>
      <c r="R20" s="420"/>
      <c r="S20" s="420"/>
      <c r="T20" s="450" t="s">
        <v>471</v>
      </c>
      <c r="U20" s="34"/>
      <c r="V20" s="34"/>
    </row>
    <row r="21" spans="1:176" x14ac:dyDescent="0.25">
      <c r="A21" s="432"/>
      <c r="B21" s="476"/>
      <c r="C21" s="435"/>
      <c r="D21" s="435"/>
      <c r="E21" s="438"/>
      <c r="F21" s="438"/>
      <c r="G21" s="438"/>
      <c r="H21" s="441"/>
      <c r="I21" s="444"/>
      <c r="J21" s="423"/>
      <c r="K21" s="426"/>
      <c r="L21" s="426"/>
      <c r="M21" s="429"/>
      <c r="N21" s="426"/>
      <c r="O21" s="301"/>
      <c r="P21" s="301"/>
      <c r="Q21" s="301"/>
      <c r="R21" s="301"/>
      <c r="S21" s="301"/>
      <c r="T21" s="451"/>
      <c r="U21" s="34"/>
      <c r="V21" s="34"/>
    </row>
    <row r="22" spans="1:176" x14ac:dyDescent="0.25">
      <c r="A22" s="432"/>
      <c r="B22" s="476"/>
      <c r="C22" s="435"/>
      <c r="D22" s="435"/>
      <c r="E22" s="438"/>
      <c r="F22" s="438"/>
      <c r="G22" s="438"/>
      <c r="H22" s="441"/>
      <c r="I22" s="444"/>
      <c r="J22" s="423"/>
      <c r="K22" s="426"/>
      <c r="L22" s="426"/>
      <c r="M22" s="429"/>
      <c r="N22" s="426"/>
      <c r="O22" s="301"/>
      <c r="P22" s="301"/>
      <c r="Q22" s="301"/>
      <c r="R22" s="301"/>
      <c r="S22" s="301"/>
      <c r="T22" s="451"/>
      <c r="U22" s="34"/>
      <c r="V22" s="34"/>
    </row>
    <row r="23" spans="1:176" x14ac:dyDescent="0.25">
      <c r="A23" s="432"/>
      <c r="B23" s="476"/>
      <c r="C23" s="435"/>
      <c r="D23" s="435"/>
      <c r="E23" s="438"/>
      <c r="F23" s="438"/>
      <c r="G23" s="438"/>
      <c r="H23" s="441"/>
      <c r="I23" s="444"/>
      <c r="J23" s="423"/>
      <c r="K23" s="426"/>
      <c r="L23" s="426"/>
      <c r="M23" s="429"/>
      <c r="N23" s="426"/>
      <c r="O23" s="301"/>
      <c r="P23" s="301"/>
      <c r="Q23" s="301"/>
      <c r="R23" s="301"/>
      <c r="S23" s="301"/>
      <c r="T23" s="451"/>
      <c r="U23" s="34"/>
      <c r="V23" s="34"/>
    </row>
    <row r="24" spans="1:176" ht="307.5" customHeight="1" thickBot="1" x14ac:dyDescent="0.3">
      <c r="A24" s="433"/>
      <c r="B24" s="477"/>
      <c r="C24" s="436"/>
      <c r="D24" s="436"/>
      <c r="E24" s="439"/>
      <c r="F24" s="439"/>
      <c r="G24" s="439"/>
      <c r="H24" s="442"/>
      <c r="I24" s="445"/>
      <c r="J24" s="424"/>
      <c r="K24" s="427"/>
      <c r="L24" s="427"/>
      <c r="M24" s="430"/>
      <c r="N24" s="427"/>
      <c r="O24" s="421"/>
      <c r="P24" s="421"/>
      <c r="Q24" s="421"/>
      <c r="R24" s="421"/>
      <c r="S24" s="421"/>
      <c r="T24" s="452"/>
      <c r="U24" s="34"/>
      <c r="V24" s="34"/>
    </row>
    <row r="25" spans="1:176" ht="15" customHeight="1" x14ac:dyDescent="0.25">
      <c r="A25" s="431">
        <f>'Mapa Final'!A25</f>
        <v>4</v>
      </c>
      <c r="B25" s="417" t="str">
        <f>'Mapa Final'!B25</f>
        <v>Incumplir con las funciones asignadas a la Unidad de Auditoría por la ley y el reglamento</v>
      </c>
      <c r="C25" s="434" t="str">
        <f>'Mapa Final'!C25</f>
        <v>Incumplimiento de las metas establecidas</v>
      </c>
      <c r="D25" s="434" t="str">
        <f>'Mapa Final'!D25</f>
        <v>Situaciones de orden público y/o salud pública, o emergencias por desastres naturales y los causadas por el hombre (antrópicos), que imposibilite el desplazamiento de los auditores para realizar actividades presenciales.</v>
      </c>
      <c r="E25" s="437" t="str">
        <f>'Mapa Final'!E25</f>
        <v>Situaciones de orden público, salud pública o emergencias y/o falta de recursos.</v>
      </c>
      <c r="F25" s="437" t="str">
        <f>'Mapa Final'!F25</f>
        <v>Posibilidad de afectar la operación del proceso en circunstancias especiales, que podrían generar un cumplimiento parcial o el incumplimiento de la totalidad de las funciones asignadas a la Unidad de Auditoría.</v>
      </c>
      <c r="G25" s="437" t="str">
        <f>'Mapa Final'!G25</f>
        <v>Usuarios, productos y prácticas organizacionales</v>
      </c>
      <c r="H25" s="440" t="str">
        <f>'Mapa Final'!I25</f>
        <v>Baja</v>
      </c>
      <c r="I25" s="443" t="str">
        <f>'Mapa Final'!L25</f>
        <v>Menor</v>
      </c>
      <c r="J25" s="422" t="str">
        <f>'Mapa Final'!N25</f>
        <v>Moderado</v>
      </c>
      <c r="K25" s="425" t="str">
        <f>'Mapa Final'!AA25</f>
        <v>Baja</v>
      </c>
      <c r="L25" s="425" t="str">
        <f>'Mapa Final'!AE25</f>
        <v>Menor</v>
      </c>
      <c r="M25" s="428" t="str">
        <f>'Mapa Final'!AG25</f>
        <v>Moderado</v>
      </c>
      <c r="N25" s="425" t="str">
        <f>'Mapa Final'!AH25</f>
        <v>Reducir(mitigar)</v>
      </c>
      <c r="O25" s="295" t="s">
        <v>426</v>
      </c>
      <c r="P25" s="446" t="s">
        <v>173</v>
      </c>
      <c r="Q25" s="420"/>
      <c r="R25" s="291">
        <v>44958</v>
      </c>
      <c r="S25" s="291">
        <v>45291</v>
      </c>
      <c r="T25" s="450" t="s">
        <v>473</v>
      </c>
    </row>
    <row r="26" spans="1:176" x14ac:dyDescent="0.25">
      <c r="A26" s="432"/>
      <c r="B26" s="476"/>
      <c r="C26" s="435"/>
      <c r="D26" s="435"/>
      <c r="E26" s="438"/>
      <c r="F26" s="438"/>
      <c r="G26" s="438"/>
      <c r="H26" s="441"/>
      <c r="I26" s="444"/>
      <c r="J26" s="423"/>
      <c r="K26" s="426"/>
      <c r="L26" s="426"/>
      <c r="M26" s="429"/>
      <c r="N26" s="426"/>
      <c r="O26" s="296"/>
      <c r="P26" s="342"/>
      <c r="Q26" s="301"/>
      <c r="R26" s="297"/>
      <c r="S26" s="297"/>
      <c r="T26" s="451"/>
    </row>
    <row r="27" spans="1:176" x14ac:dyDescent="0.25">
      <c r="A27" s="432"/>
      <c r="B27" s="476"/>
      <c r="C27" s="435"/>
      <c r="D27" s="435"/>
      <c r="E27" s="438"/>
      <c r="F27" s="438"/>
      <c r="G27" s="438"/>
      <c r="H27" s="441"/>
      <c r="I27" s="444"/>
      <c r="J27" s="423"/>
      <c r="K27" s="426"/>
      <c r="L27" s="426"/>
      <c r="M27" s="429"/>
      <c r="N27" s="426"/>
      <c r="O27" s="296"/>
      <c r="P27" s="342"/>
      <c r="Q27" s="301"/>
      <c r="R27" s="297"/>
      <c r="S27" s="297"/>
      <c r="T27" s="451"/>
    </row>
    <row r="28" spans="1:176" x14ac:dyDescent="0.25">
      <c r="A28" s="432"/>
      <c r="B28" s="476"/>
      <c r="C28" s="435"/>
      <c r="D28" s="435"/>
      <c r="E28" s="438"/>
      <c r="F28" s="438"/>
      <c r="G28" s="438"/>
      <c r="H28" s="441"/>
      <c r="I28" s="444"/>
      <c r="J28" s="423"/>
      <c r="K28" s="426"/>
      <c r="L28" s="426"/>
      <c r="M28" s="429"/>
      <c r="N28" s="426"/>
      <c r="O28" s="296"/>
      <c r="P28" s="342"/>
      <c r="Q28" s="301"/>
      <c r="R28" s="297"/>
      <c r="S28" s="297"/>
      <c r="T28" s="451"/>
    </row>
    <row r="29" spans="1:176" ht="277.5" customHeight="1" thickBot="1" x14ac:dyDescent="0.3">
      <c r="A29" s="433"/>
      <c r="B29" s="477"/>
      <c r="C29" s="436"/>
      <c r="D29" s="436"/>
      <c r="E29" s="439"/>
      <c r="F29" s="439"/>
      <c r="G29" s="439"/>
      <c r="H29" s="442"/>
      <c r="I29" s="445"/>
      <c r="J29" s="424"/>
      <c r="K29" s="427"/>
      <c r="L29" s="427"/>
      <c r="M29" s="430"/>
      <c r="N29" s="427"/>
      <c r="O29" s="296"/>
      <c r="P29" s="447"/>
      <c r="Q29" s="421"/>
      <c r="R29" s="280"/>
      <c r="S29" s="280"/>
      <c r="T29" s="452"/>
    </row>
    <row r="30" spans="1:176" x14ac:dyDescent="0.25">
      <c r="A30" s="431">
        <f>'Mapa Final'!A30</f>
        <v>5</v>
      </c>
      <c r="B30" s="417" t="str">
        <f>'Mapa Final'!B30</f>
        <v>Incumplir con los lineamientos del Sistema de Gestión Ambiental.</v>
      </c>
      <c r="C30" s="434" t="str">
        <f>'Mapa Final'!C30</f>
        <v xml:space="preserve"> Afectación Ambiental</v>
      </c>
      <c r="D30" s="434" t="str">
        <f>'Mapa Final'!D30</f>
        <v>Incremento en el consumo de servicios públicos en ejercicio de las actividades de auditoría.</v>
      </c>
      <c r="E30" s="437" t="str">
        <f>'Mapa Final'!E30</f>
        <v>Falta de apropiación del Plan de Gestión Ambiental que aplica para la Rama Judicial Acuerdo PSAA14-10160</v>
      </c>
      <c r="F30" s="437" t="str">
        <f>'Mapa Final'!F30</f>
        <v>Posibilidad que en el ejercicio de las funciones asignadas a la Unidad de Auditoría, se genere un cumplimiento parcial o incumplimiento de la Política y/o de los objetivos ambientales.</v>
      </c>
      <c r="G30" s="437" t="str">
        <f>'Mapa Final'!G30</f>
        <v>Eventos Ambientales Internos</v>
      </c>
      <c r="H30" s="440" t="str">
        <f>'Mapa Final'!I30</f>
        <v>Media</v>
      </c>
      <c r="I30" s="443" t="str">
        <f>'Mapa Final'!L30</f>
        <v>Leve</v>
      </c>
      <c r="J30" s="422" t="str">
        <f>'Mapa Final'!N30</f>
        <v>Moderado</v>
      </c>
      <c r="K30" s="425" t="str">
        <f>'Mapa Final'!AA30</f>
        <v>Baja</v>
      </c>
      <c r="L30" s="425" t="str">
        <f>'Mapa Final'!AE30</f>
        <v>Leve</v>
      </c>
      <c r="M30" s="428" t="str">
        <f>'Mapa Final'!AG30</f>
        <v>Bajo</v>
      </c>
      <c r="N30" s="425" t="str">
        <f>'Mapa Final'!AH30</f>
        <v>Aceptar</v>
      </c>
      <c r="O30" s="420"/>
      <c r="P30" s="420"/>
      <c r="Q30" s="420"/>
      <c r="R30" s="420"/>
      <c r="S30" s="420"/>
      <c r="T30" s="450" t="s">
        <v>471</v>
      </c>
    </row>
    <row r="31" spans="1:176" x14ac:dyDescent="0.25">
      <c r="A31" s="432"/>
      <c r="B31" s="476"/>
      <c r="C31" s="435"/>
      <c r="D31" s="435"/>
      <c r="E31" s="438"/>
      <c r="F31" s="438"/>
      <c r="G31" s="438"/>
      <c r="H31" s="441"/>
      <c r="I31" s="444"/>
      <c r="J31" s="423"/>
      <c r="K31" s="426"/>
      <c r="L31" s="426"/>
      <c r="M31" s="429"/>
      <c r="N31" s="426"/>
      <c r="O31" s="301"/>
      <c r="P31" s="301"/>
      <c r="Q31" s="301"/>
      <c r="R31" s="301"/>
      <c r="S31" s="301"/>
      <c r="T31" s="451"/>
    </row>
    <row r="32" spans="1:176" x14ac:dyDescent="0.25">
      <c r="A32" s="432"/>
      <c r="B32" s="476"/>
      <c r="C32" s="435"/>
      <c r="D32" s="435"/>
      <c r="E32" s="438"/>
      <c r="F32" s="438"/>
      <c r="G32" s="438"/>
      <c r="H32" s="441"/>
      <c r="I32" s="444"/>
      <c r="J32" s="423"/>
      <c r="K32" s="426"/>
      <c r="L32" s="426"/>
      <c r="M32" s="429"/>
      <c r="N32" s="426"/>
      <c r="O32" s="301"/>
      <c r="P32" s="301"/>
      <c r="Q32" s="301"/>
      <c r="R32" s="301"/>
      <c r="S32" s="301"/>
      <c r="T32" s="451"/>
    </row>
    <row r="33" spans="1:20" x14ac:dyDescent="0.25">
      <c r="A33" s="432"/>
      <c r="B33" s="476"/>
      <c r="C33" s="435"/>
      <c r="D33" s="435"/>
      <c r="E33" s="438"/>
      <c r="F33" s="438"/>
      <c r="G33" s="438"/>
      <c r="H33" s="441"/>
      <c r="I33" s="444"/>
      <c r="J33" s="423"/>
      <c r="K33" s="426"/>
      <c r="L33" s="426"/>
      <c r="M33" s="429"/>
      <c r="N33" s="426"/>
      <c r="O33" s="301"/>
      <c r="P33" s="301"/>
      <c r="Q33" s="301"/>
      <c r="R33" s="301"/>
      <c r="S33" s="301"/>
      <c r="T33" s="451"/>
    </row>
    <row r="34" spans="1:20" ht="102.75" customHeight="1" thickBot="1" x14ac:dyDescent="0.3">
      <c r="A34" s="433"/>
      <c r="B34" s="477"/>
      <c r="C34" s="436"/>
      <c r="D34" s="436"/>
      <c r="E34" s="439"/>
      <c r="F34" s="439"/>
      <c r="G34" s="439"/>
      <c r="H34" s="442"/>
      <c r="I34" s="445"/>
      <c r="J34" s="424"/>
      <c r="K34" s="427"/>
      <c r="L34" s="427"/>
      <c r="M34" s="430"/>
      <c r="N34" s="427"/>
      <c r="O34" s="421"/>
      <c r="P34" s="421"/>
      <c r="Q34" s="421"/>
      <c r="R34" s="421"/>
      <c r="S34" s="421"/>
      <c r="T34" s="452"/>
    </row>
    <row r="35" spans="1:20" x14ac:dyDescent="0.25">
      <c r="A35" s="431">
        <f>'Mapa Final'!A35</f>
        <v>6</v>
      </c>
      <c r="B35" s="417" t="str">
        <f>'Mapa Final'!B35</f>
        <v>Debilidades en cultura de la probidad</v>
      </c>
      <c r="C35" s="434" t="str">
        <f>'Mapa Final'!C35</f>
        <v>Reputacional(Corrupción)</v>
      </c>
      <c r="D35" s="434" t="str">
        <f>'Mapa Final'!D35</f>
        <v>Debilidad en el cumplimiento de los procedimientos de auditoría interna.</v>
      </c>
      <c r="E35" s="437" t="str">
        <f>'Mapa Final'!E35</f>
        <v>Ausencia o no aplicación de principios y valores éticos y morales, del código de ética del auditor interno y del código de integridad</v>
      </c>
      <c r="F35" s="437" t="str">
        <f>'Mapa Final'!F35</f>
        <v xml:space="preserve">Posibilidad de omitir informar a los entes de control sobre la existencia de situaciones o hechos irregulares, no reportando los hallazgos encontrados en las auditorias de control interno para beneficio propio o de un tercero. </v>
      </c>
      <c r="G35" s="437" t="str">
        <f>'Mapa Final'!G35</f>
        <v>Usuarios, productos y prácticas organizacionales</v>
      </c>
      <c r="H35" s="440" t="str">
        <f>'Mapa Final'!I35</f>
        <v>Baja</v>
      </c>
      <c r="I35" s="443" t="str">
        <f>'Mapa Final'!L35</f>
        <v>Mayor</v>
      </c>
      <c r="J35" s="422" t="str">
        <f>'Mapa Final'!N35</f>
        <v xml:space="preserve">Alto </v>
      </c>
      <c r="K35" s="425" t="str">
        <f>'Mapa Final'!AA35</f>
        <v>Baja</v>
      </c>
      <c r="L35" s="425" t="str">
        <f>'Mapa Final'!AE35</f>
        <v>Mayor</v>
      </c>
      <c r="M35" s="428" t="str">
        <f>'Mapa Final'!AG35</f>
        <v xml:space="preserve">Alto </v>
      </c>
      <c r="N35" s="425" t="str">
        <f>'Mapa Final'!AH35</f>
        <v>Reducir(mitigar)</v>
      </c>
      <c r="O35" s="296" t="s">
        <v>425</v>
      </c>
      <c r="P35" s="446" t="s">
        <v>173</v>
      </c>
      <c r="Q35" s="420"/>
      <c r="R35" s="291">
        <v>44958</v>
      </c>
      <c r="S35" s="291">
        <v>45291</v>
      </c>
      <c r="T35" s="450" t="s">
        <v>471</v>
      </c>
    </row>
    <row r="36" spans="1:20" x14ac:dyDescent="0.25">
      <c r="A36" s="432"/>
      <c r="B36" s="476"/>
      <c r="C36" s="435"/>
      <c r="D36" s="435"/>
      <c r="E36" s="438"/>
      <c r="F36" s="438"/>
      <c r="G36" s="438"/>
      <c r="H36" s="441"/>
      <c r="I36" s="444"/>
      <c r="J36" s="423"/>
      <c r="K36" s="426"/>
      <c r="L36" s="426"/>
      <c r="M36" s="429"/>
      <c r="N36" s="426"/>
      <c r="O36" s="340"/>
      <c r="P36" s="342"/>
      <c r="Q36" s="301"/>
      <c r="R36" s="297"/>
      <c r="S36" s="297"/>
      <c r="T36" s="451"/>
    </row>
    <row r="37" spans="1:20" x14ac:dyDescent="0.25">
      <c r="A37" s="432"/>
      <c r="B37" s="476"/>
      <c r="C37" s="435"/>
      <c r="D37" s="435"/>
      <c r="E37" s="438"/>
      <c r="F37" s="438"/>
      <c r="G37" s="438"/>
      <c r="H37" s="441"/>
      <c r="I37" s="444"/>
      <c r="J37" s="423"/>
      <c r="K37" s="426"/>
      <c r="L37" s="426"/>
      <c r="M37" s="429"/>
      <c r="N37" s="426"/>
      <c r="O37" s="340"/>
      <c r="P37" s="342"/>
      <c r="Q37" s="301"/>
      <c r="R37" s="297"/>
      <c r="S37" s="297"/>
      <c r="T37" s="451"/>
    </row>
    <row r="38" spans="1:20" x14ac:dyDescent="0.25">
      <c r="A38" s="432"/>
      <c r="B38" s="476"/>
      <c r="C38" s="435"/>
      <c r="D38" s="435"/>
      <c r="E38" s="438"/>
      <c r="F38" s="438"/>
      <c r="G38" s="438"/>
      <c r="H38" s="441"/>
      <c r="I38" s="444"/>
      <c r="J38" s="423"/>
      <c r="K38" s="426"/>
      <c r="L38" s="426"/>
      <c r="M38" s="429"/>
      <c r="N38" s="426"/>
      <c r="O38" s="340"/>
      <c r="P38" s="342"/>
      <c r="Q38" s="301"/>
      <c r="R38" s="297"/>
      <c r="S38" s="297"/>
      <c r="T38" s="451"/>
    </row>
    <row r="39" spans="1:20" ht="278.25" customHeight="1" thickBot="1" x14ac:dyDescent="0.3">
      <c r="A39" s="433"/>
      <c r="B39" s="477"/>
      <c r="C39" s="436"/>
      <c r="D39" s="436"/>
      <c r="E39" s="439"/>
      <c r="F39" s="439"/>
      <c r="G39" s="439"/>
      <c r="H39" s="442"/>
      <c r="I39" s="445"/>
      <c r="J39" s="424"/>
      <c r="K39" s="427"/>
      <c r="L39" s="427"/>
      <c r="M39" s="430"/>
      <c r="N39" s="427"/>
      <c r="O39" s="340"/>
      <c r="P39" s="342"/>
      <c r="Q39" s="301"/>
      <c r="R39" s="280"/>
      <c r="S39" s="280"/>
      <c r="T39" s="452"/>
    </row>
    <row r="40" spans="1:20" x14ac:dyDescent="0.25">
      <c r="A40" s="431">
        <f>'Mapa Final'!A40</f>
        <v>7</v>
      </c>
      <c r="B40" s="417" t="str">
        <f>'Mapa Final'!B40</f>
        <v>Conflicto de intereses</v>
      </c>
      <c r="C40" s="434" t="str">
        <f>'Mapa Final'!C40</f>
        <v>Reputacional(Corrupción)</v>
      </c>
      <c r="D40" s="434" t="str">
        <f>'Mapa Final'!D40</f>
        <v>Auditores internos que mantienen relación directa o indirecta de amistad o familiar con el proceso o las personas auditadas.</v>
      </c>
      <c r="E40" s="437" t="str">
        <f>'Mapa Final'!E40</f>
        <v>Incumplimiento por parte de los auditores, de reportar la existencia de conflictos de interés que afecten la independencia de la auditoría y no actuar o no tener una actitud imparcial y neutral</v>
      </c>
      <c r="F40" s="437"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37" t="str">
        <f>'Mapa Final'!G40</f>
        <v>Usuarios, productos y prácticas organizacionales</v>
      </c>
      <c r="H40" s="440" t="str">
        <f>'Mapa Final'!I40</f>
        <v>Baja</v>
      </c>
      <c r="I40" s="443" t="str">
        <f>'Mapa Final'!L40</f>
        <v>Mayor</v>
      </c>
      <c r="J40" s="422" t="str">
        <f>'Mapa Final'!N40</f>
        <v xml:space="preserve">Alto </v>
      </c>
      <c r="K40" s="425" t="str">
        <f>'Mapa Final'!AA40</f>
        <v>Baja</v>
      </c>
      <c r="L40" s="425" t="str">
        <f>'Mapa Final'!AE40</f>
        <v>Mayor</v>
      </c>
      <c r="M40" s="428" t="str">
        <f>'Mapa Final'!AG40</f>
        <v xml:space="preserve">Alto </v>
      </c>
      <c r="N40" s="425" t="str">
        <f>'Mapa Final'!AH40</f>
        <v>Reducir(mitigar)</v>
      </c>
      <c r="O40" s="453" t="s">
        <v>428</v>
      </c>
      <c r="P40" s="446" t="s">
        <v>173</v>
      </c>
      <c r="Q40" s="420"/>
      <c r="R40" s="448">
        <v>44958</v>
      </c>
      <c r="S40" s="448">
        <v>45291</v>
      </c>
      <c r="T40" s="450" t="s">
        <v>471</v>
      </c>
    </row>
    <row r="41" spans="1:20" x14ac:dyDescent="0.25">
      <c r="A41" s="432"/>
      <c r="B41" s="476"/>
      <c r="C41" s="435"/>
      <c r="D41" s="435"/>
      <c r="E41" s="438"/>
      <c r="F41" s="438"/>
      <c r="G41" s="438"/>
      <c r="H41" s="441"/>
      <c r="I41" s="444"/>
      <c r="J41" s="423"/>
      <c r="K41" s="426"/>
      <c r="L41" s="426"/>
      <c r="M41" s="429"/>
      <c r="N41" s="426"/>
      <c r="O41" s="290"/>
      <c r="P41" s="342"/>
      <c r="Q41" s="301"/>
      <c r="R41" s="297"/>
      <c r="S41" s="297"/>
      <c r="T41" s="451"/>
    </row>
    <row r="42" spans="1:20" x14ac:dyDescent="0.25">
      <c r="A42" s="432"/>
      <c r="B42" s="476"/>
      <c r="C42" s="435"/>
      <c r="D42" s="435"/>
      <c r="E42" s="438"/>
      <c r="F42" s="438"/>
      <c r="G42" s="438"/>
      <c r="H42" s="441"/>
      <c r="I42" s="444"/>
      <c r="J42" s="423"/>
      <c r="K42" s="426"/>
      <c r="L42" s="426"/>
      <c r="M42" s="429"/>
      <c r="N42" s="426"/>
      <c r="O42" s="290"/>
      <c r="P42" s="342"/>
      <c r="Q42" s="301"/>
      <c r="R42" s="297"/>
      <c r="S42" s="297"/>
      <c r="T42" s="451"/>
    </row>
    <row r="43" spans="1:20" x14ac:dyDescent="0.25">
      <c r="A43" s="432"/>
      <c r="B43" s="476"/>
      <c r="C43" s="435"/>
      <c r="D43" s="435"/>
      <c r="E43" s="438"/>
      <c r="F43" s="438"/>
      <c r="G43" s="438"/>
      <c r="H43" s="441"/>
      <c r="I43" s="444"/>
      <c r="J43" s="423"/>
      <c r="K43" s="426"/>
      <c r="L43" s="426"/>
      <c r="M43" s="429"/>
      <c r="N43" s="426"/>
      <c r="O43" s="290"/>
      <c r="P43" s="342"/>
      <c r="Q43" s="301"/>
      <c r="R43" s="297"/>
      <c r="S43" s="297"/>
      <c r="T43" s="451"/>
    </row>
    <row r="44" spans="1:20" ht="15.75" thickBot="1" x14ac:dyDescent="0.3">
      <c r="A44" s="433"/>
      <c r="B44" s="477"/>
      <c r="C44" s="436"/>
      <c r="D44" s="436"/>
      <c r="E44" s="439"/>
      <c r="F44" s="439"/>
      <c r="G44" s="439"/>
      <c r="H44" s="442"/>
      <c r="I44" s="445"/>
      <c r="J44" s="424"/>
      <c r="K44" s="427"/>
      <c r="L44" s="427"/>
      <c r="M44" s="430"/>
      <c r="N44" s="427"/>
      <c r="O44" s="454"/>
      <c r="P44" s="447"/>
      <c r="Q44" s="421"/>
      <c r="R44" s="449"/>
      <c r="S44" s="449"/>
      <c r="T44" s="452"/>
    </row>
    <row r="45" spans="1:20" x14ac:dyDescent="0.25">
      <c r="A45" s="431">
        <f>'Mapa Final'!A45</f>
        <v>8</v>
      </c>
      <c r="B45" s="417" t="str">
        <f>'Mapa Final'!B45</f>
        <v>Fallas de integridad pública</v>
      </c>
      <c r="C45" s="434" t="str">
        <f>'Mapa Final'!C45</f>
        <v>Reputacional(Corrupción)</v>
      </c>
      <c r="D45" s="434" t="str">
        <f>'Mapa Final'!D45</f>
        <v>Influencias o presiones internas o externas sobre las actividades de la Unidad de Auditoría.</v>
      </c>
      <c r="E45" s="437" t="str">
        <f>'Mapa Final'!E45</f>
        <v>Desconocimiento, falta de aplicación o incumplimiento por parte de los auditores, de los principios y reglas de conducta establecidos en el Código de Ética del Auditor Interno de la Rama Judicial.</v>
      </c>
      <c r="F45" s="437"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37" t="str">
        <f>'Mapa Final'!G45</f>
        <v>Usuarios, productos y prácticas organizacionales</v>
      </c>
      <c r="H45" s="440" t="str">
        <f>'Mapa Final'!I45</f>
        <v>Baja</v>
      </c>
      <c r="I45" s="443" t="str">
        <f>'Mapa Final'!L45</f>
        <v>Mayor</v>
      </c>
      <c r="J45" s="422" t="str">
        <f>'Mapa Final'!N45</f>
        <v xml:space="preserve">Alto </v>
      </c>
      <c r="K45" s="425" t="str">
        <f>'Mapa Final'!AA45</f>
        <v>Baja</v>
      </c>
      <c r="L45" s="425" t="str">
        <f>'Mapa Final'!AE45</f>
        <v>Mayor</v>
      </c>
      <c r="M45" s="428" t="str">
        <f>'Mapa Final'!AG45</f>
        <v xml:space="preserve">Alto </v>
      </c>
      <c r="N45" s="425" t="str">
        <f>'Mapa Final'!AH45</f>
        <v>Reducir(mitigar)</v>
      </c>
      <c r="O45" s="453" t="s">
        <v>429</v>
      </c>
      <c r="P45" s="446" t="s">
        <v>173</v>
      </c>
      <c r="Q45" s="420"/>
      <c r="R45" s="448">
        <v>44958</v>
      </c>
      <c r="S45" s="448">
        <v>45291</v>
      </c>
      <c r="T45" s="450" t="s">
        <v>471</v>
      </c>
    </row>
    <row r="46" spans="1:20" x14ac:dyDescent="0.25">
      <c r="A46" s="432"/>
      <c r="B46" s="476"/>
      <c r="C46" s="435"/>
      <c r="D46" s="435"/>
      <c r="E46" s="438"/>
      <c r="F46" s="438"/>
      <c r="G46" s="438"/>
      <c r="H46" s="441"/>
      <c r="I46" s="444"/>
      <c r="J46" s="423"/>
      <c r="K46" s="426"/>
      <c r="L46" s="426"/>
      <c r="M46" s="429"/>
      <c r="N46" s="426"/>
      <c r="O46" s="290"/>
      <c r="P46" s="342"/>
      <c r="Q46" s="301"/>
      <c r="R46" s="297"/>
      <c r="S46" s="297"/>
      <c r="T46" s="451"/>
    </row>
    <row r="47" spans="1:20" x14ac:dyDescent="0.25">
      <c r="A47" s="432"/>
      <c r="B47" s="476"/>
      <c r="C47" s="435"/>
      <c r="D47" s="435"/>
      <c r="E47" s="438"/>
      <c r="F47" s="438"/>
      <c r="G47" s="438"/>
      <c r="H47" s="441"/>
      <c r="I47" s="444"/>
      <c r="J47" s="423"/>
      <c r="K47" s="426"/>
      <c r="L47" s="426"/>
      <c r="M47" s="429"/>
      <c r="N47" s="426"/>
      <c r="O47" s="290"/>
      <c r="P47" s="342"/>
      <c r="Q47" s="301"/>
      <c r="R47" s="297"/>
      <c r="S47" s="297"/>
      <c r="T47" s="451"/>
    </row>
    <row r="48" spans="1:20" x14ac:dyDescent="0.25">
      <c r="A48" s="432"/>
      <c r="B48" s="476"/>
      <c r="C48" s="435"/>
      <c r="D48" s="435"/>
      <c r="E48" s="438"/>
      <c r="F48" s="438"/>
      <c r="G48" s="438"/>
      <c r="H48" s="441"/>
      <c r="I48" s="444"/>
      <c r="J48" s="423"/>
      <c r="K48" s="426"/>
      <c r="L48" s="426"/>
      <c r="M48" s="429"/>
      <c r="N48" s="426"/>
      <c r="O48" s="290"/>
      <c r="P48" s="342"/>
      <c r="Q48" s="301"/>
      <c r="R48" s="297"/>
      <c r="S48" s="297"/>
      <c r="T48" s="451"/>
    </row>
    <row r="49" spans="1:20" ht="15.75" thickBot="1" x14ac:dyDescent="0.3">
      <c r="A49" s="433"/>
      <c r="B49" s="477"/>
      <c r="C49" s="436"/>
      <c r="D49" s="436"/>
      <c r="E49" s="439"/>
      <c r="F49" s="439"/>
      <c r="G49" s="439"/>
      <c r="H49" s="442"/>
      <c r="I49" s="445"/>
      <c r="J49" s="424"/>
      <c r="K49" s="427"/>
      <c r="L49" s="427"/>
      <c r="M49" s="430"/>
      <c r="N49" s="427"/>
      <c r="O49" s="454"/>
      <c r="P49" s="447"/>
      <c r="Q49" s="421"/>
      <c r="R49" s="449"/>
      <c r="S49" s="449"/>
      <c r="T49" s="452"/>
    </row>
    <row r="50" spans="1:20" hidden="1" x14ac:dyDescent="0.25">
      <c r="A50" s="431">
        <f>'Mapa Final'!A50</f>
        <v>0</v>
      </c>
      <c r="B50" s="417">
        <f>'Mapa Final'!B50</f>
        <v>0</v>
      </c>
      <c r="C50" s="434">
        <f>'Mapa Final'!C50</f>
        <v>0</v>
      </c>
      <c r="D50" s="434">
        <f>'Mapa Final'!D50</f>
        <v>0</v>
      </c>
      <c r="E50" s="437">
        <f>'Mapa Final'!E50</f>
        <v>0</v>
      </c>
      <c r="F50" s="437">
        <f>'Mapa Final'!F50</f>
        <v>0</v>
      </c>
      <c r="G50" s="437">
        <f>'Mapa Final'!G50</f>
        <v>0</v>
      </c>
      <c r="H50" s="440" t="str">
        <f>'Mapa Final'!I50</f>
        <v>Muy Baja</v>
      </c>
      <c r="I50" s="443" t="b">
        <f>'Mapa Final'!L50</f>
        <v>0</v>
      </c>
      <c r="J50" s="422" t="e">
        <f>'Mapa Final'!N50</f>
        <v>#N/A</v>
      </c>
      <c r="K50" s="425" t="e">
        <f>'Mapa Final'!AA50</f>
        <v>#DIV/0!</v>
      </c>
      <c r="L50" s="425" t="e">
        <f>'Mapa Final'!AE50</f>
        <v>#DIV/0!</v>
      </c>
      <c r="M50" s="428" t="e">
        <f>'Mapa Final'!AG50</f>
        <v>#DIV/0!</v>
      </c>
      <c r="N50" s="425">
        <f>'Mapa Final'!AH50</f>
        <v>0</v>
      </c>
      <c r="O50" s="420"/>
      <c r="P50" s="420"/>
      <c r="Q50" s="420"/>
      <c r="R50" s="420"/>
      <c r="S50" s="420"/>
      <c r="T50" s="478"/>
    </row>
    <row r="51" spans="1:20" hidden="1" x14ac:dyDescent="0.25">
      <c r="A51" s="432"/>
      <c r="B51" s="476"/>
      <c r="C51" s="435"/>
      <c r="D51" s="435"/>
      <c r="E51" s="438"/>
      <c r="F51" s="438"/>
      <c r="G51" s="438"/>
      <c r="H51" s="441"/>
      <c r="I51" s="444"/>
      <c r="J51" s="423"/>
      <c r="K51" s="426"/>
      <c r="L51" s="426"/>
      <c r="M51" s="429"/>
      <c r="N51" s="426"/>
      <c r="O51" s="301"/>
      <c r="P51" s="301"/>
      <c r="Q51" s="301"/>
      <c r="R51" s="301"/>
      <c r="S51" s="301"/>
      <c r="T51" s="479"/>
    </row>
    <row r="52" spans="1:20" hidden="1" x14ac:dyDescent="0.25">
      <c r="A52" s="432"/>
      <c r="B52" s="476"/>
      <c r="C52" s="435"/>
      <c r="D52" s="435"/>
      <c r="E52" s="438"/>
      <c r="F52" s="438"/>
      <c r="G52" s="438"/>
      <c r="H52" s="441"/>
      <c r="I52" s="444"/>
      <c r="J52" s="423"/>
      <c r="K52" s="426"/>
      <c r="L52" s="426"/>
      <c r="M52" s="429"/>
      <c r="N52" s="426"/>
      <c r="O52" s="301"/>
      <c r="P52" s="301"/>
      <c r="Q52" s="301"/>
      <c r="R52" s="301"/>
      <c r="S52" s="301"/>
      <c r="T52" s="479"/>
    </row>
    <row r="53" spans="1:20" hidden="1" x14ac:dyDescent="0.25">
      <c r="A53" s="432"/>
      <c r="B53" s="476"/>
      <c r="C53" s="435"/>
      <c r="D53" s="435"/>
      <c r="E53" s="438"/>
      <c r="F53" s="438"/>
      <c r="G53" s="438"/>
      <c r="H53" s="441"/>
      <c r="I53" s="444"/>
      <c r="J53" s="423"/>
      <c r="K53" s="426"/>
      <c r="L53" s="426"/>
      <c r="M53" s="429"/>
      <c r="N53" s="426"/>
      <c r="O53" s="301"/>
      <c r="P53" s="301"/>
      <c r="Q53" s="301"/>
      <c r="R53" s="301"/>
      <c r="S53" s="301"/>
      <c r="T53" s="479"/>
    </row>
    <row r="54" spans="1:20" ht="15.75" hidden="1" thickBot="1" x14ac:dyDescent="0.3">
      <c r="A54" s="433"/>
      <c r="B54" s="477"/>
      <c r="C54" s="436"/>
      <c r="D54" s="436"/>
      <c r="E54" s="439"/>
      <c r="F54" s="439"/>
      <c r="G54" s="439"/>
      <c r="H54" s="442"/>
      <c r="I54" s="445"/>
      <c r="J54" s="424"/>
      <c r="K54" s="427"/>
      <c r="L54" s="427"/>
      <c r="M54" s="430"/>
      <c r="N54" s="427"/>
      <c r="O54" s="421"/>
      <c r="P54" s="421"/>
      <c r="Q54" s="421"/>
      <c r="R54" s="421"/>
      <c r="S54" s="421"/>
      <c r="T54" s="480"/>
    </row>
    <row r="55" spans="1:20" hidden="1" x14ac:dyDescent="0.25">
      <c r="A55" s="431">
        <f>'Mapa Final'!A55</f>
        <v>0</v>
      </c>
      <c r="B55" s="417">
        <f>'Mapa Final'!B55</f>
        <v>0</v>
      </c>
      <c r="C55" s="434">
        <f>'Mapa Final'!C55</f>
        <v>0</v>
      </c>
      <c r="D55" s="434">
        <f>'Mapa Final'!D55</f>
        <v>0</v>
      </c>
      <c r="E55" s="437">
        <f>'Mapa Final'!E55</f>
        <v>0</v>
      </c>
      <c r="F55" s="437">
        <f>'Mapa Final'!F55</f>
        <v>0</v>
      </c>
      <c r="G55" s="437">
        <f>'Mapa Final'!G55</f>
        <v>0</v>
      </c>
      <c r="H55" s="440" t="str">
        <f>'Mapa Final'!I55</f>
        <v>Muy Baja</v>
      </c>
      <c r="I55" s="443" t="b">
        <f>'Mapa Final'!L55</f>
        <v>0</v>
      </c>
      <c r="J55" s="422" t="e">
        <f>'Mapa Final'!N55</f>
        <v>#N/A</v>
      </c>
      <c r="K55" s="425" t="e">
        <f>'Mapa Final'!AA55</f>
        <v>#DIV/0!</v>
      </c>
      <c r="L55" s="425" t="e">
        <f>'Mapa Final'!AE55</f>
        <v>#DIV/0!</v>
      </c>
      <c r="M55" s="428" t="e">
        <f>'Mapa Final'!AG55</f>
        <v>#DIV/0!</v>
      </c>
      <c r="N55" s="425">
        <f>'Mapa Final'!AH55</f>
        <v>0</v>
      </c>
      <c r="O55" s="420"/>
      <c r="P55" s="420"/>
      <c r="Q55" s="420"/>
      <c r="R55" s="420"/>
      <c r="S55" s="420"/>
      <c r="T55" s="478"/>
    </row>
    <row r="56" spans="1:20" hidden="1" x14ac:dyDescent="0.25">
      <c r="A56" s="432"/>
      <c r="B56" s="476"/>
      <c r="C56" s="435"/>
      <c r="D56" s="435"/>
      <c r="E56" s="438"/>
      <c r="F56" s="438"/>
      <c r="G56" s="438"/>
      <c r="H56" s="441"/>
      <c r="I56" s="444"/>
      <c r="J56" s="423"/>
      <c r="K56" s="426"/>
      <c r="L56" s="426"/>
      <c r="M56" s="429"/>
      <c r="N56" s="426"/>
      <c r="O56" s="301"/>
      <c r="P56" s="301"/>
      <c r="Q56" s="301"/>
      <c r="R56" s="301"/>
      <c r="S56" s="301"/>
      <c r="T56" s="479"/>
    </row>
    <row r="57" spans="1:20" hidden="1" x14ac:dyDescent="0.25">
      <c r="A57" s="432"/>
      <c r="B57" s="476"/>
      <c r="C57" s="435"/>
      <c r="D57" s="435"/>
      <c r="E57" s="438"/>
      <c r="F57" s="438"/>
      <c r="G57" s="438"/>
      <c r="H57" s="441"/>
      <c r="I57" s="444"/>
      <c r="J57" s="423"/>
      <c r="K57" s="426"/>
      <c r="L57" s="426"/>
      <c r="M57" s="429"/>
      <c r="N57" s="426"/>
      <c r="O57" s="301"/>
      <c r="P57" s="301"/>
      <c r="Q57" s="301"/>
      <c r="R57" s="301"/>
      <c r="S57" s="301"/>
      <c r="T57" s="479"/>
    </row>
    <row r="58" spans="1:20" hidden="1" x14ac:dyDescent="0.25">
      <c r="A58" s="432"/>
      <c r="B58" s="476"/>
      <c r="C58" s="435"/>
      <c r="D58" s="435"/>
      <c r="E58" s="438"/>
      <c r="F58" s="438"/>
      <c r="G58" s="438"/>
      <c r="H58" s="441"/>
      <c r="I58" s="444"/>
      <c r="J58" s="423"/>
      <c r="K58" s="426"/>
      <c r="L58" s="426"/>
      <c r="M58" s="429"/>
      <c r="N58" s="426"/>
      <c r="O58" s="301"/>
      <c r="P58" s="301"/>
      <c r="Q58" s="301"/>
      <c r="R58" s="301"/>
      <c r="S58" s="301"/>
      <c r="T58" s="479"/>
    </row>
    <row r="59" spans="1:20" ht="15.75" hidden="1" thickBot="1" x14ac:dyDescent="0.3">
      <c r="A59" s="433"/>
      <c r="B59" s="477"/>
      <c r="C59" s="436"/>
      <c r="D59" s="436"/>
      <c r="E59" s="439"/>
      <c r="F59" s="439"/>
      <c r="G59" s="439"/>
      <c r="H59" s="442"/>
      <c r="I59" s="445"/>
      <c r="J59" s="424"/>
      <c r="K59" s="427"/>
      <c r="L59" s="427"/>
      <c r="M59" s="430"/>
      <c r="N59" s="427"/>
      <c r="O59" s="421"/>
      <c r="P59" s="421"/>
      <c r="Q59" s="421"/>
      <c r="R59" s="421"/>
      <c r="S59" s="421"/>
      <c r="T59" s="480"/>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59"/>
  <sheetViews>
    <sheetView tabSelected="1" zoomScale="71" zoomScaleNormal="71" workbookViewId="0">
      <selection activeCell="R10" sqref="R10:T49"/>
    </sheetView>
  </sheetViews>
  <sheetFormatPr baseColWidth="10" defaultColWidth="11.42578125" defaultRowHeight="15" x14ac:dyDescent="0.25"/>
  <cols>
    <col min="1" max="2" width="18.42578125" style="81" customWidth="1"/>
    <col min="3" max="3" width="15.5703125" customWidth="1"/>
    <col min="4" max="4" width="27.5703125" style="81" customWidth="1"/>
    <col min="5" max="5" width="18" style="146" customWidth="1"/>
    <col min="6" max="6" width="40.140625" customWidth="1"/>
    <col min="7" max="7" width="20.42578125" customWidth="1"/>
    <col min="8" max="8" width="10.28515625" style="147" customWidth="1"/>
    <col min="9" max="9" width="11.42578125" style="147" customWidth="1"/>
    <col min="10" max="10" width="10.140625" style="148" customWidth="1"/>
    <col min="11" max="11" width="11.42578125" style="147" customWidth="1"/>
    <col min="12" max="12" width="10.85546875" style="147" customWidth="1"/>
    <col min="13" max="13" width="18.28515625" style="147"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6"/>
  </cols>
  <sheetData>
    <row r="1" spans="1:278" s="134" customFormat="1" ht="16.5" customHeight="1" x14ac:dyDescent="0.3">
      <c r="A1" s="465"/>
      <c r="B1" s="337"/>
      <c r="C1" s="337"/>
      <c r="D1" s="467" t="s">
        <v>340</v>
      </c>
      <c r="E1" s="467"/>
      <c r="F1" s="467"/>
      <c r="G1" s="467"/>
      <c r="H1" s="467"/>
      <c r="I1" s="467"/>
      <c r="J1" s="467"/>
      <c r="K1" s="467"/>
      <c r="L1" s="467"/>
      <c r="M1" s="467"/>
      <c r="N1" s="467"/>
      <c r="O1" s="467"/>
      <c r="P1" s="467"/>
      <c r="Q1" s="468"/>
      <c r="R1" s="325" t="s">
        <v>66</v>
      </c>
      <c r="S1" s="325"/>
      <c r="T1" s="325"/>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c r="JO1" s="133"/>
      <c r="JP1" s="133"/>
      <c r="JQ1" s="133"/>
      <c r="JR1" s="133"/>
    </row>
    <row r="2" spans="1:278" s="134" customFormat="1" ht="39.75" customHeight="1" x14ac:dyDescent="0.3">
      <c r="A2" s="466"/>
      <c r="B2" s="339"/>
      <c r="C2" s="339"/>
      <c r="D2" s="469"/>
      <c r="E2" s="469"/>
      <c r="F2" s="469"/>
      <c r="G2" s="469"/>
      <c r="H2" s="469"/>
      <c r="I2" s="469"/>
      <c r="J2" s="469"/>
      <c r="K2" s="469"/>
      <c r="L2" s="469"/>
      <c r="M2" s="469"/>
      <c r="N2" s="469"/>
      <c r="O2" s="469"/>
      <c r="P2" s="469"/>
      <c r="Q2" s="470"/>
      <c r="R2" s="325"/>
      <c r="S2" s="325"/>
      <c r="T2" s="325"/>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row>
    <row r="3" spans="1:278" s="134" customFormat="1" ht="3" customHeight="1" x14ac:dyDescent="0.3">
      <c r="A3" s="2"/>
      <c r="B3" s="2"/>
      <c r="C3" s="140"/>
      <c r="D3" s="469"/>
      <c r="E3" s="469"/>
      <c r="F3" s="469"/>
      <c r="G3" s="469"/>
      <c r="H3" s="469"/>
      <c r="I3" s="469"/>
      <c r="J3" s="469"/>
      <c r="K3" s="469"/>
      <c r="L3" s="469"/>
      <c r="M3" s="469"/>
      <c r="N3" s="469"/>
      <c r="O3" s="469"/>
      <c r="P3" s="469"/>
      <c r="Q3" s="470"/>
      <c r="R3" s="325"/>
      <c r="S3" s="325"/>
      <c r="T3" s="325"/>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row>
    <row r="4" spans="1:278" s="134" customFormat="1" ht="41.25" customHeight="1" x14ac:dyDescent="0.3">
      <c r="A4" s="326" t="s">
        <v>0</v>
      </c>
      <c r="B4" s="327"/>
      <c r="C4" s="328"/>
      <c r="D4" s="329" t="str">
        <f>'Mapa Final'!D4</f>
        <v>Gestión de Control Interno y Auditoría</v>
      </c>
      <c r="E4" s="330"/>
      <c r="F4" s="330"/>
      <c r="G4" s="330"/>
      <c r="H4" s="330"/>
      <c r="I4" s="330"/>
      <c r="J4" s="330"/>
      <c r="K4" s="330"/>
      <c r="L4" s="330"/>
      <c r="M4" s="330"/>
      <c r="N4" s="331"/>
      <c r="O4" s="332"/>
      <c r="P4" s="332"/>
      <c r="Q4" s="332"/>
      <c r="R4" s="1"/>
      <c r="S4" s="1"/>
      <c r="T4" s="1"/>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row>
    <row r="5" spans="1:278" s="134" customFormat="1" ht="52.5" customHeight="1" x14ac:dyDescent="0.3">
      <c r="A5" s="326" t="s">
        <v>1</v>
      </c>
      <c r="B5" s="327"/>
      <c r="C5" s="328"/>
      <c r="D5" s="333" t="str">
        <f>'Mapa Final'!D5</f>
        <v>Evaluar en forma independiente el Sistema Institucional de Control Interno de la Rama Judicial, a través de la actividad de auditoría interna, proponiendo las recomendaciones para mantenerlo, perfeccionarlo y fortalecerlo continuamente.</v>
      </c>
      <c r="E5" s="334"/>
      <c r="F5" s="334"/>
      <c r="G5" s="334"/>
      <c r="H5" s="334"/>
      <c r="I5" s="334"/>
      <c r="J5" s="334"/>
      <c r="K5" s="334"/>
      <c r="L5" s="334"/>
      <c r="M5" s="334"/>
      <c r="N5" s="335"/>
      <c r="O5" s="1"/>
      <c r="P5" s="1"/>
      <c r="Q5" s="1"/>
      <c r="R5" s="1"/>
      <c r="S5" s="1"/>
      <c r="T5" s="1"/>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row>
    <row r="6" spans="1:278" s="134" customFormat="1" ht="32.25" customHeight="1" thickBot="1" x14ac:dyDescent="0.35">
      <c r="A6" s="326" t="s">
        <v>2</v>
      </c>
      <c r="B6" s="327"/>
      <c r="C6" s="328"/>
      <c r="D6" s="333"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34"/>
      <c r="F6" s="334"/>
      <c r="G6" s="334"/>
      <c r="H6" s="334"/>
      <c r="I6" s="334"/>
      <c r="J6" s="334"/>
      <c r="K6" s="334"/>
      <c r="L6" s="334"/>
      <c r="M6" s="334"/>
      <c r="N6" s="335"/>
      <c r="O6" s="1"/>
      <c r="P6" s="1"/>
      <c r="Q6" s="1"/>
      <c r="R6" s="1"/>
      <c r="S6" s="1"/>
      <c r="T6" s="1"/>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row>
    <row r="7" spans="1:278" s="142" customFormat="1" ht="39.75" customHeight="1" thickTop="1" thickBot="1" x14ac:dyDescent="0.3">
      <c r="A7" s="460" t="s">
        <v>321</v>
      </c>
      <c r="B7" s="461"/>
      <c r="C7" s="461"/>
      <c r="D7" s="461"/>
      <c r="E7" s="461"/>
      <c r="F7" s="462"/>
      <c r="G7" s="149"/>
      <c r="H7" s="463" t="s">
        <v>443</v>
      </c>
      <c r="I7" s="463"/>
      <c r="J7" s="463"/>
      <c r="K7" s="463" t="s">
        <v>444</v>
      </c>
      <c r="L7" s="463"/>
      <c r="M7" s="463"/>
      <c r="N7" s="464" t="s">
        <v>445</v>
      </c>
      <c r="O7" s="471" t="s">
        <v>322</v>
      </c>
      <c r="P7" s="473" t="s">
        <v>446</v>
      </c>
      <c r="Q7" s="474"/>
      <c r="R7" s="473" t="s">
        <v>323</v>
      </c>
      <c r="S7" s="474"/>
      <c r="T7" s="475" t="s">
        <v>343</v>
      </c>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row>
    <row r="8" spans="1:278" s="143" customFormat="1" ht="60.95" customHeight="1" thickTop="1" thickBot="1" x14ac:dyDescent="0.3">
      <c r="A8" s="157" t="s">
        <v>191</v>
      </c>
      <c r="B8" s="157" t="s">
        <v>345</v>
      </c>
      <c r="C8" s="158" t="s">
        <v>8</v>
      </c>
      <c r="D8" s="150" t="s">
        <v>332</v>
      </c>
      <c r="E8" s="151" t="s">
        <v>10</v>
      </c>
      <c r="F8" s="151" t="s">
        <v>11</v>
      </c>
      <c r="G8" s="151" t="s">
        <v>12</v>
      </c>
      <c r="H8" s="152" t="s">
        <v>325</v>
      </c>
      <c r="I8" s="152" t="s">
        <v>38</v>
      </c>
      <c r="J8" s="152" t="s">
        <v>326</v>
      </c>
      <c r="K8" s="152" t="s">
        <v>325</v>
      </c>
      <c r="L8" s="152" t="s">
        <v>327</v>
      </c>
      <c r="M8" s="152" t="s">
        <v>326</v>
      </c>
      <c r="N8" s="464"/>
      <c r="O8" s="472"/>
      <c r="P8" s="153" t="s">
        <v>328</v>
      </c>
      <c r="Q8" s="153" t="s">
        <v>329</v>
      </c>
      <c r="R8" s="153" t="s">
        <v>330</v>
      </c>
      <c r="S8" s="153" t="s">
        <v>331</v>
      </c>
      <c r="T8" s="47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row>
    <row r="9" spans="1:278" s="144" customFormat="1" ht="10.5" customHeight="1" thickTop="1" thickBot="1" x14ac:dyDescent="0.3">
      <c r="A9" s="458"/>
      <c r="B9" s="459"/>
      <c r="C9" s="459"/>
      <c r="D9" s="459"/>
      <c r="E9" s="459"/>
      <c r="F9" s="459"/>
      <c r="G9" s="459"/>
      <c r="H9" s="459"/>
      <c r="I9" s="459"/>
      <c r="J9" s="459"/>
      <c r="K9" s="459"/>
      <c r="L9" s="459"/>
      <c r="M9" s="459"/>
      <c r="N9" s="459"/>
    </row>
    <row r="10" spans="1:278" s="145" customFormat="1" ht="15" customHeight="1" x14ac:dyDescent="0.2">
      <c r="A10" s="431">
        <f>'Mapa Final'!A10</f>
        <v>1</v>
      </c>
      <c r="B10" s="417" t="str">
        <f>'Mapa Final'!B10</f>
        <v>Evaluar el Sistema Institucional de Control Interno (SICI) de forma inadecuada</v>
      </c>
      <c r="C10" s="434" t="str">
        <f>'Mapa Final'!C10</f>
        <v>Reputacional</v>
      </c>
      <c r="D10" s="434" t="str">
        <f>'Mapa Final'!D10</f>
        <v>Gestión de riesgos no asociada a la estrategia organizacional</v>
      </c>
      <c r="E10" s="437" t="str">
        <f>'Mapa Final'!E10</f>
        <v>Inadecuada identificación de riesgos y limitantes en la obtención de la información.</v>
      </c>
      <c r="F10" s="437" t="str">
        <f>'Mapa Final'!F10</f>
        <v>Posibilidad de incumplir con el propósito de la evaluación del Sistema Institucional de Control Interno (SICI), de evaluar la efectividad de los controles implementados por la Rama Judicial.</v>
      </c>
      <c r="G10" s="437" t="str">
        <f>'Mapa Final'!G10</f>
        <v>Usuarios, productos y prácticas organizacionales</v>
      </c>
      <c r="H10" s="440" t="str">
        <f>'Mapa Final'!I10</f>
        <v>Muy Baja</v>
      </c>
      <c r="I10" s="443" t="str">
        <f>'Mapa Final'!L10</f>
        <v>Menor</v>
      </c>
      <c r="J10" s="422" t="str">
        <f>'Mapa Final'!N10</f>
        <v>Bajo</v>
      </c>
      <c r="K10" s="425" t="str">
        <f>'Mapa Final'!AA10</f>
        <v>Muy Baja</v>
      </c>
      <c r="L10" s="425" t="str">
        <f>'Mapa Final'!AE10</f>
        <v>Menor</v>
      </c>
      <c r="M10" s="428" t="str">
        <f>'Mapa Final'!AG10</f>
        <v>Bajo</v>
      </c>
      <c r="N10" s="425" t="str">
        <f>'Mapa Final'!AH10</f>
        <v>Aceptar</v>
      </c>
      <c r="O10" s="420"/>
      <c r="P10" s="420"/>
      <c r="Q10" s="420"/>
      <c r="R10" s="420"/>
      <c r="S10" s="420"/>
      <c r="T10" s="450" t="s">
        <v>545</v>
      </c>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row>
    <row r="11" spans="1:278" s="145" customFormat="1" ht="13.5" customHeight="1" x14ac:dyDescent="0.2">
      <c r="A11" s="432"/>
      <c r="B11" s="418"/>
      <c r="C11" s="435"/>
      <c r="D11" s="435"/>
      <c r="E11" s="438"/>
      <c r="F11" s="438"/>
      <c r="G11" s="438"/>
      <c r="H11" s="441"/>
      <c r="I11" s="444"/>
      <c r="J11" s="423"/>
      <c r="K11" s="426"/>
      <c r="L11" s="426"/>
      <c r="M11" s="429"/>
      <c r="N11" s="426"/>
      <c r="O11" s="301"/>
      <c r="P11" s="301"/>
      <c r="Q11" s="301"/>
      <c r="R11" s="301"/>
      <c r="S11" s="301"/>
      <c r="T11" s="451"/>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row>
    <row r="12" spans="1:278" s="145" customFormat="1" ht="13.5" customHeight="1" x14ac:dyDescent="0.2">
      <c r="A12" s="432"/>
      <c r="B12" s="418"/>
      <c r="C12" s="435"/>
      <c r="D12" s="435"/>
      <c r="E12" s="438"/>
      <c r="F12" s="438"/>
      <c r="G12" s="438"/>
      <c r="H12" s="441"/>
      <c r="I12" s="444"/>
      <c r="J12" s="423"/>
      <c r="K12" s="426"/>
      <c r="L12" s="426"/>
      <c r="M12" s="429"/>
      <c r="N12" s="426"/>
      <c r="O12" s="301"/>
      <c r="P12" s="301"/>
      <c r="Q12" s="301"/>
      <c r="R12" s="301"/>
      <c r="S12" s="301"/>
      <c r="T12" s="451"/>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row>
    <row r="13" spans="1:278" s="145" customFormat="1" ht="13.5" customHeight="1" x14ac:dyDescent="0.2">
      <c r="A13" s="432"/>
      <c r="B13" s="418"/>
      <c r="C13" s="435"/>
      <c r="D13" s="435"/>
      <c r="E13" s="438"/>
      <c r="F13" s="438"/>
      <c r="G13" s="438"/>
      <c r="H13" s="441"/>
      <c r="I13" s="444"/>
      <c r="J13" s="423"/>
      <c r="K13" s="426"/>
      <c r="L13" s="426"/>
      <c r="M13" s="429"/>
      <c r="N13" s="426"/>
      <c r="O13" s="301"/>
      <c r="P13" s="301"/>
      <c r="Q13" s="301"/>
      <c r="R13" s="301"/>
      <c r="S13" s="301"/>
      <c r="T13" s="451"/>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row>
    <row r="14" spans="1:278" s="145" customFormat="1" ht="238.5" customHeight="1" thickBot="1" x14ac:dyDescent="0.25">
      <c r="A14" s="433"/>
      <c r="B14" s="419"/>
      <c r="C14" s="436"/>
      <c r="D14" s="436"/>
      <c r="E14" s="439"/>
      <c r="F14" s="439"/>
      <c r="G14" s="439"/>
      <c r="H14" s="442"/>
      <c r="I14" s="445"/>
      <c r="J14" s="424"/>
      <c r="K14" s="427"/>
      <c r="L14" s="427"/>
      <c r="M14" s="430"/>
      <c r="N14" s="427"/>
      <c r="O14" s="421"/>
      <c r="P14" s="421"/>
      <c r="Q14" s="421"/>
      <c r="R14" s="421"/>
      <c r="S14" s="421"/>
      <c r="T14" s="452"/>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row>
    <row r="15" spans="1:278" s="145" customFormat="1" ht="15" customHeight="1" x14ac:dyDescent="0.2">
      <c r="A15" s="431">
        <f>'Mapa Final'!A15</f>
        <v>2</v>
      </c>
      <c r="B15" s="417" t="str">
        <f>'Mapa Final'!B15</f>
        <v>Proporcionar los servicios de aseguramiento y consultoría de la actividad de auditoría de forma inapropiada.</v>
      </c>
      <c r="C15" s="434" t="str">
        <f>'Mapa Final'!C15</f>
        <v>Reputacional</v>
      </c>
      <c r="D15" s="434" t="str">
        <f>'Mapa Final'!D15</f>
        <v>Inoportunidad en el suministro de información de parte de los procesos o actividades objeto de auditoría.</v>
      </c>
      <c r="E15" s="437" t="str">
        <f>'Mapa Final'!E15</f>
        <v>Inoportunidad en el suministro de información, debilidades e inconsistencias, reprocesos e imprevistos en la gestión de auditoría interna y en el asesoramiento a la alta dirección.</v>
      </c>
      <c r="F15" s="437" t="str">
        <f>'Mapa Final'!F15</f>
        <v>Posibilidad de prestar los servicios de aseguramiento y consultoría de manera que no resulten convenientes y adecuados para atender las necesidades y expectativas de los grupos de valor e interés del proceso.</v>
      </c>
      <c r="G15" s="437" t="str">
        <f>'Mapa Final'!G15</f>
        <v>Usuarios, productos y prácticas organizacionales</v>
      </c>
      <c r="H15" s="440" t="str">
        <f>'Mapa Final'!I15</f>
        <v>Baja</v>
      </c>
      <c r="I15" s="443" t="str">
        <f>'Mapa Final'!L15</f>
        <v>Leve</v>
      </c>
      <c r="J15" s="422" t="str">
        <f>'Mapa Final'!N15</f>
        <v>Bajo</v>
      </c>
      <c r="K15" s="425" t="str">
        <f>'Mapa Final'!AA15</f>
        <v>Baja</v>
      </c>
      <c r="L15" s="425" t="str">
        <f>'Mapa Final'!AE15</f>
        <v>Leve</v>
      </c>
      <c r="M15" s="428" t="str">
        <f>'Mapa Final'!AG15</f>
        <v>Bajo</v>
      </c>
      <c r="N15" s="425" t="str">
        <f>'Mapa Final'!AH15</f>
        <v>Aceptar</v>
      </c>
      <c r="O15" s="420"/>
      <c r="P15" s="420"/>
      <c r="Q15" s="420"/>
      <c r="R15" s="420"/>
      <c r="S15" s="420"/>
      <c r="T15" s="450" t="s">
        <v>545</v>
      </c>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row>
    <row r="16" spans="1:278" s="145" customFormat="1" ht="13.5" customHeight="1" x14ac:dyDescent="0.2">
      <c r="A16" s="432"/>
      <c r="B16" s="418"/>
      <c r="C16" s="435"/>
      <c r="D16" s="435"/>
      <c r="E16" s="438"/>
      <c r="F16" s="438"/>
      <c r="G16" s="438"/>
      <c r="H16" s="441"/>
      <c r="I16" s="444"/>
      <c r="J16" s="423"/>
      <c r="K16" s="426"/>
      <c r="L16" s="426"/>
      <c r="M16" s="429"/>
      <c r="N16" s="426"/>
      <c r="O16" s="301"/>
      <c r="P16" s="301"/>
      <c r="Q16" s="301"/>
      <c r="R16" s="301"/>
      <c r="S16" s="301"/>
      <c r="T16" s="451"/>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row>
    <row r="17" spans="1:176" s="145" customFormat="1" ht="13.5" customHeight="1" x14ac:dyDescent="0.2">
      <c r="A17" s="432"/>
      <c r="B17" s="418"/>
      <c r="C17" s="435"/>
      <c r="D17" s="435"/>
      <c r="E17" s="438"/>
      <c r="F17" s="438"/>
      <c r="G17" s="438"/>
      <c r="H17" s="441"/>
      <c r="I17" s="444"/>
      <c r="J17" s="423"/>
      <c r="K17" s="426"/>
      <c r="L17" s="426"/>
      <c r="M17" s="429"/>
      <c r="N17" s="426"/>
      <c r="O17" s="301"/>
      <c r="P17" s="301"/>
      <c r="Q17" s="301"/>
      <c r="R17" s="301"/>
      <c r="S17" s="301"/>
      <c r="T17" s="451"/>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row>
    <row r="18" spans="1:176" s="145" customFormat="1" ht="13.5" customHeight="1" x14ac:dyDescent="0.2">
      <c r="A18" s="432"/>
      <c r="B18" s="418"/>
      <c r="C18" s="435"/>
      <c r="D18" s="435"/>
      <c r="E18" s="438"/>
      <c r="F18" s="438"/>
      <c r="G18" s="438"/>
      <c r="H18" s="441"/>
      <c r="I18" s="444"/>
      <c r="J18" s="423"/>
      <c r="K18" s="426"/>
      <c r="L18" s="426"/>
      <c r="M18" s="429"/>
      <c r="N18" s="426"/>
      <c r="O18" s="301"/>
      <c r="P18" s="301"/>
      <c r="Q18" s="301"/>
      <c r="R18" s="301"/>
      <c r="S18" s="301"/>
      <c r="T18" s="451"/>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row>
    <row r="19" spans="1:176" s="145" customFormat="1" ht="255.75" customHeight="1" thickBot="1" x14ac:dyDescent="0.25">
      <c r="A19" s="433"/>
      <c r="B19" s="419"/>
      <c r="C19" s="436"/>
      <c r="D19" s="436"/>
      <c r="E19" s="439"/>
      <c r="F19" s="439"/>
      <c r="G19" s="439"/>
      <c r="H19" s="442"/>
      <c r="I19" s="445"/>
      <c r="J19" s="424"/>
      <c r="K19" s="427"/>
      <c r="L19" s="427"/>
      <c r="M19" s="430"/>
      <c r="N19" s="427"/>
      <c r="O19" s="421"/>
      <c r="P19" s="421"/>
      <c r="Q19" s="421"/>
      <c r="R19" s="421"/>
      <c r="S19" s="421"/>
      <c r="T19" s="452"/>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row>
    <row r="20" spans="1:176" ht="15" customHeight="1" x14ac:dyDescent="0.25">
      <c r="A20" s="431">
        <f>'Mapa Final'!A20</f>
        <v>3</v>
      </c>
      <c r="B20" s="417" t="str">
        <f>'Mapa Final'!B20</f>
        <v>Generar recomendaciones de bajo impacto para mantener, perfeccionar y fortalecer continuamente el Sistema Institucional de Control Interno (SICI).</v>
      </c>
      <c r="C20" s="434" t="str">
        <f>'Mapa Final'!C20</f>
        <v>Reputacional</v>
      </c>
      <c r="D20" s="434" t="str">
        <f>'Mapa Final'!D20</f>
        <v>Limitaciones en la obtención y análisis en la información que sirve de base para la formulación de recomendaciones</v>
      </c>
      <c r="E20" s="437" t="str">
        <f>'Mapa Final'!E20</f>
        <v>Desconocimiento de la responsabilidad en el ejercicio del control interno por parte de los servidores judiciales, en particular aquellos que tienen capacidad de dirección y mando al interior de la Rama Judicial.</v>
      </c>
      <c r="F20" s="437" t="str">
        <f>'Mapa Final'!F20</f>
        <v>Posibilidad de realizar la Identificación y formulación de oportunidades de mejora que no puedan contribuir al mejoramiento continuo del SICI, ni agregar valor a la gestión de la Rama Judicial.</v>
      </c>
      <c r="G20" s="437" t="str">
        <f>'Mapa Final'!G20</f>
        <v>Usuarios, productos y prácticas organizacionales</v>
      </c>
      <c r="H20" s="440" t="str">
        <f>'Mapa Final'!I20</f>
        <v>Baja</v>
      </c>
      <c r="I20" s="443" t="str">
        <f>'Mapa Final'!L20</f>
        <v>Leve</v>
      </c>
      <c r="J20" s="422" t="str">
        <f>'Mapa Final'!N20</f>
        <v>Bajo</v>
      </c>
      <c r="K20" s="425" t="str">
        <f>'Mapa Final'!AA20</f>
        <v>Baja</v>
      </c>
      <c r="L20" s="425" t="str">
        <f>'Mapa Final'!AE20</f>
        <v>Leve</v>
      </c>
      <c r="M20" s="428" t="str">
        <f>'Mapa Final'!AG20</f>
        <v>Bajo</v>
      </c>
      <c r="N20" s="425" t="str">
        <f>'Mapa Final'!AH20</f>
        <v>Aceptar</v>
      </c>
      <c r="O20" s="420"/>
      <c r="P20" s="420"/>
      <c r="Q20" s="420"/>
      <c r="R20" s="420"/>
      <c r="S20" s="420"/>
      <c r="T20" s="450" t="s">
        <v>545</v>
      </c>
      <c r="U20" s="34"/>
      <c r="V20" s="34"/>
    </row>
    <row r="21" spans="1:176" x14ac:dyDescent="0.25">
      <c r="A21" s="432"/>
      <c r="B21" s="418"/>
      <c r="C21" s="435"/>
      <c r="D21" s="435"/>
      <c r="E21" s="438"/>
      <c r="F21" s="438"/>
      <c r="G21" s="438"/>
      <c r="H21" s="441"/>
      <c r="I21" s="444"/>
      <c r="J21" s="423"/>
      <c r="K21" s="426"/>
      <c r="L21" s="426"/>
      <c r="M21" s="429"/>
      <c r="N21" s="426"/>
      <c r="O21" s="301"/>
      <c r="P21" s="301"/>
      <c r="Q21" s="301"/>
      <c r="R21" s="301"/>
      <c r="S21" s="301"/>
      <c r="T21" s="451"/>
      <c r="U21" s="34"/>
      <c r="V21" s="34"/>
    </row>
    <row r="22" spans="1:176" x14ac:dyDescent="0.25">
      <c r="A22" s="432"/>
      <c r="B22" s="418"/>
      <c r="C22" s="435"/>
      <c r="D22" s="435"/>
      <c r="E22" s="438"/>
      <c r="F22" s="438"/>
      <c r="G22" s="438"/>
      <c r="H22" s="441"/>
      <c r="I22" s="444"/>
      <c r="J22" s="423"/>
      <c r="K22" s="426"/>
      <c r="L22" s="426"/>
      <c r="M22" s="429"/>
      <c r="N22" s="426"/>
      <c r="O22" s="301"/>
      <c r="P22" s="301"/>
      <c r="Q22" s="301"/>
      <c r="R22" s="301"/>
      <c r="S22" s="301"/>
      <c r="T22" s="451"/>
      <c r="U22" s="34"/>
      <c r="V22" s="34"/>
    </row>
    <row r="23" spans="1:176" x14ac:dyDescent="0.25">
      <c r="A23" s="432"/>
      <c r="B23" s="418"/>
      <c r="C23" s="435"/>
      <c r="D23" s="435"/>
      <c r="E23" s="438"/>
      <c r="F23" s="438"/>
      <c r="G23" s="438"/>
      <c r="H23" s="441"/>
      <c r="I23" s="444"/>
      <c r="J23" s="423"/>
      <c r="K23" s="426"/>
      <c r="L23" s="426"/>
      <c r="M23" s="429"/>
      <c r="N23" s="426"/>
      <c r="O23" s="301"/>
      <c r="P23" s="301"/>
      <c r="Q23" s="301"/>
      <c r="R23" s="301"/>
      <c r="S23" s="301"/>
      <c r="T23" s="451"/>
      <c r="U23" s="34"/>
      <c r="V23" s="34"/>
    </row>
    <row r="24" spans="1:176" ht="307.5" customHeight="1" thickBot="1" x14ac:dyDescent="0.3">
      <c r="A24" s="433"/>
      <c r="B24" s="419"/>
      <c r="C24" s="436"/>
      <c r="D24" s="436"/>
      <c r="E24" s="439"/>
      <c r="F24" s="439"/>
      <c r="G24" s="439"/>
      <c r="H24" s="442"/>
      <c r="I24" s="445"/>
      <c r="J24" s="424"/>
      <c r="K24" s="427"/>
      <c r="L24" s="427"/>
      <c r="M24" s="430"/>
      <c r="N24" s="427"/>
      <c r="O24" s="421"/>
      <c r="P24" s="421"/>
      <c r="Q24" s="421"/>
      <c r="R24" s="421"/>
      <c r="S24" s="421"/>
      <c r="T24" s="452"/>
      <c r="U24" s="34"/>
      <c r="V24" s="34"/>
    </row>
    <row r="25" spans="1:176" ht="15" customHeight="1" x14ac:dyDescent="0.25">
      <c r="A25" s="431">
        <f>'Mapa Final'!A25</f>
        <v>4</v>
      </c>
      <c r="B25" s="417" t="str">
        <f>'Mapa Final'!B25</f>
        <v>Incumplir con las funciones asignadas a la Unidad de Auditoría por la ley y el reglamento</v>
      </c>
      <c r="C25" s="434" t="str">
        <f>'Mapa Final'!C25</f>
        <v>Incumplimiento de las metas establecidas</v>
      </c>
      <c r="D25" s="434" t="str">
        <f>'Mapa Final'!D25</f>
        <v>Situaciones de orden público y/o salud pública, o emergencias por desastres naturales y los causadas por el hombre (antrópicos), que imposibilite el desplazamiento de los auditores para realizar actividades presenciales.</v>
      </c>
      <c r="E25" s="437" t="str">
        <f>'Mapa Final'!E25</f>
        <v>Situaciones de orden público, salud pública o emergencias y/o falta de recursos.</v>
      </c>
      <c r="F25" s="437" t="str">
        <f>'Mapa Final'!F25</f>
        <v>Posibilidad de afectar la operación del proceso en circunstancias especiales, que podrían generar un cumplimiento parcial o el incumplimiento de la totalidad de las funciones asignadas a la Unidad de Auditoría.</v>
      </c>
      <c r="G25" s="437" t="str">
        <f>'Mapa Final'!G25</f>
        <v>Usuarios, productos y prácticas organizacionales</v>
      </c>
      <c r="H25" s="440" t="str">
        <f>'Mapa Final'!I25</f>
        <v>Baja</v>
      </c>
      <c r="I25" s="443" t="str">
        <f>'Mapa Final'!L25</f>
        <v>Menor</v>
      </c>
      <c r="J25" s="422" t="str">
        <f>'Mapa Final'!N25</f>
        <v>Moderado</v>
      </c>
      <c r="K25" s="425" t="str">
        <f>'Mapa Final'!AA25</f>
        <v>Baja</v>
      </c>
      <c r="L25" s="425" t="str">
        <f>'Mapa Final'!AE25</f>
        <v>Menor</v>
      </c>
      <c r="M25" s="428" t="str">
        <f>'Mapa Final'!AG25</f>
        <v>Moderado</v>
      </c>
      <c r="N25" s="425" t="str">
        <f>'Mapa Final'!AH25</f>
        <v>Reducir(mitigar)</v>
      </c>
      <c r="O25" s="295" t="s">
        <v>426</v>
      </c>
      <c r="P25" s="446" t="s">
        <v>173</v>
      </c>
      <c r="Q25" s="420"/>
      <c r="R25" s="291">
        <v>44958</v>
      </c>
      <c r="S25" s="291">
        <v>45291</v>
      </c>
      <c r="T25" s="450" t="s">
        <v>545</v>
      </c>
    </row>
    <row r="26" spans="1:176" x14ac:dyDescent="0.25">
      <c r="A26" s="432"/>
      <c r="B26" s="418"/>
      <c r="C26" s="435"/>
      <c r="D26" s="435"/>
      <c r="E26" s="438"/>
      <c r="F26" s="438"/>
      <c r="G26" s="438"/>
      <c r="H26" s="441"/>
      <c r="I26" s="444"/>
      <c r="J26" s="423"/>
      <c r="K26" s="426"/>
      <c r="L26" s="426"/>
      <c r="M26" s="429"/>
      <c r="N26" s="426"/>
      <c r="O26" s="296"/>
      <c r="P26" s="342"/>
      <c r="Q26" s="301"/>
      <c r="R26" s="297"/>
      <c r="S26" s="297"/>
      <c r="T26" s="451"/>
    </row>
    <row r="27" spans="1:176" x14ac:dyDescent="0.25">
      <c r="A27" s="432"/>
      <c r="B27" s="418"/>
      <c r="C27" s="435"/>
      <c r="D27" s="435"/>
      <c r="E27" s="438"/>
      <c r="F27" s="438"/>
      <c r="G27" s="438"/>
      <c r="H27" s="441"/>
      <c r="I27" s="444"/>
      <c r="J27" s="423"/>
      <c r="K27" s="426"/>
      <c r="L27" s="426"/>
      <c r="M27" s="429"/>
      <c r="N27" s="426"/>
      <c r="O27" s="296"/>
      <c r="P27" s="342"/>
      <c r="Q27" s="301"/>
      <c r="R27" s="297"/>
      <c r="S27" s="297"/>
      <c r="T27" s="451"/>
    </row>
    <row r="28" spans="1:176" x14ac:dyDescent="0.25">
      <c r="A28" s="432"/>
      <c r="B28" s="418"/>
      <c r="C28" s="435"/>
      <c r="D28" s="435"/>
      <c r="E28" s="438"/>
      <c r="F28" s="438"/>
      <c r="G28" s="438"/>
      <c r="H28" s="441"/>
      <c r="I28" s="444"/>
      <c r="J28" s="423"/>
      <c r="K28" s="426"/>
      <c r="L28" s="426"/>
      <c r="M28" s="429"/>
      <c r="N28" s="426"/>
      <c r="O28" s="296"/>
      <c r="P28" s="342"/>
      <c r="Q28" s="301"/>
      <c r="R28" s="297"/>
      <c r="S28" s="297"/>
      <c r="T28" s="451"/>
    </row>
    <row r="29" spans="1:176" ht="277.5" customHeight="1" thickBot="1" x14ac:dyDescent="0.3">
      <c r="A29" s="433"/>
      <c r="B29" s="419"/>
      <c r="C29" s="436"/>
      <c r="D29" s="436"/>
      <c r="E29" s="439"/>
      <c r="F29" s="439"/>
      <c r="G29" s="439"/>
      <c r="H29" s="442"/>
      <c r="I29" s="445"/>
      <c r="J29" s="424"/>
      <c r="K29" s="427"/>
      <c r="L29" s="427"/>
      <c r="M29" s="430"/>
      <c r="N29" s="427"/>
      <c r="O29" s="296"/>
      <c r="P29" s="447"/>
      <c r="Q29" s="421"/>
      <c r="R29" s="280"/>
      <c r="S29" s="280"/>
      <c r="T29" s="452"/>
    </row>
    <row r="30" spans="1:176" ht="15" customHeight="1" x14ac:dyDescent="0.25">
      <c r="A30" s="431">
        <f>'Mapa Final'!A30</f>
        <v>5</v>
      </c>
      <c r="B30" s="417" t="str">
        <f>'Mapa Final'!B30</f>
        <v>Incumplir con los lineamientos del Sistema de Gestión Ambiental.</v>
      </c>
      <c r="C30" s="434" t="str">
        <f>'Mapa Final'!C30</f>
        <v xml:space="preserve"> Afectación Ambiental</v>
      </c>
      <c r="D30" s="434" t="str">
        <f>'Mapa Final'!D30</f>
        <v>Incremento en el consumo de servicios públicos en ejercicio de las actividades de auditoría.</v>
      </c>
      <c r="E30" s="437" t="str">
        <f>'Mapa Final'!E30</f>
        <v>Falta de apropiación del Plan de Gestión Ambiental que aplica para la Rama Judicial Acuerdo PSAA14-10160</v>
      </c>
      <c r="F30" s="437" t="str">
        <f>'Mapa Final'!F30</f>
        <v>Posibilidad que en el ejercicio de las funciones asignadas a la Unidad de Auditoría, se genere un cumplimiento parcial o incumplimiento de la Política y/o de los objetivos ambientales.</v>
      </c>
      <c r="G30" s="437" t="str">
        <f>'Mapa Final'!G30</f>
        <v>Eventos Ambientales Internos</v>
      </c>
      <c r="H30" s="440" t="str">
        <f>'Mapa Final'!I30</f>
        <v>Media</v>
      </c>
      <c r="I30" s="443" t="str">
        <f>'Mapa Final'!L30</f>
        <v>Leve</v>
      </c>
      <c r="J30" s="422" t="str">
        <f>'Mapa Final'!N30</f>
        <v>Moderado</v>
      </c>
      <c r="K30" s="425" t="str">
        <f>'Mapa Final'!AA30</f>
        <v>Baja</v>
      </c>
      <c r="L30" s="425" t="str">
        <f>'Mapa Final'!AE30</f>
        <v>Leve</v>
      </c>
      <c r="M30" s="428" t="str">
        <f>'Mapa Final'!AG30</f>
        <v>Bajo</v>
      </c>
      <c r="N30" s="425" t="str">
        <f>'Mapa Final'!AH30</f>
        <v>Aceptar</v>
      </c>
      <c r="O30" s="420"/>
      <c r="P30" s="420"/>
      <c r="Q30" s="420"/>
      <c r="R30" s="420"/>
      <c r="S30" s="420"/>
      <c r="T30" s="450" t="s">
        <v>545</v>
      </c>
    </row>
    <row r="31" spans="1:176" x14ac:dyDescent="0.25">
      <c r="A31" s="432"/>
      <c r="B31" s="418"/>
      <c r="C31" s="435"/>
      <c r="D31" s="435"/>
      <c r="E31" s="438"/>
      <c r="F31" s="438"/>
      <c r="G31" s="438"/>
      <c r="H31" s="441"/>
      <c r="I31" s="444"/>
      <c r="J31" s="423"/>
      <c r="K31" s="426"/>
      <c r="L31" s="426"/>
      <c r="M31" s="429"/>
      <c r="N31" s="426"/>
      <c r="O31" s="301"/>
      <c r="P31" s="301"/>
      <c r="Q31" s="301"/>
      <c r="R31" s="301"/>
      <c r="S31" s="301"/>
      <c r="T31" s="451"/>
    </row>
    <row r="32" spans="1:176" x14ac:dyDescent="0.25">
      <c r="A32" s="432"/>
      <c r="B32" s="418"/>
      <c r="C32" s="435"/>
      <c r="D32" s="435"/>
      <c r="E32" s="438"/>
      <c r="F32" s="438"/>
      <c r="G32" s="438"/>
      <c r="H32" s="441"/>
      <c r="I32" s="444"/>
      <c r="J32" s="423"/>
      <c r="K32" s="426"/>
      <c r="L32" s="426"/>
      <c r="M32" s="429"/>
      <c r="N32" s="426"/>
      <c r="O32" s="301"/>
      <c r="P32" s="301"/>
      <c r="Q32" s="301"/>
      <c r="R32" s="301"/>
      <c r="S32" s="301"/>
      <c r="T32" s="451"/>
    </row>
    <row r="33" spans="1:20" x14ac:dyDescent="0.25">
      <c r="A33" s="432"/>
      <c r="B33" s="418"/>
      <c r="C33" s="435"/>
      <c r="D33" s="435"/>
      <c r="E33" s="438"/>
      <c r="F33" s="438"/>
      <c r="G33" s="438"/>
      <c r="H33" s="441"/>
      <c r="I33" s="444"/>
      <c r="J33" s="423"/>
      <c r="K33" s="426"/>
      <c r="L33" s="426"/>
      <c r="M33" s="429"/>
      <c r="N33" s="426"/>
      <c r="O33" s="301"/>
      <c r="P33" s="301"/>
      <c r="Q33" s="301"/>
      <c r="R33" s="301"/>
      <c r="S33" s="301"/>
      <c r="T33" s="451"/>
    </row>
    <row r="34" spans="1:20" ht="102.75" customHeight="1" thickBot="1" x14ac:dyDescent="0.3">
      <c r="A34" s="433"/>
      <c r="B34" s="419"/>
      <c r="C34" s="436"/>
      <c r="D34" s="436"/>
      <c r="E34" s="439"/>
      <c r="F34" s="439"/>
      <c r="G34" s="439"/>
      <c r="H34" s="442"/>
      <c r="I34" s="445"/>
      <c r="J34" s="424"/>
      <c r="K34" s="427"/>
      <c r="L34" s="427"/>
      <c r="M34" s="430"/>
      <c r="N34" s="427"/>
      <c r="O34" s="421"/>
      <c r="P34" s="421"/>
      <c r="Q34" s="421"/>
      <c r="R34" s="421"/>
      <c r="S34" s="421"/>
      <c r="T34" s="452"/>
    </row>
    <row r="35" spans="1:20" ht="15" customHeight="1" x14ac:dyDescent="0.25">
      <c r="A35" s="431">
        <f>'Mapa Final'!A35</f>
        <v>6</v>
      </c>
      <c r="B35" s="417" t="str">
        <f>'Mapa Final'!B35</f>
        <v>Debilidades en cultura de la probidad</v>
      </c>
      <c r="C35" s="434" t="str">
        <f>'Mapa Final'!C35</f>
        <v>Reputacional(Corrupción)</v>
      </c>
      <c r="D35" s="434" t="str">
        <f>'Mapa Final'!D35</f>
        <v>Debilidad en el cumplimiento de los procedimientos de auditoría interna.</v>
      </c>
      <c r="E35" s="437" t="str">
        <f>'Mapa Final'!E35</f>
        <v>Ausencia o no aplicación de principios y valores éticos y morales, del código de ética del auditor interno y del código de integridad</v>
      </c>
      <c r="F35" s="437" t="str">
        <f>'Mapa Final'!F35</f>
        <v xml:space="preserve">Posibilidad de omitir informar a los entes de control sobre la existencia de situaciones o hechos irregulares, no reportando los hallazgos encontrados en las auditorias de control interno para beneficio propio o de un tercero. </v>
      </c>
      <c r="G35" s="437" t="str">
        <f>'Mapa Final'!G35</f>
        <v>Usuarios, productos y prácticas organizacionales</v>
      </c>
      <c r="H35" s="440" t="str">
        <f>'Mapa Final'!I35</f>
        <v>Baja</v>
      </c>
      <c r="I35" s="443" t="str">
        <f>'Mapa Final'!L35</f>
        <v>Mayor</v>
      </c>
      <c r="J35" s="422" t="str">
        <f>'Mapa Final'!N35</f>
        <v xml:space="preserve">Alto </v>
      </c>
      <c r="K35" s="425" t="str">
        <f>'Mapa Final'!AA35</f>
        <v>Baja</v>
      </c>
      <c r="L35" s="425" t="str">
        <f>'Mapa Final'!AE35</f>
        <v>Mayor</v>
      </c>
      <c r="M35" s="428" t="str">
        <f>'Mapa Final'!AG35</f>
        <v xml:space="preserve">Alto </v>
      </c>
      <c r="N35" s="425" t="str">
        <f>'Mapa Final'!AH35</f>
        <v>Reducir(mitigar)</v>
      </c>
      <c r="O35" s="296" t="s">
        <v>425</v>
      </c>
      <c r="P35" s="446" t="s">
        <v>173</v>
      </c>
      <c r="Q35" s="420"/>
      <c r="R35" s="291">
        <v>44958</v>
      </c>
      <c r="S35" s="291">
        <v>45291</v>
      </c>
      <c r="T35" s="450" t="s">
        <v>545</v>
      </c>
    </row>
    <row r="36" spans="1:20" x14ac:dyDescent="0.25">
      <c r="A36" s="432"/>
      <c r="B36" s="418"/>
      <c r="C36" s="435"/>
      <c r="D36" s="435"/>
      <c r="E36" s="438"/>
      <c r="F36" s="438"/>
      <c r="G36" s="438"/>
      <c r="H36" s="441"/>
      <c r="I36" s="444"/>
      <c r="J36" s="423"/>
      <c r="K36" s="426"/>
      <c r="L36" s="426"/>
      <c r="M36" s="429"/>
      <c r="N36" s="426"/>
      <c r="O36" s="340"/>
      <c r="P36" s="342"/>
      <c r="Q36" s="301"/>
      <c r="R36" s="297"/>
      <c r="S36" s="297"/>
      <c r="T36" s="451"/>
    </row>
    <row r="37" spans="1:20" x14ac:dyDescent="0.25">
      <c r="A37" s="432"/>
      <c r="B37" s="418"/>
      <c r="C37" s="435"/>
      <c r="D37" s="435"/>
      <c r="E37" s="438"/>
      <c r="F37" s="438"/>
      <c r="G37" s="438"/>
      <c r="H37" s="441"/>
      <c r="I37" s="444"/>
      <c r="J37" s="423"/>
      <c r="K37" s="426"/>
      <c r="L37" s="426"/>
      <c r="M37" s="429"/>
      <c r="N37" s="426"/>
      <c r="O37" s="340"/>
      <c r="P37" s="342"/>
      <c r="Q37" s="301"/>
      <c r="R37" s="297"/>
      <c r="S37" s="297"/>
      <c r="T37" s="451"/>
    </row>
    <row r="38" spans="1:20" x14ac:dyDescent="0.25">
      <c r="A38" s="432"/>
      <c r="B38" s="418"/>
      <c r="C38" s="435"/>
      <c r="D38" s="435"/>
      <c r="E38" s="438"/>
      <c r="F38" s="438"/>
      <c r="G38" s="438"/>
      <c r="H38" s="441"/>
      <c r="I38" s="444"/>
      <c r="J38" s="423"/>
      <c r="K38" s="426"/>
      <c r="L38" s="426"/>
      <c r="M38" s="429"/>
      <c r="N38" s="426"/>
      <c r="O38" s="340"/>
      <c r="P38" s="342"/>
      <c r="Q38" s="301"/>
      <c r="R38" s="297"/>
      <c r="S38" s="297"/>
      <c r="T38" s="451"/>
    </row>
    <row r="39" spans="1:20" ht="278.25" customHeight="1" thickBot="1" x14ac:dyDescent="0.3">
      <c r="A39" s="433"/>
      <c r="B39" s="419"/>
      <c r="C39" s="436"/>
      <c r="D39" s="436"/>
      <c r="E39" s="439"/>
      <c r="F39" s="439"/>
      <c r="G39" s="439"/>
      <c r="H39" s="442"/>
      <c r="I39" s="445"/>
      <c r="J39" s="424"/>
      <c r="K39" s="427"/>
      <c r="L39" s="427"/>
      <c r="M39" s="430"/>
      <c r="N39" s="427"/>
      <c r="O39" s="340"/>
      <c r="P39" s="342"/>
      <c r="Q39" s="301"/>
      <c r="R39" s="280"/>
      <c r="S39" s="280"/>
      <c r="T39" s="452"/>
    </row>
    <row r="40" spans="1:20" ht="15" customHeight="1" x14ac:dyDescent="0.25">
      <c r="A40" s="431">
        <f>'Mapa Final'!A40</f>
        <v>7</v>
      </c>
      <c r="B40" s="417" t="str">
        <f>'Mapa Final'!B40</f>
        <v>Conflicto de intereses</v>
      </c>
      <c r="C40" s="434" t="str">
        <f>'Mapa Final'!C40</f>
        <v>Reputacional(Corrupción)</v>
      </c>
      <c r="D40" s="434" t="str">
        <f>'Mapa Final'!D40</f>
        <v>Auditores internos que mantienen relación directa o indirecta de amistad o familiar con el proceso o las personas auditadas.</v>
      </c>
      <c r="E40" s="437" t="str">
        <f>'Mapa Final'!E40</f>
        <v>Incumplimiento por parte de los auditores, de reportar la existencia de conflictos de interés que afecten la independencia de la auditoría y no actuar o no tener una actitud imparcial y neutral</v>
      </c>
      <c r="F40" s="437"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37" t="str">
        <f>'Mapa Final'!G40</f>
        <v>Usuarios, productos y prácticas organizacionales</v>
      </c>
      <c r="H40" s="440" t="str">
        <f>'Mapa Final'!I40</f>
        <v>Baja</v>
      </c>
      <c r="I40" s="443" t="str">
        <f>'Mapa Final'!L40</f>
        <v>Mayor</v>
      </c>
      <c r="J40" s="422" t="str">
        <f>'Mapa Final'!N40</f>
        <v xml:space="preserve">Alto </v>
      </c>
      <c r="K40" s="425" t="str">
        <f>'Mapa Final'!AA40</f>
        <v>Baja</v>
      </c>
      <c r="L40" s="425" t="str">
        <f>'Mapa Final'!AE40</f>
        <v>Mayor</v>
      </c>
      <c r="M40" s="428" t="str">
        <f>'Mapa Final'!AG40</f>
        <v xml:space="preserve">Alto </v>
      </c>
      <c r="N40" s="425" t="str">
        <f>'Mapa Final'!AH40</f>
        <v>Reducir(mitigar)</v>
      </c>
      <c r="O40" s="453" t="s">
        <v>428</v>
      </c>
      <c r="P40" s="446" t="s">
        <v>173</v>
      </c>
      <c r="Q40" s="420"/>
      <c r="R40" s="448">
        <v>44958</v>
      </c>
      <c r="S40" s="448">
        <v>45291</v>
      </c>
      <c r="T40" s="450" t="s">
        <v>545</v>
      </c>
    </row>
    <row r="41" spans="1:20" x14ac:dyDescent="0.25">
      <c r="A41" s="432"/>
      <c r="B41" s="418"/>
      <c r="C41" s="435"/>
      <c r="D41" s="435"/>
      <c r="E41" s="438"/>
      <c r="F41" s="438"/>
      <c r="G41" s="438"/>
      <c r="H41" s="441"/>
      <c r="I41" s="444"/>
      <c r="J41" s="423"/>
      <c r="K41" s="426"/>
      <c r="L41" s="426"/>
      <c r="M41" s="429"/>
      <c r="N41" s="426"/>
      <c r="O41" s="290"/>
      <c r="P41" s="342"/>
      <c r="Q41" s="301"/>
      <c r="R41" s="297"/>
      <c r="S41" s="297"/>
      <c r="T41" s="451"/>
    </row>
    <row r="42" spans="1:20" x14ac:dyDescent="0.25">
      <c r="A42" s="432"/>
      <c r="B42" s="418"/>
      <c r="C42" s="435"/>
      <c r="D42" s="435"/>
      <c r="E42" s="438"/>
      <c r="F42" s="438"/>
      <c r="G42" s="438"/>
      <c r="H42" s="441"/>
      <c r="I42" s="444"/>
      <c r="J42" s="423"/>
      <c r="K42" s="426"/>
      <c r="L42" s="426"/>
      <c r="M42" s="429"/>
      <c r="N42" s="426"/>
      <c r="O42" s="290"/>
      <c r="P42" s="342"/>
      <c r="Q42" s="301"/>
      <c r="R42" s="297"/>
      <c r="S42" s="297"/>
      <c r="T42" s="451"/>
    </row>
    <row r="43" spans="1:20" x14ac:dyDescent="0.25">
      <c r="A43" s="432"/>
      <c r="B43" s="418"/>
      <c r="C43" s="435"/>
      <c r="D43" s="435"/>
      <c r="E43" s="438"/>
      <c r="F43" s="438"/>
      <c r="G43" s="438"/>
      <c r="H43" s="441"/>
      <c r="I43" s="444"/>
      <c r="J43" s="423"/>
      <c r="K43" s="426"/>
      <c r="L43" s="426"/>
      <c r="M43" s="429"/>
      <c r="N43" s="426"/>
      <c r="O43" s="290"/>
      <c r="P43" s="342"/>
      <c r="Q43" s="301"/>
      <c r="R43" s="297"/>
      <c r="S43" s="297"/>
      <c r="T43" s="451"/>
    </row>
    <row r="44" spans="1:20" ht="15.75" thickBot="1" x14ac:dyDescent="0.3">
      <c r="A44" s="433"/>
      <c r="B44" s="419"/>
      <c r="C44" s="436"/>
      <c r="D44" s="436"/>
      <c r="E44" s="439"/>
      <c r="F44" s="439"/>
      <c r="G44" s="439"/>
      <c r="H44" s="442"/>
      <c r="I44" s="445"/>
      <c r="J44" s="424"/>
      <c r="K44" s="427"/>
      <c r="L44" s="427"/>
      <c r="M44" s="430"/>
      <c r="N44" s="427"/>
      <c r="O44" s="454"/>
      <c r="P44" s="447"/>
      <c r="Q44" s="421"/>
      <c r="R44" s="449"/>
      <c r="S44" s="449"/>
      <c r="T44" s="452"/>
    </row>
    <row r="45" spans="1:20" ht="15" customHeight="1" x14ac:dyDescent="0.25">
      <c r="A45" s="431">
        <f>'Mapa Final'!A45</f>
        <v>8</v>
      </c>
      <c r="B45" s="417" t="str">
        <f>'Mapa Final'!B45</f>
        <v>Fallas de integridad pública</v>
      </c>
      <c r="C45" s="434" t="str">
        <f>'Mapa Final'!C45</f>
        <v>Reputacional(Corrupción)</v>
      </c>
      <c r="D45" s="434" t="str">
        <f>'Mapa Final'!D45</f>
        <v>Influencias o presiones internas o externas sobre las actividades de la Unidad de Auditoría.</v>
      </c>
      <c r="E45" s="437" t="str">
        <f>'Mapa Final'!E45</f>
        <v>Desconocimiento, falta de aplicación o incumplimiento por parte de los auditores, de los principios y reglas de conducta establecidos en el Código de Ética del Auditor Interno de la Rama Judicial.</v>
      </c>
      <c r="F45" s="437"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37" t="str">
        <f>'Mapa Final'!G45</f>
        <v>Usuarios, productos y prácticas organizacionales</v>
      </c>
      <c r="H45" s="440" t="str">
        <f>'Mapa Final'!I45</f>
        <v>Baja</v>
      </c>
      <c r="I45" s="443" t="str">
        <f>'Mapa Final'!L45</f>
        <v>Mayor</v>
      </c>
      <c r="J45" s="422" t="str">
        <f>'Mapa Final'!N45</f>
        <v xml:space="preserve">Alto </v>
      </c>
      <c r="K45" s="425" t="str">
        <f>'Mapa Final'!AA45</f>
        <v>Baja</v>
      </c>
      <c r="L45" s="425" t="str">
        <f>'Mapa Final'!AE45</f>
        <v>Mayor</v>
      </c>
      <c r="M45" s="428" t="str">
        <f>'Mapa Final'!AG45</f>
        <v xml:space="preserve">Alto </v>
      </c>
      <c r="N45" s="425" t="str">
        <f>'Mapa Final'!AH45</f>
        <v>Reducir(mitigar)</v>
      </c>
      <c r="O45" s="453" t="s">
        <v>429</v>
      </c>
      <c r="P45" s="446" t="s">
        <v>173</v>
      </c>
      <c r="Q45" s="420"/>
      <c r="R45" s="448">
        <v>44958</v>
      </c>
      <c r="S45" s="448">
        <v>45291</v>
      </c>
      <c r="T45" s="450" t="s">
        <v>545</v>
      </c>
    </row>
    <row r="46" spans="1:20" x14ac:dyDescent="0.25">
      <c r="A46" s="432"/>
      <c r="B46" s="418"/>
      <c r="C46" s="435"/>
      <c r="D46" s="435"/>
      <c r="E46" s="438"/>
      <c r="F46" s="438"/>
      <c r="G46" s="438"/>
      <c r="H46" s="441"/>
      <c r="I46" s="444"/>
      <c r="J46" s="423"/>
      <c r="K46" s="426"/>
      <c r="L46" s="426"/>
      <c r="M46" s="429"/>
      <c r="N46" s="426"/>
      <c r="O46" s="290"/>
      <c r="P46" s="342"/>
      <c r="Q46" s="301"/>
      <c r="R46" s="297"/>
      <c r="S46" s="297"/>
      <c r="T46" s="451"/>
    </row>
    <row r="47" spans="1:20" x14ac:dyDescent="0.25">
      <c r="A47" s="432"/>
      <c r="B47" s="418"/>
      <c r="C47" s="435"/>
      <c r="D47" s="435"/>
      <c r="E47" s="438"/>
      <c r="F47" s="438"/>
      <c r="G47" s="438"/>
      <c r="H47" s="441"/>
      <c r="I47" s="444"/>
      <c r="J47" s="423"/>
      <c r="K47" s="426"/>
      <c r="L47" s="426"/>
      <c r="M47" s="429"/>
      <c r="N47" s="426"/>
      <c r="O47" s="290"/>
      <c r="P47" s="342"/>
      <c r="Q47" s="301"/>
      <c r="R47" s="297"/>
      <c r="S47" s="297"/>
      <c r="T47" s="451"/>
    </row>
    <row r="48" spans="1:20" x14ac:dyDescent="0.25">
      <c r="A48" s="432"/>
      <c r="B48" s="418"/>
      <c r="C48" s="435"/>
      <c r="D48" s="435"/>
      <c r="E48" s="438"/>
      <c r="F48" s="438"/>
      <c r="G48" s="438"/>
      <c r="H48" s="441"/>
      <c r="I48" s="444"/>
      <c r="J48" s="423"/>
      <c r="K48" s="426"/>
      <c r="L48" s="426"/>
      <c r="M48" s="429"/>
      <c r="N48" s="426"/>
      <c r="O48" s="290"/>
      <c r="P48" s="342"/>
      <c r="Q48" s="301"/>
      <c r="R48" s="297"/>
      <c r="S48" s="297"/>
      <c r="T48" s="451"/>
    </row>
    <row r="49" spans="1:20" ht="15.75" thickBot="1" x14ac:dyDescent="0.3">
      <c r="A49" s="433"/>
      <c r="B49" s="419"/>
      <c r="C49" s="436"/>
      <c r="D49" s="436"/>
      <c r="E49" s="439"/>
      <c r="F49" s="439"/>
      <c r="G49" s="439"/>
      <c r="H49" s="442"/>
      <c r="I49" s="445"/>
      <c r="J49" s="424"/>
      <c r="K49" s="427"/>
      <c r="L49" s="427"/>
      <c r="M49" s="430"/>
      <c r="N49" s="427"/>
      <c r="O49" s="454"/>
      <c r="P49" s="447"/>
      <c r="Q49" s="421"/>
      <c r="R49" s="449"/>
      <c r="S49" s="449"/>
      <c r="T49" s="452"/>
    </row>
    <row r="50" spans="1:20" hidden="1" x14ac:dyDescent="0.25">
      <c r="A50" s="431">
        <f>'Mapa Final'!A50</f>
        <v>0</v>
      </c>
      <c r="B50" s="417">
        <f>'Mapa Final'!B50</f>
        <v>0</v>
      </c>
      <c r="C50" s="434">
        <f>'Mapa Final'!C50</f>
        <v>0</v>
      </c>
      <c r="D50" s="434">
        <f>'Mapa Final'!D50</f>
        <v>0</v>
      </c>
      <c r="E50" s="437">
        <f>'Mapa Final'!E50</f>
        <v>0</v>
      </c>
      <c r="F50" s="437">
        <f>'Mapa Final'!F50</f>
        <v>0</v>
      </c>
      <c r="G50" s="437">
        <f>'Mapa Final'!G50</f>
        <v>0</v>
      </c>
      <c r="H50" s="440" t="str">
        <f>'Mapa Final'!I50</f>
        <v>Muy Baja</v>
      </c>
      <c r="I50" s="443" t="b">
        <f>'Mapa Final'!L50</f>
        <v>0</v>
      </c>
      <c r="J50" s="422" t="e">
        <f>'Mapa Final'!N50</f>
        <v>#N/A</v>
      </c>
      <c r="K50" s="425" t="e">
        <f>'Mapa Final'!AA50</f>
        <v>#DIV/0!</v>
      </c>
      <c r="L50" s="425" t="e">
        <f>'Mapa Final'!AE50</f>
        <v>#DIV/0!</v>
      </c>
      <c r="M50" s="428" t="e">
        <f>'Mapa Final'!AG50</f>
        <v>#DIV/0!</v>
      </c>
      <c r="N50" s="425">
        <f>'Mapa Final'!AH50</f>
        <v>0</v>
      </c>
      <c r="O50" s="420"/>
      <c r="P50" s="420"/>
      <c r="Q50" s="420"/>
      <c r="R50" s="420"/>
      <c r="S50" s="420"/>
      <c r="T50" s="478"/>
    </row>
    <row r="51" spans="1:20" hidden="1" x14ac:dyDescent="0.25">
      <c r="A51" s="432"/>
      <c r="B51" s="418"/>
      <c r="C51" s="435"/>
      <c r="D51" s="435"/>
      <c r="E51" s="438"/>
      <c r="F51" s="438"/>
      <c r="G51" s="438"/>
      <c r="H51" s="441"/>
      <c r="I51" s="444"/>
      <c r="J51" s="423"/>
      <c r="K51" s="426"/>
      <c r="L51" s="426"/>
      <c r="M51" s="429"/>
      <c r="N51" s="426"/>
      <c r="O51" s="301"/>
      <c r="P51" s="301"/>
      <c r="Q51" s="301"/>
      <c r="R51" s="301"/>
      <c r="S51" s="301"/>
      <c r="T51" s="479"/>
    </row>
    <row r="52" spans="1:20" hidden="1" x14ac:dyDescent="0.25">
      <c r="A52" s="432"/>
      <c r="B52" s="418"/>
      <c r="C52" s="435"/>
      <c r="D52" s="435"/>
      <c r="E52" s="438"/>
      <c r="F52" s="438"/>
      <c r="G52" s="438"/>
      <c r="H52" s="441"/>
      <c r="I52" s="444"/>
      <c r="J52" s="423"/>
      <c r="K52" s="426"/>
      <c r="L52" s="426"/>
      <c r="M52" s="429"/>
      <c r="N52" s="426"/>
      <c r="O52" s="301"/>
      <c r="P52" s="301"/>
      <c r="Q52" s="301"/>
      <c r="R52" s="301"/>
      <c r="S52" s="301"/>
      <c r="T52" s="479"/>
    </row>
    <row r="53" spans="1:20" hidden="1" x14ac:dyDescent="0.25">
      <c r="A53" s="432"/>
      <c r="B53" s="418"/>
      <c r="C53" s="435"/>
      <c r="D53" s="435"/>
      <c r="E53" s="438"/>
      <c r="F53" s="438"/>
      <c r="G53" s="438"/>
      <c r="H53" s="441"/>
      <c r="I53" s="444"/>
      <c r="J53" s="423"/>
      <c r="K53" s="426"/>
      <c r="L53" s="426"/>
      <c r="M53" s="429"/>
      <c r="N53" s="426"/>
      <c r="O53" s="301"/>
      <c r="P53" s="301"/>
      <c r="Q53" s="301"/>
      <c r="R53" s="301"/>
      <c r="S53" s="301"/>
      <c r="T53" s="479"/>
    </row>
    <row r="54" spans="1:20" ht="15.75" hidden="1" thickBot="1" x14ac:dyDescent="0.3">
      <c r="A54" s="433"/>
      <c r="B54" s="419"/>
      <c r="C54" s="436"/>
      <c r="D54" s="436"/>
      <c r="E54" s="439"/>
      <c r="F54" s="439"/>
      <c r="G54" s="439"/>
      <c r="H54" s="442"/>
      <c r="I54" s="445"/>
      <c r="J54" s="424"/>
      <c r="K54" s="427"/>
      <c r="L54" s="427"/>
      <c r="M54" s="430"/>
      <c r="N54" s="427"/>
      <c r="O54" s="421"/>
      <c r="P54" s="421"/>
      <c r="Q54" s="421"/>
      <c r="R54" s="421"/>
      <c r="S54" s="421"/>
      <c r="T54" s="480"/>
    </row>
    <row r="55" spans="1:20" hidden="1" x14ac:dyDescent="0.25">
      <c r="A55" s="431">
        <f>'Mapa Final'!A55</f>
        <v>0</v>
      </c>
      <c r="B55" s="417">
        <f>'Mapa Final'!B55</f>
        <v>0</v>
      </c>
      <c r="C55" s="434">
        <f>'Mapa Final'!C55</f>
        <v>0</v>
      </c>
      <c r="D55" s="434">
        <f>'Mapa Final'!D55</f>
        <v>0</v>
      </c>
      <c r="E55" s="437">
        <f>'Mapa Final'!E55</f>
        <v>0</v>
      </c>
      <c r="F55" s="437">
        <f>'Mapa Final'!F55</f>
        <v>0</v>
      </c>
      <c r="G55" s="437">
        <f>'Mapa Final'!G55</f>
        <v>0</v>
      </c>
      <c r="H55" s="440" t="str">
        <f>'Mapa Final'!I55</f>
        <v>Muy Baja</v>
      </c>
      <c r="I55" s="443" t="b">
        <f>'Mapa Final'!L55</f>
        <v>0</v>
      </c>
      <c r="J55" s="422" t="e">
        <f>'Mapa Final'!N55</f>
        <v>#N/A</v>
      </c>
      <c r="K55" s="425" t="e">
        <f>'Mapa Final'!AA55</f>
        <v>#DIV/0!</v>
      </c>
      <c r="L55" s="425" t="e">
        <f>'Mapa Final'!AE55</f>
        <v>#DIV/0!</v>
      </c>
      <c r="M55" s="428" t="e">
        <f>'Mapa Final'!AG55</f>
        <v>#DIV/0!</v>
      </c>
      <c r="N55" s="425">
        <f>'Mapa Final'!AH55</f>
        <v>0</v>
      </c>
      <c r="O55" s="420"/>
      <c r="P55" s="420"/>
      <c r="Q55" s="420"/>
      <c r="R55" s="420"/>
      <c r="S55" s="420"/>
      <c r="T55" s="478"/>
    </row>
    <row r="56" spans="1:20" hidden="1" x14ac:dyDescent="0.25">
      <c r="A56" s="432"/>
      <c r="B56" s="418"/>
      <c r="C56" s="435"/>
      <c r="D56" s="435"/>
      <c r="E56" s="438"/>
      <c r="F56" s="438"/>
      <c r="G56" s="438"/>
      <c r="H56" s="441"/>
      <c r="I56" s="444"/>
      <c r="J56" s="423"/>
      <c r="K56" s="426"/>
      <c r="L56" s="426"/>
      <c r="M56" s="429"/>
      <c r="N56" s="426"/>
      <c r="O56" s="301"/>
      <c r="P56" s="301"/>
      <c r="Q56" s="301"/>
      <c r="R56" s="301"/>
      <c r="S56" s="301"/>
      <c r="T56" s="479"/>
    </row>
    <row r="57" spans="1:20" hidden="1" x14ac:dyDescent="0.25">
      <c r="A57" s="432"/>
      <c r="B57" s="418"/>
      <c r="C57" s="435"/>
      <c r="D57" s="435"/>
      <c r="E57" s="438"/>
      <c r="F57" s="438"/>
      <c r="G57" s="438"/>
      <c r="H57" s="441"/>
      <c r="I57" s="444"/>
      <c r="J57" s="423"/>
      <c r="K57" s="426"/>
      <c r="L57" s="426"/>
      <c r="M57" s="429"/>
      <c r="N57" s="426"/>
      <c r="O57" s="301"/>
      <c r="P57" s="301"/>
      <c r="Q57" s="301"/>
      <c r="R57" s="301"/>
      <c r="S57" s="301"/>
      <c r="T57" s="479"/>
    </row>
    <row r="58" spans="1:20" hidden="1" x14ac:dyDescent="0.25">
      <c r="A58" s="432"/>
      <c r="B58" s="418"/>
      <c r="C58" s="435"/>
      <c r="D58" s="435"/>
      <c r="E58" s="438"/>
      <c r="F58" s="438"/>
      <c r="G58" s="438"/>
      <c r="H58" s="441"/>
      <c r="I58" s="444"/>
      <c r="J58" s="423"/>
      <c r="K58" s="426"/>
      <c r="L58" s="426"/>
      <c r="M58" s="429"/>
      <c r="N58" s="426"/>
      <c r="O58" s="301"/>
      <c r="P58" s="301"/>
      <c r="Q58" s="301"/>
      <c r="R58" s="301"/>
      <c r="S58" s="301"/>
      <c r="T58" s="479"/>
    </row>
    <row r="59" spans="1:20" ht="15.75" hidden="1" thickBot="1" x14ac:dyDescent="0.3">
      <c r="A59" s="433"/>
      <c r="B59" s="419"/>
      <c r="C59" s="436"/>
      <c r="D59" s="436"/>
      <c r="E59" s="439"/>
      <c r="F59" s="439"/>
      <c r="G59" s="439"/>
      <c r="H59" s="442"/>
      <c r="I59" s="445"/>
      <c r="J59" s="424"/>
      <c r="K59" s="427"/>
      <c r="L59" s="427"/>
      <c r="M59" s="430"/>
      <c r="N59" s="427"/>
      <c r="O59" s="421"/>
      <c r="P59" s="421"/>
      <c r="Q59" s="421"/>
      <c r="R59" s="421"/>
      <c r="S59" s="421"/>
      <c r="T59" s="480"/>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59"/>
  <sheetViews>
    <sheetView topLeftCell="F30" zoomScale="71" zoomScaleNormal="71" workbookViewId="0">
      <selection activeCell="T10" sqref="T10:T49"/>
    </sheetView>
  </sheetViews>
  <sheetFormatPr baseColWidth="10" defaultColWidth="11.42578125" defaultRowHeight="15" x14ac:dyDescent="0.25"/>
  <cols>
    <col min="1" max="2" width="18.42578125" style="81" customWidth="1"/>
    <col min="3" max="3" width="15.5703125" customWidth="1"/>
    <col min="4" max="4" width="27.5703125" style="81" customWidth="1"/>
    <col min="5" max="5" width="18" style="146" customWidth="1"/>
    <col min="6" max="6" width="40.140625" customWidth="1"/>
    <col min="7" max="7" width="20.42578125" customWidth="1"/>
    <col min="8" max="8" width="10.28515625" style="147" customWidth="1"/>
    <col min="9" max="9" width="11.42578125" style="147" customWidth="1"/>
    <col min="10" max="10" width="10.140625" style="148" customWidth="1"/>
    <col min="11" max="11" width="11.42578125" style="147" customWidth="1"/>
    <col min="12" max="12" width="10.85546875" style="147" customWidth="1"/>
    <col min="13" max="13" width="18.28515625" style="147"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6"/>
  </cols>
  <sheetData>
    <row r="1" spans="1:278" s="134" customFormat="1" ht="16.5" customHeight="1" x14ac:dyDescent="0.3">
      <c r="A1" s="465"/>
      <c r="B1" s="337"/>
      <c r="C1" s="337"/>
      <c r="D1" s="467" t="s">
        <v>341</v>
      </c>
      <c r="E1" s="467"/>
      <c r="F1" s="467"/>
      <c r="G1" s="467"/>
      <c r="H1" s="467"/>
      <c r="I1" s="467"/>
      <c r="J1" s="467"/>
      <c r="K1" s="467"/>
      <c r="L1" s="467"/>
      <c r="M1" s="467"/>
      <c r="N1" s="467"/>
      <c r="O1" s="467"/>
      <c r="P1" s="467"/>
      <c r="Q1" s="468"/>
      <c r="R1" s="325" t="s">
        <v>66</v>
      </c>
      <c r="S1" s="325"/>
      <c r="T1" s="325"/>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c r="JO1" s="133"/>
      <c r="JP1" s="133"/>
      <c r="JQ1" s="133"/>
      <c r="JR1" s="133"/>
    </row>
    <row r="2" spans="1:278" s="134" customFormat="1" ht="39.75" customHeight="1" x14ac:dyDescent="0.3">
      <c r="A2" s="466"/>
      <c r="B2" s="339"/>
      <c r="C2" s="339"/>
      <c r="D2" s="469"/>
      <c r="E2" s="469"/>
      <c r="F2" s="469"/>
      <c r="G2" s="469"/>
      <c r="H2" s="469"/>
      <c r="I2" s="469"/>
      <c r="J2" s="469"/>
      <c r="K2" s="469"/>
      <c r="L2" s="469"/>
      <c r="M2" s="469"/>
      <c r="N2" s="469"/>
      <c r="O2" s="469"/>
      <c r="P2" s="469"/>
      <c r="Q2" s="470"/>
      <c r="R2" s="325"/>
      <c r="S2" s="325"/>
      <c r="T2" s="325"/>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row>
    <row r="3" spans="1:278" s="134" customFormat="1" ht="3" customHeight="1" x14ac:dyDescent="0.3">
      <c r="A3" s="2"/>
      <c r="B3" s="2"/>
      <c r="C3" s="140"/>
      <c r="D3" s="469"/>
      <c r="E3" s="469"/>
      <c r="F3" s="469"/>
      <c r="G3" s="469"/>
      <c r="H3" s="469"/>
      <c r="I3" s="469"/>
      <c r="J3" s="469"/>
      <c r="K3" s="469"/>
      <c r="L3" s="469"/>
      <c r="M3" s="469"/>
      <c r="N3" s="469"/>
      <c r="O3" s="469"/>
      <c r="P3" s="469"/>
      <c r="Q3" s="470"/>
      <c r="R3" s="325"/>
      <c r="S3" s="325"/>
      <c r="T3" s="325"/>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row>
    <row r="4" spans="1:278" s="134" customFormat="1" ht="41.25" customHeight="1" x14ac:dyDescent="0.3">
      <c r="A4" s="326" t="s">
        <v>0</v>
      </c>
      <c r="B4" s="327"/>
      <c r="C4" s="328"/>
      <c r="D4" s="329" t="str">
        <f>'Mapa Final'!D4</f>
        <v>Gestión de Control Interno y Auditoría</v>
      </c>
      <c r="E4" s="330"/>
      <c r="F4" s="330"/>
      <c r="G4" s="330"/>
      <c r="H4" s="330"/>
      <c r="I4" s="330"/>
      <c r="J4" s="330"/>
      <c r="K4" s="330"/>
      <c r="L4" s="330"/>
      <c r="M4" s="330"/>
      <c r="N4" s="331"/>
      <c r="O4" s="332"/>
      <c r="P4" s="332"/>
      <c r="Q4" s="332"/>
      <c r="R4" s="1"/>
      <c r="S4" s="1"/>
      <c r="T4" s="1"/>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row>
    <row r="5" spans="1:278" s="134" customFormat="1" ht="52.5" customHeight="1" x14ac:dyDescent="0.3">
      <c r="A5" s="326" t="s">
        <v>1</v>
      </c>
      <c r="B5" s="327"/>
      <c r="C5" s="328"/>
      <c r="D5" s="333" t="str">
        <f>'Mapa Final'!D5</f>
        <v>Evaluar en forma independiente el Sistema Institucional de Control Interno de la Rama Judicial, a través de la actividad de auditoría interna, proponiendo las recomendaciones para mantenerlo, perfeccionarlo y fortalecerlo continuamente.</v>
      </c>
      <c r="E5" s="334"/>
      <c r="F5" s="334"/>
      <c r="G5" s="334"/>
      <c r="H5" s="334"/>
      <c r="I5" s="334"/>
      <c r="J5" s="334"/>
      <c r="K5" s="334"/>
      <c r="L5" s="334"/>
      <c r="M5" s="334"/>
      <c r="N5" s="335"/>
      <c r="O5" s="1"/>
      <c r="P5" s="1"/>
      <c r="Q5" s="1"/>
      <c r="R5" s="1"/>
      <c r="S5" s="1"/>
      <c r="T5" s="1"/>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row>
    <row r="6" spans="1:278" s="134" customFormat="1" ht="32.25" customHeight="1" thickBot="1" x14ac:dyDescent="0.35">
      <c r="A6" s="326" t="s">
        <v>2</v>
      </c>
      <c r="B6" s="327"/>
      <c r="C6" s="328"/>
      <c r="D6" s="333"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34"/>
      <c r="F6" s="334"/>
      <c r="G6" s="334"/>
      <c r="H6" s="334"/>
      <c r="I6" s="334"/>
      <c r="J6" s="334"/>
      <c r="K6" s="334"/>
      <c r="L6" s="334"/>
      <c r="M6" s="334"/>
      <c r="N6" s="335"/>
      <c r="O6" s="1"/>
      <c r="P6" s="1"/>
      <c r="Q6" s="1"/>
      <c r="R6" s="1"/>
      <c r="S6" s="1"/>
      <c r="T6" s="1"/>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row>
    <row r="7" spans="1:278" s="142" customFormat="1" ht="38.25" customHeight="1" thickTop="1" thickBot="1" x14ac:dyDescent="0.3">
      <c r="A7" s="460" t="s">
        <v>321</v>
      </c>
      <c r="B7" s="461"/>
      <c r="C7" s="461"/>
      <c r="D7" s="461"/>
      <c r="E7" s="461"/>
      <c r="F7" s="462"/>
      <c r="G7" s="149"/>
      <c r="H7" s="463" t="s">
        <v>443</v>
      </c>
      <c r="I7" s="463"/>
      <c r="J7" s="463"/>
      <c r="K7" s="463" t="s">
        <v>444</v>
      </c>
      <c r="L7" s="463"/>
      <c r="M7" s="463"/>
      <c r="N7" s="464" t="s">
        <v>445</v>
      </c>
      <c r="O7" s="471" t="s">
        <v>322</v>
      </c>
      <c r="P7" s="473" t="s">
        <v>446</v>
      </c>
      <c r="Q7" s="474"/>
      <c r="R7" s="473" t="s">
        <v>323</v>
      </c>
      <c r="S7" s="474"/>
      <c r="T7" s="475" t="s">
        <v>344</v>
      </c>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row>
    <row r="8" spans="1:278" s="143" customFormat="1" ht="60.95" customHeight="1" thickTop="1" thickBot="1" x14ac:dyDescent="0.3">
      <c r="A8" s="157" t="s">
        <v>191</v>
      </c>
      <c r="B8" s="157" t="s">
        <v>345</v>
      </c>
      <c r="C8" s="158" t="s">
        <v>8</v>
      </c>
      <c r="D8" s="150" t="s">
        <v>332</v>
      </c>
      <c r="E8" s="151" t="s">
        <v>10</v>
      </c>
      <c r="F8" s="151" t="s">
        <v>11</v>
      </c>
      <c r="G8" s="151" t="s">
        <v>12</v>
      </c>
      <c r="H8" s="152" t="s">
        <v>325</v>
      </c>
      <c r="I8" s="152" t="s">
        <v>38</v>
      </c>
      <c r="J8" s="152" t="s">
        <v>326</v>
      </c>
      <c r="K8" s="152" t="s">
        <v>325</v>
      </c>
      <c r="L8" s="152" t="s">
        <v>327</v>
      </c>
      <c r="M8" s="152" t="s">
        <v>326</v>
      </c>
      <c r="N8" s="464"/>
      <c r="O8" s="472"/>
      <c r="P8" s="153" t="s">
        <v>328</v>
      </c>
      <c r="Q8" s="153" t="s">
        <v>329</v>
      </c>
      <c r="R8" s="153" t="s">
        <v>330</v>
      </c>
      <c r="S8" s="153" t="s">
        <v>331</v>
      </c>
      <c r="T8" s="47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row>
    <row r="9" spans="1:278" s="144" customFormat="1" ht="10.5" customHeight="1" thickTop="1" thickBot="1" x14ac:dyDescent="0.3">
      <c r="A9" s="458"/>
      <c r="B9" s="459"/>
      <c r="C9" s="459"/>
      <c r="D9" s="459"/>
      <c r="E9" s="459"/>
      <c r="F9" s="459"/>
      <c r="G9" s="459"/>
      <c r="H9" s="459"/>
      <c r="I9" s="459"/>
      <c r="J9" s="459"/>
      <c r="K9" s="459"/>
      <c r="L9" s="459"/>
      <c r="M9" s="459"/>
      <c r="N9" s="459"/>
    </row>
    <row r="10" spans="1:278" s="145" customFormat="1" ht="15" customHeight="1" x14ac:dyDescent="0.2">
      <c r="A10" s="431">
        <f>'Mapa Final'!A10</f>
        <v>1</v>
      </c>
      <c r="B10" s="417" t="str">
        <f>'Mapa Final'!B10</f>
        <v>Evaluar el Sistema Institucional de Control Interno (SICI) de forma inadecuada</v>
      </c>
      <c r="C10" s="434" t="str">
        <f>'Mapa Final'!C10</f>
        <v>Reputacional</v>
      </c>
      <c r="D10" s="434" t="str">
        <f>'Mapa Final'!D10</f>
        <v>Gestión de riesgos no asociada a la estrategia organizacional</v>
      </c>
      <c r="E10" s="437" t="str">
        <f>'Mapa Final'!E10</f>
        <v>Inadecuada identificación de riesgos y limitantes en la obtención de la información.</v>
      </c>
      <c r="F10" s="437" t="str">
        <f>'Mapa Final'!F10</f>
        <v>Posibilidad de incumplir con el propósito de la evaluación del Sistema Institucional de Control Interno (SICI), de evaluar la efectividad de los controles implementados por la Rama Judicial.</v>
      </c>
      <c r="G10" s="437" t="str">
        <f>'Mapa Final'!G10</f>
        <v>Usuarios, productos y prácticas organizacionales</v>
      </c>
      <c r="H10" s="440" t="str">
        <f>'Mapa Final'!I10</f>
        <v>Muy Baja</v>
      </c>
      <c r="I10" s="443" t="str">
        <f>'Mapa Final'!L10</f>
        <v>Menor</v>
      </c>
      <c r="J10" s="422" t="str">
        <f>'Mapa Final'!N10</f>
        <v>Bajo</v>
      </c>
      <c r="K10" s="425" t="str">
        <f>'Mapa Final'!AA10</f>
        <v>Muy Baja</v>
      </c>
      <c r="L10" s="425" t="str">
        <f>'Mapa Final'!AE10</f>
        <v>Menor</v>
      </c>
      <c r="M10" s="428" t="str">
        <f>'Mapa Final'!AG10</f>
        <v>Bajo</v>
      </c>
      <c r="N10" s="425" t="str">
        <f>'Mapa Final'!AH10</f>
        <v>Aceptar</v>
      </c>
      <c r="O10" s="420"/>
      <c r="P10" s="420"/>
      <c r="Q10" s="420"/>
      <c r="R10" s="420"/>
      <c r="S10" s="420"/>
      <c r="T10" s="450" t="s">
        <v>546</v>
      </c>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row>
    <row r="11" spans="1:278" s="145" customFormat="1" ht="13.5" customHeight="1" x14ac:dyDescent="0.2">
      <c r="A11" s="432"/>
      <c r="B11" s="476"/>
      <c r="C11" s="435"/>
      <c r="D11" s="435"/>
      <c r="E11" s="438"/>
      <c r="F11" s="438"/>
      <c r="G11" s="438"/>
      <c r="H11" s="441"/>
      <c r="I11" s="444"/>
      <c r="J11" s="423"/>
      <c r="K11" s="426"/>
      <c r="L11" s="426"/>
      <c r="M11" s="429"/>
      <c r="N11" s="426"/>
      <c r="O11" s="301"/>
      <c r="P11" s="301"/>
      <c r="Q11" s="301"/>
      <c r="R11" s="301"/>
      <c r="S11" s="301"/>
      <c r="T11" s="451"/>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row>
    <row r="12" spans="1:278" s="145" customFormat="1" ht="13.5" customHeight="1" x14ac:dyDescent="0.2">
      <c r="A12" s="432"/>
      <c r="B12" s="476"/>
      <c r="C12" s="435"/>
      <c r="D12" s="435"/>
      <c r="E12" s="438"/>
      <c r="F12" s="438"/>
      <c r="G12" s="438"/>
      <c r="H12" s="441"/>
      <c r="I12" s="444"/>
      <c r="J12" s="423"/>
      <c r="K12" s="426"/>
      <c r="L12" s="426"/>
      <c r="M12" s="429"/>
      <c r="N12" s="426"/>
      <c r="O12" s="301"/>
      <c r="P12" s="301"/>
      <c r="Q12" s="301"/>
      <c r="R12" s="301"/>
      <c r="S12" s="301"/>
      <c r="T12" s="451"/>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row>
    <row r="13" spans="1:278" s="145" customFormat="1" ht="13.5" customHeight="1" x14ac:dyDescent="0.2">
      <c r="A13" s="432"/>
      <c r="B13" s="476"/>
      <c r="C13" s="435"/>
      <c r="D13" s="435"/>
      <c r="E13" s="438"/>
      <c r="F13" s="438"/>
      <c r="G13" s="438"/>
      <c r="H13" s="441"/>
      <c r="I13" s="444"/>
      <c r="J13" s="423"/>
      <c r="K13" s="426"/>
      <c r="L13" s="426"/>
      <c r="M13" s="429"/>
      <c r="N13" s="426"/>
      <c r="O13" s="301"/>
      <c r="P13" s="301"/>
      <c r="Q13" s="301"/>
      <c r="R13" s="301"/>
      <c r="S13" s="301"/>
      <c r="T13" s="451"/>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row>
    <row r="14" spans="1:278" s="145" customFormat="1" ht="238.5" customHeight="1" thickBot="1" x14ac:dyDescent="0.25">
      <c r="A14" s="433"/>
      <c r="B14" s="477"/>
      <c r="C14" s="436"/>
      <c r="D14" s="436"/>
      <c r="E14" s="439"/>
      <c r="F14" s="439"/>
      <c r="G14" s="439"/>
      <c r="H14" s="442"/>
      <c r="I14" s="445"/>
      <c r="J14" s="424"/>
      <c r="K14" s="427"/>
      <c r="L14" s="427"/>
      <c r="M14" s="430"/>
      <c r="N14" s="427"/>
      <c r="O14" s="421"/>
      <c r="P14" s="421"/>
      <c r="Q14" s="421"/>
      <c r="R14" s="421"/>
      <c r="S14" s="421"/>
      <c r="T14" s="452"/>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row>
    <row r="15" spans="1:278" s="145" customFormat="1" ht="15" customHeight="1" x14ac:dyDescent="0.2">
      <c r="A15" s="431">
        <f>'Mapa Final'!A15</f>
        <v>2</v>
      </c>
      <c r="B15" s="417" t="str">
        <f>'Mapa Final'!B15</f>
        <v>Proporcionar los servicios de aseguramiento y consultoría de la actividad de auditoría de forma inapropiada.</v>
      </c>
      <c r="C15" s="434" t="str">
        <f>'Mapa Final'!C15</f>
        <v>Reputacional</v>
      </c>
      <c r="D15" s="434" t="str">
        <f>'Mapa Final'!D15</f>
        <v>Inoportunidad en el suministro de información de parte de los procesos o actividades objeto de auditoría.</v>
      </c>
      <c r="E15" s="437" t="str">
        <f>'Mapa Final'!E15</f>
        <v>Inoportunidad en el suministro de información, debilidades e inconsistencias, reprocesos e imprevistos en la gestión de auditoría interna y en el asesoramiento a la alta dirección.</v>
      </c>
      <c r="F15" s="437" t="str">
        <f>'Mapa Final'!F15</f>
        <v>Posibilidad de prestar los servicios de aseguramiento y consultoría de manera que no resulten convenientes y adecuados para atender las necesidades y expectativas de los grupos de valor e interés del proceso.</v>
      </c>
      <c r="G15" s="437" t="str">
        <f>'Mapa Final'!G15</f>
        <v>Usuarios, productos y prácticas organizacionales</v>
      </c>
      <c r="H15" s="440" t="str">
        <f>'Mapa Final'!I15</f>
        <v>Baja</v>
      </c>
      <c r="I15" s="443" t="str">
        <f>'Mapa Final'!L15</f>
        <v>Leve</v>
      </c>
      <c r="J15" s="422" t="str">
        <f>'Mapa Final'!N15</f>
        <v>Bajo</v>
      </c>
      <c r="K15" s="425" t="str">
        <f>'Mapa Final'!AA15</f>
        <v>Baja</v>
      </c>
      <c r="L15" s="425" t="str">
        <f>'Mapa Final'!AE15</f>
        <v>Leve</v>
      </c>
      <c r="M15" s="428" t="str">
        <f>'Mapa Final'!AG15</f>
        <v>Bajo</v>
      </c>
      <c r="N15" s="425" t="str">
        <f>'Mapa Final'!AH15</f>
        <v>Aceptar</v>
      </c>
      <c r="O15" s="420"/>
      <c r="P15" s="420"/>
      <c r="Q15" s="420"/>
      <c r="R15" s="420"/>
      <c r="S15" s="420"/>
      <c r="T15" s="450" t="s">
        <v>546</v>
      </c>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row>
    <row r="16" spans="1:278" s="145" customFormat="1" ht="13.5" customHeight="1" x14ac:dyDescent="0.2">
      <c r="A16" s="432"/>
      <c r="B16" s="476"/>
      <c r="C16" s="435"/>
      <c r="D16" s="435"/>
      <c r="E16" s="438"/>
      <c r="F16" s="438"/>
      <c r="G16" s="438"/>
      <c r="H16" s="441"/>
      <c r="I16" s="444"/>
      <c r="J16" s="423"/>
      <c r="K16" s="426"/>
      <c r="L16" s="426"/>
      <c r="M16" s="429"/>
      <c r="N16" s="426"/>
      <c r="O16" s="301"/>
      <c r="P16" s="301"/>
      <c r="Q16" s="301"/>
      <c r="R16" s="301"/>
      <c r="S16" s="301"/>
      <c r="T16" s="451"/>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row>
    <row r="17" spans="1:176" s="145" customFormat="1" ht="13.5" customHeight="1" x14ac:dyDescent="0.2">
      <c r="A17" s="432"/>
      <c r="B17" s="476"/>
      <c r="C17" s="435"/>
      <c r="D17" s="435"/>
      <c r="E17" s="438"/>
      <c r="F17" s="438"/>
      <c r="G17" s="438"/>
      <c r="H17" s="441"/>
      <c r="I17" s="444"/>
      <c r="J17" s="423"/>
      <c r="K17" s="426"/>
      <c r="L17" s="426"/>
      <c r="M17" s="429"/>
      <c r="N17" s="426"/>
      <c r="O17" s="301"/>
      <c r="P17" s="301"/>
      <c r="Q17" s="301"/>
      <c r="R17" s="301"/>
      <c r="S17" s="301"/>
      <c r="T17" s="451"/>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row>
    <row r="18" spans="1:176" s="145" customFormat="1" ht="13.5" customHeight="1" x14ac:dyDescent="0.2">
      <c r="A18" s="432"/>
      <c r="B18" s="476"/>
      <c r="C18" s="435"/>
      <c r="D18" s="435"/>
      <c r="E18" s="438"/>
      <c r="F18" s="438"/>
      <c r="G18" s="438"/>
      <c r="H18" s="441"/>
      <c r="I18" s="444"/>
      <c r="J18" s="423"/>
      <c r="K18" s="426"/>
      <c r="L18" s="426"/>
      <c r="M18" s="429"/>
      <c r="N18" s="426"/>
      <c r="O18" s="301"/>
      <c r="P18" s="301"/>
      <c r="Q18" s="301"/>
      <c r="R18" s="301"/>
      <c r="S18" s="301"/>
      <c r="T18" s="451"/>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row>
    <row r="19" spans="1:176" s="145" customFormat="1" ht="255.75" customHeight="1" thickBot="1" x14ac:dyDescent="0.25">
      <c r="A19" s="433"/>
      <c r="B19" s="477"/>
      <c r="C19" s="436"/>
      <c r="D19" s="436"/>
      <c r="E19" s="439"/>
      <c r="F19" s="439"/>
      <c r="G19" s="439"/>
      <c r="H19" s="442"/>
      <c r="I19" s="445"/>
      <c r="J19" s="424"/>
      <c r="K19" s="427"/>
      <c r="L19" s="427"/>
      <c r="M19" s="430"/>
      <c r="N19" s="427"/>
      <c r="O19" s="421"/>
      <c r="P19" s="421"/>
      <c r="Q19" s="421"/>
      <c r="R19" s="421"/>
      <c r="S19" s="421"/>
      <c r="T19" s="452"/>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row>
    <row r="20" spans="1:176" ht="15" customHeight="1" x14ac:dyDescent="0.25">
      <c r="A20" s="431">
        <f>'Mapa Final'!A20</f>
        <v>3</v>
      </c>
      <c r="B20" s="417" t="str">
        <f>'Mapa Final'!B20</f>
        <v>Generar recomendaciones de bajo impacto para mantener, perfeccionar y fortalecer continuamente el Sistema Institucional de Control Interno (SICI).</v>
      </c>
      <c r="C20" s="434" t="str">
        <f>'Mapa Final'!C20</f>
        <v>Reputacional</v>
      </c>
      <c r="D20" s="434" t="str">
        <f>'Mapa Final'!D20</f>
        <v>Limitaciones en la obtención y análisis en la información que sirve de base para la formulación de recomendaciones</v>
      </c>
      <c r="E20" s="437" t="str">
        <f>'Mapa Final'!E20</f>
        <v>Desconocimiento de la responsabilidad en el ejercicio del control interno por parte de los servidores judiciales, en particular aquellos que tienen capacidad de dirección y mando al interior de la Rama Judicial.</v>
      </c>
      <c r="F20" s="437" t="str">
        <f>'Mapa Final'!F20</f>
        <v>Posibilidad de realizar la Identificación y formulación de oportunidades de mejora que no puedan contribuir al mejoramiento continuo del SICI, ni agregar valor a la gestión de la Rama Judicial.</v>
      </c>
      <c r="G20" s="437" t="str">
        <f>'Mapa Final'!G20</f>
        <v>Usuarios, productos y prácticas organizacionales</v>
      </c>
      <c r="H20" s="440" t="str">
        <f>'Mapa Final'!I20</f>
        <v>Baja</v>
      </c>
      <c r="I20" s="443" t="str">
        <f>'Mapa Final'!L20</f>
        <v>Leve</v>
      </c>
      <c r="J20" s="422" t="str">
        <f>'Mapa Final'!N20</f>
        <v>Bajo</v>
      </c>
      <c r="K20" s="425" t="str">
        <f>'Mapa Final'!AA20</f>
        <v>Baja</v>
      </c>
      <c r="L20" s="425" t="str">
        <f>'Mapa Final'!AE20</f>
        <v>Leve</v>
      </c>
      <c r="M20" s="428" t="str">
        <f>'Mapa Final'!AG20</f>
        <v>Bajo</v>
      </c>
      <c r="N20" s="425" t="str">
        <f>'Mapa Final'!AH20</f>
        <v>Aceptar</v>
      </c>
      <c r="O20" s="420"/>
      <c r="P20" s="420"/>
      <c r="Q20" s="420"/>
      <c r="R20" s="420"/>
      <c r="S20" s="420"/>
      <c r="T20" s="450" t="s">
        <v>546</v>
      </c>
      <c r="U20" s="34"/>
      <c r="V20" s="34"/>
    </row>
    <row r="21" spans="1:176" x14ac:dyDescent="0.25">
      <c r="A21" s="432"/>
      <c r="B21" s="476"/>
      <c r="C21" s="435"/>
      <c r="D21" s="435"/>
      <c r="E21" s="438"/>
      <c r="F21" s="438"/>
      <c r="G21" s="438"/>
      <c r="H21" s="441"/>
      <c r="I21" s="444"/>
      <c r="J21" s="423"/>
      <c r="K21" s="426"/>
      <c r="L21" s="426"/>
      <c r="M21" s="429"/>
      <c r="N21" s="426"/>
      <c r="O21" s="301"/>
      <c r="P21" s="301"/>
      <c r="Q21" s="301"/>
      <c r="R21" s="301"/>
      <c r="S21" s="301"/>
      <c r="T21" s="451"/>
      <c r="U21" s="34"/>
      <c r="V21" s="34"/>
    </row>
    <row r="22" spans="1:176" x14ac:dyDescent="0.25">
      <c r="A22" s="432"/>
      <c r="B22" s="476"/>
      <c r="C22" s="435"/>
      <c r="D22" s="435"/>
      <c r="E22" s="438"/>
      <c r="F22" s="438"/>
      <c r="G22" s="438"/>
      <c r="H22" s="441"/>
      <c r="I22" s="444"/>
      <c r="J22" s="423"/>
      <c r="K22" s="426"/>
      <c r="L22" s="426"/>
      <c r="M22" s="429"/>
      <c r="N22" s="426"/>
      <c r="O22" s="301"/>
      <c r="P22" s="301"/>
      <c r="Q22" s="301"/>
      <c r="R22" s="301"/>
      <c r="S22" s="301"/>
      <c r="T22" s="451"/>
      <c r="U22" s="34"/>
      <c r="V22" s="34"/>
    </row>
    <row r="23" spans="1:176" x14ac:dyDescent="0.25">
      <c r="A23" s="432"/>
      <c r="B23" s="476"/>
      <c r="C23" s="435"/>
      <c r="D23" s="435"/>
      <c r="E23" s="438"/>
      <c r="F23" s="438"/>
      <c r="G23" s="438"/>
      <c r="H23" s="441"/>
      <c r="I23" s="444"/>
      <c r="J23" s="423"/>
      <c r="K23" s="426"/>
      <c r="L23" s="426"/>
      <c r="M23" s="429"/>
      <c r="N23" s="426"/>
      <c r="O23" s="301"/>
      <c r="P23" s="301"/>
      <c r="Q23" s="301"/>
      <c r="R23" s="301"/>
      <c r="S23" s="301"/>
      <c r="T23" s="451"/>
      <c r="U23" s="34"/>
      <c r="V23" s="34"/>
    </row>
    <row r="24" spans="1:176" ht="307.5" customHeight="1" thickBot="1" x14ac:dyDescent="0.3">
      <c r="A24" s="433"/>
      <c r="B24" s="477"/>
      <c r="C24" s="436"/>
      <c r="D24" s="436"/>
      <c r="E24" s="439"/>
      <c r="F24" s="439"/>
      <c r="G24" s="439"/>
      <c r="H24" s="442"/>
      <c r="I24" s="445"/>
      <c r="J24" s="424"/>
      <c r="K24" s="427"/>
      <c r="L24" s="427"/>
      <c r="M24" s="430"/>
      <c r="N24" s="427"/>
      <c r="O24" s="421"/>
      <c r="P24" s="421"/>
      <c r="Q24" s="421"/>
      <c r="R24" s="421"/>
      <c r="S24" s="421"/>
      <c r="T24" s="452"/>
      <c r="U24" s="34"/>
      <c r="V24" s="34"/>
    </row>
    <row r="25" spans="1:176" ht="15" customHeight="1" x14ac:dyDescent="0.25">
      <c r="A25" s="431">
        <f>'Mapa Final'!A25</f>
        <v>4</v>
      </c>
      <c r="B25" s="417" t="str">
        <f>'Mapa Final'!B25</f>
        <v>Incumplir con las funciones asignadas a la Unidad de Auditoría por la ley y el reglamento</v>
      </c>
      <c r="C25" s="434" t="str">
        <f>'Mapa Final'!C25</f>
        <v>Incumplimiento de las metas establecidas</v>
      </c>
      <c r="D25" s="434" t="str">
        <f>'Mapa Final'!D25</f>
        <v>Situaciones de orden público y/o salud pública, o emergencias por desastres naturales y los causadas por el hombre (antrópicos), que imposibilite el desplazamiento de los auditores para realizar actividades presenciales.</v>
      </c>
      <c r="E25" s="437" t="str">
        <f>'Mapa Final'!E25</f>
        <v>Situaciones de orden público, salud pública o emergencias y/o falta de recursos.</v>
      </c>
      <c r="F25" s="437" t="str">
        <f>'Mapa Final'!F25</f>
        <v>Posibilidad de afectar la operación del proceso en circunstancias especiales, que podrían generar un cumplimiento parcial o el incumplimiento de la totalidad de las funciones asignadas a la Unidad de Auditoría.</v>
      </c>
      <c r="G25" s="437" t="str">
        <f>'Mapa Final'!G25</f>
        <v>Usuarios, productos y prácticas organizacionales</v>
      </c>
      <c r="H25" s="440" t="str">
        <f>'Mapa Final'!I25</f>
        <v>Baja</v>
      </c>
      <c r="I25" s="443" t="str">
        <f>'Mapa Final'!L25</f>
        <v>Menor</v>
      </c>
      <c r="J25" s="422" t="str">
        <f>'Mapa Final'!N25</f>
        <v>Moderado</v>
      </c>
      <c r="K25" s="425" t="str">
        <f>'Mapa Final'!AA25</f>
        <v>Baja</v>
      </c>
      <c r="L25" s="425" t="str">
        <f>'Mapa Final'!AE25</f>
        <v>Menor</v>
      </c>
      <c r="M25" s="428" t="str">
        <f>'Mapa Final'!AG25</f>
        <v>Moderado</v>
      </c>
      <c r="N25" s="425" t="str">
        <f>'Mapa Final'!AH25</f>
        <v>Reducir(mitigar)</v>
      </c>
      <c r="O25" s="295" t="s">
        <v>426</v>
      </c>
      <c r="P25" s="446" t="s">
        <v>173</v>
      </c>
      <c r="Q25" s="420"/>
      <c r="R25" s="291">
        <v>44958</v>
      </c>
      <c r="S25" s="291">
        <v>45291</v>
      </c>
      <c r="T25" s="450" t="s">
        <v>546</v>
      </c>
    </row>
    <row r="26" spans="1:176" x14ac:dyDescent="0.25">
      <c r="A26" s="432"/>
      <c r="B26" s="476"/>
      <c r="C26" s="435"/>
      <c r="D26" s="435"/>
      <c r="E26" s="438"/>
      <c r="F26" s="438"/>
      <c r="G26" s="438"/>
      <c r="H26" s="441"/>
      <c r="I26" s="444"/>
      <c r="J26" s="423"/>
      <c r="K26" s="426"/>
      <c r="L26" s="426"/>
      <c r="M26" s="429"/>
      <c r="N26" s="426"/>
      <c r="O26" s="296"/>
      <c r="P26" s="342"/>
      <c r="Q26" s="301"/>
      <c r="R26" s="297"/>
      <c r="S26" s="297"/>
      <c r="T26" s="451"/>
    </row>
    <row r="27" spans="1:176" x14ac:dyDescent="0.25">
      <c r="A27" s="432"/>
      <c r="B27" s="476"/>
      <c r="C27" s="435"/>
      <c r="D27" s="435"/>
      <c r="E27" s="438"/>
      <c r="F27" s="438"/>
      <c r="G27" s="438"/>
      <c r="H27" s="441"/>
      <c r="I27" s="444"/>
      <c r="J27" s="423"/>
      <c r="K27" s="426"/>
      <c r="L27" s="426"/>
      <c r="M27" s="429"/>
      <c r="N27" s="426"/>
      <c r="O27" s="296"/>
      <c r="P27" s="342"/>
      <c r="Q27" s="301"/>
      <c r="R27" s="297"/>
      <c r="S27" s="297"/>
      <c r="T27" s="451"/>
    </row>
    <row r="28" spans="1:176" x14ac:dyDescent="0.25">
      <c r="A28" s="432"/>
      <c r="B28" s="476"/>
      <c r="C28" s="435"/>
      <c r="D28" s="435"/>
      <c r="E28" s="438"/>
      <c r="F28" s="438"/>
      <c r="G28" s="438"/>
      <c r="H28" s="441"/>
      <c r="I28" s="444"/>
      <c r="J28" s="423"/>
      <c r="K28" s="426"/>
      <c r="L28" s="426"/>
      <c r="M28" s="429"/>
      <c r="N28" s="426"/>
      <c r="O28" s="296"/>
      <c r="P28" s="342"/>
      <c r="Q28" s="301"/>
      <c r="R28" s="297"/>
      <c r="S28" s="297"/>
      <c r="T28" s="451"/>
    </row>
    <row r="29" spans="1:176" ht="277.5" customHeight="1" thickBot="1" x14ac:dyDescent="0.3">
      <c r="A29" s="433"/>
      <c r="B29" s="477"/>
      <c r="C29" s="436"/>
      <c r="D29" s="436"/>
      <c r="E29" s="439"/>
      <c r="F29" s="439"/>
      <c r="G29" s="439"/>
      <c r="H29" s="442"/>
      <c r="I29" s="445"/>
      <c r="J29" s="424"/>
      <c r="K29" s="427"/>
      <c r="L29" s="427"/>
      <c r="M29" s="430"/>
      <c r="N29" s="427"/>
      <c r="O29" s="296"/>
      <c r="P29" s="447"/>
      <c r="Q29" s="421"/>
      <c r="R29" s="280"/>
      <c r="S29" s="280"/>
      <c r="T29" s="452"/>
    </row>
    <row r="30" spans="1:176" ht="15" customHeight="1" x14ac:dyDescent="0.25">
      <c r="A30" s="431">
        <f>'Mapa Final'!A30</f>
        <v>5</v>
      </c>
      <c r="B30" s="417" t="str">
        <f>'Mapa Final'!B30</f>
        <v>Incumplir con los lineamientos del Sistema de Gestión Ambiental.</v>
      </c>
      <c r="C30" s="434" t="str">
        <f>'Mapa Final'!C30</f>
        <v xml:space="preserve"> Afectación Ambiental</v>
      </c>
      <c r="D30" s="434" t="str">
        <f>'Mapa Final'!D30</f>
        <v>Incremento en el consumo de servicios públicos en ejercicio de las actividades de auditoría.</v>
      </c>
      <c r="E30" s="437" t="str">
        <f>'Mapa Final'!E30</f>
        <v>Falta de apropiación del Plan de Gestión Ambiental que aplica para la Rama Judicial Acuerdo PSAA14-10160</v>
      </c>
      <c r="F30" s="437" t="str">
        <f>'Mapa Final'!F30</f>
        <v>Posibilidad que en el ejercicio de las funciones asignadas a la Unidad de Auditoría, se genere un cumplimiento parcial o incumplimiento de la Política y/o de los objetivos ambientales.</v>
      </c>
      <c r="G30" s="437" t="str">
        <f>'Mapa Final'!G30</f>
        <v>Eventos Ambientales Internos</v>
      </c>
      <c r="H30" s="440" t="str">
        <f>'Mapa Final'!I30</f>
        <v>Media</v>
      </c>
      <c r="I30" s="443" t="str">
        <f>'Mapa Final'!L30</f>
        <v>Leve</v>
      </c>
      <c r="J30" s="422" t="str">
        <f>'Mapa Final'!N30</f>
        <v>Moderado</v>
      </c>
      <c r="K30" s="425" t="str">
        <f>'Mapa Final'!AA30</f>
        <v>Baja</v>
      </c>
      <c r="L30" s="425" t="str">
        <f>'Mapa Final'!AE30</f>
        <v>Leve</v>
      </c>
      <c r="M30" s="428" t="str">
        <f>'Mapa Final'!AG30</f>
        <v>Bajo</v>
      </c>
      <c r="N30" s="425" t="str">
        <f>'Mapa Final'!AH30</f>
        <v>Aceptar</v>
      </c>
      <c r="O30" s="420"/>
      <c r="P30" s="420"/>
      <c r="Q30" s="420"/>
      <c r="R30" s="420"/>
      <c r="S30" s="420"/>
      <c r="T30" s="450" t="s">
        <v>546</v>
      </c>
    </row>
    <row r="31" spans="1:176" x14ac:dyDescent="0.25">
      <c r="A31" s="432"/>
      <c r="B31" s="476"/>
      <c r="C31" s="435"/>
      <c r="D31" s="435"/>
      <c r="E31" s="438"/>
      <c r="F31" s="438"/>
      <c r="G31" s="438"/>
      <c r="H31" s="441"/>
      <c r="I31" s="444"/>
      <c r="J31" s="423"/>
      <c r="K31" s="426"/>
      <c r="L31" s="426"/>
      <c r="M31" s="429"/>
      <c r="N31" s="426"/>
      <c r="O31" s="301"/>
      <c r="P31" s="301"/>
      <c r="Q31" s="301"/>
      <c r="R31" s="301"/>
      <c r="S31" s="301"/>
      <c r="T31" s="451"/>
    </row>
    <row r="32" spans="1:176" x14ac:dyDescent="0.25">
      <c r="A32" s="432"/>
      <c r="B32" s="476"/>
      <c r="C32" s="435"/>
      <c r="D32" s="435"/>
      <c r="E32" s="438"/>
      <c r="F32" s="438"/>
      <c r="G32" s="438"/>
      <c r="H32" s="441"/>
      <c r="I32" s="444"/>
      <c r="J32" s="423"/>
      <c r="K32" s="426"/>
      <c r="L32" s="426"/>
      <c r="M32" s="429"/>
      <c r="N32" s="426"/>
      <c r="O32" s="301"/>
      <c r="P32" s="301"/>
      <c r="Q32" s="301"/>
      <c r="R32" s="301"/>
      <c r="S32" s="301"/>
      <c r="T32" s="451"/>
    </row>
    <row r="33" spans="1:20" x14ac:dyDescent="0.25">
      <c r="A33" s="432"/>
      <c r="B33" s="476"/>
      <c r="C33" s="435"/>
      <c r="D33" s="435"/>
      <c r="E33" s="438"/>
      <c r="F33" s="438"/>
      <c r="G33" s="438"/>
      <c r="H33" s="441"/>
      <c r="I33" s="444"/>
      <c r="J33" s="423"/>
      <c r="K33" s="426"/>
      <c r="L33" s="426"/>
      <c r="M33" s="429"/>
      <c r="N33" s="426"/>
      <c r="O33" s="301"/>
      <c r="P33" s="301"/>
      <c r="Q33" s="301"/>
      <c r="R33" s="301"/>
      <c r="S33" s="301"/>
      <c r="T33" s="451"/>
    </row>
    <row r="34" spans="1:20" ht="102.75" customHeight="1" thickBot="1" x14ac:dyDescent="0.3">
      <c r="A34" s="433"/>
      <c r="B34" s="477"/>
      <c r="C34" s="436"/>
      <c r="D34" s="436"/>
      <c r="E34" s="439"/>
      <c r="F34" s="439"/>
      <c r="G34" s="439"/>
      <c r="H34" s="442"/>
      <c r="I34" s="445"/>
      <c r="J34" s="424"/>
      <c r="K34" s="427"/>
      <c r="L34" s="427"/>
      <c r="M34" s="430"/>
      <c r="N34" s="427"/>
      <c r="O34" s="421"/>
      <c r="P34" s="421"/>
      <c r="Q34" s="421"/>
      <c r="R34" s="421"/>
      <c r="S34" s="421"/>
      <c r="T34" s="452"/>
    </row>
    <row r="35" spans="1:20" ht="15" customHeight="1" x14ac:dyDescent="0.25">
      <c r="A35" s="431">
        <f>'Mapa Final'!A35</f>
        <v>6</v>
      </c>
      <c r="B35" s="417" t="str">
        <f>'Mapa Final'!B35</f>
        <v>Debilidades en cultura de la probidad</v>
      </c>
      <c r="C35" s="434" t="str">
        <f>'Mapa Final'!C35</f>
        <v>Reputacional(Corrupción)</v>
      </c>
      <c r="D35" s="434" t="str">
        <f>'Mapa Final'!D35</f>
        <v>Debilidad en el cumplimiento de los procedimientos de auditoría interna.</v>
      </c>
      <c r="E35" s="437" t="str">
        <f>'Mapa Final'!E35</f>
        <v>Ausencia o no aplicación de principios y valores éticos y morales, del código de ética del auditor interno y del código de integridad</v>
      </c>
      <c r="F35" s="437" t="str">
        <f>'Mapa Final'!F35</f>
        <v xml:space="preserve">Posibilidad de omitir informar a los entes de control sobre la existencia de situaciones o hechos irregulares, no reportando los hallazgos encontrados en las auditorias de control interno para beneficio propio o de un tercero. </v>
      </c>
      <c r="G35" s="437" t="str">
        <f>'Mapa Final'!G35</f>
        <v>Usuarios, productos y prácticas organizacionales</v>
      </c>
      <c r="H35" s="440" t="str">
        <f>'Mapa Final'!I35</f>
        <v>Baja</v>
      </c>
      <c r="I35" s="443" t="str">
        <f>'Mapa Final'!L35</f>
        <v>Mayor</v>
      </c>
      <c r="J35" s="422" t="str">
        <f>'Mapa Final'!N35</f>
        <v xml:space="preserve">Alto </v>
      </c>
      <c r="K35" s="425" t="str">
        <f>'Mapa Final'!AA35</f>
        <v>Baja</v>
      </c>
      <c r="L35" s="425" t="str">
        <f>'Mapa Final'!AE35</f>
        <v>Mayor</v>
      </c>
      <c r="M35" s="428" t="str">
        <f>'Mapa Final'!AG35</f>
        <v xml:space="preserve">Alto </v>
      </c>
      <c r="N35" s="425" t="str">
        <f>'Mapa Final'!AH35</f>
        <v>Reducir(mitigar)</v>
      </c>
      <c r="O35" s="296" t="s">
        <v>425</v>
      </c>
      <c r="P35" s="446" t="s">
        <v>173</v>
      </c>
      <c r="Q35" s="420"/>
      <c r="R35" s="291">
        <v>44958</v>
      </c>
      <c r="S35" s="291">
        <v>45291</v>
      </c>
      <c r="T35" s="450" t="s">
        <v>546</v>
      </c>
    </row>
    <row r="36" spans="1:20" x14ac:dyDescent="0.25">
      <c r="A36" s="432"/>
      <c r="B36" s="476"/>
      <c r="C36" s="435"/>
      <c r="D36" s="435"/>
      <c r="E36" s="438"/>
      <c r="F36" s="438"/>
      <c r="G36" s="438"/>
      <c r="H36" s="441"/>
      <c r="I36" s="444"/>
      <c r="J36" s="423"/>
      <c r="K36" s="426"/>
      <c r="L36" s="426"/>
      <c r="M36" s="429"/>
      <c r="N36" s="426"/>
      <c r="O36" s="340"/>
      <c r="P36" s="342"/>
      <c r="Q36" s="301"/>
      <c r="R36" s="297"/>
      <c r="S36" s="297"/>
      <c r="T36" s="451"/>
    </row>
    <row r="37" spans="1:20" x14ac:dyDescent="0.25">
      <c r="A37" s="432"/>
      <c r="B37" s="476"/>
      <c r="C37" s="435"/>
      <c r="D37" s="435"/>
      <c r="E37" s="438"/>
      <c r="F37" s="438"/>
      <c r="G37" s="438"/>
      <c r="H37" s="441"/>
      <c r="I37" s="444"/>
      <c r="J37" s="423"/>
      <c r="K37" s="426"/>
      <c r="L37" s="426"/>
      <c r="M37" s="429"/>
      <c r="N37" s="426"/>
      <c r="O37" s="340"/>
      <c r="P37" s="342"/>
      <c r="Q37" s="301"/>
      <c r="R37" s="297"/>
      <c r="S37" s="297"/>
      <c r="T37" s="451"/>
    </row>
    <row r="38" spans="1:20" x14ac:dyDescent="0.25">
      <c r="A38" s="432"/>
      <c r="B38" s="476"/>
      <c r="C38" s="435"/>
      <c r="D38" s="435"/>
      <c r="E38" s="438"/>
      <c r="F38" s="438"/>
      <c r="G38" s="438"/>
      <c r="H38" s="441"/>
      <c r="I38" s="444"/>
      <c r="J38" s="423"/>
      <c r="K38" s="426"/>
      <c r="L38" s="426"/>
      <c r="M38" s="429"/>
      <c r="N38" s="426"/>
      <c r="O38" s="340"/>
      <c r="P38" s="342"/>
      <c r="Q38" s="301"/>
      <c r="R38" s="297"/>
      <c r="S38" s="297"/>
      <c r="T38" s="451"/>
    </row>
    <row r="39" spans="1:20" ht="278.25" customHeight="1" thickBot="1" x14ac:dyDescent="0.3">
      <c r="A39" s="433"/>
      <c r="B39" s="477"/>
      <c r="C39" s="436"/>
      <c r="D39" s="436"/>
      <c r="E39" s="439"/>
      <c r="F39" s="439"/>
      <c r="G39" s="439"/>
      <c r="H39" s="442"/>
      <c r="I39" s="445"/>
      <c r="J39" s="424"/>
      <c r="K39" s="427"/>
      <c r="L39" s="427"/>
      <c r="M39" s="430"/>
      <c r="N39" s="427"/>
      <c r="O39" s="340"/>
      <c r="P39" s="342"/>
      <c r="Q39" s="301"/>
      <c r="R39" s="280"/>
      <c r="S39" s="280"/>
      <c r="T39" s="452"/>
    </row>
    <row r="40" spans="1:20" ht="15" customHeight="1" x14ac:dyDescent="0.25">
      <c r="A40" s="431">
        <f>'Mapa Final'!A40</f>
        <v>7</v>
      </c>
      <c r="B40" s="417" t="str">
        <f>'Mapa Final'!B40</f>
        <v>Conflicto de intereses</v>
      </c>
      <c r="C40" s="434" t="str">
        <f>'Mapa Final'!C40</f>
        <v>Reputacional(Corrupción)</v>
      </c>
      <c r="D40" s="434" t="str">
        <f>'Mapa Final'!D40</f>
        <v>Auditores internos que mantienen relación directa o indirecta de amistad o familiar con el proceso o las personas auditadas.</v>
      </c>
      <c r="E40" s="437" t="str">
        <f>'Mapa Final'!E40</f>
        <v>Incumplimiento por parte de los auditores, de reportar la existencia de conflictos de interés que afecten la independencia de la auditoría y no actuar o no tener una actitud imparcial y neutral</v>
      </c>
      <c r="F40" s="437"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37" t="str">
        <f>'Mapa Final'!G40</f>
        <v>Usuarios, productos y prácticas organizacionales</v>
      </c>
      <c r="H40" s="440" t="str">
        <f>'Mapa Final'!I40</f>
        <v>Baja</v>
      </c>
      <c r="I40" s="443" t="str">
        <f>'Mapa Final'!L40</f>
        <v>Mayor</v>
      </c>
      <c r="J40" s="422" t="str">
        <f>'Mapa Final'!N40</f>
        <v xml:space="preserve">Alto </v>
      </c>
      <c r="K40" s="425" t="str">
        <f>'Mapa Final'!AA40</f>
        <v>Baja</v>
      </c>
      <c r="L40" s="425" t="str">
        <f>'Mapa Final'!AE40</f>
        <v>Mayor</v>
      </c>
      <c r="M40" s="428" t="str">
        <f>'Mapa Final'!AG40</f>
        <v xml:space="preserve">Alto </v>
      </c>
      <c r="N40" s="425" t="str">
        <f>'Mapa Final'!AH40</f>
        <v>Reducir(mitigar)</v>
      </c>
      <c r="O40" s="453" t="s">
        <v>428</v>
      </c>
      <c r="P40" s="446" t="s">
        <v>173</v>
      </c>
      <c r="Q40" s="420"/>
      <c r="R40" s="448">
        <v>44958</v>
      </c>
      <c r="S40" s="448">
        <v>45291</v>
      </c>
      <c r="T40" s="450" t="s">
        <v>546</v>
      </c>
    </row>
    <row r="41" spans="1:20" x14ac:dyDescent="0.25">
      <c r="A41" s="432"/>
      <c r="B41" s="476"/>
      <c r="C41" s="435"/>
      <c r="D41" s="435"/>
      <c r="E41" s="438"/>
      <c r="F41" s="438"/>
      <c r="G41" s="438"/>
      <c r="H41" s="441"/>
      <c r="I41" s="444"/>
      <c r="J41" s="423"/>
      <c r="K41" s="426"/>
      <c r="L41" s="426"/>
      <c r="M41" s="429"/>
      <c r="N41" s="426"/>
      <c r="O41" s="290"/>
      <c r="P41" s="342"/>
      <c r="Q41" s="301"/>
      <c r="R41" s="297"/>
      <c r="S41" s="297"/>
      <c r="T41" s="451"/>
    </row>
    <row r="42" spans="1:20" x14ac:dyDescent="0.25">
      <c r="A42" s="432"/>
      <c r="B42" s="476"/>
      <c r="C42" s="435"/>
      <c r="D42" s="435"/>
      <c r="E42" s="438"/>
      <c r="F42" s="438"/>
      <c r="G42" s="438"/>
      <c r="H42" s="441"/>
      <c r="I42" s="444"/>
      <c r="J42" s="423"/>
      <c r="K42" s="426"/>
      <c r="L42" s="426"/>
      <c r="M42" s="429"/>
      <c r="N42" s="426"/>
      <c r="O42" s="290"/>
      <c r="P42" s="342"/>
      <c r="Q42" s="301"/>
      <c r="R42" s="297"/>
      <c r="S42" s="297"/>
      <c r="T42" s="451"/>
    </row>
    <row r="43" spans="1:20" x14ac:dyDescent="0.25">
      <c r="A43" s="432"/>
      <c r="B43" s="476"/>
      <c r="C43" s="435"/>
      <c r="D43" s="435"/>
      <c r="E43" s="438"/>
      <c r="F43" s="438"/>
      <c r="G43" s="438"/>
      <c r="H43" s="441"/>
      <c r="I43" s="444"/>
      <c r="J43" s="423"/>
      <c r="K43" s="426"/>
      <c r="L43" s="426"/>
      <c r="M43" s="429"/>
      <c r="N43" s="426"/>
      <c r="O43" s="290"/>
      <c r="P43" s="342"/>
      <c r="Q43" s="301"/>
      <c r="R43" s="297"/>
      <c r="S43" s="297"/>
      <c r="T43" s="451"/>
    </row>
    <row r="44" spans="1:20" ht="15.75" thickBot="1" x14ac:dyDescent="0.3">
      <c r="A44" s="433"/>
      <c r="B44" s="477"/>
      <c r="C44" s="436"/>
      <c r="D44" s="436"/>
      <c r="E44" s="439"/>
      <c r="F44" s="439"/>
      <c r="G44" s="439"/>
      <c r="H44" s="442"/>
      <c r="I44" s="445"/>
      <c r="J44" s="424"/>
      <c r="K44" s="427"/>
      <c r="L44" s="427"/>
      <c r="M44" s="430"/>
      <c r="N44" s="427"/>
      <c r="O44" s="454"/>
      <c r="P44" s="447"/>
      <c r="Q44" s="421"/>
      <c r="R44" s="449"/>
      <c r="S44" s="449"/>
      <c r="T44" s="452"/>
    </row>
    <row r="45" spans="1:20" ht="15" customHeight="1" x14ac:dyDescent="0.25">
      <c r="A45" s="431">
        <f>'Mapa Final'!A45</f>
        <v>8</v>
      </c>
      <c r="B45" s="417" t="str">
        <f>'Mapa Final'!B45</f>
        <v>Fallas de integridad pública</v>
      </c>
      <c r="C45" s="434" t="str">
        <f>'Mapa Final'!C45</f>
        <v>Reputacional(Corrupción)</v>
      </c>
      <c r="D45" s="434" t="str">
        <f>'Mapa Final'!D45</f>
        <v>Influencias o presiones internas o externas sobre las actividades de la Unidad de Auditoría.</v>
      </c>
      <c r="E45" s="437" t="str">
        <f>'Mapa Final'!E45</f>
        <v>Desconocimiento, falta de aplicación o incumplimiento por parte de los auditores, de los principios y reglas de conducta establecidos en el Código de Ética del Auditor Interno de la Rama Judicial.</v>
      </c>
      <c r="F45" s="437"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37" t="str">
        <f>'Mapa Final'!G45</f>
        <v>Usuarios, productos y prácticas organizacionales</v>
      </c>
      <c r="H45" s="440" t="str">
        <f>'Mapa Final'!I45</f>
        <v>Baja</v>
      </c>
      <c r="I45" s="443" t="str">
        <f>'Mapa Final'!L45</f>
        <v>Mayor</v>
      </c>
      <c r="J45" s="422" t="str">
        <f>'Mapa Final'!N45</f>
        <v xml:space="preserve">Alto </v>
      </c>
      <c r="K45" s="425" t="str">
        <f>'Mapa Final'!AA45</f>
        <v>Baja</v>
      </c>
      <c r="L45" s="425" t="str">
        <f>'Mapa Final'!AE45</f>
        <v>Mayor</v>
      </c>
      <c r="M45" s="428" t="str">
        <f>'Mapa Final'!AG45</f>
        <v xml:space="preserve">Alto </v>
      </c>
      <c r="N45" s="425" t="str">
        <f>'Mapa Final'!AH45</f>
        <v>Reducir(mitigar)</v>
      </c>
      <c r="O45" s="453" t="s">
        <v>429</v>
      </c>
      <c r="P45" s="446" t="s">
        <v>173</v>
      </c>
      <c r="Q45" s="420"/>
      <c r="R45" s="448">
        <v>44958</v>
      </c>
      <c r="S45" s="448">
        <v>45291</v>
      </c>
      <c r="T45" s="450" t="s">
        <v>546</v>
      </c>
    </row>
    <row r="46" spans="1:20" x14ac:dyDescent="0.25">
      <c r="A46" s="432"/>
      <c r="B46" s="476"/>
      <c r="C46" s="435"/>
      <c r="D46" s="435"/>
      <c r="E46" s="438"/>
      <c r="F46" s="438"/>
      <c r="G46" s="438"/>
      <c r="H46" s="441"/>
      <c r="I46" s="444"/>
      <c r="J46" s="423"/>
      <c r="K46" s="426"/>
      <c r="L46" s="426"/>
      <c r="M46" s="429"/>
      <c r="N46" s="426"/>
      <c r="O46" s="290"/>
      <c r="P46" s="342"/>
      <c r="Q46" s="301"/>
      <c r="R46" s="297"/>
      <c r="S46" s="297"/>
      <c r="T46" s="451"/>
    </row>
    <row r="47" spans="1:20" x14ac:dyDescent="0.25">
      <c r="A47" s="432"/>
      <c r="B47" s="476"/>
      <c r="C47" s="435"/>
      <c r="D47" s="435"/>
      <c r="E47" s="438"/>
      <c r="F47" s="438"/>
      <c r="G47" s="438"/>
      <c r="H47" s="441"/>
      <c r="I47" s="444"/>
      <c r="J47" s="423"/>
      <c r="K47" s="426"/>
      <c r="L47" s="426"/>
      <c r="M47" s="429"/>
      <c r="N47" s="426"/>
      <c r="O47" s="290"/>
      <c r="P47" s="342"/>
      <c r="Q47" s="301"/>
      <c r="R47" s="297"/>
      <c r="S47" s="297"/>
      <c r="T47" s="451"/>
    </row>
    <row r="48" spans="1:20" x14ac:dyDescent="0.25">
      <c r="A48" s="432"/>
      <c r="B48" s="476"/>
      <c r="C48" s="435"/>
      <c r="D48" s="435"/>
      <c r="E48" s="438"/>
      <c r="F48" s="438"/>
      <c r="G48" s="438"/>
      <c r="H48" s="441"/>
      <c r="I48" s="444"/>
      <c r="J48" s="423"/>
      <c r="K48" s="426"/>
      <c r="L48" s="426"/>
      <c r="M48" s="429"/>
      <c r="N48" s="426"/>
      <c r="O48" s="290"/>
      <c r="P48" s="342"/>
      <c r="Q48" s="301"/>
      <c r="R48" s="297"/>
      <c r="S48" s="297"/>
      <c r="T48" s="451"/>
    </row>
    <row r="49" spans="1:20" ht="15.75" thickBot="1" x14ac:dyDescent="0.3">
      <c r="A49" s="433"/>
      <c r="B49" s="477"/>
      <c r="C49" s="436"/>
      <c r="D49" s="436"/>
      <c r="E49" s="439"/>
      <c r="F49" s="439"/>
      <c r="G49" s="439"/>
      <c r="H49" s="442"/>
      <c r="I49" s="445"/>
      <c r="J49" s="424"/>
      <c r="K49" s="427"/>
      <c r="L49" s="427"/>
      <c r="M49" s="430"/>
      <c r="N49" s="427"/>
      <c r="O49" s="454"/>
      <c r="P49" s="447"/>
      <c r="Q49" s="421"/>
      <c r="R49" s="449"/>
      <c r="S49" s="449"/>
      <c r="T49" s="452"/>
    </row>
    <row r="50" spans="1:20" hidden="1" x14ac:dyDescent="0.25">
      <c r="A50" s="431">
        <f>'Mapa Final'!A50</f>
        <v>0</v>
      </c>
      <c r="B50" s="417">
        <f>'Mapa Final'!B50</f>
        <v>0</v>
      </c>
      <c r="C50" s="434">
        <f>'Mapa Final'!C50</f>
        <v>0</v>
      </c>
      <c r="D50" s="434">
        <f>'Mapa Final'!D50</f>
        <v>0</v>
      </c>
      <c r="E50" s="437">
        <f>'Mapa Final'!E50</f>
        <v>0</v>
      </c>
      <c r="F50" s="437">
        <f>'Mapa Final'!F50</f>
        <v>0</v>
      </c>
      <c r="G50" s="437">
        <f>'Mapa Final'!G50</f>
        <v>0</v>
      </c>
      <c r="H50" s="440" t="str">
        <f>'Mapa Final'!I50</f>
        <v>Muy Baja</v>
      </c>
      <c r="I50" s="443" t="b">
        <f>'Mapa Final'!L50</f>
        <v>0</v>
      </c>
      <c r="J50" s="422" t="e">
        <f>'Mapa Final'!N50</f>
        <v>#N/A</v>
      </c>
      <c r="K50" s="425" t="e">
        <f>'Mapa Final'!AA50</f>
        <v>#DIV/0!</v>
      </c>
      <c r="L50" s="425" t="e">
        <f>'Mapa Final'!AE50</f>
        <v>#DIV/0!</v>
      </c>
      <c r="M50" s="428" t="e">
        <f>'Mapa Final'!AG50</f>
        <v>#DIV/0!</v>
      </c>
      <c r="N50" s="425">
        <f>'Mapa Final'!AH50</f>
        <v>0</v>
      </c>
      <c r="O50" s="420"/>
      <c r="P50" s="420"/>
      <c r="Q50" s="420"/>
      <c r="R50" s="420"/>
      <c r="S50" s="420"/>
      <c r="T50" s="478"/>
    </row>
    <row r="51" spans="1:20" hidden="1" x14ac:dyDescent="0.25">
      <c r="A51" s="432"/>
      <c r="B51" s="476"/>
      <c r="C51" s="435"/>
      <c r="D51" s="435"/>
      <c r="E51" s="438"/>
      <c r="F51" s="438"/>
      <c r="G51" s="438"/>
      <c r="H51" s="441"/>
      <c r="I51" s="444"/>
      <c r="J51" s="423"/>
      <c r="K51" s="426"/>
      <c r="L51" s="426"/>
      <c r="M51" s="429"/>
      <c r="N51" s="426"/>
      <c r="O51" s="301"/>
      <c r="P51" s="301"/>
      <c r="Q51" s="301"/>
      <c r="R51" s="301"/>
      <c r="S51" s="301"/>
      <c r="T51" s="479"/>
    </row>
    <row r="52" spans="1:20" hidden="1" x14ac:dyDescent="0.25">
      <c r="A52" s="432"/>
      <c r="B52" s="476"/>
      <c r="C52" s="435"/>
      <c r="D52" s="435"/>
      <c r="E52" s="438"/>
      <c r="F52" s="438"/>
      <c r="G52" s="438"/>
      <c r="H52" s="441"/>
      <c r="I52" s="444"/>
      <c r="J52" s="423"/>
      <c r="K52" s="426"/>
      <c r="L52" s="426"/>
      <c r="M52" s="429"/>
      <c r="N52" s="426"/>
      <c r="O52" s="301"/>
      <c r="P52" s="301"/>
      <c r="Q52" s="301"/>
      <c r="R52" s="301"/>
      <c r="S52" s="301"/>
      <c r="T52" s="479"/>
    </row>
    <row r="53" spans="1:20" hidden="1" x14ac:dyDescent="0.25">
      <c r="A53" s="432"/>
      <c r="B53" s="476"/>
      <c r="C53" s="435"/>
      <c r="D53" s="435"/>
      <c r="E53" s="438"/>
      <c r="F53" s="438"/>
      <c r="G53" s="438"/>
      <c r="H53" s="441"/>
      <c r="I53" s="444"/>
      <c r="J53" s="423"/>
      <c r="K53" s="426"/>
      <c r="L53" s="426"/>
      <c r="M53" s="429"/>
      <c r="N53" s="426"/>
      <c r="O53" s="301"/>
      <c r="P53" s="301"/>
      <c r="Q53" s="301"/>
      <c r="R53" s="301"/>
      <c r="S53" s="301"/>
      <c r="T53" s="479"/>
    </row>
    <row r="54" spans="1:20" ht="15.75" hidden="1" thickBot="1" x14ac:dyDescent="0.3">
      <c r="A54" s="433"/>
      <c r="B54" s="477"/>
      <c r="C54" s="436"/>
      <c r="D54" s="436"/>
      <c r="E54" s="439"/>
      <c r="F54" s="439"/>
      <c r="G54" s="439"/>
      <c r="H54" s="442"/>
      <c r="I54" s="445"/>
      <c r="J54" s="424"/>
      <c r="K54" s="427"/>
      <c r="L54" s="427"/>
      <c r="M54" s="430"/>
      <c r="N54" s="427"/>
      <c r="O54" s="421"/>
      <c r="P54" s="421"/>
      <c r="Q54" s="421"/>
      <c r="R54" s="421"/>
      <c r="S54" s="421"/>
      <c r="T54" s="480"/>
    </row>
    <row r="55" spans="1:20" hidden="1" x14ac:dyDescent="0.25">
      <c r="A55" s="431">
        <f>'Mapa Final'!A55</f>
        <v>0</v>
      </c>
      <c r="B55" s="417">
        <f>'Mapa Final'!B55</f>
        <v>0</v>
      </c>
      <c r="C55" s="434">
        <f>'Mapa Final'!C55</f>
        <v>0</v>
      </c>
      <c r="D55" s="434">
        <f>'Mapa Final'!D55</f>
        <v>0</v>
      </c>
      <c r="E55" s="437">
        <f>'Mapa Final'!E55</f>
        <v>0</v>
      </c>
      <c r="F55" s="437">
        <f>'Mapa Final'!F55</f>
        <v>0</v>
      </c>
      <c r="G55" s="437">
        <f>'Mapa Final'!G55</f>
        <v>0</v>
      </c>
      <c r="H55" s="440" t="str">
        <f>'Mapa Final'!I55</f>
        <v>Muy Baja</v>
      </c>
      <c r="I55" s="443" t="b">
        <f>'Mapa Final'!L55</f>
        <v>0</v>
      </c>
      <c r="J55" s="422" t="e">
        <f>'Mapa Final'!N55</f>
        <v>#N/A</v>
      </c>
      <c r="K55" s="425" t="e">
        <f>'Mapa Final'!AA55</f>
        <v>#DIV/0!</v>
      </c>
      <c r="L55" s="425" t="e">
        <f>'Mapa Final'!AE55</f>
        <v>#DIV/0!</v>
      </c>
      <c r="M55" s="428" t="e">
        <f>'Mapa Final'!AG55</f>
        <v>#DIV/0!</v>
      </c>
      <c r="N55" s="425">
        <f>'Mapa Final'!AH55</f>
        <v>0</v>
      </c>
      <c r="O55" s="420"/>
      <c r="P55" s="420"/>
      <c r="Q55" s="420"/>
      <c r="R55" s="420"/>
      <c r="S55" s="420"/>
      <c r="T55" s="478"/>
    </row>
    <row r="56" spans="1:20" hidden="1" x14ac:dyDescent="0.25">
      <c r="A56" s="432"/>
      <c r="B56" s="476"/>
      <c r="C56" s="435"/>
      <c r="D56" s="435"/>
      <c r="E56" s="438"/>
      <c r="F56" s="438"/>
      <c r="G56" s="438"/>
      <c r="H56" s="441"/>
      <c r="I56" s="444"/>
      <c r="J56" s="423"/>
      <c r="K56" s="426"/>
      <c r="L56" s="426"/>
      <c r="M56" s="429"/>
      <c r="N56" s="426"/>
      <c r="O56" s="301"/>
      <c r="P56" s="301"/>
      <c r="Q56" s="301"/>
      <c r="R56" s="301"/>
      <c r="S56" s="301"/>
      <c r="T56" s="479"/>
    </row>
    <row r="57" spans="1:20" hidden="1" x14ac:dyDescent="0.25">
      <c r="A57" s="432"/>
      <c r="B57" s="476"/>
      <c r="C57" s="435"/>
      <c r="D57" s="435"/>
      <c r="E57" s="438"/>
      <c r="F57" s="438"/>
      <c r="G57" s="438"/>
      <c r="H57" s="441"/>
      <c r="I57" s="444"/>
      <c r="J57" s="423"/>
      <c r="K57" s="426"/>
      <c r="L57" s="426"/>
      <c r="M57" s="429"/>
      <c r="N57" s="426"/>
      <c r="O57" s="301"/>
      <c r="P57" s="301"/>
      <c r="Q57" s="301"/>
      <c r="R57" s="301"/>
      <c r="S57" s="301"/>
      <c r="T57" s="479"/>
    </row>
    <row r="58" spans="1:20" hidden="1" x14ac:dyDescent="0.25">
      <c r="A58" s="432"/>
      <c r="B58" s="476"/>
      <c r="C58" s="435"/>
      <c r="D58" s="435"/>
      <c r="E58" s="438"/>
      <c r="F58" s="438"/>
      <c r="G58" s="438"/>
      <c r="H58" s="441"/>
      <c r="I58" s="444"/>
      <c r="J58" s="423"/>
      <c r="K58" s="426"/>
      <c r="L58" s="426"/>
      <c r="M58" s="429"/>
      <c r="N58" s="426"/>
      <c r="O58" s="301"/>
      <c r="P58" s="301"/>
      <c r="Q58" s="301"/>
      <c r="R58" s="301"/>
      <c r="S58" s="301"/>
      <c r="T58" s="479"/>
    </row>
    <row r="59" spans="1:20" ht="15.75" hidden="1" thickBot="1" x14ac:dyDescent="0.3">
      <c r="A59" s="433"/>
      <c r="B59" s="477"/>
      <c r="C59" s="436"/>
      <c r="D59" s="436"/>
      <c r="E59" s="439"/>
      <c r="F59" s="439"/>
      <c r="G59" s="439"/>
      <c r="H59" s="442"/>
      <c r="I59" s="445"/>
      <c r="J59" s="424"/>
      <c r="K59" s="427"/>
      <c r="L59" s="427"/>
      <c r="M59" s="430"/>
      <c r="N59" s="427"/>
      <c r="O59" s="421"/>
      <c r="P59" s="421"/>
      <c r="Q59" s="421"/>
      <c r="R59" s="421"/>
      <c r="S59" s="421"/>
      <c r="T59" s="480"/>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1B0B8E0E0C2824EBCB6BC791B4D43A8" ma:contentTypeVersion="13" ma:contentTypeDescription="Crear nuevo documento." ma:contentTypeScope="" ma:versionID="ab07b81e7f49935306c6560ee3f13abc">
  <xsd:schema xmlns:xsd="http://www.w3.org/2001/XMLSchema" xmlns:xs="http://www.w3.org/2001/XMLSchema" xmlns:p="http://schemas.microsoft.com/office/2006/metadata/properties" xmlns:ns3="1cdf3f2e-a666-4da5-91f8-9880a746383a" xmlns:ns4="4cc4c275-a9c6-462d-b677-8e0a6847e7a2" targetNamespace="http://schemas.microsoft.com/office/2006/metadata/properties" ma:root="true" ma:fieldsID="ffeee62056e2ae6777bddac8395dd64b" ns3:_="" ns4:_="">
    <xsd:import namespace="1cdf3f2e-a666-4da5-91f8-9880a746383a"/>
    <xsd:import namespace="4cc4c275-a9c6-462d-b677-8e0a6847e7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f3f2e-a666-4da5-91f8-9880a7463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c4c275-a9c6-462d-b677-8e0a6847e7a2"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A041B4-3DF5-4F39-AC78-B5AF862F20DD}">
  <ds:schemaRefs>
    <ds:schemaRef ds:uri="http://schemas.microsoft.com/sharepoint/v3/contenttype/forms"/>
  </ds:schemaRefs>
</ds:datastoreItem>
</file>

<file path=customXml/itemProps2.xml><?xml version="1.0" encoding="utf-8"?>
<ds:datastoreItem xmlns:ds="http://schemas.openxmlformats.org/officeDocument/2006/customXml" ds:itemID="{2790874B-9CB7-43A3-A37B-3BE525233DC2}">
  <ds:schemaRefs>
    <ds:schemaRef ds:uri="http://schemas.microsoft.com/office/2006/metadata/contentType"/>
    <ds:schemaRef ds:uri="http://schemas.microsoft.com/office/2006/metadata/properties/metaAttributes"/>
    <ds:schemaRef ds:uri="http://www.w3.org/2000/xmlns/"/>
    <ds:schemaRef ds:uri="http://www.w3.org/2001/XMLSchema"/>
    <ds:schemaRef ds:uri="1cdf3f2e-a666-4da5-91f8-9880a746383a"/>
    <ds:schemaRef ds:uri="4cc4c275-a9c6-462d-b677-8e0a6847e7a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D5EF9D-D1EB-4025-A53A-3A971BBFB331}">
  <ds:schemaRefs>
    <ds:schemaRef ds:uri="http://schemas.microsoft.com/office/2006/metadata/properties"/>
    <ds:schemaRef ds:uri="http://purl.org/dc/dcmitype/"/>
    <ds:schemaRef ds:uri="http://purl.org/dc/terms/"/>
    <ds:schemaRef ds:uri="http://purl.org/dc/elements/1.1/"/>
    <ds:schemaRef ds:uri="1cdf3f2e-a666-4da5-91f8-9880a746383a"/>
    <ds:schemaRef ds:uri="http://schemas.microsoft.com/office/infopath/2007/PartnerControls"/>
    <ds:schemaRef ds:uri="http://schemas.openxmlformats.org/package/2006/metadata/core-properties"/>
    <ds:schemaRef ds:uri="http://schemas.microsoft.com/office/2006/documentManagement/types"/>
    <ds:schemaRef ds:uri="4cc4c275-a9c6-462d-b677-8e0a6847e7a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vt:lpstr>
      <vt:lpstr>Presentacion </vt:lpstr>
      <vt:lpstr>Analisis de Contexto</vt:lpstr>
      <vt:lpstr>Estrategias</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Jorge Antonio Gonzalez Tobito</cp:lastModifiedBy>
  <cp:lastPrinted>2021-08-26T21:16:14Z</cp:lastPrinted>
  <dcterms:created xsi:type="dcterms:W3CDTF">2021-04-16T16:11:31Z</dcterms:created>
  <dcterms:modified xsi:type="dcterms:W3CDTF">2024-02-06T20:04:35Z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0x01010011B0B8E0E0C2824EBCB6BC791B4D43A8</vt:lpwstr>
  </property>
</Properties>
</file>