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1"/>
  <workbookPr hidePivotFieldList="1" defaultThemeVersion="166925"/>
  <mc:AlternateContent xmlns:mc="http://schemas.openxmlformats.org/markup-compatibility/2006">
    <mc:Choice Requires="x15">
      <x15ac:absPath xmlns:x15ac="http://schemas.microsoft.com/office/spreadsheetml/2010/11/ac" url="https://etbcsj.sharepoint.com/teams/DespachoDirectorUnidadAdministrativa/Documentos compartidos/Riesgos (SIGCMA)/2023/Seguimiento Riesgos 2023/Riesgo SIGCMA - 2023-IV/"/>
    </mc:Choice>
  </mc:AlternateContent>
  <xr:revisionPtr revIDLastSave="139" documentId="8_{A4057B06-523E-40D3-AA28-7F6860EDDB38}" xr6:coauthVersionLast="47" xr6:coauthVersionMax="47" xr10:uidLastSave="{1A567616-3482-4F38-A3AC-AE7B8CD62C6B}"/>
  <bookViews>
    <workbookView xWindow="-105" yWindow="-105" windowWidth="22320" windowHeight="13170" tabRatio="933" firstSheet="15" activeTab="15" xr2:uid="{3E3DCF31-E9A4-4BF8-A2F1-A5D8E6F10397}"/>
  </bookViews>
  <sheets>
    <sheet name="Presentacion " sheetId="10" r:id="rId1"/>
    <sheet name="Análisis de Contexto " sheetId="24" state="hidden" r:id="rId2"/>
    <sheet name="Estrategias" sheetId="25" state="hidden" r:id="rId3"/>
    <sheet name="Instructivo" sheetId="3" state="hidden" r:id="rId4"/>
    <sheet name="Matriz de Calor" sheetId="21" r:id="rId5"/>
    <sheet name="Clasificación Riesgo" sheetId="4" r:id="rId6"/>
    <sheet name="Tabla probabilidad" sheetId="5" r:id="rId7"/>
    <sheet name="Tabla Impacto" sheetId="6" state="hidden" r:id="rId8"/>
    <sheet name="Hoja1" sheetId="13" state="hidden" r:id="rId9"/>
    <sheet name="LISTA" sheetId="2" state="hidden" r:id="rId10"/>
    <sheet name="Mapa Final" sheetId="1" r:id="rId11"/>
    <sheet name="Tabla Valoración de Controles" sheetId="7" state="hidden" r:id="rId12"/>
    <sheet name="Seguimiento 1 Trimestre" sheetId="18" r:id="rId13"/>
    <sheet name="Seguimiento 2 Trimestre" sheetId="17" r:id="rId14"/>
    <sheet name="Seguimiento 3 Trimestre" sheetId="26" r:id="rId15"/>
    <sheet name="Seguimiento 4 Trimestre" sheetId="27" r:id="rId16"/>
  </sheets>
  <externalReferences>
    <externalReference r:id="rId17"/>
    <externalReference r:id="rId18"/>
  </externalReferences>
  <definedNames>
    <definedName name="_xlnm._FilterDatabase" localSheetId="10" hidden="1">'Mapa Final'!$A$9:$KL$9</definedName>
    <definedName name="_xlnm._FilterDatabase" localSheetId="13" hidden="1">'Seguimiento 2 Trimestre'!$A$9:$JR$64</definedName>
    <definedName name="_xlnm._FilterDatabase" localSheetId="14" hidden="1">'Seguimiento 3 Trimestre'!$A$9:$JR$64</definedName>
    <definedName name="_xlnm._FilterDatabase" localSheetId="15" hidden="1">'Seguimiento 4 Trimestre'!$A$9:$JR$64</definedName>
    <definedName name="_xlnm.Print_Area" localSheetId="10">'Mapa Final'!$A$10:$AN$55</definedName>
    <definedName name="_xlnm.Print_Area" localSheetId="12">'Seguimiento 1 Trimestre'!$A$9:$T$64</definedName>
    <definedName name="Data">'[1]Tabla de Valoración'!$I$2:$L$5</definedName>
    <definedName name="Diseño">'[1]Tabla de Valoración'!$I$2:$I$5</definedName>
    <definedName name="Ejecución">'[1]Tabla de Valoración'!$I$2:$L$2</definedName>
    <definedName name="Posibilidad">[2]Hoja2!$H$3:$H$7</definedName>
    <definedName name="_xlnm.Print_Titles" localSheetId="10">'Mapa Final'!$1:$9</definedName>
    <definedName name="_xlnm.Print_Titles" localSheetId="12">'Seguimiento 1 Trimestre'!$1:$8</definedName>
  </definedNames>
  <calcPr calcId="191028"/>
  <pivotCaches>
    <pivotCache cacheId="9321"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6" l="1"/>
  <c r="N60" i="27"/>
  <c r="G60" i="27"/>
  <c r="F60" i="27"/>
  <c r="E60" i="27"/>
  <c r="D60" i="27"/>
  <c r="C60" i="27"/>
  <c r="B60" i="27"/>
  <c r="A60" i="27"/>
  <c r="N55" i="27"/>
  <c r="G55" i="27"/>
  <c r="F55" i="27"/>
  <c r="E55" i="27"/>
  <c r="D55" i="27"/>
  <c r="C55" i="27"/>
  <c r="B55" i="27"/>
  <c r="A55" i="27"/>
  <c r="N50" i="27"/>
  <c r="G50" i="27"/>
  <c r="F50" i="27"/>
  <c r="E50" i="27"/>
  <c r="D50" i="27"/>
  <c r="C50" i="27"/>
  <c r="B50" i="27"/>
  <c r="A50" i="27"/>
  <c r="N45" i="27"/>
  <c r="G45" i="27"/>
  <c r="F45" i="27"/>
  <c r="E45" i="27"/>
  <c r="D45" i="27"/>
  <c r="C45" i="27"/>
  <c r="B45" i="27"/>
  <c r="A45" i="27"/>
  <c r="N40" i="27"/>
  <c r="G40" i="27"/>
  <c r="F40" i="27"/>
  <c r="E40" i="27"/>
  <c r="D40" i="27"/>
  <c r="C40" i="27"/>
  <c r="B40" i="27"/>
  <c r="A40" i="27"/>
  <c r="N35" i="27"/>
  <c r="G35" i="27"/>
  <c r="F35" i="27"/>
  <c r="E35" i="27"/>
  <c r="D35" i="27"/>
  <c r="C35" i="27"/>
  <c r="B35" i="27"/>
  <c r="A35" i="27"/>
  <c r="G30" i="27"/>
  <c r="F30" i="27"/>
  <c r="E30" i="27"/>
  <c r="D30" i="27"/>
  <c r="C30" i="27"/>
  <c r="B30" i="27"/>
  <c r="A30" i="27"/>
  <c r="N25" i="27"/>
  <c r="G25" i="27"/>
  <c r="F25" i="27"/>
  <c r="E25" i="27"/>
  <c r="D25" i="27"/>
  <c r="C25" i="27"/>
  <c r="B25" i="27"/>
  <c r="A25" i="27"/>
  <c r="N20" i="27"/>
  <c r="G20" i="27"/>
  <c r="F20" i="27"/>
  <c r="E20" i="27"/>
  <c r="D20" i="27"/>
  <c r="C20" i="27"/>
  <c r="B20" i="27"/>
  <c r="A20" i="27"/>
  <c r="N15" i="27"/>
  <c r="G15" i="27"/>
  <c r="F15" i="27"/>
  <c r="E15" i="27"/>
  <c r="D15" i="27"/>
  <c r="C15" i="27"/>
  <c r="B15" i="27"/>
  <c r="A15" i="27"/>
  <c r="N10" i="27"/>
  <c r="G10" i="27"/>
  <c r="F10" i="27"/>
  <c r="E10" i="27"/>
  <c r="D10" i="27"/>
  <c r="C10" i="27"/>
  <c r="B10" i="27"/>
  <c r="A10" i="27"/>
  <c r="D6" i="27"/>
  <c r="D45" i="18" l="1"/>
  <c r="N60" i="26"/>
  <c r="G60" i="26"/>
  <c r="F60" i="26"/>
  <c r="E60" i="26"/>
  <c r="D60" i="26"/>
  <c r="C60" i="26"/>
  <c r="B60" i="26"/>
  <c r="A60" i="26"/>
  <c r="N55" i="26"/>
  <c r="G55" i="26"/>
  <c r="F55" i="26"/>
  <c r="E55" i="26"/>
  <c r="D55" i="26"/>
  <c r="C55" i="26"/>
  <c r="B55" i="26"/>
  <c r="A55" i="26"/>
  <c r="N50" i="26"/>
  <c r="G50" i="26"/>
  <c r="F50" i="26"/>
  <c r="E50" i="26"/>
  <c r="D50" i="26"/>
  <c r="C50" i="26"/>
  <c r="B50" i="26"/>
  <c r="A50" i="26"/>
  <c r="N45" i="26"/>
  <c r="G45" i="26"/>
  <c r="F45" i="26"/>
  <c r="E45" i="26"/>
  <c r="D45" i="26"/>
  <c r="C45" i="26"/>
  <c r="B45" i="26"/>
  <c r="A45" i="26"/>
  <c r="N40" i="26"/>
  <c r="G40" i="26"/>
  <c r="F40" i="26"/>
  <c r="E40" i="26"/>
  <c r="D40" i="26"/>
  <c r="C40" i="26"/>
  <c r="B40" i="26"/>
  <c r="A40" i="26"/>
  <c r="N35" i="26"/>
  <c r="G35" i="26"/>
  <c r="F35" i="26"/>
  <c r="E35" i="26"/>
  <c r="D35" i="26"/>
  <c r="C35" i="26"/>
  <c r="B35" i="26"/>
  <c r="A35" i="26"/>
  <c r="G30" i="26"/>
  <c r="F30" i="26"/>
  <c r="E30" i="26"/>
  <c r="D30" i="26"/>
  <c r="C30" i="26"/>
  <c r="B30" i="26"/>
  <c r="A30" i="26"/>
  <c r="N25" i="26"/>
  <c r="G25" i="26"/>
  <c r="F25" i="26"/>
  <c r="E25" i="26"/>
  <c r="D25" i="26"/>
  <c r="C25" i="26"/>
  <c r="B25" i="26"/>
  <c r="A25" i="26"/>
  <c r="N20" i="26"/>
  <c r="G20" i="26"/>
  <c r="F20" i="26"/>
  <c r="E20" i="26"/>
  <c r="D20" i="26"/>
  <c r="C20" i="26"/>
  <c r="B20" i="26"/>
  <c r="A20" i="26"/>
  <c r="N15" i="26"/>
  <c r="G15" i="26"/>
  <c r="F15" i="26"/>
  <c r="E15" i="26"/>
  <c r="D15" i="26"/>
  <c r="C15" i="26"/>
  <c r="B15" i="26"/>
  <c r="A15" i="26"/>
  <c r="N10" i="26"/>
  <c r="G10" i="26"/>
  <c r="F10" i="26"/>
  <c r="E10" i="26"/>
  <c r="C10" i="26"/>
  <c r="B10" i="26"/>
  <c r="A10" i="26"/>
  <c r="D6" i="26"/>
  <c r="D15" i="18"/>
  <c r="N60" i="17"/>
  <c r="N55" i="17"/>
  <c r="N50" i="17"/>
  <c r="N45" i="17"/>
  <c r="N40" i="17"/>
  <c r="N35" i="17"/>
  <c r="N30" i="17"/>
  <c r="N25" i="17"/>
  <c r="N20" i="17"/>
  <c r="N15" i="17"/>
  <c r="N10" i="17"/>
  <c r="C10" i="17"/>
  <c r="N25" i="18"/>
  <c r="T29" i="1"/>
  <c r="Q29" i="1"/>
  <c r="D25" i="18"/>
  <c r="D5" i="1"/>
  <c r="D4" i="1"/>
  <c r="F13" i="25"/>
  <c r="A30" i="18"/>
  <c r="B30" i="18"/>
  <c r="C30" i="18"/>
  <c r="D30" i="18"/>
  <c r="E30" i="18"/>
  <c r="F30" i="18"/>
  <c r="G30" i="18"/>
  <c r="N30" i="18"/>
  <c r="A30" i="17"/>
  <c r="B30" i="17"/>
  <c r="C30" i="17"/>
  <c r="D30" i="17"/>
  <c r="E30" i="17"/>
  <c r="F30" i="17"/>
  <c r="G30" i="17"/>
  <c r="T35" i="1"/>
  <c r="Q35" i="1"/>
  <c r="T34" i="1"/>
  <c r="Q34" i="1"/>
  <c r="T33" i="1"/>
  <c r="Q33" i="1"/>
  <c r="T32" i="1"/>
  <c r="Q32" i="1"/>
  <c r="T31" i="1"/>
  <c r="Q31" i="1"/>
  <c r="M31" i="1"/>
  <c r="L31" i="1"/>
  <c r="J31" i="1"/>
  <c r="I31" i="1"/>
  <c r="H30" i="27" l="1"/>
  <c r="H30" i="26"/>
  <c r="I30" i="27"/>
  <c r="I30" i="26"/>
  <c r="D4" i="27"/>
  <c r="D4" i="26"/>
  <c r="D5" i="27"/>
  <c r="D5" i="26"/>
  <c r="X34" i="1"/>
  <c r="X33" i="1"/>
  <c r="X35" i="1"/>
  <c r="H30" i="18"/>
  <c r="H30" i="17"/>
  <c r="Z34" i="1"/>
  <c r="Y34" i="1" s="1"/>
  <c r="Z32" i="1"/>
  <c r="Y32" i="1" s="1"/>
  <c r="I30" i="18"/>
  <c r="I30" i="17"/>
  <c r="Z33" i="1"/>
  <c r="Y33" i="1" s="1"/>
  <c r="X31" i="1"/>
  <c r="Z31" i="1"/>
  <c r="Y31" i="1" s="1"/>
  <c r="X32" i="1"/>
  <c r="Z35" i="1"/>
  <c r="Y35" i="1" s="1"/>
  <c r="N31" i="1"/>
  <c r="J30" i="27" l="1"/>
  <c r="J30" i="26"/>
  <c r="AB31" i="1"/>
  <c r="AA31" i="1" s="1"/>
  <c r="J30" i="18"/>
  <c r="J30" i="17"/>
  <c r="K30" i="18"/>
  <c r="K30" i="17"/>
  <c r="G55" i="17"/>
  <c r="F55" i="17"/>
  <c r="E55" i="17"/>
  <c r="D55" i="17"/>
  <c r="C55" i="17"/>
  <c r="B55" i="17"/>
  <c r="A55" i="17"/>
  <c r="N55" i="18"/>
  <c r="G55" i="18"/>
  <c r="F55" i="18"/>
  <c r="E55" i="18"/>
  <c r="D55" i="18"/>
  <c r="C55" i="18"/>
  <c r="B55" i="18"/>
  <c r="A55" i="18"/>
  <c r="T52" i="1"/>
  <c r="T51" i="1"/>
  <c r="T50" i="1"/>
  <c r="T49" i="1"/>
  <c r="M49" i="1"/>
  <c r="L49" i="1"/>
  <c r="J49" i="1"/>
  <c r="I49" i="1"/>
  <c r="H55" i="27" l="1"/>
  <c r="H55" i="26"/>
  <c r="I55" i="27"/>
  <c r="I55" i="26"/>
  <c r="K30" i="27"/>
  <c r="K30" i="26"/>
  <c r="Z52" i="1"/>
  <c r="Y52" i="1" s="1"/>
  <c r="Z49" i="1"/>
  <c r="Y49" i="1" s="1"/>
  <c r="Z50" i="1"/>
  <c r="Y50" i="1" s="1"/>
  <c r="Z51" i="1"/>
  <c r="Y51" i="1" s="1"/>
  <c r="I55" i="18"/>
  <c r="I55" i="17"/>
  <c r="H55" i="17"/>
  <c r="H55" i="18"/>
  <c r="N49" i="1"/>
  <c r="Q10" i="1"/>
  <c r="Q11" i="1"/>
  <c r="Q12" i="1"/>
  <c r="Q13" i="1"/>
  <c r="Q14" i="1"/>
  <c r="Q15" i="1"/>
  <c r="Q16" i="1"/>
  <c r="Q17" i="1"/>
  <c r="Q18" i="1"/>
  <c r="Q19" i="1"/>
  <c r="Q20" i="1"/>
  <c r="Q21" i="1"/>
  <c r="Q22" i="1"/>
  <c r="Q23" i="1"/>
  <c r="Q24" i="1"/>
  <c r="Q25" i="1"/>
  <c r="Q26" i="1"/>
  <c r="Q27" i="1"/>
  <c r="Q28" i="1"/>
  <c r="Q30" i="1"/>
  <c r="Q36" i="1"/>
  <c r="Q37" i="1"/>
  <c r="Q38" i="1"/>
  <c r="Q39" i="1"/>
  <c r="Q40" i="1"/>
  <c r="J55" i="27" l="1"/>
  <c r="J55" i="26"/>
  <c r="AB49" i="1"/>
  <c r="AA49" i="1" s="1"/>
  <c r="J55" i="18"/>
  <c r="J55" i="17"/>
  <c r="Q41" i="1"/>
  <c r="K55" i="27" l="1"/>
  <c r="K55" i="26"/>
  <c r="K55" i="17"/>
  <c r="K55" i="18"/>
  <c r="M53" i="1" l="1"/>
  <c r="L53" i="1"/>
  <c r="M48" i="1"/>
  <c r="L48" i="1"/>
  <c r="M44" i="1"/>
  <c r="L44" i="1"/>
  <c r="M41" i="1"/>
  <c r="L41" i="1"/>
  <c r="M36" i="1"/>
  <c r="L36" i="1"/>
  <c r="M25" i="1"/>
  <c r="L25" i="1"/>
  <c r="M20" i="1"/>
  <c r="L20" i="1"/>
  <c r="M15" i="1"/>
  <c r="L15" i="1"/>
  <c r="M10" i="1"/>
  <c r="L10" i="1"/>
  <c r="I10" i="27" l="1"/>
  <c r="I10" i="26"/>
  <c r="I15" i="27"/>
  <c r="I15" i="26"/>
  <c r="I20" i="27"/>
  <c r="I20" i="26"/>
  <c r="I25" i="27"/>
  <c r="I25" i="26"/>
  <c r="I35" i="27"/>
  <c r="I35" i="26"/>
  <c r="I40" i="27"/>
  <c r="I40" i="26"/>
  <c r="I45" i="27"/>
  <c r="I45" i="26"/>
  <c r="I50" i="27"/>
  <c r="I50" i="26"/>
  <c r="I60" i="27"/>
  <c r="I60" i="26"/>
  <c r="AD34" i="1"/>
  <c r="AC34" i="1" s="1"/>
  <c r="AD32" i="1"/>
  <c r="AC32" i="1" s="1"/>
  <c r="AD33" i="1"/>
  <c r="AC33" i="1" s="1"/>
  <c r="AD35" i="1"/>
  <c r="AC35" i="1" s="1"/>
  <c r="AD31" i="1"/>
  <c r="AD52" i="1"/>
  <c r="AC52" i="1" s="1"/>
  <c r="AD51" i="1"/>
  <c r="AC51" i="1" s="1"/>
  <c r="AD49" i="1"/>
  <c r="AD50" i="1"/>
  <c r="AC50" i="1" s="1"/>
  <c r="B60" i="17"/>
  <c r="B50" i="17"/>
  <c r="B45" i="17"/>
  <c r="B40" i="17"/>
  <c r="B35" i="17"/>
  <c r="B25" i="17"/>
  <c r="B20" i="17"/>
  <c r="B15" i="17"/>
  <c r="B10" i="17"/>
  <c r="B60" i="18"/>
  <c r="B50" i="18"/>
  <c r="B45" i="18"/>
  <c r="B40" i="18"/>
  <c r="B35" i="18"/>
  <c r="B25" i="18"/>
  <c r="B20" i="18"/>
  <c r="B15" i="18"/>
  <c r="B10" i="18"/>
  <c r="I60" i="18"/>
  <c r="I15" i="18"/>
  <c r="N60" i="18"/>
  <c r="G60" i="18"/>
  <c r="F60" i="18"/>
  <c r="E60" i="18"/>
  <c r="D60" i="18"/>
  <c r="C60" i="18"/>
  <c r="A60" i="18"/>
  <c r="N50" i="18"/>
  <c r="G50" i="18"/>
  <c r="F50" i="18"/>
  <c r="E50" i="18"/>
  <c r="D50" i="18"/>
  <c r="C50" i="18"/>
  <c r="A50" i="18"/>
  <c r="N45" i="18"/>
  <c r="G45" i="18"/>
  <c r="F45" i="18"/>
  <c r="E45" i="18"/>
  <c r="C45" i="18"/>
  <c r="A45" i="18"/>
  <c r="N40" i="18"/>
  <c r="G40" i="18"/>
  <c r="F40" i="18"/>
  <c r="E40" i="18"/>
  <c r="D40" i="18"/>
  <c r="C40" i="18"/>
  <c r="A40" i="18"/>
  <c r="N35" i="18"/>
  <c r="G35" i="18"/>
  <c r="F35" i="18"/>
  <c r="E35" i="18"/>
  <c r="D35" i="18"/>
  <c r="C35" i="18"/>
  <c r="A35" i="18"/>
  <c r="G25" i="18"/>
  <c r="F25" i="18"/>
  <c r="E25" i="18"/>
  <c r="C25" i="18"/>
  <c r="A25" i="18"/>
  <c r="N20" i="18"/>
  <c r="G20" i="18"/>
  <c r="F20" i="18"/>
  <c r="E20" i="18"/>
  <c r="D20" i="18"/>
  <c r="C20" i="18"/>
  <c r="A20" i="18"/>
  <c r="N15" i="18"/>
  <c r="G15" i="18"/>
  <c r="F15" i="18"/>
  <c r="E15" i="18"/>
  <c r="C15" i="18"/>
  <c r="A15" i="18"/>
  <c r="N10" i="18"/>
  <c r="G10" i="18"/>
  <c r="F10" i="18"/>
  <c r="E10" i="18"/>
  <c r="D10" i="18"/>
  <c r="C10" i="18"/>
  <c r="A10" i="18"/>
  <c r="D6" i="18"/>
  <c r="D5" i="18"/>
  <c r="D4" i="18"/>
  <c r="AC31" i="1" l="1"/>
  <c r="AF31" i="1"/>
  <c r="AE31" i="1" s="1"/>
  <c r="AC49" i="1"/>
  <c r="AF49" i="1"/>
  <c r="AE49" i="1" s="1"/>
  <c r="I50" i="18"/>
  <c r="I40" i="18"/>
  <c r="I45" i="18"/>
  <c r="I25" i="18"/>
  <c r="I20" i="18"/>
  <c r="I10" i="18"/>
  <c r="I41" i="1"/>
  <c r="T55" i="1"/>
  <c r="Q55" i="1"/>
  <c r="AD55" i="1" s="1"/>
  <c r="T54" i="1"/>
  <c r="Q54" i="1"/>
  <c r="AD54" i="1" s="1"/>
  <c r="T53" i="1"/>
  <c r="Q53" i="1"/>
  <c r="AD53" i="1" s="1"/>
  <c r="I60" i="17"/>
  <c r="J53" i="1"/>
  <c r="I53" i="1"/>
  <c r="T48" i="1"/>
  <c r="Q48" i="1"/>
  <c r="X48" i="1" s="1"/>
  <c r="I50" i="17"/>
  <c r="J48" i="1"/>
  <c r="I48" i="1"/>
  <c r="T47" i="1"/>
  <c r="Q47" i="1"/>
  <c r="T46" i="1"/>
  <c r="Q46" i="1"/>
  <c r="T45" i="1"/>
  <c r="Q45" i="1"/>
  <c r="T44" i="1"/>
  <c r="Q44" i="1"/>
  <c r="X44" i="1" s="1"/>
  <c r="I45" i="17"/>
  <c r="J44" i="1"/>
  <c r="Z46" i="1" s="1"/>
  <c r="Y46" i="1" s="1"/>
  <c r="I44" i="1"/>
  <c r="T43" i="1"/>
  <c r="Q43" i="1"/>
  <c r="T42" i="1"/>
  <c r="Q42" i="1"/>
  <c r="T41" i="1"/>
  <c r="I40" i="17"/>
  <c r="J41" i="1"/>
  <c r="G60" i="17"/>
  <c r="F60" i="17"/>
  <c r="E60" i="17"/>
  <c r="D60" i="17"/>
  <c r="C60" i="17"/>
  <c r="A60" i="17"/>
  <c r="G50" i="17"/>
  <c r="F50" i="17"/>
  <c r="E50" i="17"/>
  <c r="D50" i="17"/>
  <c r="C50" i="17"/>
  <c r="A50" i="17"/>
  <c r="G45" i="17"/>
  <c r="F45" i="17"/>
  <c r="E45" i="17"/>
  <c r="D45" i="17"/>
  <c r="C45" i="17"/>
  <c r="A45" i="17"/>
  <c r="G40" i="17"/>
  <c r="F40" i="17"/>
  <c r="E40" i="17"/>
  <c r="D40" i="17"/>
  <c r="C40" i="17"/>
  <c r="A40" i="17"/>
  <c r="G35" i="17"/>
  <c r="F35" i="17"/>
  <c r="E35" i="17"/>
  <c r="D35" i="17"/>
  <c r="C35" i="17"/>
  <c r="A35" i="17"/>
  <c r="I25" i="17"/>
  <c r="G25" i="17"/>
  <c r="F25" i="17"/>
  <c r="E25" i="17"/>
  <c r="D25" i="17"/>
  <c r="C25" i="17"/>
  <c r="A25" i="17"/>
  <c r="I20" i="17"/>
  <c r="G20" i="17"/>
  <c r="F20" i="17"/>
  <c r="E20" i="17"/>
  <c r="D20" i="17"/>
  <c r="C20" i="17"/>
  <c r="A20" i="17"/>
  <c r="G15" i="17"/>
  <c r="F15" i="17"/>
  <c r="E15" i="17"/>
  <c r="D15" i="17"/>
  <c r="C15" i="17"/>
  <c r="A15" i="17"/>
  <c r="I15" i="17"/>
  <c r="I10" i="17"/>
  <c r="G10" i="17"/>
  <c r="F10" i="17"/>
  <c r="E10" i="17"/>
  <c r="D10" i="17"/>
  <c r="A10" i="17"/>
  <c r="D6" i="17"/>
  <c r="D5" i="17"/>
  <c r="D4" i="17"/>
  <c r="H45" i="27" l="1"/>
  <c r="H45" i="26"/>
  <c r="H50" i="27"/>
  <c r="H50" i="26"/>
  <c r="H60" i="27"/>
  <c r="H60" i="26"/>
  <c r="H40" i="27"/>
  <c r="H40" i="26"/>
  <c r="L55" i="27"/>
  <c r="L55" i="26"/>
  <c r="L30" i="27"/>
  <c r="L30" i="26"/>
  <c r="AG31" i="1"/>
  <c r="L30" i="18"/>
  <c r="L30" i="17"/>
  <c r="Z53" i="1"/>
  <c r="Y53" i="1" s="1"/>
  <c r="X51" i="1"/>
  <c r="X49" i="1"/>
  <c r="X50" i="1"/>
  <c r="X52" i="1"/>
  <c r="L55" i="17"/>
  <c r="AG49" i="1"/>
  <c r="L55" i="18"/>
  <c r="AD46" i="1"/>
  <c r="AC46" i="1" s="1"/>
  <c r="Z45" i="1"/>
  <c r="Y45" i="1" s="1"/>
  <c r="AD42" i="1"/>
  <c r="AC42" i="1" s="1"/>
  <c r="H45" i="18"/>
  <c r="H40" i="17"/>
  <c r="H40" i="18"/>
  <c r="N48" i="1"/>
  <c r="H50" i="18"/>
  <c r="AD48" i="1"/>
  <c r="AC48" i="1" s="1"/>
  <c r="AD41" i="1"/>
  <c r="AC41" i="1" s="1"/>
  <c r="H60" i="17"/>
  <c r="H60" i="18"/>
  <c r="AC54" i="1"/>
  <c r="X55" i="1"/>
  <c r="X54" i="1"/>
  <c r="X53" i="1"/>
  <c r="AD45" i="1"/>
  <c r="AC45" i="1" s="1"/>
  <c r="AD47" i="1"/>
  <c r="AC47" i="1" s="1"/>
  <c r="AD44" i="1"/>
  <c r="AD43" i="1"/>
  <c r="AC43" i="1" s="1"/>
  <c r="X47" i="1"/>
  <c r="X46" i="1"/>
  <c r="X45" i="1"/>
  <c r="X42" i="1"/>
  <c r="X43" i="1"/>
  <c r="X41" i="1"/>
  <c r="Z41" i="1"/>
  <c r="Y41" i="1" s="1"/>
  <c r="N44" i="1"/>
  <c r="H45" i="17"/>
  <c r="N53" i="1"/>
  <c r="Z55" i="1"/>
  <c r="Y55" i="1" s="1"/>
  <c r="AC55" i="1"/>
  <c r="Z54" i="1"/>
  <c r="Y54" i="1" s="1"/>
  <c r="Z48" i="1"/>
  <c r="H50" i="17"/>
  <c r="Z44" i="1"/>
  <c r="Z47" i="1"/>
  <c r="Y47" i="1" s="1"/>
  <c r="N41" i="1"/>
  <c r="Z43" i="1"/>
  <c r="Y43" i="1" s="1"/>
  <c r="Z42" i="1"/>
  <c r="Y42" i="1" s="1"/>
  <c r="J40" i="27" l="1"/>
  <c r="J40" i="26"/>
  <c r="J60" i="27"/>
  <c r="J60" i="26"/>
  <c r="J45" i="27"/>
  <c r="J45" i="26"/>
  <c r="J50" i="17"/>
  <c r="J50" i="27"/>
  <c r="J50" i="26"/>
  <c r="M55" i="27"/>
  <c r="M55" i="26"/>
  <c r="M30" i="27"/>
  <c r="M30" i="26"/>
  <c r="M30" i="18"/>
  <c r="M30" i="17"/>
  <c r="M55" i="18"/>
  <c r="M55" i="17"/>
  <c r="J50" i="18"/>
  <c r="J60" i="17"/>
  <c r="J60" i="18"/>
  <c r="J45" i="17"/>
  <c r="J45" i="18"/>
  <c r="J40" i="17"/>
  <c r="J40" i="18"/>
  <c r="AB53" i="1"/>
  <c r="AA53" i="1" s="1"/>
  <c r="AF53" i="1"/>
  <c r="AE53" i="1" s="1"/>
  <c r="AC53" i="1"/>
  <c r="AF48" i="1"/>
  <c r="AE48" i="1" s="1"/>
  <c r="Y48" i="1"/>
  <c r="AB48" i="1"/>
  <c r="AA48" i="1" s="1"/>
  <c r="AB44" i="1"/>
  <c r="AA44" i="1" s="1"/>
  <c r="Y44" i="1"/>
  <c r="AC44" i="1"/>
  <c r="AF44" i="1"/>
  <c r="AE44" i="1" s="1"/>
  <c r="AF41" i="1"/>
  <c r="AE41" i="1" s="1"/>
  <c r="AB41" i="1"/>
  <c r="AA41" i="1" s="1"/>
  <c r="K40" i="27" l="1"/>
  <c r="K40" i="26"/>
  <c r="L40" i="27"/>
  <c r="L40" i="26"/>
  <c r="L45" i="27"/>
  <c r="L45" i="26"/>
  <c r="K45" i="27"/>
  <c r="K45" i="26"/>
  <c r="K50" i="27"/>
  <c r="K50" i="26"/>
  <c r="L50" i="27"/>
  <c r="L50" i="26"/>
  <c r="L60" i="27"/>
  <c r="L60" i="26"/>
  <c r="K60" i="27"/>
  <c r="K60" i="26"/>
  <c r="K40" i="18"/>
  <c r="K60" i="17"/>
  <c r="K60" i="18"/>
  <c r="K50" i="18"/>
  <c r="K45" i="18"/>
  <c r="L60" i="17"/>
  <c r="L60" i="18"/>
  <c r="L50" i="17"/>
  <c r="L50" i="18"/>
  <c r="L45" i="17"/>
  <c r="L45" i="18"/>
  <c r="L40" i="17"/>
  <c r="L40" i="18"/>
  <c r="AG53" i="1"/>
  <c r="AG48" i="1"/>
  <c r="K50" i="17"/>
  <c r="K45" i="17"/>
  <c r="AG44" i="1"/>
  <c r="K40" i="17"/>
  <c r="AG41" i="1"/>
  <c r="M40" i="27" l="1"/>
  <c r="M40" i="26"/>
  <c r="M45" i="27"/>
  <c r="M45" i="26"/>
  <c r="M50" i="27"/>
  <c r="M50" i="26"/>
  <c r="M60" i="27"/>
  <c r="M60" i="26"/>
  <c r="M60" i="17"/>
  <c r="M60" i="18"/>
  <c r="M50" i="17"/>
  <c r="M50" i="18"/>
  <c r="M45" i="17"/>
  <c r="M45" i="18"/>
  <c r="M40" i="17"/>
  <c r="M40" i="18"/>
  <c r="T40" i="1"/>
  <c r="T39" i="1"/>
  <c r="T38" i="1"/>
  <c r="T37" i="1"/>
  <c r="T36" i="1"/>
  <c r="AD40" i="1"/>
  <c r="J36" i="1"/>
  <c r="I36" i="1"/>
  <c r="H35" i="27" l="1"/>
  <c r="H35" i="26"/>
  <c r="X40" i="1"/>
  <c r="X39" i="1"/>
  <c r="H35" i="18"/>
  <c r="H35" i="17"/>
  <c r="I35" i="18"/>
  <c r="I35" i="17"/>
  <c r="Z39" i="1"/>
  <c r="Y39" i="1" s="1"/>
  <c r="X37" i="1"/>
  <c r="X38" i="1"/>
  <c r="Z36" i="1"/>
  <c r="Y36" i="1" s="1"/>
  <c r="Z40" i="1"/>
  <c r="Y40" i="1" s="1"/>
  <c r="Z38" i="1"/>
  <c r="Y38" i="1" s="1"/>
  <c r="X36" i="1"/>
  <c r="N36" i="1"/>
  <c r="AD39" i="1"/>
  <c r="AC39" i="1" s="1"/>
  <c r="AD37" i="1"/>
  <c r="AC37" i="1" s="1"/>
  <c r="AD38" i="1"/>
  <c r="AC38" i="1" s="1"/>
  <c r="AD36" i="1"/>
  <c r="AC40" i="1"/>
  <c r="Z37" i="1"/>
  <c r="Y37" i="1" s="1"/>
  <c r="T30" i="1"/>
  <c r="T28" i="1"/>
  <c r="AD28" i="1"/>
  <c r="AC28" i="1" s="1"/>
  <c r="T27" i="1"/>
  <c r="T26" i="1"/>
  <c r="T25" i="1"/>
  <c r="J25" i="1"/>
  <c r="I25" i="1"/>
  <c r="H25" i="27" l="1"/>
  <c r="H25" i="26"/>
  <c r="J35" i="27"/>
  <c r="J35" i="26"/>
  <c r="H25" i="18"/>
  <c r="H25" i="17"/>
  <c r="J35" i="18"/>
  <c r="J35" i="17"/>
  <c r="Z30" i="1"/>
  <c r="Y30" i="1" s="1"/>
  <c r="AC36" i="1"/>
  <c r="AF36" i="1"/>
  <c r="AE36" i="1" s="1"/>
  <c r="AB36" i="1"/>
  <c r="AA36" i="1" s="1"/>
  <c r="AD27" i="1"/>
  <c r="AC27" i="1" s="1"/>
  <c r="AD26" i="1"/>
  <c r="AC26" i="1" s="1"/>
  <c r="AD30" i="1"/>
  <c r="AC30" i="1" s="1"/>
  <c r="N25" i="1"/>
  <c r="AD25" i="1"/>
  <c r="X28" i="1"/>
  <c r="Z26" i="1"/>
  <c r="Y26" i="1" s="1"/>
  <c r="X26" i="1"/>
  <c r="X27" i="1"/>
  <c r="Z28" i="1"/>
  <c r="Y28" i="1" s="1"/>
  <c r="Z27" i="1"/>
  <c r="Y27" i="1" s="1"/>
  <c r="X25" i="1"/>
  <c r="X30" i="1"/>
  <c r="Z25" i="1"/>
  <c r="J25" i="27" l="1"/>
  <c r="J25" i="26"/>
  <c r="K35" i="27"/>
  <c r="K35" i="26"/>
  <c r="L35" i="27"/>
  <c r="L35" i="26"/>
  <c r="K35" i="18"/>
  <c r="K35" i="17"/>
  <c r="J25" i="18"/>
  <c r="J25" i="17"/>
  <c r="L35" i="18"/>
  <c r="L35" i="17"/>
  <c r="AG36" i="1"/>
  <c r="AF25" i="1"/>
  <c r="AE25" i="1" s="1"/>
  <c r="AC25" i="1"/>
  <c r="AB25" i="1"/>
  <c r="AA25" i="1" s="1"/>
  <c r="Y25" i="1"/>
  <c r="K25" i="27" l="1"/>
  <c r="K25" i="26"/>
  <c r="L25" i="27"/>
  <c r="L25" i="26"/>
  <c r="M35" i="27"/>
  <c r="M35" i="26"/>
  <c r="K25" i="18"/>
  <c r="K25" i="17"/>
  <c r="L25" i="18"/>
  <c r="L25" i="17"/>
  <c r="M35" i="17"/>
  <c r="M35" i="18"/>
  <c r="AG25" i="1"/>
  <c r="M25" i="27" l="1"/>
  <c r="M25" i="26"/>
  <c r="M25" i="17"/>
  <c r="M25" i="18"/>
  <c r="T24" i="1"/>
  <c r="T23" i="1"/>
  <c r="T22" i="1"/>
  <c r="T21" i="1"/>
  <c r="T20" i="1"/>
  <c r="J20" i="1"/>
  <c r="I20" i="1"/>
  <c r="H20" i="27" l="1"/>
  <c r="H20" i="26"/>
  <c r="X22" i="1"/>
  <c r="Z24" i="1"/>
  <c r="Y24" i="1" s="1"/>
  <c r="X23" i="1"/>
  <c r="H20" i="18"/>
  <c r="H20" i="17"/>
  <c r="X21" i="1"/>
  <c r="X20" i="1"/>
  <c r="X24" i="1"/>
  <c r="AD21" i="1"/>
  <c r="AC21" i="1" s="1"/>
  <c r="AD23" i="1"/>
  <c r="AC23" i="1" s="1"/>
  <c r="AD22" i="1"/>
  <c r="AD24" i="1"/>
  <c r="AC24" i="1" s="1"/>
  <c r="AD20" i="1"/>
  <c r="AC20" i="1" s="1"/>
  <c r="Z22" i="1"/>
  <c r="Y22" i="1" s="1"/>
  <c r="Z20" i="1"/>
  <c r="Y20" i="1" s="1"/>
  <c r="N20" i="1"/>
  <c r="Z23" i="1"/>
  <c r="Y23" i="1" s="1"/>
  <c r="Z21" i="1"/>
  <c r="Y21" i="1" s="1"/>
  <c r="J20" i="27" l="1"/>
  <c r="J20" i="26"/>
  <c r="J20" i="18"/>
  <c r="J20" i="17"/>
  <c r="AF20" i="1"/>
  <c r="AE20" i="1" s="1"/>
  <c r="AC22" i="1"/>
  <c r="AB20" i="1"/>
  <c r="AA20" i="1" s="1"/>
  <c r="K20" i="27" l="1"/>
  <c r="K20" i="26"/>
  <c r="L20" i="27"/>
  <c r="L20" i="26"/>
  <c r="K20" i="17"/>
  <c r="K20" i="18"/>
  <c r="L20" i="18"/>
  <c r="L20" i="17"/>
  <c r="AG20" i="1"/>
  <c r="M20" i="27" l="1"/>
  <c r="M20" i="26"/>
  <c r="M20" i="17"/>
  <c r="M20" i="18"/>
  <c r="T19" i="1"/>
  <c r="T18" i="1"/>
  <c r="T17" i="1"/>
  <c r="T16" i="1"/>
  <c r="T15" i="1"/>
  <c r="J15" i="1"/>
  <c r="I15" i="1"/>
  <c r="T14" i="1"/>
  <c r="T13" i="1"/>
  <c r="T12" i="1"/>
  <c r="T11" i="1"/>
  <c r="T10" i="1"/>
  <c r="J10" i="1"/>
  <c r="I10" i="1"/>
  <c r="H10" i="27" l="1"/>
  <c r="H10" i="26"/>
  <c r="H15" i="27"/>
  <c r="H15" i="26"/>
  <c r="H10" i="18"/>
  <c r="H10" i="17"/>
  <c r="H15" i="18"/>
  <c r="H15" i="17"/>
  <c r="Z16" i="1"/>
  <c r="Y16" i="1" s="1"/>
  <c r="X15" i="1"/>
  <c r="X18" i="1"/>
  <c r="X16" i="1"/>
  <c r="X17" i="1"/>
  <c r="X19" i="1"/>
  <c r="Z10" i="1"/>
  <c r="Y10" i="1" s="1"/>
  <c r="X10" i="1"/>
  <c r="X12" i="1"/>
  <c r="X13" i="1"/>
  <c r="X14" i="1"/>
  <c r="X11" i="1"/>
  <c r="N10" i="1"/>
  <c r="AD13" i="1"/>
  <c r="AD14" i="1"/>
  <c r="AD10" i="1"/>
  <c r="AD12" i="1"/>
  <c r="AD11" i="1"/>
  <c r="AD16" i="1"/>
  <c r="AD15" i="1"/>
  <c r="AD17" i="1"/>
  <c r="AD19" i="1"/>
  <c r="AD18" i="1"/>
  <c r="N15" i="1"/>
  <c r="Z15" i="1"/>
  <c r="Y15" i="1" s="1"/>
  <c r="Z17" i="1"/>
  <c r="Y17" i="1" s="1"/>
  <c r="Z19" i="1"/>
  <c r="Y19" i="1" s="1"/>
  <c r="Z18" i="1"/>
  <c r="Y18" i="1" s="1"/>
  <c r="Z14" i="1"/>
  <c r="Y14" i="1" s="1"/>
  <c r="Z11" i="1"/>
  <c r="Y11" i="1" s="1"/>
  <c r="Z12" i="1"/>
  <c r="Y12" i="1" s="1"/>
  <c r="Z13" i="1"/>
  <c r="Y13" i="1" s="1"/>
  <c r="J15" i="27" l="1"/>
  <c r="J15" i="26"/>
  <c r="J10" i="27"/>
  <c r="J10" i="26"/>
  <c r="J15" i="18"/>
  <c r="J15" i="17"/>
  <c r="J10" i="18"/>
  <c r="J10" i="17"/>
  <c r="AB15" i="1"/>
  <c r="AA15" i="1" s="1"/>
  <c r="AB10" i="1"/>
  <c r="AA10" i="1" s="1"/>
  <c r="K10" i="27" l="1"/>
  <c r="K10" i="26"/>
  <c r="K15" i="27"/>
  <c r="K15" i="26"/>
  <c r="K10" i="17"/>
  <c r="K10" i="18"/>
  <c r="K15" i="18"/>
  <c r="K15" i="17"/>
  <c r="AC18" i="1" l="1"/>
  <c r="AC16" i="1"/>
  <c r="AC14" i="1"/>
  <c r="AC17" i="1"/>
  <c r="AC19" i="1"/>
  <c r="AC13" i="1"/>
  <c r="AC11" i="1"/>
  <c r="AC12" i="1"/>
  <c r="AF15" i="1" l="1"/>
  <c r="AE15" i="1" s="1"/>
  <c r="AC15" i="1"/>
  <c r="AF10" i="1"/>
  <c r="AE10" i="1" s="1"/>
  <c r="AC10" i="1"/>
  <c r="L10" i="27" l="1"/>
  <c r="L10" i="26"/>
  <c r="L15" i="27"/>
  <c r="L15" i="26"/>
  <c r="AG10" i="1"/>
  <c r="L10" i="18"/>
  <c r="L10" i="17"/>
  <c r="AG15" i="1"/>
  <c r="L15" i="18"/>
  <c r="L15" i="17"/>
  <c r="M15" i="27" l="1"/>
  <c r="M15" i="26"/>
  <c r="M10" i="27"/>
  <c r="M10" i="26"/>
  <c r="M15" i="17"/>
  <c r="M15" i="18"/>
  <c r="M10" i="17"/>
  <c r="M10" i="18"/>
  <c r="B249" i="6" a="1"/>
  <c r="B249" i="6" s="1"/>
  <c r="G238" i="6"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<sst xmlns="http://schemas.openxmlformats.org/spreadsheetml/2006/main" count="2952" uniqueCount="652">
  <si>
    <t xml:space="preserve">                                                                         Consejo Superior de la Judicatura</t>
  </si>
  <si>
    <t xml:space="preserve"> MAPA DE RIESGOS SIGCMA</t>
  </si>
  <si>
    <t>DEPENDENCIA (Unidad misional del CSJ o Unidad de la DEAJ o Seccional o CSJ en caso de despachos judiciales certificados)</t>
  </si>
  <si>
    <t>UNIDAD ADMINISTRATIVA</t>
  </si>
  <si>
    <t>PROCESO (indique el tipo de proceso si es Estratégico. Misional, Apoyo, Evaluación y Mejora y especifique el nombre del proceso)</t>
  </si>
  <si>
    <t>Apoyo</t>
  </si>
  <si>
    <t>GESTIÓN ADMINISTRATIVA</t>
  </si>
  <si>
    <t>CONSEJO SUPERIOR DE LA JUDICATURA</t>
  </si>
  <si>
    <t>DIRECCIÓN EJECUTIVA DE ADMINISTRACIÓN JUDICIAL</t>
  </si>
  <si>
    <t>CONSEJO SECCIONAL DE LA JUDICATURA</t>
  </si>
  <si>
    <t>DIRECCIÓN SECCIONAL DE ADMINISTRACIÓN JUDICIAL</t>
  </si>
  <si>
    <t>DESPACHO JUDICIAL CERTIFICADO</t>
  </si>
  <si>
    <t>FECHA</t>
  </si>
  <si>
    <t>Consejo Superior de la Judicatura</t>
  </si>
  <si>
    <t>Análisis de Contexto</t>
  </si>
  <si>
    <t>DEPENDENCIA:</t>
  </si>
  <si>
    <t xml:space="preserve">PROCESO </t>
  </si>
  <si>
    <t>CONSEJO SECCIONAL/ DIRECCIÓN SECCIONAL DE ADMINISTRACIÓN JUDICIAL</t>
  </si>
  <si>
    <t>DIRECCIÓN EJECUTIVA DE ADMINISTRACIÓN JUDICIAL - UNIDAD ADMINISTRATIVA</t>
  </si>
  <si>
    <t xml:space="preserve">OBJETIVO DEL PROCESO: </t>
  </si>
  <si>
    <t>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</si>
  <si>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</si>
  <si>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</si>
  <si>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</si>
  <si>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</si>
  <si>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</si>
  <si>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</si>
  <si>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legislación, políticas públicas, regulación)</t>
  </si>
  <si>
    <t>Restricción en compra de bienes y servicios por política de austeridad</t>
  </si>
  <si>
    <t>Disminución en gastos de funcionamiento por el trabajo en casa por declaración de emergencia sanitaria</t>
  </si>
  <si>
    <t>Cambios legislación y politicas públicas</t>
  </si>
  <si>
    <t>Depurar las cuentas contables por reclasificación de bienes con valor inferior a medio SMMLV</t>
  </si>
  <si>
    <t>Modelo de desarrollo economico, ambiental y social fortalecido dentro del Plan de Desarrollo 2018 -2022</t>
  </si>
  <si>
    <t>Económicos y Financieros (disponibilidad de capital, liquidez, mercados financieros, desempleo, competencia)</t>
  </si>
  <si>
    <t>Déficit y/o recorte presupuestal para atender  las necesidades de bienes y servicios</t>
  </si>
  <si>
    <t>Inoportuna situación de fondos para el pago de obligaciones</t>
  </si>
  <si>
    <t>Sociales  y culturales (cultura, religión, demografía, responsabilidad social, orden público)</t>
  </si>
  <si>
    <t>Situaciones de órden público que afectan la infraestructura y la prestación del servicio</t>
  </si>
  <si>
    <t>Tecnológicos (desarrollo digital,avances en tecnología, acceso a sistemas de información externos, gobierno en línea.</t>
  </si>
  <si>
    <t>No contar con la disponibilidad permanente de las plataformas externas (Por ejemplo, SIIF - SECOP - TVEC - Banco Agrario).</t>
  </si>
  <si>
    <t>Implementación de plataformas tecnológicas para la gestión de los procesos (SIIF - SECOP - TVEC - Banco Agrario).</t>
  </si>
  <si>
    <t>Falta de cubrimiento y/o fallas a nivel de la infraestructura tecnológica</t>
  </si>
  <si>
    <t>Facturación electrónica</t>
  </si>
  <si>
    <t>Aprovechamiento de las herramientas del paquete de programas Office365 disponible para la Rama Judicial</t>
  </si>
  <si>
    <t>Legales y reglamentarios (estandares nacionales, internacionales, regulacion)</t>
  </si>
  <si>
    <t>Embargos de cuentas oficiales</t>
  </si>
  <si>
    <t>Cambios reglamentarios</t>
  </si>
  <si>
    <t>AMBIENTALES: emisiones y residuos, energía, catástrofes naturales, desarrollo sostenible.</t>
  </si>
  <si>
    <t>Fenómenos y catástrofes naturales</t>
  </si>
  <si>
    <t>Mejorar la gestión y el aprovechamiento de los residuos mediante la vinculación de los recicladores de oficio y gestores de residuos</t>
  </si>
  <si>
    <t>Incremento en la generación de vertimientos y residúos no aprovechables y peligrosos</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</si>
  <si>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</si>
  <si>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</si>
  <si>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</si>
  <si>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</si>
  <si>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</si>
  <si>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Sin antecedentes para el desarrollo del proceso administrativo</t>
  </si>
  <si>
    <t>Fomulación ágil y moderna del proceso con el uso de las nuevas tecnologías</t>
  </si>
  <si>
    <t>Falta de integración de esfuerzos para el cumplimiento de la gestión administrativa</t>
  </si>
  <si>
    <t>Creación de la División de mejoramiento y mantenimiento de la infraestructura física en la Unidad Administrativa</t>
  </si>
  <si>
    <t>Recursos financieros (presupuesto de funcionamiento, recursos de inversión)</t>
  </si>
  <si>
    <t>Recursos insuficientes para atender las necesidades presentadas</t>
  </si>
  <si>
    <t>Priorización de los recursos y la optimización del gasto para satisfacer las necesidades básicas</t>
  </si>
  <si>
    <t>Personal
(competencia del personal, disponibilidad, suficiencia, seguridad y salud ocupacional.)</t>
  </si>
  <si>
    <t>Falta de profesionalización de la planta de cargos para la gestión</t>
  </si>
  <si>
    <t>Contar con servidores profesionales y experimentados en niveles de empleo asistencial</t>
  </si>
  <si>
    <t>Resistencia al cambio en relación con la implementación de acciones para el mejoramiento</t>
  </si>
  <si>
    <t>Contar con servidores profesionales y experimentados que generan valor al proceso</t>
  </si>
  <si>
    <t>Proceso
(capacidad, diseño, ejecución, proveedores, entradas, salidas, gestión del conocimiento)</t>
  </si>
  <si>
    <t xml:space="preserve">No contar con precedentes en la determinación de procesos y procedimientos </t>
  </si>
  <si>
    <t>En construcción colectiva se están desarrollando los instrumentos de la gestión pública moderna</t>
  </si>
  <si>
    <t>Identificación de requisitos ambientales para los procesos de compras pública</t>
  </si>
  <si>
    <t xml:space="preserve">Tecnológicos </t>
  </si>
  <si>
    <t>Falta de desarrollos tecnológicos</t>
  </si>
  <si>
    <t>Construcción de herramientas puntuales para el manejo de las actividades, a través de la ofimática institucional</t>
  </si>
  <si>
    <t>Inadecuada infraestructura tecnológica</t>
  </si>
  <si>
    <t xml:space="preserve">Documentación (Actualización, coherencia, aplicabilidad) </t>
  </si>
  <si>
    <t>Atraso en el desarrollo para el manejo de la gestión documental</t>
  </si>
  <si>
    <t>Servidores comprometidos en el manejo de la gestion documental</t>
  </si>
  <si>
    <t>No contar con la totalidad de los instrumentos requeridos (TVD de la entidad, entre otros) para intervenir técnicamente un elevado volumen de archivos</t>
  </si>
  <si>
    <t>Infraestructura física (suficiencia, comodidad)</t>
  </si>
  <si>
    <t xml:space="preserve">Deficit de espacios físico disponibles y con las condiciones necesarias para su funcionamiento </t>
  </si>
  <si>
    <t>Elementos de trabajo (papel, equipos)</t>
  </si>
  <si>
    <t>Incorporación en los procesos un elevado nivel de impresión y/o fotocopia de documentos</t>
  </si>
  <si>
    <t>Incentivar el uso de documentos digitales</t>
  </si>
  <si>
    <t>Comunicación Interna (canales utilizados y su efectividad, flujo de la información necesaria para el desarrollo de las actividades)</t>
  </si>
  <si>
    <t>Falta de socializar los logros y desarrollos administrativos y misionales de la entidad</t>
  </si>
  <si>
    <t>Otros</t>
  </si>
  <si>
    <t xml:space="preserve">ESTRATEGIAS/ACCIONES </t>
  </si>
  <si>
    <t>ESTRATEGIAS  DOFA</t>
  </si>
  <si>
    <t>ESTRATEGIA/ACCIÓN/ PROYECTO</t>
  </si>
  <si>
    <t xml:space="preserve">GESTIONA </t>
  </si>
  <si>
    <t xml:space="preserve">DOCUMENTADA EN </t>
  </si>
  <si>
    <t>A</t>
  </si>
  <si>
    <t>O</t>
  </si>
  <si>
    <t>D</t>
  </si>
  <si>
    <t>F</t>
  </si>
  <si>
    <t>Tener actualizada la documentación de la información relacionada con el proceso</t>
  </si>
  <si>
    <t>Plan de acción</t>
  </si>
  <si>
    <t>Organzar e inventariar la documentación existente en el archivo central de la entidad</t>
  </si>
  <si>
    <t>2, 3,7</t>
  </si>
  <si>
    <t>9,10,11</t>
  </si>
  <si>
    <t>Optimizar la prestación del servicio de mantenimiento del parque automotor</t>
  </si>
  <si>
    <t>3, 4, 5</t>
  </si>
  <si>
    <t>4, 6, 8</t>
  </si>
  <si>
    <t>Guía de transporte vertical - certificaciones de sistemas de transporte vertical</t>
  </si>
  <si>
    <t>Mejorar los procesos y procedimiento de la gestión administrativa</t>
  </si>
  <si>
    <t>3, 5, 7</t>
  </si>
  <si>
    <t>1,4,6</t>
  </si>
  <si>
    <t>1,4,5,6</t>
  </si>
  <si>
    <t>Aplicar instrumentos de la Gestión Documental en los archivos de la Dirección Ejecutiva</t>
  </si>
  <si>
    <t>9, 10</t>
  </si>
  <si>
    <t>total DOFA</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</si>
  <si>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</si>
  <si>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</si>
  <si>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</si>
  <si>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</si>
  <si>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</si>
  <si>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</si>
  <si>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</si>
  <si>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</si>
  <si>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</si>
  <si>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</si>
  <si>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</si>
  <si>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</si>
  <si>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</si>
  <si>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</si>
  <si>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</si>
  <si>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</si>
  <si>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</si>
  <si>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</si>
  <si>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</si>
  <si>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</si>
  <si>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</si>
  <si>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</si>
  <si>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</si>
  <si>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</si>
  <si>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</si>
  <si>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</si>
  <si>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</si>
  <si>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</si>
  <si>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</si>
  <si>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</si>
  <si>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</si>
  <si>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</si>
  <si>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</si>
  <si>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</si>
  <si>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</si>
  <si>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</si>
  <si>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</si>
  <si>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</si>
  <si>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</si>
  <si>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</si>
  <si>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</si>
  <si>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</si>
  <si>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</si>
  <si>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</si>
  <si>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</si>
  <si>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</si>
  <si>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</si>
  <si>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</si>
  <si>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</si>
  <si>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</si>
  <si>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</si>
  <si>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</si>
  <si>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</si>
  <si>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</si>
  <si>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</si>
  <si>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</si>
  <si>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</si>
  <si>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</si>
  <si>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</si>
  <si>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</si>
  <si>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 Matriz de Calor </t>
  </si>
  <si>
    <t>Probabilidad</t>
  </si>
  <si>
    <t>Muy Alta
100%</t>
  </si>
  <si>
    <t/>
  </si>
  <si>
    <t>Extremo</t>
  </si>
  <si>
    <t>Evitar,Reducir (Compartir),Reducir(Mitigar)</t>
  </si>
  <si>
    <t>Alta
80%</t>
  </si>
  <si>
    <t>Alto</t>
  </si>
  <si>
    <t>Reducir (Compartir),Reducir(Mitigar), Evitar</t>
  </si>
  <si>
    <t>Media
60%</t>
  </si>
  <si>
    <t>Moderado</t>
  </si>
  <si>
    <t>Aceptar el riesgo, Reducir (Compartir),Reducir(Mitigar)</t>
  </si>
  <si>
    <t>Baja
40%</t>
  </si>
  <si>
    <t>Bajo</t>
  </si>
  <si>
    <t>Aceptar el riesgo</t>
  </si>
  <si>
    <t>Muy Baja
20%</t>
  </si>
  <si>
    <t>Leve
20%</t>
  </si>
  <si>
    <t>Menor
40%</t>
  </si>
  <si>
    <t>Moderado
60%</t>
  </si>
  <si>
    <t>Mayor
80%</t>
  </si>
  <si>
    <t>Catastrófico
100%</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</si>
  <si>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</si>
  <si>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</si>
  <si>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</si>
  <si>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</si>
  <si>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</si>
  <si>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</si>
  <si>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</si>
  <si>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</si>
  <si>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</si>
  <si>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</si>
  <si>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</si>
  <si>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</si>
  <si>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</si>
  <si>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</si>
  <si>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</si>
  <si>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</si>
  <si>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</si>
  <si>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</si>
  <si>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</si>
  <si>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</si>
  <si>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</si>
  <si>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</si>
  <si>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</si>
  <si>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</si>
  <si>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</si>
  <si>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</si>
  <si>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</si>
  <si>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</si>
  <si>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</si>
  <si>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</si>
  <si>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</si>
  <si>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</si>
  <si>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</si>
  <si>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</si>
  <si>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</si>
  <si>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</si>
  <si>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</si>
  <si>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</si>
  <si>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</si>
  <si>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</si>
  <si>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</si>
  <si>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</si>
  <si>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</si>
  <si>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</si>
  <si>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</si>
  <si>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</si>
  <si>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</si>
  <si>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</si>
  <si>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</si>
  <si>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</si>
  <si>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</si>
  <si>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</si>
  <si>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</si>
  <si>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</si>
  <si>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</si>
  <si>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de las metas establecidas</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</si>
  <si>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</si>
  <si>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</si>
  <si>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</si>
  <si>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</si>
  <si>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</si>
  <si>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</si>
  <si>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</si>
  <si>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</si>
  <si>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</si>
  <si>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</si>
  <si>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</si>
  <si>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</si>
  <si>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</si>
  <si>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</si>
  <si>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</si>
  <si>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</si>
  <si>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</si>
  <si>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</si>
  <si>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</si>
  <si>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</si>
  <si>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</si>
  <si>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</si>
  <si>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</si>
  <si>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</si>
  <si>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</si>
  <si>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</si>
  <si>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</si>
  <si>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</si>
  <si>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</si>
  <si>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</si>
  <si>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</si>
  <si>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Impacto Residual Final</t>
  </si>
  <si>
    <t>%</t>
  </si>
  <si>
    <t>Muy BajaLeve</t>
  </si>
  <si>
    <t>Preventivo</t>
  </si>
  <si>
    <t>Leve</t>
  </si>
  <si>
    <t>PreventivoAutomático</t>
  </si>
  <si>
    <t>Muy BajaMenor</t>
  </si>
  <si>
    <t>Detectivo</t>
  </si>
  <si>
    <t>PreventivoManual</t>
  </si>
  <si>
    <t>Muy BajaModerado</t>
  </si>
  <si>
    <t>Correctivo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</si>
  <si>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</si>
  <si>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</si>
  <si>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</si>
  <si>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</si>
  <si>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</si>
  <si>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</si>
  <si>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</si>
  <si>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</si>
  <si>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</si>
  <si>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</si>
  <si>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</si>
  <si>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</si>
  <si>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Probabilidad Inherente</t>
  </si>
  <si>
    <t>Impacto Inherente</t>
  </si>
  <si>
    <t>Tipo</t>
  </si>
  <si>
    <t>Implementación</t>
  </si>
  <si>
    <t>Probabilidad Residual Final</t>
  </si>
  <si>
    <t>Riesgo Final</t>
  </si>
  <si>
    <t>BajaCatastrófico</t>
  </si>
  <si>
    <t>Automático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</si>
  <si>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</si>
  <si>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</si>
  <si>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</si>
  <si>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</si>
  <si>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</si>
  <si>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</si>
  <si>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</si>
  <si>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</si>
  <si>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</si>
  <si>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</si>
  <si>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</si>
  <si>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</si>
  <si>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</si>
  <si>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</si>
  <si>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</si>
  <si>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</si>
  <si>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</si>
  <si>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</si>
  <si>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</si>
  <si>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</si>
  <si>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</si>
  <si>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</si>
  <si>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</si>
  <si>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</si>
  <si>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</si>
  <si>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</si>
  <si>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</si>
  <si>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</si>
  <si>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</si>
  <si>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</si>
  <si>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</si>
  <si>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</si>
  <si>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</si>
  <si>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</si>
  <si>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</si>
  <si>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</si>
  <si>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</si>
  <si>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</si>
  <si>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</si>
  <si>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</si>
  <si>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</si>
  <si>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</si>
  <si>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</si>
  <si>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</si>
  <si>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</si>
  <si>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</si>
  <si>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</si>
  <si>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</si>
  <si>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</si>
  <si>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</si>
  <si>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</si>
  <si>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</si>
  <si>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</si>
  <si>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</si>
  <si>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</si>
  <si>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</si>
  <si>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Ejecución y Administración de Procesos</t>
  </si>
  <si>
    <t>Documentado</t>
  </si>
  <si>
    <t>Continua</t>
  </si>
  <si>
    <t>Con Registro</t>
  </si>
  <si>
    <t>Finalizado</t>
  </si>
  <si>
    <t>Aceptar</t>
  </si>
  <si>
    <t>Fraude Externo</t>
  </si>
  <si>
    <t>Manual</t>
  </si>
  <si>
    <t>Sin documentar</t>
  </si>
  <si>
    <t>Aleatoria</t>
  </si>
  <si>
    <t>Sin Registro</t>
  </si>
  <si>
    <t>En Curso</t>
  </si>
  <si>
    <t>Evitar</t>
  </si>
  <si>
    <t>Fraude Interno</t>
  </si>
  <si>
    <t>Reducir(compartir)</t>
  </si>
  <si>
    <t>Fallas Tecnológicas</t>
  </si>
  <si>
    <t>Reducir(mitigar)</t>
  </si>
  <si>
    <t>Afectación en la Prestación del Servicio de Justicia</t>
  </si>
  <si>
    <t>Relaciones Laborales</t>
  </si>
  <si>
    <t>Reputacional(Corrupción)</t>
  </si>
  <si>
    <t>Usuarios, productos y prácticas organizacionales</t>
  </si>
  <si>
    <t xml:space="preserve"> Afectación Ambiental</t>
  </si>
  <si>
    <t>Daños Activos Fijos/Eventos Externos</t>
  </si>
  <si>
    <t>Eventos Ambientales Internos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</si>
  <si>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</si>
  <si>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</si>
  <si>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</si>
  <si>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</si>
  <si>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</si>
  <si>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</si>
  <si>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</si>
  <si>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</si>
  <si>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</si>
  <si>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altas consecuencias o efectos sobre la entidad</t>
  </si>
  <si>
    <t>Si el hecho llegara a presentarse, tendría desastrosas consecuencias o efectos sobre la entidad</t>
  </si>
  <si>
    <t xml:space="preserve">MATRIZ DE RIESGOS SIGCMA </t>
  </si>
  <si>
    <t>SIGCMA</t>
  </si>
  <si>
    <t>Proceso:</t>
  </si>
  <si>
    <t>Objetivo: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</si>
  <si>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</si>
  <si>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</si>
  <si>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</si>
  <si>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</si>
  <si>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</si>
  <si>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</si>
  <si>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</si>
  <si>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</si>
  <si>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</si>
  <si>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</si>
  <si>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</si>
  <si>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Criterios de impacto</t>
  </si>
  <si>
    <t>Impacto 
Inherente</t>
  </si>
  <si>
    <t>No. Control</t>
  </si>
  <si>
    <t>Atributos</t>
  </si>
  <si>
    <t>Probabilidad Residual</t>
  </si>
  <si>
    <t>Probabilidad Residua Finall</t>
  </si>
  <si>
    <t>Zona de Riesgo Final</t>
  </si>
  <si>
    <t>Responsable</t>
  </si>
  <si>
    <t>Fecha Implementación</t>
  </si>
  <si>
    <t>Fecha Seguimiento</t>
  </si>
  <si>
    <t>Seguimiento</t>
  </si>
  <si>
    <t>Calificación</t>
  </si>
  <si>
    <t>Documentación</t>
  </si>
  <si>
    <t>Frecuencia</t>
  </si>
  <si>
    <t>Evidencia</t>
  </si>
  <si>
    <t>Inoportunidad en la liquidación de contratos y en el cierre de los expedientes contractuales</t>
  </si>
  <si>
    <t>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
6. Demora en la expedición de documentos requeridos para la liquidación del contrato</t>
  </si>
  <si>
    <t>Desatención a las actividades relacionadas con las obligaciones postcontractuales de la Entidad</t>
  </si>
  <si>
    <t>Caso probable en que no se realice a tiempo la liquidación de contratos a cargo y/o se haga se haga el cierre de expedientes contractuales de manera extemporánea</t>
  </si>
  <si>
    <t>Designación de dos (2) servidores judiciales para adelantar las liquidaciones y hacer seguimiento.</t>
  </si>
  <si>
    <t>SI</t>
  </si>
  <si>
    <t>DIVISIÓN DE SERVICIOS ADMINISTRATIVOS</t>
  </si>
  <si>
    <t>Designación de personal de respaldo (back up) que supla las actividades relacionadas con liquidaciones y cierres, en ausencia de los designados principales.</t>
  </si>
  <si>
    <t>Notificación al contratista, por medio de correo electrónico y al final del contrato, acerca de los lineamientos de la Entidad para tramitar liquidación del contrato.</t>
  </si>
  <si>
    <t>Participación activa y constante en capacitaciones relacionadas con cierres y liquidaciones.</t>
  </si>
  <si>
    <t>Implementación de matriz de seguimiento</t>
  </si>
  <si>
    <t>Interés indebido en la supervisión de contratos</t>
  </si>
  <si>
    <t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t>
  </si>
  <si>
    <t>Conductas ausentes de ética, probidad y transparencia, en los servidores judiciales.</t>
  </si>
  <si>
    <t>Actuaciones del servidor judicial en las cuales se evidencian intereses personales indebidos en la supervisión de los contratos que han sido celebrados por la Entidad, y se encuentran a Su cargo.</t>
  </si>
  <si>
    <t>Socialización permanente del Manual de Contratación de la Entidad y demás normativa relacionada con la Supervisión de Contratos.</t>
  </si>
  <si>
    <t>Participación activa y constante en capacitaciones relacionadas, dirigidas a servidores judiciales que cumplen el rol de Supervisores de contratos y quienes prestan apoyo a la supervisión.</t>
  </si>
  <si>
    <t>Revisión aleatoria de los informes de supervisión técnica y administrativa.</t>
  </si>
  <si>
    <t>Realizar jornadas de sensibilización contra actos de corrupción, y de fortalecimiento ético de la función pública.</t>
  </si>
  <si>
    <t>Incumplimiento en el tramite de los siniestros desde el aviso del evento hasta el cierre del expediente del mismo.</t>
  </si>
  <si>
    <t>1, Inoportunidad en la socialización del Manual del Plan de Seguros a los servidores judiciales.
2. Ausencia de comunicación asertiva entre los actores del plan de seguros.
3.Incumplimiento de las obligaciones contracturales de los contratos que conforman el plan de seguros 
4, Información imprecisa presentada al momento de la reclamación.
5.Alto volumen de carga laboral versus las solicitudes generadas en el aspecto legal e informativo</t>
  </si>
  <si>
    <t>Desconocimiento del Manual del Plan de Seguros por parte de los servidores judiciales.</t>
  </si>
  <si>
    <t xml:space="preserve">Que no se cumplan los requisitos establecidos en el manual del Plan de seguros para el tramite de los siniestros derivando en perdidas mayores para la entidad 
</t>
  </si>
  <si>
    <t xml:space="preserve">Divulgación y capacitación del Manual del Plan de Seguros </t>
  </si>
  <si>
    <t>Cumplimiento estricto de los tiempos establecidos en el manual del plan de seguros (Líneas de tiempo)</t>
  </si>
  <si>
    <t xml:space="preserve">Seguimiento permanente de los siniestros avisados y formalizados a traves de una herramienta digital </t>
  </si>
  <si>
    <t>Desarrollo de comités y mesas de trabajo con el nivel central y las 21 seccionales a nivel nacional, para el seguimiento de cada siniestro.</t>
  </si>
  <si>
    <t>Conciliación de los datos y soportes recibidos para la actualización de valores asegurados.</t>
  </si>
  <si>
    <t>Perdida parcial o total de la información</t>
  </si>
  <si>
    <t>1) Demora en los procedimientos para la elaboración y administración de copias de
seguridad de los sistemas de información.
2.Pérdida de documentos cuando son entregados para realizar un proceso en otra dependencia 
3. Posibles daños y pérdida de documentos o información recibida para radicar, entregar o enviar por correo o a la mano; por factores humanos y ambientales. 
4.Desconocimiento del procedimiento de procesos de Archivo en la recepción, almacenamiento y distribución de los documentos
5.Alto volumen de carga laboral</t>
  </si>
  <si>
    <t>Posible incumplimiento en los procedimientos internos/ externos establecidos para la recepción y manejo de los documentos y registros de información</t>
  </si>
  <si>
    <t xml:space="preserve">Posibilidad de pérdida de la documentación en los procesos internos del área, debido al  traslado de la documentación a otras dependencias.  Igualmente el no registro en el apliativo de correspondencia de las solicitudes remitdias a la entidad a través de correo electrónico  </t>
  </si>
  <si>
    <t>Realizar la actualización de procedimientos y formatos de acuerdo a la normatividad vigente e  infraestructura tecnológica que maneja la Entidad</t>
  </si>
  <si>
    <t>DIVISIÓN DE SERVICIOS ADMINISTRATIVOS - SECCIÓN CENTRO DE DOCUMENTACIÓN</t>
  </si>
  <si>
    <t>Elaborar los respectivos soportes para la entrega de documentación tanto a las dependencias de la entidad como la que es transferida al archivo central para su custodia</t>
  </si>
  <si>
    <t>Monitorear que las planillas, actas y demás documentos en los cuales se deja constancia del traslado de documentos se encuentran debidamente firmadas y sin anotaciones de faltantes de documentos</t>
  </si>
  <si>
    <t>Capacitación a Grupo de trabajo de Centro de documentación en gestión documental y normatividad expedida por el Consejo Superior de la Judicatura y el Archivo General de la Nación.</t>
  </si>
  <si>
    <t xml:space="preserve">Mantener un adecuado manejo del archivo a través de la implementación de las Tablas de Retención Documental </t>
  </si>
  <si>
    <t xml:space="preserve">Redistribución de las funciones asignados al personal de la unidad, cuando sea necesario </t>
  </si>
  <si>
    <t>Suspensión de los Servicios Públicos Domiciliarios y/o de Telefonía Móvil Celular (TMC)</t>
  </si>
  <si>
    <t>1. No dar trámite de pago oportuno.
2. Saldos pendientes que no corresponden en su pago a la Rama Judicial
3. Fallas en la comunicación con el operador del servicio.
4. No aplicación o aplicación extemporánea de pagos por parte del operador.
5. Transición en la aplicación de las disposiciones legales en materia de austeridad en el gasto frente a la contratación de Servicios TMC.</t>
  </si>
  <si>
    <t>Incumplimiento de las obligaciones derivadas por la contraprestación de los servicios contratados.</t>
  </si>
  <si>
    <t>Pérdida de los beneficios obtenidos mediante el uso de los Servicios Públicos domiciliarios y Servicios TMC.</t>
  </si>
  <si>
    <t>Socialización, implementación y consulta permanente del instrumento documentado para tal fin.</t>
  </si>
  <si>
    <t>DIVISIÓN DE SERVICIOS ADMINISTRATIVOS - SECCIÓN SERVICIOS TÉCNICOS</t>
  </si>
  <si>
    <t>Remitir oportunamente comunicaciones de obligación de pago de los servicios públicos, al supervisor del contrato, responsable de obras e intervenciones físicas en sedes judiciales.</t>
  </si>
  <si>
    <t xml:space="preserve">Transferencia directa de las facturas (SIGOBius) al responsable de tramitar los pagos. Debe tener activados los SIGOBius del personal de la cadena presupuestal (Por parte de la mesa de ayuda se eliminó esta habilitación). </t>
  </si>
  <si>
    <t>Asignación específica de servidores judiciales para realizar el seguimiento periódico y oportuno a los pagos realizados.</t>
  </si>
  <si>
    <t>Solicitud de concepto de viabilidad (seguridad), acerca de las disposiciones legales en materia de austeridad en el gasto, frente al desmonte gradual de los servicios TMC.</t>
  </si>
  <si>
    <t>Tener registros desactualizados del parque automotor de la Rama Judicial (Hojas de vida de los vehículos, reporte de novedades) y/o pérdida de la información anéxa documentada.</t>
  </si>
  <si>
    <t>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t>
  </si>
  <si>
    <t>No ejecución de las acciones requeridad para la actualización de los registros</t>
  </si>
  <si>
    <t>Falta de información para realizar seguimiento en términos de cumplimiento, detección y análisis de las novedades de los vehículos.</t>
  </si>
  <si>
    <t>Cruce de información con las áreas de Inventarios y Almacen y Seguros</t>
  </si>
  <si>
    <t>DIVISIÓN DE SERVICIOS ADMINISTRATIVOS - SECCIÓN TRANSPORTES</t>
  </si>
  <si>
    <t>Revisión de actualización de los registros y anexos</t>
  </si>
  <si>
    <t>Solicitud de reporte de novedades a los responsables del parque automotor</t>
  </si>
  <si>
    <t>Revisión de estructura de las bases de datos</t>
  </si>
  <si>
    <t>Busqueda e implementación de alternativas tecnológicas para el manejo de la información con respaldo.</t>
  </si>
  <si>
    <t>Afectación de los aspectos ambientales</t>
  </si>
  <si>
    <t>1. Desconocimiento del Sistema de Gestión Ambiental que aplica para la Rama Judicial a Nivel Central y Seccional.
2. No hay accesibilidad de forma oportuna a la información base para el cálculo de indicadores</t>
  </si>
  <si>
    <t>1. Desconocimiento del sistema de gestión ambienal</t>
  </si>
  <si>
    <t>Falta de información para que los desarrollos administrativos incluyan los enfoques ambientales.</t>
  </si>
  <si>
    <t>Generar actividades de socialización de casos de uso prácticos y sensibilización virtual de desarrollos administrativos y misionales de la entidad, con enfoque ambiental.</t>
  </si>
  <si>
    <t>Generar una cultura de transferencia de conocimiento a través de gestores de cambio en materia ambiental para la optimización de los procesos.</t>
  </si>
  <si>
    <t>Consolidar las diferentes fuentes de análisis y mejora del desempeño plan de gestión ambiental</t>
  </si>
  <si>
    <t>Incendio dentro de la edificación</t>
  </si>
  <si>
    <t xml:space="preserve">Por vandalismo (bomba molotov).
Que entre en contacto con fuentes de ignición (corto circuito) material combustible como papel, muebles almacenados y en uso, insumos de construcción, insumos de aseo, tanque de ACPM, conexión de gas natural, residuos </t>
  </si>
  <si>
    <t>Orden público.
Sobrecarga por uso de electrodomésticos en las instalaciones</t>
  </si>
  <si>
    <t>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t>
  </si>
  <si>
    <t>Adecuar las instalaciones a las recomendaciones y mandatos del RETIE</t>
  </si>
  <si>
    <t>CENTRO DE ADMINISTRACIÓN PALACIO DE JUSTICIA</t>
  </si>
  <si>
    <t>Campañas de concientización para evitar el uso de electrodomésticos en las instalaciones de la Rama Judicial</t>
  </si>
  <si>
    <t>Adquirir edificaciones cercanas al Palacio y adecuarlas técnicamente para el almacenamiento de acuerdo con las características de cada caso</t>
  </si>
  <si>
    <t>Dada el área a considerar, cambiar el sistema contra incendio para contar con uno automatizado</t>
  </si>
  <si>
    <t>Inundación dentro de la edificación</t>
  </si>
  <si>
    <t>Lluvias torrenciales en la temporada invernal</t>
  </si>
  <si>
    <t>Por el desnivel de las vías se forman arroyos, parte de los cuales desembocan en las edificaciones, inundando los sótanos. También, por efecto del incremento del nivel freático.</t>
  </si>
  <si>
    <t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t>
  </si>
  <si>
    <t>Diferencia entre el inventario Fisico y el Kardex (SICOF)-selectivo</t>
  </si>
  <si>
    <t>1-Mala ejecucion en la toma de inventarios 2-No registro en el el sistema 3-Entrega informal de bienes y sin registro en el sicof 4-Falta de tiempo y personal calificado 5- No cumplimiento de politicas de inventarios en la Entidad</t>
  </si>
  <si>
    <t>Mala entrega y recibo de elementos y entrega informal de bienes y sin registro en el SICOF</t>
  </si>
  <si>
    <t>El Kardex del almacen no refleja la realidad fisica del inventario</t>
  </si>
  <si>
    <t>El Sicof genera un Kardex- acceso restringido de acuerdo a la función del empleado</t>
  </si>
  <si>
    <t>DIVISIÓN ALMACEN E INVENTARIOS</t>
  </si>
  <si>
    <t>Solo una persona es responsable de la bodega</t>
  </si>
  <si>
    <t xml:space="preserve">Establecimiento de varios conteos de verificacion cuando se presenta diferencias </t>
  </si>
  <si>
    <t>Planificación de las tomas de inventarios</t>
  </si>
  <si>
    <t>Daños en los equipos instalados en los inmuebles a cargo del Nivel Central, por falta de mantenimiento</t>
  </si>
  <si>
    <t xml:space="preserve">1.No cumplimiento de los contratos suscritos para el mantenimiento de equipos.
2.Falta de oportunidad en los procesos de contratación
3.Desconocimiento de los planes de mantenimiento
 </t>
  </si>
  <si>
    <t>No cumplimiento de los planes de mantenimiento de los equipos</t>
  </si>
  <si>
    <t>Posibilidad de cortes en servicios de energía, agua, ascensores, que afecten el normal funcionamiento de las dependencias ubicadas en los inmuebles a cargo  del nivel central</t>
  </si>
  <si>
    <t>Seguimiento al cumplimientro de los contratos suscrito para el mantenimiento de los diferentes equipos</t>
  </si>
  <si>
    <t>DIVISIÓN DE MEJORAMIENTO Y MANTENIMIENTO DE LA INFRAESTRUCTURA</t>
  </si>
  <si>
    <t>Seguimiento al pago mensula de  los contratos de mantenimiento de equipos</t>
  </si>
  <si>
    <t>Solicitud de  procesos de selección con  oportunidad de acuerdo con lo establecido en el Plan anual de adquisiciones</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</si>
  <si>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</si>
  <si>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</si>
  <si>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</si>
  <si>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</si>
  <si>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</si>
  <si>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</si>
  <si>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</si>
  <si>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</si>
  <si>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</si>
  <si>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</si>
  <si>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</si>
  <si>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</si>
  <si>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</si>
  <si>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</si>
  <si>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</si>
  <si>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</si>
  <si>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</si>
  <si>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</si>
  <si>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</si>
  <si>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</si>
  <si>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</si>
  <si>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</si>
  <si>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</si>
  <si>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</si>
  <si>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</si>
  <si>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</si>
  <si>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</si>
  <si>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</si>
  <si>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</si>
  <si>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</si>
  <si>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</si>
  <si>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</si>
  <si>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</si>
  <si>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</si>
  <si>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</si>
  <si>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</si>
  <si>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En la Sección Servicios Técnicos se está realizando los trámites oportunos para la liquidación de los contratos a cargo de la sección. Igualmente se está llevando un control de los expedientes para sus respectivos cierres.</t>
  </si>
  <si>
    <t>X</t>
  </si>
  <si>
    <t xml:space="preserve">Con los trámites de liquidación de los contratos oportunamente y en los plazos establecidos en la Ley, se mitiga el riesgo probable de no realizar las liquidaciones de contratos y cierres de expedientes a tiempo. </t>
  </si>
  <si>
    <t>Supervisión de los contratos asignados a la Sección Servicios Técnicos conforme lo establece el manual de supervisión de contratos.</t>
  </si>
  <si>
    <t xml:space="preserve">Las supervisiones de los contratos asignados a la Sección Servicios Técnicos de acuerdo al manual de supervisión, permiten evitar conductas faltas de ética, probidad y transparencia. </t>
  </si>
  <si>
    <t xml:space="preserve">,- Se generó un formulario en el aplicativo FORMS para el reporte y formalización de los siniestros, al cual accederá el colaborador designado por cada Unidad y Dirección Seccional.
- Se han realizado durante el primer trimestre de la vigencia a evaluar 20 comités seccionales y 1 comité administrativo por mes, para un total de 66 comités de los 276 propuestos, teniendo como avance acumulado un 24%. Se tiene evidencias de 20 comités seccionales de los 21 programados debido a que la Seccional Bogotá y la Seccional Cundinamarca siguen operando como 1 sola. Una vez se formalice la separación se contarán por aparte. Por lo anterior, el resultado del trimestre corresponde a 95% (66 comités realizados/69 comités programados) debido además a que no se han iniciado los comités con el nivel central. 
- Se elaboró la matriz de seguimiento de los siniestros en la cual la Entidad pretende conciliar la información recibida desde las bases de datos disponibles.                                                                                                                                      
</t>
  </si>
  <si>
    <t>x</t>
  </si>
  <si>
    <t xml:space="preserve">Durante el periodo no se presentaron prescripciones.
A través del seguimiento adelantado por la Entidad se logró establecer, al respecto del cumplimiento de las líneas de tiempo, que de los 90 siniestros reportados durante el trimestre:
-	32 siniestros fueron avisados por parte de la Entidad dentro de los tres (3) días establecidos como plazo, lo cual representa un 35% de oportunidad en el aviso, como primera etapa en el proceso de reclamación. Todos corresponden al grupo de pólizas cuya línea de tiempo óptima es de 32 días.
-	28 siniestros fueron definidos al cierre del trimestre, sin embargo, sólo 11 se encontraban dentro de las líneas de tiempo establecidas, lo cual corresponde a un 39% de cumplimiento.
</t>
  </si>
  <si>
    <t xml:space="preserve">Durante el primer trimestre del 2023 se realizaron las isguientes actividades relacionadas con la recepción y entrega de correspondencia y préstasmo de documentos :
- Corrrespondencia recibda: Se recibieron para radicar 10,707 documentos dirigidos a la Dirección Ejecutiva y durante este período no se reportaron quejas por pérdida de documentos .
- Correspondencia enviada: Se reciberon para enviar 202 comunicaciones expedidas por las diferentes dependencias de la entidad para ser remitidas por correo y aunque se presentaron devoluciones de correspondencia, nunca fue con ocasión a información errónea por parte del Centro de Documentación.
- Consulta, préstamo o expedición de copias documentos archivos de gestión y central: Durente el primer trimestre del 2023 se atendieron 17 solicitudes de préstamo y copia de documentos para un total de 22 copias de resoluciones </t>
  </si>
  <si>
    <t xml:space="preserve">Durante el primer semestre del 2023 no se registró o reportó la pérdida de documentos por parte del Centro de Documentación.  Igualmente, se entregaron a las dependencias que lo requirieron copia de documentos que se encuentran en custodia tanto en el archivo de gestión del Centro de Documentación como como en el archivo central de la entidad.
Con los resultados obtenidos se evidencia que el riesgo inherente a la pérdida de información por la recepción, radicación y envío de correspondencia, así como para el suministro y copia de documentos en custodia en los archivos de la dependencia es mínimo por lo que no se requiere tomar medidas correctivas para minimizarlo.  </t>
  </si>
  <si>
    <t xml:space="preserve">Pagos oportunos durante el primer trimestre de toda la facturación que por servicios públicos le corresponde al nivel central. </t>
  </si>
  <si>
    <t xml:space="preserve">La entidad se encuentra a paz y salvo por concepto de pagos por servicios públicos, que conlleva a que el riesgo de pérdida de los beneficios por el uso de los servicios públicos domiciliarios para la Entidad no se materialice. </t>
  </si>
  <si>
    <t xml:space="preserve">1. En el primer trimestre del año se llevaron a cabo 17 sesiones de capacitación y sensibilización en relación a temas ambientales con aplicabilidad a las actividades administrativas y judiciales a nivel nacional. 
2. Se realizaron 9 mesas de trabajo con las altas, cortes, seccionales y las divisiones de la Unidad Administrativa, con la participación de los diferentes actores y personal. 
3. Se diseño instrumento para la consolidación de la información de RESPEL en las altas cortes y de ésta manera llevar un control acertado de los residuos generados por sede </t>
  </si>
  <si>
    <t xml:space="preserve">Con las actividades realiazadas en el primer trimestre del año se ha logrado un trabajo interdiciplinario con los diferentes actores de las mesas de trabajo ambientales, fortaleciendo la gestión ambiental en las diferentes sedes y reduciendo el riesgo a la materialización de eventos productos de éstos. </t>
  </si>
  <si>
    <t>1.Se Supervisaron contratos de digitalización para los documentos del  Consejo de Estado.                                                                                                                            2. Se realizan adecuaciones en el Palacio de Justicia para la la instalación de nuevos puestos de trabajo con el soporte de la división de Mejoramiento y mantenimiento además de la Mesa de Ayuda de la Deaj, se solicita el cambio  de baterías  y mantenimiento de las UPS del Consejo Superior a la Mesa de Ayuda                                                       3. Se solicita no conectar electrodomésticos ni aparatos eléctricos en los punto de corriente regulada para evitar daño en la misma se realiza a traves del contrato de aseo y cafeteria mediante capacitaciones y retroalimentación a las funcionarias.                                                        4. Se cuenta con  sedes como AKL y edificio Americano donde se estan trasladan archivos que sencuentran en el Palacio de Justicia  de la Corte Suprema y el Consejo de Estado respectivamente.                                                                        5. Se mantienen actualizados los extintores dependiendo de las necesidades de los elementos archivados en las sedes, se cuenta con sistema contra incendios ne la sede AKL, se esta  creando la necesidad de actualizar el  sistema contra incendios del Palacio de Justicia  a cargo de la división de Mejoramiento y Mantenimiento, las sedes de AKL se le se le solicta mejora al arrendador, Americano y Virrey no tiene sistemas</t>
  </si>
  <si>
    <t xml:space="preserve">Se ha presentado inconvenientes con algunos equipos por falta de  mantenimiento y cambio de baterías en las UPS se está gestionando para  adecuarlos a las necesidades de los equipos del Consejo Superior Judicatura, las campañas con la empresa de aseo y cafetería se ha realizado de forma constante evitando que se presenten problemas con elementos  electrodomésticos en el Palacio de Justicia y las sedes Anexas, el contrato de fotocopiado se ha evidenciado la baja en consumo de papel, las sedes se han adecuado por la Corte Suprema y el Consejo de Estado para el trasiego de los archivos del Palacio de Justicia hacia las mismas.
Los sistemas contraincendios no se han utilizado, pero se están revisando constantemente para que puedan ser utilizados en caso de emergencia
</t>
  </si>
  <si>
    <t xml:space="preserve">Se esta trabajando en conjunto con la Unidad Administrativa para la adquisición de un sitio que pueda ser adecuado para ubicar los archivos de los Consejos y las Altas Cortes </t>
  </si>
  <si>
    <t xml:space="preserve">Se estan en negociaciones para encontra la nueva sede </t>
  </si>
  <si>
    <t xml:space="preserve">En el primer trimestre de 2023 se realizó inventario físico de bienes muebles de la sede de la calle 64 Y 72 con carrera séptima. </t>
  </si>
  <si>
    <t>No se materializo el riego. Los controles definidos permitieron la no materialización del riego. Se realizó la identificación de los bienes por cada servidor judicial y la localización física de los mismos. En el segundo semestre de 2023 se procederá a descargar de los inventarios de los servidores judiciales de los bienes que tenían cargados de la sede de la calle72. Esto por el cambio de sitio de trabajo en las nuevas instalaciones donde funciona la DEAJ calle27 con carrera 7.</t>
  </si>
  <si>
    <t xml:space="preserve">Se solicitó la contratación de 4 contratos de mantenimiento de equipos. No obstante se tienen vigentes contratos de mantenimiento, o se realizaron mantenimiento entre diciembre del año anterior y enero de 2023. </t>
  </si>
  <si>
    <t xml:space="preserve">No se presentaron afectaciones en los equipos instalados a cargo del Nivel Central. </t>
  </si>
  <si>
    <t>División mejoramiento</t>
  </si>
  <si>
    <t>SEGUIMIENTO MATRIZ DE RIESGOS SIGCMA 2 TRIMESTRE</t>
  </si>
  <si>
    <t>ANÁLISIS DEL RESULTADO FINAL 
2 TRIMESTRE</t>
  </si>
  <si>
    <t>DESPACHO DIRECTOR UNIDAD ADMINISTRATIVA</t>
  </si>
  <si>
    <t>,- Se elaboró y socializó con equipo de Dirección de la Unidad Administrativa la caracterización del proceso de aseguramiento y el Manual del Plan de Seguros.
- Se diseñaron los cronogramas de capacitación del Manual del Plan de Seguros y el texto de las invitaciones a la jornada de capacitación.
- Se han realizado durante el segundo trimestre de la vigencia a evaluar 20 comités seccionales y 1 comité administrativo por mes, para un total acumulado de 132 comités de los 276 propuestos, teniendo como avance acumulado un 45%. Se tiene evidencias de 20 comités seccionales de los 21 programados debido a que la Seccional Bogotá y la Seccional Cundinamarca siguen operando como 1 sola. Una vez se formalice la separación se contarán por aparte. Por lo anterior, el resultado del trimestre corresponde a 95% (66 comités realizados/69 comités programados) debido además a que no se han iniciado los comités con el nivel central.                                                                                                                                                                                                                                                                - Con el apoyo del corredor de seguros se realizó la socialización del Manual de Usuario y funcionamiento del Software especializado en el tramite de los siniestros.
- Al cierre del segundo trimestre del año 2023 se presentaron 70 reclamaciones por siniestros, de los cuales, 56 ocurrieron en el mismo periodo, mientras que los demás corresponden a meses anteriores (entre diciembre 2022 y marzo 2023). La definición (pago u objeción) de los siniestros reportados durante este trimestre sumó 11 casos.
- Se atendieron las audiencias del probable incumplimiento del contrato No. 119-2022 y se recibio por parte de la Unidad de Compra Pública el acto administrativo del cierre del proceso sancionatorio. Las audiencias por presunto incumplimiento de contrato se llevaron a cabo los días 16 de mayo y 13 de junio.</t>
  </si>
  <si>
    <t xml:space="preserve">No se han presentado prescripciones de siniestros.
A través del seguimiento adelantado por la Entidad se logró establecer, al respecto del cumplimiento de las líneas de tiempo, que de los 70 siniestros reportados durante el trimestre:
-	28 siniestros fueron avisados por parte de la Entidad dentro de los tres (3) días hábiles establecidos como plazo, lo cual representa un 40% de oportunidad en el aviso, como primera etapa en el proceso de reclamación. Se evidencia una leve mejora en el comportamiento de dar aviso oportuno por parte de la Entidad.
-	11 siniestros fueron definidos al cierre del trimestre, sin embargo, 8 se encontraban dentro de las líneas de tiempo establecidas, lo cual corresponde a un 72,7% de cumplimiento. Durante este periodo se evidencia una mejora considerable en el cumplimiento de los tiempos.
-	Los siniestros definidos corresponden al grupo de pólizas cuya línea de tiempo óptima es de 32 días hábiles (TRDM y Autos).
</t>
  </si>
  <si>
    <t>Durante el segundo trimestre del 2023 se realizaron las sguientes actividades relacionadas con la recepción y entrega de correspondencia y préstasmo de documentos :
- Corrrespondencia recibda: Se recibieron para radicar 10,060 documentos dirigidos a la entidad  y no se reportaron quejas por pérdida de documentos .
- Correspondencia enviada: Se reciberon para enviar  83 comunicaciones expedidas por las diferentes dependencias de la entidad para ser remitidas por correo y aunque se presentaron devoluciones de correspondencia, nunca fue con ocasión a información errónea por parte del Centro de Documentación.
- Consulta, préstamo o expedición de copias documentos del archivo de gestión y central: Durente el segundo trimestre del 2023 se atendieron 17 solicitudes de préstamo y copia de documentos para un total de 25 copias de resoluciones, circulares y préstamo carpetas contratos</t>
  </si>
  <si>
    <t>- Recepción de facturas de Servicios públicos para trámites de pago.
- Elaboración de los memorandos para pago oportuno de los Servicios públicos domiciliarios</t>
  </si>
  <si>
    <t>Se evidenció que existe una concetración de actividades en un servidor que, por el propósito de su cargo, no debería realizar entrega de vehículos. Se dio directriz en el sentido de que el Ing. Mecánico a cargo de la autorización de requerimientos, control presupuestal, visita de talleres, control de indicadores, entre otros, no volviera a conducir, recepcionar o entregar vehículos; con esto, se espera que ocurra una reducción sustancial en el número de actas pendientes. 
Se realizó una reunión de trabajo orientada a tratar la problemática de actas desactualizadas.
Se han solicitado a los diferentes servidores la entrega de la información pendiente a su cargo.</t>
  </si>
  <si>
    <t>Se requiere una reasignación de funciones al interior del equipo de trabajo, así como el fortalecimiento de su coordinación e integración.</t>
  </si>
  <si>
    <t xml:space="preserve">1. En el segundo trimestre del año se llevaron a cabo 22 sesiones de capacitación y sensibilización en relación a temas ambientales con aplicabilidad a las actividades administrativas y judiciales a nivel nacional. 
2. Se realizaron 8 mesas de trabajo con las altas, cortes, seccionales y las divisiones de la Unidad Administrativa, con la participación de los diferentes actores y personal. 
3. Se efectuó la actualización de los formatos para la consolidación de los consumos de agua, papel, combustible y energía. Lo que permite una mejora en la captación de la información y en el cargue oportuno de la misma </t>
  </si>
  <si>
    <t>Para este trimestre se logra con el apoyo de la División de Almacén e Invenatrios consolidar la mesa de trabajo del almacén con los coordinadores administrativos de las altas cortes y sus delegados, con el fin de apuntar hacia la reducción de los insumos soliciatdos anualmente y optimizar el consumo de las exitsencias, contribuyendo de ésta manera a la reducción de la huella de carbono de la entidad.  De igual manera se consolida la mesa de trabajo ambiental con las seccionales de Bogotá y Cundinamarca en la sede de la Calle 27</t>
  </si>
  <si>
    <t xml:space="preserve">1. Se realizan revisiones al sistema eléctrico de las sedes AKL, americano por fallas presentadas en las mismas se requiere al arrendador para realizar las adecuaciones                                                 2. Se insiste con la mesa de ayuda para el mantenimiento y cambio de baterías de las UPS del Consejo Superior.                                                                                                                               3. Se continua con el instructivo hacia los funcionarios por por parte del contratista de aseo y cafetería                                                                                                                                            </t>
  </si>
  <si>
    <t>Se corrigen parcialmente las fallas que ocurrieron en los meses de diciembre del 2022 y enero del 2023, las sede tuvieron revisión de los sistemas eléctricos y enviaron las certificaciones de las plantas eléctricas de las sedes, se insistió en la sede AKL para no utilizar electrodomésticos y elementos eléctricos que sobre carguen la red, por último, se logró el abrir   los casos para el mantenimiento y cambio de baterías de las UPS del Palacio de Justicia</t>
  </si>
  <si>
    <t>La DIrección Ejecutiva de Administración Judicial se adquiere la sede Delcop</t>
  </si>
  <si>
    <t>Se instala servicio de vigilancia en le mes de mayo del 2023</t>
  </si>
  <si>
    <t>En el segundo trimestre de 2023 se realizó inventario físico de bienes muebles a la sede de la Rama Judicial ubicado en la calle 64 con carrera 9. Igualmente se realizo inventario de productos de tóner para impresora.</t>
  </si>
  <si>
    <t xml:space="preserve">No se materializo el riego. Los controles definidos permitieron la no materialización del riego. El inventario de la calle 64 de bienes muebles tiene identificado el responsable de cada bien.  Se identificaron bienes muebles que estaban en estado de uso, pero no están siendo utilizados. Se procedió a cambiar su estado catalogándolos como estado reintegrados.
El resultado del inventario de tóner arrojo coincidencia física vs Kardex.
</t>
  </si>
  <si>
    <t xml:space="preserve">Se cuenta con los contratos suscritos para adelantar los mantenimientos preventivos y correctivos. </t>
  </si>
  <si>
    <t xml:space="preserve">No se ha materializados el riesgo. </t>
  </si>
  <si>
    <t>ANÁLISIS DEL RESULTADO FINAL 
3 TRIMESTRE</t>
  </si>
  <si>
    <t>A través de los servidores Diana Montañez Granados y Josefina Olaya, se realiza el seguimiento y apoyo a la liquidación de los contratos a cargo de la Unidad Administrativa, quienes con la matriz de contratos a liquidar registran, controlan e impulsan las actividades que deben adelantar los superiores para finiquitar la gestión contractual. Se aplican los lineamientos e instrucciones que la Unidad de Compras Públicas remite para fortalecer las competencias en materia de gestión contractual, tales como las guías relacionadas en el Memorando DEAJCPM23-612 del 14 de agosto de 2023 y las piezas comunicativas socializadas vía correo electrónico (28/06/2023, 16/08/2023 y 22/09/2023).</t>
  </si>
  <si>
    <t>Durante el tercer trimestre de 2023 se liquidaron seis (6) contratos para un acumulado de veintiséis (26) [Seis (6) durante el primer trimestre y catorce (14) en el segundo]. Se encuentran en términos para su liquidación treinta (30) contratos, de los cuales el riesgo de pérdida de competencia es durante el año 2024 (9) y en el 2025 (21). El riesgo residual permanece controlado ya que el impulso, seguimiento y control de las actividades preparatorias para el inicio del trámite de liquidación, junto con la apropiación de los lineamientos e instrucciones en materia de gestión contractual, facilitan su mitigación, reduciendo la probabilidad de ocurrencia.</t>
  </si>
  <si>
    <t>Se aplican los lineamientos e instrucciones que la Unidad de Compras Públicas remite para fortalecer las competencias en materia de gestión contractual, tales como las guías relacionadas en el Memorando DEAJCPM23-612 del 14 de agosto de 2023 y las piezas comunicativas socializadas vía correo electrónico (28/06/2023, 16/08/2023 y 22/09/2023). Para los cuarenta y seis (46) contratos vigentes se realiza un muestreo aleatorio simple al diez por ciento (10%) de ellos, verificando que se encuentren debidamente realizados y publicados los informes de supervisión pertinentes. (Contratos: 077 de 2022, 242 de 2022, 247 de 2022, 249 de 2022 y 251 de 2022).</t>
  </si>
  <si>
    <t>Durante el tercer trimestre de 2023 se realizó, bajo un muestreo aleatorio simple, la revisión de cinco (05) contratos, con el fin de comprobar que se realicen y publiquen los informes de supervisión, que facilitan la mitigación del riesgo de incurrir en falta a las conductas éticas, de probidad y/o de transparencia en los servidores judiciales que tiene a su cargo la vigilancia de las obligaciones pactadas en los contratos. El riesgo residual permanece controlado debido al seguimiento y control de las actividades de supervisión que, junto con la aplicación de los lineamientos e instrucciones en materia de gestión contractual suministrados por la entidad, reducen la probabilidad de su ocurrencia.</t>
  </si>
  <si>
    <t>1- Realización de 29 capacitaciones a la diferentes Direcciones Seccionales sobre el Manual de Seguros de la Entidad y las estrategias para la mitigación de los riesgos (La Unidad de Auditoría canceló la capacitación programada) 
2- Al cierre del trimestre se presentaron 88 reclamaciones por siniestros, de los cuales, 72 ocurrieron en el mismo periodo, mientras que los demás corresponden a meses anteriores. La definición (pago, desistimiento u objeción) y cierre de los siniestros reportados durante este trimestre sumó 64 casos.
3-  Se realizaron durante el tercer trimestre de la vigencia a evaluar 20 comités seccionales y 1 comité administrativo por mes, para un total acumulado del trimestre de 65 toda vez que la Dirección Seccional de Villavicencio canceló el comité del mes de julio, por lo tanto tenemos un total acumulado a la fecha de 194 comités de los 276 propuestos, teniendo como avance acumulado un 70%. Se tiene evidencias de 20 comités seccionales de los 21 programados debido a que la Seccional Bogotá y la Seccional Cundinamarca siguen operando como 1 sola. Una vez se formalice la separación se contarán por aparte. Por lo anterior, el resultado del trimestre corresponde a 94% (65 comités realizados/69 comités programados) debido además a que no se han iniciado los comités con el nivel central.
4- Mensualmente se realizó la actualización de los valores asegurados y la compañia de seguros emitió los correspondientes certificados de modificación (inclusión y exclusión)</t>
  </si>
  <si>
    <t xml:space="preserve">No se presentaron prescripciones de siniestros.
De las 29 capacitaciones realizadas 10 se realizaron presenciales y 19 virtuales.
A las Jornadas de capacitación asistieron 159 participantes y la calificación en general estuvo entre excelente y bueno. Los siniestros reportados por la entidad fueron avisados en totalidad por el corredor de seguros. 
Los comités de segumiento del Plan de Seguros planeados durante el trimestre se realizaron a excepción de uno en el mes de julio, correspondiente a la DESAJ Villavicencio, por cancelación de la actividad.
-	34 siniestros fueron avisados, por parte de la Entidad, dentro de los tres (3) días hábiles establecidos como plazo, lo cual representa un 39% de oportunidad en el aviso, como primera etapa en el proceso de reclamación. Con respecto a los dos trimestres anteriores se evidencia que la tendencia en el porcentaje de oportunidad se mantiene por debajo del 40%.
-	64 siniestros fueron gestionados y cerrados durante el trimestre, sin embargo, 32 se encontraban dentro de las líneas de tiempo establecidas, lo cual corresponde a un 50% de cumplimiento.  Con respecto al trimestre inmediatamente anterior se evidencia que el porcentaje de oportunidad ha disminuido en 22 puntos porcentuales.
Nota: La totalidad de los siniestros cerrados corresponden al grupo de pólizas cuya línea de tiempo óptima es de 32 días hábiles (TRDM y Autos).
</t>
  </si>
  <si>
    <t>Durante el tercer trimestre del 2023 se realizaron las sguientes actividades relacionadas con la recepción, entrega y envío de correspondencia tanto externa como interna.  Igualmente, se realizó el traslado de archivos y el préstasmo y suministro de copias de documentos de las dependencias de la entidad que se tienen en custodia  :
- Corrrespondencia externa recibda: Se recibieron en total para radicar 11.243 documentos dirigidos a la entidad, de los cuales 1494  corresponden a los documentos recibidos entre el período del 12 al 20 de septiembre de 2023; tiempo en el cual se presentó una situación de contingencia a nivel informático que impidió que se pudiera radicar la correspondencia recibida directamente en el aplicativo Sigobius, por lo que fue necesario tomar algunas medidas que permitieran llevar un control de la correspondencia recibida y tramitada.
- Correspondencia enviada: Se reciberon para remitir 113 comunicaciones expedidas por las diferentes dependencias de la entidad para ser remitidas por correo SIPOSTy aunque se presentaron devoluciones de correspondencia, nunca fue con ocasión a información errónea por parte del Centro de Documentación.
- Consulta, préstamo o expedición de copias documentos de archivos de gestión y central: Durente el tercer  trimestre del 2023 se atendieron 836 solicitudes de expedición de copias digitales las cuales fueron atendidas casi en su totalidad, salvo durante el período de finales de agosto y septiembre donde fue necesario trasladar algunos archivos a otra sede.</t>
  </si>
  <si>
    <t>Durante este período se tandieron todas las solicitudes de consulta y copiass de documentos que se encuentran en custodia, salvo en dos ocasiones donde no fue posible por cuanto los documentos requeridos no reposan en nuestros archivos.  Igualmente, no se presentaron quejas durante este período por la no radicación o envío de correspondencia remitida o enviada enla Dirección Ejecutiva.
Durante este trimestre se presentó una situación atípica que ocasionó que no se pudiera hacer uso del aplicativo instalado para la recepción de correspondencia por lo que fuera necesario realizar un plan de contingencia que nos permitiera tramitar la correspondencia y llevar un control manual sobre la mismas. Una vez superada la falla en los sistemas de información se procedió a ingresar la información en el aplicativo SIGOBIus.</t>
  </si>
  <si>
    <t>Se remitieron las comunicaciones de obligación de pago de los servicios públicos, al supervisor del contrato, responsable de obras e intervenciones físicas en sedes judiciales; así como las facturas al responsable de tramitar los pagos. Se cuenta con servidores judiciales asignados para realizar el seguimiento periódico y oportuno a los pagos realizados.</t>
  </si>
  <si>
    <t>Con los controles implementados se mitiga el riesgo de suspensión de los servicios públicos domiciliarios y/o de telefonía móvil celular, evitándose afectar la prestación del servicio de justicia. Por ello el riesgo inherente y el residual se encuentra controlado, conteniéndose su probabilidad de ocurrencia.</t>
  </si>
  <si>
    <t xml:space="preserve">De acuerdo con lo descrito en las actividades para mitigar el riesgo residual (Columna P de la hoja "Mapa Final"), indique las actividades realizadas en el periodo
(Borre o sobrescriba en esta celda)
</t>
  </si>
  <si>
    <t xml:space="preserve">Del resumen de actividades registradas para mitigar el riesgo residual (Columna O de esta hoja), realice un análisis descriptivo, argumentativo, prescriptivo, inferencial o el que usted considere le permita tomar de decisiones.
(Borre o sobrescriba en esta celda)
</t>
  </si>
  <si>
    <t xml:space="preserve">1. En el tercer trimestre del año se llevaron a cabo 6 sesiones de capacitación y sensibilización en relación a temas ambientales con aplicabilidad a las actividades administrativas y judiciales a nivel nacional. 
2. Se realizaron 5 mesas de trabajo con las altas, cortes, seccionales y las divisiones de la Unidad Administrativa, con la participación de los diferentes actores y personal. 
</t>
  </si>
  <si>
    <t>Se logra la renovación del certificado del SGA para las sedes del nivel central y se resalta la gestión y resultados obtenidos en los diferentes espacios y mesas de trabajo realizadas</t>
  </si>
  <si>
    <t xml:space="preserve">1.Se realiza mantenimiento de UPS y se realiza el cambio de baterías del   primer piso que conecta los equipos los equipos de la ETB junto con los de la oficina de Seguridad, junto con las del décimo piso del Consejo Superior de la Judicatura, además la división de mejoramiento y mantenimiento de la Infraestructura.                                                                                                 2. Se realiza de nuevo la capacitación mediante la supervisora de la sede AKL se capacita en temas de manejo de electrodomésticos para limpieza que se utilizan en la sede.                       3. Se realiza solicita archivo rodante para la Corte Suprema en la sede edificio AKL, queda pendiente el requerimiento por parte del arrendador                                                                      4.Se realiza la petición del sistema contraincendios a la sede AKL. </t>
  </si>
  <si>
    <t>1.Las UPS se actualizaron para verficar posteriormente el adecuado funcionamiento de las mismas.                                                                2.Se presento solo un inciende en las sedes por el inadecuado manejo en el manejo de las conexiones eléctricas en las sedes.                                                             3.Se esta elaborando por parte de las Cortes y los  Consejos la organización para el traslado delos archivos de la sedes al Delcop                                                                                      4.No se ha recibidio respuesta efectiva de parte de los arrendadores respecto de los sistemas contraincendios</t>
  </si>
  <si>
    <t>1,Se entrega la sede Casur por ser una sede con alto riesgo de inundación y deterioro de los archivos por su alto grado de humedad en los pisos altos                                                              2.Se realizan solicitudes a los arrendadores Comercializadora Kaisser y 62 S.A.S  en referencia a filtraciones de agua lluvias y tuberias para realizar los mantenimiento y correciones respectivas.                                                                                                                      3.La Deaj a  tráves de Gestión Documental inicia el levantamiento de las tablas de valoración documental para dar el manejo respectivo a los documentos  las Altas Cortes y los Consejos.</t>
  </si>
  <si>
    <t>1. Se trasladaron los archivos a sectores en las sede con menor riesgo de inundación.                                                                                                           2.Se realiza impermeabilización a la terraza del piso 3° de la sede edifcio Americano para disminuir el riesgo de inundación por ende el daño de los archvos que se encuentran en esta zona.                                                                                            3.Se hace limpieza y desinfección de los archivos de la Comisión en la sede edificio Americano</t>
  </si>
  <si>
    <t>Se viene realizando inventarios de contenido en las sedes de nivel central e inventarios aleatorios en el Almacén General. Se deja evidencia de los respectivos inventarios y se está exigiendo el informe de cada inventario selectivo para autorizar los ajustes que se presenten.</t>
  </si>
  <si>
    <t xml:space="preserve">
No se materializo el riego. Los controles definidos permitieron la no materialización del riego. 
</t>
  </si>
  <si>
    <t xml:space="preserve">Durante este periodo se desarrollaron las actividades de mantenimiento de todos los contratos vigentes. Estos contratos fueron suscritos durante timestres anteriores, con lo cual se tiene cubierta toda la vigencia 2023. </t>
  </si>
  <si>
    <t xml:space="preserve">Se cuenta con contratos de mantenimiento para equipos  de bombero, aires acondicionados, plantas electricas, equipos de seguridad. Estos vienen desarrollandose de acuerdo con lo estipulado en los planes de mantenimiento, con lo cual el riesgo no se ha materializado. </t>
  </si>
  <si>
    <t>ANÁLISIS DEL RESULTADO FINAL 
4 TRIMESTRE</t>
  </si>
  <si>
    <t>Durante el cuarto trimestre de 2023 se liquidaron once (11) contratos, de los cuales dos (02) terminaron su ejecución en el año 2021, cuatro en el 2022 y cinco en el 2023. Siete de ellos corresponden a contratos de prestación de servicios y los demás por compraventa, consultoría, interventoría y mantenimiento.</t>
  </si>
  <si>
    <t>Para la totalidad de la vigencia 2023 se liquidaron cuarenta y un (41) contratos durante el periodo. Cuatro terminaron en el año 2020, ocho en el 2021, veinticuatro en el 2022 y cinco en el 2023. Veintiuno de ellos corresponde a contratos de prestación de servicios, nueve de arrendamiento, cuatro de compraventa, dos de interventoría, dos de reparaciones locativas, dos de consultoría y uno de mantenimiento de equipos. En ningún caso se perdió la competencia para su liquidación, quedando treinta y siete (37) en términos su proceso de proceso de liquidación.</t>
  </si>
  <si>
    <t xml:space="preserve">Durante el cuarto trimestre de 2023 se iniciaron veintisiete (27) nuevos contratos: Doce de ellos (12) fueron para garantizar la prestación de servicios generales, logísticos y mantenimiento vehicular, cinco (05) suministro de bienes, tres (03) arrendamientos, tres (03) mantenimiento de infraestructura con igual número de interventorías y uno (01) de comodato, los cuales quedaron a cargo de la Unidad Administrativa y sus dependencias adscritas. </t>
  </si>
  <si>
    <t>En la totalidad de la vigencia 2023, se celebraron cincuenta y seis (56) contratos nuevos para garantizar la prestación de servicios generales y logísticos, suministro de bienes, arrendamientos, mantenimiento en el parque automotor, equipamiento e instalaciones, gestión documental y demás servicios a cargo de la Unidad Administrativa y sus dependencias adscritas; acumulándose ciento doce (12) contratos para seguimiento y control de la gestión contractual. En la vigencia finalizaron sesenta y dos (62) contratos suscritos tanto en el 2023 como en años anteriores, quedando al final del año cincuenta (50) activos, dos (2) de ellos suspendidos.</t>
  </si>
  <si>
    <t>1- Se realizarón dos jornadas de capacitación para la Unidad de Auditoria, toda vez que la jornada planeada incialmente fue cancelada por solicitud de la Directora de la Unidad de Auditoria 
2- Cumplimiento líneas de tiempo de los siniestros: De los 253 Siniestros cerrados en el año 2023, 117 siniestros (46%) cumplieron la línea de tiempo establecida, mientras que los 136 restantes (54%) excedieron el tiempo.
3- Al cierre del trimestre se presentaron 76 siniestros de los cuales 56 ocurrieron en el mismo periodo, mientras que los demás corresponden a periodos anteriores. 
4- Se realizaron realizado 60 comités seccionales, 1 comite con las Altas Cortes y 6 comités administrativos, para un total de 67 comités de los 69 propuestos teniendo como avance acumulado un 96%
5-En el cuarto trimestre se actualizaron los valores asegurados de los meses de septiembre a noviembre y se emitieron los siguientes certificados por ramo: TRDM 12, RCSP 6, Vida 6 , Autos 9 y SOAT 676 para un total de 709 certificados en el trimestre.</t>
  </si>
  <si>
    <t xml:space="preserve">De acuerdo con los resultados obtenidos podemos concluir que el proceso de socialización del Plan de Seguros se realizó en todas las Unidades del Consejo Superior, Unidadades de la Dirección Ejecutiva y las Direcciones Seccionales.
En cuanto al indice de siniestralidad del 2023 se disminuyo en 11,2% con relación a la vigencia anterior, sin embargo el cumplimiento de los tiempos establecidos para el aviso, formalizción y pago se cumplió en un 46%, por lo tanto la Entidad debe mejorar el control de sus riesgos y atender de manera rigurosa los tiempos establecidos para el tramite de los siniestros a fin de minimizar los daños y perjuicios que pueda sufrir la Entidad.
Los bienes adquiridos por la Entidad y reportados a la Unidad Administrativa fueron debidamente asegurados en los terminos establecidos en el contrato 228-2022,
</t>
  </si>
  <si>
    <t>Se ejecutó el 100% de lo estableció dentro del Plan de Acción de la vigencia 2023, con la elaboración del inventario de las resoluciones expedidas por la entidad durante las vigencias 1995 a 1999, de las cuales el 26,12% corresponden a actos administrativos expedidos en el año 1995; el 19,22% durante el año 1996; el 17,62% en el año 1997; 18,88% durante el año 1998 y el 18,16% en el año 1999; para un total de 24.943 resoluciones identificadas, individualizadas y ubicadas en el archivo central de la Dirección Ejecutiva de Administración Judicial.</t>
  </si>
  <si>
    <t xml:space="preserve">
Con corte a 31 de diciembre de 2023, se obtiene un avance aproximado del 75%, en organizar, foliar, marcar las carpetas y cajas de las resoluciones expedidas por la Dirección Ejecutiva durante las vigencias 2016 y 2017, así como la digitalización y elaboración del inventario en excel de las mismas y su transferencia al archivo central el cual es descrito a continuación.
• Organización, foliación, digitalización, inventario e identificación de carpetas y cajas de archivo de las 8.946 resoluciones expedidas por la entidad en 2016 y transferidas al archivo central en 142 carpetas y 16 cajas identificadas cada una.
• Organización y foliación de 10.392 resoluciones. Igualmente, se ha elaborado el inventario de 5.430 de las resoluciones expedidas entre el 2 de enero y el 17 de agosto de 2017, que equivalen a 56 carpetas, así como la digitalización de parte de ellas.
No se pudo terminar con el inventario del 2017, porque se presentaron novedades de personal en la dependencia (incapacidades, traslados y renuncias), así como el traslado de sede de los archivos, fallas en los equipos de cómputo y escáner; con lo que se afectó la continuidad de esta labor de forma permanente.
En este sentido, se proyecta lograr el 100% de ejecución, durante el primer trimestre de la vigencia 2024.</t>
  </si>
  <si>
    <t>Se remitieron memorandos para surtir el trámite de pago de los servicios públicos, a la Unidad de Presupuesto, junto con ls respectivas facturas de servicios públicos a pagar. Se cuenta con servidores judiciales asignados para realizar el seguimiento periódico y oportuno a los pagos realizados.</t>
  </si>
  <si>
    <t xml:space="preserve">1. Se consolidó la información con cada una de las altas cortes en relación de los vehículos a su cargo, con el fin de unificar y actualizar los datos registrados en el repositorio de Hojas de Vida de lo vehículos. 
2. Mediante oficio DEAJADM23-1602 del 26 de octubre de 2023 se solicitó la actualización de la información del parque automotor a cargo de cada una de las seccionales, para lo cual se dispuso un link en la plataforma digital SharePoint. quedando actualizado el 86,4 % de información a corte 31 de diciembre de 2023.
</t>
  </si>
  <si>
    <t>Con las actividades realizadas se mitiga el riesgo de tener desactualizado la información del parque automotor a nivel nacional.</t>
  </si>
  <si>
    <t>1. En el cuarto trimestre del año se llevaron a cabo 12 sesiones de sensibilización y capacitación en relación principalamente al manejo de residuos sólidos y a las obligaciones ambientales en la contratación estatal. 
2. Se llevaron a cabo 6 mesas de trabajo ambiental en la sede de la Bolsa, Palacio de Justicia y con seccionales</t>
  </si>
  <si>
    <t xml:space="preserve">Como resultado de las actividades realizadas en este corte se logra la consoildación de las necesidades de formación manifestadas por las partes interesadas para la vigencia 2024, asimismo se definen lineamientos frente a las acciones a desarrollar enfocadas hacia una cultura sostenible </t>
  </si>
  <si>
    <t xml:space="preserve">1.Se abre caso REQ-64438, por UPS la cual se cambiaron baterías pero no respondió ante bajo de luz, se solicita abrir caso para cambio de conexiones de los sistemas de seguridad del Palacio de Justicia, se están haciendo cambio las losas del baldaquino para evitar inundaciones en las bodegas de archivo junto con las oficinas , Mejoramiento y mantenimiento realiza revisión, de las plantas, se realiza contrato 162 de 2023 para evitar incidentes como el del roedor que ocasiono un apagón general en el Palacio, en las sede Americano se finalizan los arreglos en la terraza del piso 3 por parte del arrendador para evitar filtraciones de agua, se adecuó bodega para el almacenamiento de los insumos con las condiciones requeridas , zona para los residuos aprovechables.                                                            2.Se realiza retroalimentación por conexión de electródomesticos en la sede AKL, con el arrendador.                                                                      3.Se realiza el trasciego del archivo de la Corte Costitucional a la sede Virrey Solis, donde no se cuenta con mejores condiciones para el archivo y se aseguran archivos en la EScuela Judicial                                                                     4. Se esta en estudio la adquisición de un nuevo sistema contra incendios </t>
  </si>
  <si>
    <t>1. Las UPS se dejan en funcionamiento y se realiza cambio de fusibles por parte del ENEL, no se ha filtrado agua en los archivos del Palacio de Justicia , Americano y complejo Kaisser, se programa desratización en las sedes, se ha mejorado las zona de almacenamiento y aprovechamiento de residuos en el Palacio de Justicia.
2.Se realizan capacitación del manejo de grecas y neveras son los unicos electródomesticos dentro las sedes.
3. Se tiene acumulación archivo en las sedes a la espera de realizar el traslado para la sede alamcén DELCO, se este en el proceso de elaboración de tablas de valoración.
4. Se realiza el mantenimiento por la empresa CISEI contrato 095 de 2023 al sistema contraincendios vigente en el Palacio de Justicia, las sedes complejo Kaisser y el Americano cuentan con sistema contra incendios y tanques de agua.</t>
  </si>
  <si>
    <t xml:space="preserve">Se entrega Casur al arrendador, Mejoramiento y Mantenimiento esta adecuando la sede DELCOP para el Almacenamiento de archivo </t>
  </si>
  <si>
    <t>Se estan analizando las necesidades de las Cortes y de los Consejos para realizar estudios del mercado inmibiliario para cubrir con los requerimientos</t>
  </si>
  <si>
    <t>Se realizó el inventario de contenidos a tres (03) de las sedes en donde funciona el nivel central así: Mil ciento noventa y ocho (1.198) elementos en la sede Calle 72 No. 7-96; ciento sesenta y tres (163) bienes de la sede Calle 64 con Carrera 9 y mil ciento cinco (1.105) de la sede Caja de Sueldos de Retiro de la Policía Nacional - Casur. Se contabilizaron en total dos mil cuatrocientos sesenta y seis (2.466) elementos contenidos en las tres (03) sedes atendidas durante la vigencia, lo cual facilita la validación de las de cifras registradas.</t>
  </si>
  <si>
    <t xml:space="preserve">Para mejorar la administración y control de bienes muebles, en especial el proceso de baja, se sometió a consideración del Consejo Superior de la Judicatura la derogatoria de los Acuerdos 200 de 1996, 1639 de 2002 y 2921 de 2005; así como, las demás disposiciones que en materia de administración y control de activos bienes muebles hayan sido expedidas por la Corporación, teniendo en cuenta que presentaban un agotamiento y obsolescencia de más de veintisiete años. Mediante Acuerdo PCSJA23-12108 del 9 de noviembre de 2023, la Corporación atiende la recomendación y procede a derogarlos y a dictar otras disposiciones sobre la materia, entre otras la actualización de la información documentada para la administración y control de los activos bienes muebles. La Directora Ejecutiva de Administración Judicial el Manual de administración y control de activos muebles de la Rama Judicial, el cual adoptó con Resolución No. 8075 del 09 de noviembre de 2023 y el Comité Nacional de SIGCMA del 29 de noviembre de 2023, aprueba la actualización del Procedimiento de Administración y Control de Activos Bienes Muebles - P-AGA-01 y sus anexos, a su versión 2. Mediante Resolución 8296 del 28 de noviembre de 2023 la Directora Ejecutiva de Administración Judicial crea y reglamenta el Comité de Bajas de la Dirección Ejecutiva de la Administración Judicial, y da lineamientos a las Direcciones Seccionales sobre la materia. </t>
  </si>
  <si>
    <t>Durante este periodo se desarrollaron las actividades de mantenimiento de todos los contratos vigentes. Estos contratos fueron suscritos durante trimestres anteriores, con lo cual se tiene cubierta toda la vigencia 2023.</t>
  </si>
  <si>
    <t>Se cuenta con contratos de mantenimiento para equipos de bombero, aires acondicionados, plantas electricas, equipos de seguridad. Estos vienen desarrollandose de acuerdo con lo estipulado en los planes de mantenimiento, con lo cual el riesgo no se ha materializado.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</si>
</sst>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84">
    <font>
      <sz val="11"/>
      <color theme="1"/>
      <name val="Calibri"/>
      <family val="2"/>
      <scheme val="minor"/>
    </font>
    <font>
      <sz val="14"/>
      <color theme="1"/>
      <name val="Arial Narrow"/>
      <family val="2"/>
    </font>
    <font>
      <b/>
      <sz val="11"/>
      <color theme="1"/>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sz val="10"/>
      <color theme="1"/>
      <name val="Arial"/>
      <family val="2"/>
    </font>
    <font>
      <sz val="10"/>
      <color rgb="FF00000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26"/>
      <color theme="1"/>
      <name val="Arial"/>
      <family val="2"/>
    </font>
    <font>
      <b/>
      <sz val="16"/>
      <color theme="1"/>
      <name val="Calibri"/>
      <family val="2"/>
      <scheme val="minor"/>
    </font>
    <font>
      <b/>
      <sz val="20"/>
      <color rgb="FF000000"/>
      <name val="Calibri"/>
      <family val="2"/>
    </font>
    <font>
      <b/>
      <sz val="16"/>
      <color rgb="FF000000"/>
      <name val="Calibri"/>
      <family val="2"/>
    </font>
    <font>
      <sz val="9"/>
      <color theme="1"/>
      <name val="Arial Narrow"/>
      <family val="2"/>
    </font>
    <font>
      <sz val="10"/>
      <color theme="4"/>
      <name val="Arial"/>
      <family val="2"/>
    </font>
    <font>
      <sz val="14"/>
      <color theme="1"/>
      <name val="Arial"/>
      <family val="2"/>
    </font>
    <font>
      <b/>
      <sz val="10"/>
      <color theme="2"/>
      <name val="Arial"/>
      <family val="2"/>
    </font>
    <font>
      <sz val="10"/>
      <color rgb="FF00B050"/>
      <name val="Arial"/>
      <family val="2"/>
    </font>
    <font>
      <sz val="10"/>
      <color rgb="FFFF0000"/>
      <name val="Arial"/>
      <family val="2"/>
    </font>
    <font>
      <sz val="10"/>
      <color theme="0" tint="-4.9989318521683403E-2"/>
      <name val="Arial"/>
      <family val="2"/>
    </font>
    <font>
      <i/>
      <sz val="10"/>
      <color theme="1"/>
      <name val="Arial"/>
      <family val="2"/>
    </font>
    <font>
      <sz val="10"/>
      <color theme="1"/>
      <name val="Times New Roman"/>
      <family val="1"/>
    </font>
    <font>
      <sz val="10"/>
      <color rgb="FFC00000"/>
      <name val="Arial"/>
      <family val="2"/>
    </font>
    <font>
      <sz val="10"/>
      <name val="Times New Roman"/>
      <family val="1"/>
    </font>
    <font>
      <sz val="10"/>
      <color theme="1" tint="4.9989318521683403E-2"/>
      <name val="Arial"/>
      <family val="2"/>
    </font>
    <font>
      <b/>
      <sz val="16"/>
      <color theme="1"/>
      <name val="Arial"/>
      <family val="2"/>
    </font>
    <font>
      <b/>
      <sz val="22"/>
      <color theme="0"/>
      <name val="Arial"/>
      <family val="2"/>
    </font>
    <font>
      <b/>
      <sz val="14"/>
      <color theme="0"/>
      <name val="Arial"/>
      <family val="2"/>
    </font>
    <font>
      <b/>
      <sz val="11"/>
      <color theme="0"/>
      <name val="Arial"/>
      <family val="2"/>
    </font>
    <font>
      <sz val="10"/>
      <color rgb="FF000000"/>
      <name val="Arial"/>
    </font>
    <font>
      <sz val="10"/>
      <color theme="1"/>
      <name val="Arial"/>
    </font>
    <font>
      <sz val="11"/>
      <color theme="1"/>
      <name val="Calibri"/>
      <family val="2"/>
      <charset val="1"/>
    </font>
    <font>
      <sz val="10"/>
      <color rgb="FF000000"/>
      <name val="Arial"/>
      <charset val="1"/>
    </font>
  </fonts>
  <fills count="34">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EAEAEA"/>
        <bgColor indexed="64"/>
      </patternFill>
    </fill>
    <fill>
      <patternFill patternType="solid">
        <fgColor theme="7" tint="0.79998168889431442"/>
        <bgColor indexed="64"/>
      </patternFill>
    </fill>
    <fill>
      <patternFill patternType="solid">
        <fgColor rgb="FFFFFFFF"/>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9"/>
        <bgColor indexed="64"/>
      </patternFill>
    </fill>
  </fills>
  <borders count="104">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style="thick">
        <color theme="0"/>
      </top>
      <bottom style="thick">
        <color theme="0"/>
      </bottom>
      <diagonal/>
    </border>
    <border>
      <left/>
      <right style="thin">
        <color indexed="64"/>
      </right>
      <top style="dashed">
        <color theme="9" tint="-0.24994659260841701"/>
      </top>
      <bottom/>
      <diagonal/>
    </border>
    <border>
      <left/>
      <right/>
      <top style="thin">
        <color indexed="64"/>
      </top>
      <bottom style="dashed">
        <color theme="9" tint="-0.24994659260841701"/>
      </bottom>
      <diagonal/>
    </border>
    <border>
      <left/>
      <right style="dashed">
        <color theme="9" tint="-0.24994659260841701"/>
      </right>
      <top style="thin">
        <color indexed="64"/>
      </top>
      <bottom style="dashed">
        <color theme="9" tint="-0.24994659260841701"/>
      </bottom>
      <diagonal/>
    </border>
    <border>
      <left style="thin">
        <color theme="0"/>
      </left>
      <right style="thin">
        <color theme="0"/>
      </right>
      <top style="thin">
        <color theme="0"/>
      </top>
      <bottom style="thin">
        <color theme="0"/>
      </bottom>
      <diagonal/>
    </border>
    <border>
      <left style="medium">
        <color indexed="64"/>
      </left>
      <right/>
      <top style="thick">
        <color theme="0"/>
      </top>
      <bottom/>
      <diagonal/>
    </border>
    <border>
      <left/>
      <right/>
      <top style="thick">
        <color theme="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
    <xf numFmtId="0" fontId="0" fillId="0" borderId="0"/>
    <xf numFmtId="0" fontId="6" fillId="0" borderId="0"/>
    <xf numFmtId="0" fontId="12" fillId="0" borderId="0"/>
  </cellStyleXfs>
  <cellXfs count="570">
    <xf numFmtId="0" fontId="0" fillId="0" borderId="0" xfId="0"/>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8" fillId="3" borderId="15" xfId="1" quotePrefix="1" applyFont="1" applyFill="1" applyBorder="1" applyAlignment="1">
      <alignment horizontal="left" vertical="top" wrapText="1"/>
    </xf>
    <xf numFmtId="0" fontId="9" fillId="3" borderId="0" xfId="1" quotePrefix="1" applyFont="1" applyFill="1" applyAlignment="1">
      <alignment horizontal="left" vertical="top" wrapText="1"/>
    </xf>
    <xf numFmtId="0" fontId="9" fillId="3" borderId="16" xfId="1" quotePrefix="1" applyFont="1" applyFill="1" applyBorder="1" applyAlignment="1">
      <alignment horizontal="left" vertical="top" wrapText="1"/>
    </xf>
    <xf numFmtId="0" fontId="7" fillId="3" borderId="15" xfId="1" applyFont="1" applyFill="1" applyBorder="1"/>
    <xf numFmtId="0" fontId="7" fillId="3" borderId="0" xfId="1" applyFont="1" applyFill="1"/>
    <xf numFmtId="0" fontId="11" fillId="3" borderId="0" xfId="1" applyFont="1" applyFill="1" applyAlignment="1">
      <alignment horizontal="left" vertical="center" wrapText="1"/>
    </xf>
    <xf numFmtId="0" fontId="7" fillId="3" borderId="0" xfId="1" applyFont="1" applyFill="1" applyAlignment="1">
      <alignment horizontal="left" vertical="center" wrapText="1"/>
    </xf>
    <xf numFmtId="0" fontId="7" fillId="3" borderId="0" xfId="1" quotePrefix="1" applyFont="1" applyFill="1" applyAlignment="1">
      <alignment horizontal="left" vertical="center" wrapText="1"/>
    </xf>
    <xf numFmtId="0" fontId="7" fillId="3" borderId="16" xfId="1" applyFont="1" applyFill="1" applyBorder="1"/>
    <xf numFmtId="0" fontId="13" fillId="3" borderId="0" xfId="0" applyFont="1" applyFill="1" applyAlignment="1">
      <alignment horizontal="left" vertical="center" wrapText="1"/>
    </xf>
    <xf numFmtId="0" fontId="14" fillId="3" borderId="0" xfId="0" applyFont="1" applyFill="1" applyAlignment="1">
      <alignment horizontal="left" vertical="top" wrapText="1"/>
    </xf>
    <xf numFmtId="0" fontId="20" fillId="3" borderId="0" xfId="0" applyFont="1" applyFill="1" applyAlignment="1">
      <alignment horizontal="center" vertical="center"/>
    </xf>
    <xf numFmtId="0" fontId="22" fillId="3" borderId="44" xfId="0" applyFont="1" applyFill="1" applyBorder="1" applyAlignment="1">
      <alignment vertical="top" wrapText="1"/>
    </xf>
    <xf numFmtId="0" fontId="22" fillId="3" borderId="45" xfId="0" applyFont="1" applyFill="1" applyBorder="1" applyAlignment="1">
      <alignment vertical="top" wrapText="1"/>
    </xf>
    <xf numFmtId="0" fontId="24" fillId="0" borderId="0" xfId="0" applyFont="1" applyAlignment="1">
      <alignment horizontal="center" vertical="center" wrapText="1"/>
    </xf>
    <xf numFmtId="0" fontId="25" fillId="3" borderId="0" xfId="0" applyFont="1" applyFill="1"/>
    <xf numFmtId="0" fontId="2" fillId="3" borderId="0" xfId="0" applyFont="1" applyFill="1" applyAlignment="1">
      <alignment horizontal="left" vertical="center"/>
    </xf>
    <xf numFmtId="0" fontId="26" fillId="3" borderId="0" xfId="0" applyFont="1" applyFill="1" applyAlignment="1">
      <alignment horizontal="center" vertical="center" wrapText="1"/>
    </xf>
    <xf numFmtId="0" fontId="19" fillId="3" borderId="0" xfId="0" applyFont="1" applyFill="1"/>
    <xf numFmtId="0" fontId="23" fillId="3" borderId="0" xfId="0" applyFont="1" applyFill="1" applyAlignment="1">
      <alignment horizontal="justify" vertical="center" wrapText="1" readingOrder="1"/>
    </xf>
    <xf numFmtId="0" fontId="2" fillId="3" borderId="0" xfId="0" applyFont="1" applyFill="1" applyAlignment="1">
      <alignment vertical="center"/>
    </xf>
    <xf numFmtId="0" fontId="19" fillId="0" borderId="0" xfId="0" applyFont="1"/>
    <xf numFmtId="0" fontId="23" fillId="0" borderId="0" xfId="0" applyFont="1" applyAlignment="1">
      <alignment horizontal="justify" vertical="center" wrapText="1" readingOrder="1"/>
    </xf>
    <xf numFmtId="0" fontId="27" fillId="0" borderId="0" xfId="0" applyFont="1" applyAlignment="1">
      <alignment vertical="center"/>
    </xf>
    <xf numFmtId="0" fontId="28" fillId="0" borderId="0" xfId="0" applyFont="1"/>
    <xf numFmtId="0" fontId="17" fillId="0" borderId="0" xfId="0" applyFont="1"/>
    <xf numFmtId="0" fontId="25" fillId="0" borderId="0" xfId="0" applyFont="1"/>
    <xf numFmtId="0" fontId="30" fillId="3" borderId="0" xfId="0" applyFont="1" applyFill="1"/>
    <xf numFmtId="0" fontId="31" fillId="3" borderId="0" xfId="0" applyFont="1" applyFill="1"/>
    <xf numFmtId="0" fontId="32" fillId="13" borderId="52" xfId="0" applyFont="1" applyFill="1" applyBorder="1" applyAlignment="1">
      <alignment horizontal="center" vertical="center" wrapText="1" readingOrder="1"/>
    </xf>
    <xf numFmtId="0" fontId="32" fillId="13" borderId="53" xfId="0" applyFont="1" applyFill="1" applyBorder="1" applyAlignment="1">
      <alignment horizontal="center" vertical="center" wrapText="1" readingOrder="1"/>
    </xf>
    <xf numFmtId="0" fontId="32" fillId="3" borderId="55" xfId="0" applyFont="1" applyFill="1" applyBorder="1" applyAlignment="1">
      <alignment horizontal="center" vertical="center" wrapText="1" readingOrder="1"/>
    </xf>
    <xf numFmtId="0" fontId="33" fillId="3" borderId="55" xfId="0" applyFont="1" applyFill="1" applyBorder="1" applyAlignment="1">
      <alignment horizontal="justify" vertical="center" wrapText="1" readingOrder="1"/>
    </xf>
    <xf numFmtId="9" fontId="32" fillId="3" borderId="56" xfId="0" applyNumberFormat="1" applyFont="1" applyFill="1" applyBorder="1" applyAlignment="1">
      <alignment horizontal="center" vertical="center" wrapText="1" readingOrder="1"/>
    </xf>
    <xf numFmtId="0" fontId="32" fillId="3" borderId="8" xfId="0" applyFont="1" applyFill="1" applyBorder="1" applyAlignment="1">
      <alignment horizontal="center" vertical="center" wrapText="1" readingOrder="1"/>
    </xf>
    <xf numFmtId="0" fontId="33" fillId="3" borderId="8" xfId="0" applyFont="1" applyFill="1" applyBorder="1" applyAlignment="1">
      <alignment horizontal="justify" vertical="center" wrapText="1" readingOrder="1"/>
    </xf>
    <xf numFmtId="9" fontId="32" fillId="3" borderId="58" xfId="0" applyNumberFormat="1" applyFont="1" applyFill="1" applyBorder="1" applyAlignment="1">
      <alignment horizontal="center" vertical="center" wrapText="1" readingOrder="1"/>
    </xf>
    <xf numFmtId="0" fontId="33" fillId="3" borderId="58" xfId="0" applyFont="1" applyFill="1" applyBorder="1" applyAlignment="1">
      <alignment horizontal="center" vertical="center" wrapText="1" readingOrder="1"/>
    </xf>
    <xf numFmtId="0" fontId="32" fillId="3" borderId="60" xfId="0" applyFont="1" applyFill="1" applyBorder="1" applyAlignment="1">
      <alignment horizontal="center" vertical="center" wrapText="1" readingOrder="1"/>
    </xf>
    <xf numFmtId="0" fontId="33" fillId="3" borderId="60" xfId="0" applyFont="1" applyFill="1" applyBorder="1" applyAlignment="1">
      <alignment horizontal="justify" vertical="center" wrapText="1" readingOrder="1"/>
    </xf>
    <xf numFmtId="0" fontId="33" fillId="3" borderId="61" xfId="0" applyFont="1" applyFill="1" applyBorder="1" applyAlignment="1">
      <alignment horizontal="center" vertical="center" wrapText="1" readingOrder="1"/>
    </xf>
    <xf numFmtId="0" fontId="37" fillId="3" borderId="0" xfId="0" applyFont="1" applyFill="1"/>
    <xf numFmtId="0" fontId="39" fillId="15" borderId="62" xfId="0" applyFont="1" applyFill="1" applyBorder="1" applyAlignment="1" applyProtection="1">
      <alignment horizontal="center" vertical="center" wrapText="1" readingOrder="1"/>
      <protection hidden="1"/>
    </xf>
    <xf numFmtId="0" fontId="39" fillId="15" borderId="63" xfId="0" applyFont="1" applyFill="1" applyBorder="1" applyAlignment="1" applyProtection="1">
      <alignment horizontal="center" vertical="center" wrapText="1" readingOrder="1"/>
      <protection hidden="1"/>
    </xf>
    <xf numFmtId="0" fontId="39" fillId="15" borderId="64" xfId="0" applyFont="1" applyFill="1" applyBorder="1" applyAlignment="1" applyProtection="1">
      <alignment horizontal="center" vertical="center" wrapText="1" readingOrder="1"/>
      <protection hidden="1"/>
    </xf>
    <xf numFmtId="0" fontId="39" fillId="16" borderId="62" xfId="0" applyFont="1" applyFill="1" applyBorder="1" applyAlignment="1" applyProtection="1">
      <alignment horizontal="center" wrapText="1" readingOrder="1"/>
      <protection hidden="1"/>
    </xf>
    <xf numFmtId="0" fontId="39" fillId="16" borderId="63" xfId="0" applyFont="1" applyFill="1" applyBorder="1" applyAlignment="1" applyProtection="1">
      <alignment horizontal="center" wrapText="1" readingOrder="1"/>
      <protection hidden="1"/>
    </xf>
    <xf numFmtId="0" fontId="39" fillId="15" borderId="15" xfId="0" applyFont="1" applyFill="1" applyBorder="1" applyAlignment="1" applyProtection="1">
      <alignment horizontal="center" vertical="center" wrapText="1" readingOrder="1"/>
      <protection hidden="1"/>
    </xf>
    <xf numFmtId="0" fontId="39" fillId="15" borderId="0" xfId="0" applyFont="1" applyFill="1" applyAlignment="1" applyProtection="1">
      <alignment horizontal="center" vertical="center" wrapText="1" readingOrder="1"/>
      <protection hidden="1"/>
    </xf>
    <xf numFmtId="0" fontId="39" fillId="15" borderId="16" xfId="0" applyFont="1" applyFill="1" applyBorder="1" applyAlignment="1" applyProtection="1">
      <alignment horizontal="center" vertical="center" wrapText="1" readingOrder="1"/>
      <protection hidden="1"/>
    </xf>
    <xf numFmtId="0" fontId="39" fillId="16" borderId="15" xfId="0" applyFont="1" applyFill="1" applyBorder="1" applyAlignment="1" applyProtection="1">
      <alignment horizontal="center" wrapText="1" readingOrder="1"/>
      <protection hidden="1"/>
    </xf>
    <xf numFmtId="0" fontId="39" fillId="16" borderId="0" xfId="0" applyFont="1" applyFill="1" applyAlignment="1" applyProtection="1">
      <alignment horizontal="center" wrapText="1" readingOrder="1"/>
      <protection hidden="1"/>
    </xf>
    <xf numFmtId="0" fontId="39" fillId="15" borderId="38" xfId="0" applyFont="1" applyFill="1" applyBorder="1" applyAlignment="1" applyProtection="1">
      <alignment horizontal="center" vertical="center" wrapText="1" readingOrder="1"/>
      <protection hidden="1"/>
    </xf>
    <xf numFmtId="0" fontId="39" fillId="15" borderId="39" xfId="0" applyFont="1" applyFill="1" applyBorder="1" applyAlignment="1" applyProtection="1">
      <alignment horizontal="center" vertical="center" wrapText="1" readingOrder="1"/>
      <protection hidden="1"/>
    </xf>
    <xf numFmtId="0" fontId="39" fillId="15" borderId="40" xfId="0" applyFont="1" applyFill="1" applyBorder="1" applyAlignment="1" applyProtection="1">
      <alignment horizontal="center" vertical="center" wrapText="1" readingOrder="1"/>
      <protection hidden="1"/>
    </xf>
    <xf numFmtId="0" fontId="39" fillId="16" borderId="38" xfId="0" applyFont="1" applyFill="1" applyBorder="1" applyAlignment="1" applyProtection="1">
      <alignment horizontal="center" wrapText="1" readingOrder="1"/>
      <protection hidden="1"/>
    </xf>
    <xf numFmtId="0" fontId="39" fillId="16" borderId="39" xfId="0" applyFont="1" applyFill="1" applyBorder="1" applyAlignment="1" applyProtection="1">
      <alignment horizontal="center" wrapText="1" readingOrder="1"/>
      <protection hidden="1"/>
    </xf>
    <xf numFmtId="0" fontId="39" fillId="17" borderId="63" xfId="0" applyFont="1" applyFill="1" applyBorder="1" applyAlignment="1" applyProtection="1">
      <alignment horizontal="center" wrapText="1" readingOrder="1"/>
      <protection hidden="1"/>
    </xf>
    <xf numFmtId="0" fontId="39" fillId="17" borderId="64" xfId="0" applyFont="1" applyFill="1" applyBorder="1" applyAlignment="1" applyProtection="1">
      <alignment horizontal="center" wrapText="1" readingOrder="1"/>
      <protection hidden="1"/>
    </xf>
    <xf numFmtId="0" fontId="39" fillId="17" borderId="15" xfId="0" applyFont="1" applyFill="1" applyBorder="1" applyAlignment="1" applyProtection="1">
      <alignment horizontal="center" wrapText="1" readingOrder="1"/>
      <protection hidden="1"/>
    </xf>
    <xf numFmtId="0" fontId="39" fillId="17" borderId="0" xfId="0" applyFont="1" applyFill="1" applyAlignment="1" applyProtection="1">
      <alignment horizontal="center" wrapText="1" readingOrder="1"/>
      <protection hidden="1"/>
    </xf>
    <xf numFmtId="0" fontId="39" fillId="17" borderId="16" xfId="0" applyFont="1" applyFill="1" applyBorder="1" applyAlignment="1" applyProtection="1">
      <alignment horizontal="center" wrapText="1" readingOrder="1"/>
      <protection hidden="1"/>
    </xf>
    <xf numFmtId="0" fontId="39" fillId="17" borderId="38" xfId="0" applyFont="1" applyFill="1" applyBorder="1" applyAlignment="1" applyProtection="1">
      <alignment horizontal="center" wrapText="1" readingOrder="1"/>
      <protection hidden="1"/>
    </xf>
    <xf numFmtId="0" fontId="39" fillId="17" borderId="39" xfId="0" applyFont="1" applyFill="1" applyBorder="1" applyAlignment="1" applyProtection="1">
      <alignment horizontal="center" wrapText="1" readingOrder="1"/>
      <protection hidden="1"/>
    </xf>
    <xf numFmtId="0" fontId="39" fillId="17" borderId="40" xfId="0" applyFont="1" applyFill="1" applyBorder="1" applyAlignment="1" applyProtection="1">
      <alignment horizontal="center" wrapText="1" readingOrder="1"/>
      <protection hidden="1"/>
    </xf>
    <xf numFmtId="0" fontId="39" fillId="8" borderId="62" xfId="0" applyFont="1" applyFill="1" applyBorder="1" applyAlignment="1" applyProtection="1">
      <alignment horizontal="center" wrapText="1" readingOrder="1"/>
      <protection hidden="1"/>
    </xf>
    <xf numFmtId="0" fontId="39" fillId="8" borderId="63" xfId="0" applyFont="1" applyFill="1" applyBorder="1" applyAlignment="1" applyProtection="1">
      <alignment horizontal="center" wrapText="1" readingOrder="1"/>
      <protection hidden="1"/>
    </xf>
    <xf numFmtId="0" fontId="39" fillId="8" borderId="64" xfId="0" applyFont="1" applyFill="1" applyBorder="1" applyAlignment="1" applyProtection="1">
      <alignment horizontal="center" wrapText="1" readingOrder="1"/>
      <protection hidden="1"/>
    </xf>
    <xf numFmtId="0" fontId="39" fillId="8" borderId="15" xfId="0" applyFont="1" applyFill="1" applyBorder="1" applyAlignment="1" applyProtection="1">
      <alignment horizontal="center" wrapText="1" readingOrder="1"/>
      <protection hidden="1"/>
    </xf>
    <xf numFmtId="0" fontId="39" fillId="8" borderId="0" xfId="0" applyFont="1" applyFill="1" applyAlignment="1" applyProtection="1">
      <alignment horizontal="center" wrapText="1" readingOrder="1"/>
      <protection hidden="1"/>
    </xf>
    <xf numFmtId="0" fontId="39" fillId="8" borderId="16" xfId="0" applyFont="1" applyFill="1" applyBorder="1" applyAlignment="1" applyProtection="1">
      <alignment horizontal="center" wrapText="1" readingOrder="1"/>
      <protection hidden="1"/>
    </xf>
    <xf numFmtId="0" fontId="39" fillId="8" borderId="38" xfId="0" applyFont="1" applyFill="1" applyBorder="1" applyAlignment="1" applyProtection="1">
      <alignment horizontal="center" wrapText="1" readingOrder="1"/>
      <protection hidden="1"/>
    </xf>
    <xf numFmtId="0" fontId="39" fillId="8" borderId="39" xfId="0" applyFont="1" applyFill="1" applyBorder="1" applyAlignment="1" applyProtection="1">
      <alignment horizontal="center" wrapText="1" readingOrder="1"/>
      <protection hidden="1"/>
    </xf>
    <xf numFmtId="0" fontId="39" fillId="8" borderId="40"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4" fillId="18" borderId="42" xfId="0" applyFont="1" applyFill="1" applyBorder="1" applyAlignment="1">
      <alignment horizontal="center" vertical="center" wrapText="1"/>
    </xf>
    <xf numFmtId="0" fontId="4" fillId="18" borderId="42" xfId="0" applyFont="1" applyFill="1" applyBorder="1" applyAlignment="1">
      <alignment horizontal="center" vertical="center"/>
    </xf>
    <xf numFmtId="0" fontId="45" fillId="4" borderId="0" xfId="0" applyFont="1" applyFill="1" applyAlignment="1" applyProtection="1">
      <alignment horizontal="left" vertical="center" wrapText="1"/>
      <protection locked="0"/>
    </xf>
    <xf numFmtId="0" fontId="44" fillId="19" borderId="0" xfId="0" applyFont="1" applyFill="1" applyAlignment="1" applyProtection="1">
      <alignment vertical="center" wrapText="1"/>
      <protection locked="0"/>
    </xf>
    <xf numFmtId="0" fontId="45" fillId="4" borderId="0" xfId="0" applyFont="1" applyFill="1" applyAlignment="1" applyProtection="1">
      <alignment vertical="center" wrapText="1"/>
      <protection locked="0"/>
    </xf>
    <xf numFmtId="0" fontId="46" fillId="0" borderId="0" xfId="0" applyFont="1" applyAlignment="1" applyProtection="1">
      <alignment horizontal="center" vertical="center"/>
      <protection locked="0"/>
    </xf>
    <xf numFmtId="0" fontId="44" fillId="0" borderId="0" xfId="0" applyFont="1" applyAlignment="1" applyProtection="1">
      <alignment horizontal="left" vertical="center"/>
      <protection locked="0"/>
    </xf>
    <xf numFmtId="0" fontId="45" fillId="0" borderId="0" xfId="0" applyFont="1" applyAlignment="1" applyProtection="1">
      <alignment horizontal="center" vertical="center"/>
      <protection locked="0"/>
    </xf>
    <xf numFmtId="0" fontId="48" fillId="0" borderId="0" xfId="0" applyFont="1"/>
    <xf numFmtId="0" fontId="50" fillId="0" borderId="0" xfId="0" applyFont="1"/>
    <xf numFmtId="0" fontId="43" fillId="3" borderId="0" xfId="0" applyFont="1" applyFill="1"/>
    <xf numFmtId="0" fontId="53" fillId="7" borderId="0" xfId="0" applyFont="1" applyFill="1" applyAlignment="1">
      <alignment horizontal="center" vertical="center" wrapText="1" readingOrder="1"/>
    </xf>
    <xf numFmtId="0" fontId="54" fillId="8" borderId="46" xfId="0" applyFont="1" applyFill="1" applyBorder="1" applyAlignment="1">
      <alignment horizontal="center" vertical="center" wrapText="1" readingOrder="1"/>
    </xf>
    <xf numFmtId="0" fontId="54" fillId="0" borderId="46" xfId="0" applyFont="1" applyBorder="1" applyAlignment="1">
      <alignment horizontal="center" vertical="center" wrapText="1" readingOrder="1"/>
    </xf>
    <xf numFmtId="0" fontId="54" fillId="0" borderId="46" xfId="0" applyFont="1" applyBorder="1" applyAlignment="1">
      <alignment horizontal="justify" vertical="center" wrapText="1" readingOrder="1"/>
    </xf>
    <xf numFmtId="0" fontId="54" fillId="9" borderId="47" xfId="0" applyFont="1" applyFill="1" applyBorder="1" applyAlignment="1">
      <alignment horizontal="center" vertical="center" wrapText="1" readingOrder="1"/>
    </xf>
    <xf numFmtId="0" fontId="54" fillId="0" borderId="47" xfId="0" applyFont="1" applyBorder="1" applyAlignment="1">
      <alignment horizontal="center" vertical="center" wrapText="1" readingOrder="1"/>
    </xf>
    <xf numFmtId="0" fontId="54" fillId="0" borderId="47" xfId="0" applyFont="1" applyBorder="1" applyAlignment="1">
      <alignment horizontal="justify" vertical="center" wrapText="1" readingOrder="1"/>
    </xf>
    <xf numFmtId="0" fontId="54" fillId="10" borderId="47" xfId="0" applyFont="1" applyFill="1" applyBorder="1" applyAlignment="1">
      <alignment horizontal="center" vertical="center" wrapText="1" readingOrder="1"/>
    </xf>
    <xf numFmtId="0" fontId="54" fillId="11" borderId="47" xfId="0" applyFont="1" applyFill="1" applyBorder="1" applyAlignment="1">
      <alignment horizontal="center" vertical="center" wrapText="1" readingOrder="1"/>
    </xf>
    <xf numFmtId="0" fontId="55" fillId="12" borderId="47" xfId="0" applyFont="1" applyFill="1" applyBorder="1" applyAlignment="1">
      <alignment horizontal="center" vertical="center" wrapText="1" readingOrder="1"/>
    </xf>
    <xf numFmtId="0" fontId="57" fillId="7" borderId="0" xfId="0" applyFont="1" applyFill="1" applyAlignment="1">
      <alignment horizontal="center" vertical="center" wrapText="1" readingOrder="1"/>
    </xf>
    <xf numFmtId="0" fontId="58" fillId="8" borderId="46" xfId="0" applyFont="1" applyFill="1" applyBorder="1" applyAlignment="1">
      <alignment horizontal="center" vertical="center" wrapText="1" readingOrder="1"/>
    </xf>
    <xf numFmtId="0" fontId="58" fillId="0" borderId="46" xfId="0" applyFont="1" applyBorder="1" applyAlignment="1">
      <alignment horizontal="justify" vertical="center" wrapText="1" readingOrder="1"/>
    </xf>
    <xf numFmtId="9" fontId="58" fillId="0" borderId="46" xfId="0" applyNumberFormat="1" applyFont="1" applyBorder="1" applyAlignment="1">
      <alignment horizontal="center" vertical="center" wrapText="1" readingOrder="1"/>
    </xf>
    <xf numFmtId="0" fontId="58" fillId="9" borderId="47" xfId="0" applyFont="1" applyFill="1" applyBorder="1" applyAlignment="1">
      <alignment horizontal="center" vertical="center" wrapText="1" readingOrder="1"/>
    </xf>
    <xf numFmtId="0" fontId="58" fillId="0" borderId="47" xfId="0" applyFont="1" applyBorder="1" applyAlignment="1">
      <alignment horizontal="justify" vertical="center" wrapText="1" readingOrder="1"/>
    </xf>
    <xf numFmtId="9" fontId="58" fillId="0" borderId="47" xfId="0" applyNumberFormat="1" applyFont="1" applyBorder="1" applyAlignment="1">
      <alignment horizontal="center" vertical="center" wrapText="1" readingOrder="1"/>
    </xf>
    <xf numFmtId="0" fontId="58" fillId="10" borderId="47" xfId="0" applyFont="1" applyFill="1" applyBorder="1" applyAlignment="1">
      <alignment horizontal="center" vertical="center" wrapText="1" readingOrder="1"/>
    </xf>
    <xf numFmtId="0" fontId="58" fillId="11" borderId="47" xfId="0" applyFont="1" applyFill="1" applyBorder="1" applyAlignment="1">
      <alignment horizontal="center" vertical="center" wrapText="1" readingOrder="1"/>
    </xf>
    <xf numFmtId="0" fontId="59" fillId="12" borderId="47"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9" fontId="0" fillId="3" borderId="0" xfId="0" applyNumberFormat="1" applyFill="1"/>
    <xf numFmtId="9" fontId="54" fillId="0" borderId="47" xfId="0" applyNumberFormat="1" applyFont="1" applyBorder="1" applyAlignment="1">
      <alignment horizontal="justify" vertical="center" wrapText="1" readingOrder="1"/>
    </xf>
    <xf numFmtId="0" fontId="0" fillId="0" borderId="8" xfId="0" applyBorder="1" applyAlignment="1">
      <alignment horizontal="left" vertical="center" wrapText="1"/>
    </xf>
    <xf numFmtId="0" fontId="30" fillId="3" borderId="8" xfId="0" applyFont="1" applyFill="1" applyBorder="1"/>
    <xf numFmtId="9" fontId="30" fillId="3" borderId="0" xfId="0" applyNumberFormat="1" applyFont="1" applyFill="1"/>
    <xf numFmtId="9" fontId="30" fillId="3" borderId="8" xfId="0" applyNumberFormat="1" applyFont="1" applyFill="1" applyBorder="1"/>
    <xf numFmtId="0" fontId="60" fillId="0" borderId="8" xfId="0" applyFont="1" applyBorder="1" applyAlignment="1">
      <alignment horizontal="left" vertical="center" wrapText="1"/>
    </xf>
    <xf numFmtId="0" fontId="60" fillId="0" borderId="0" xfId="0" applyFont="1" applyAlignment="1">
      <alignment horizontal="left" vertical="center" wrapText="1"/>
    </xf>
    <xf numFmtId="0" fontId="0" fillId="0" borderId="0" xfId="0" applyAlignment="1">
      <alignment vertical="center" wrapText="1"/>
    </xf>
    <xf numFmtId="0" fontId="32" fillId="5" borderId="55" xfId="0" applyFont="1" applyFill="1" applyBorder="1" applyAlignment="1">
      <alignment horizontal="center" vertical="center" wrapText="1" readingOrder="1"/>
    </xf>
    <xf numFmtId="0" fontId="32" fillId="5" borderId="8" xfId="0" applyFont="1" applyFill="1" applyBorder="1" applyAlignment="1">
      <alignment horizontal="center" vertical="center" wrapText="1" readingOrder="1"/>
    </xf>
    <xf numFmtId="0" fontId="4" fillId="18" borderId="48" xfId="0" applyFont="1" applyFill="1" applyBorder="1" applyAlignment="1">
      <alignment horizontal="center" vertical="center"/>
    </xf>
    <xf numFmtId="0" fontId="49" fillId="0" borderId="8" xfId="0" applyFont="1" applyBorder="1" applyAlignment="1">
      <alignment horizontal="left" vertical="center" wrapText="1" readingOrder="1"/>
    </xf>
    <xf numFmtId="0" fontId="22" fillId="3" borderId="43" xfId="0" applyFont="1" applyFill="1" applyBorder="1" applyAlignment="1">
      <alignment vertical="top" wrapText="1"/>
    </xf>
    <xf numFmtId="0" fontId="39" fillId="25" borderId="62" xfId="0" applyFont="1" applyFill="1" applyBorder="1" applyAlignment="1" applyProtection="1">
      <alignment horizontal="center" wrapText="1" readingOrder="1"/>
      <protection hidden="1"/>
    </xf>
    <xf numFmtId="0" fontId="39" fillId="25" borderId="63" xfId="0" applyFont="1" applyFill="1" applyBorder="1" applyAlignment="1" applyProtection="1">
      <alignment horizontal="center" wrapText="1" readingOrder="1"/>
      <protection hidden="1"/>
    </xf>
    <xf numFmtId="0" fontId="39" fillId="25" borderId="64" xfId="0" applyFont="1" applyFill="1" applyBorder="1" applyAlignment="1" applyProtection="1">
      <alignment horizontal="center" wrapText="1" readingOrder="1"/>
      <protection hidden="1"/>
    </xf>
    <xf numFmtId="0" fontId="39" fillId="25" borderId="15" xfId="0" applyFont="1" applyFill="1" applyBorder="1" applyAlignment="1" applyProtection="1">
      <alignment horizontal="center" wrapText="1" readingOrder="1"/>
      <protection hidden="1"/>
    </xf>
    <xf numFmtId="0" fontId="39" fillId="25" borderId="0" xfId="0" applyFont="1" applyFill="1" applyAlignment="1" applyProtection="1">
      <alignment horizontal="center" wrapText="1" readingOrder="1"/>
      <protection hidden="1"/>
    </xf>
    <xf numFmtId="0" fontId="39" fillId="25" borderId="16" xfId="0" applyFont="1" applyFill="1" applyBorder="1" applyAlignment="1" applyProtection="1">
      <alignment horizontal="center" wrapText="1" readingOrder="1"/>
      <protection hidden="1"/>
    </xf>
    <xf numFmtId="0" fontId="39" fillId="25" borderId="38" xfId="0" applyFont="1" applyFill="1" applyBorder="1" applyAlignment="1" applyProtection="1">
      <alignment horizontal="center" wrapText="1" readingOrder="1"/>
      <protection hidden="1"/>
    </xf>
    <xf numFmtId="0" fontId="39" fillId="25" borderId="39" xfId="0" applyFont="1" applyFill="1" applyBorder="1" applyAlignment="1" applyProtection="1">
      <alignment horizontal="center" wrapText="1" readingOrder="1"/>
      <protection hidden="1"/>
    </xf>
    <xf numFmtId="0" fontId="39" fillId="25" borderId="40" xfId="0" applyFont="1" applyFill="1" applyBorder="1" applyAlignment="1" applyProtection="1">
      <alignment horizontal="center" wrapText="1" readingOrder="1"/>
      <protection hidden="1"/>
    </xf>
    <xf numFmtId="0" fontId="40" fillId="25" borderId="63" xfId="0" applyFont="1" applyFill="1" applyBorder="1" applyAlignment="1" applyProtection="1">
      <alignment horizontal="center" wrapText="1" readingOrder="1"/>
      <protection hidden="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readingOrder="1"/>
    </xf>
    <xf numFmtId="0" fontId="48" fillId="27" borderId="8" xfId="0" applyFont="1" applyFill="1" applyBorder="1" applyAlignment="1">
      <alignment horizontal="center" vertical="center" wrapText="1"/>
    </xf>
    <xf numFmtId="0" fontId="48" fillId="0" borderId="8" xfId="0" applyFont="1" applyBorder="1" applyAlignment="1">
      <alignment horizontal="center" vertical="center" wrapText="1"/>
    </xf>
    <xf numFmtId="0" fontId="48" fillId="0" borderId="8" xfId="0" applyFont="1" applyBorder="1" applyAlignment="1">
      <alignment vertical="center" wrapText="1"/>
    </xf>
    <xf numFmtId="0" fontId="48" fillId="0" borderId="8" xfId="0" applyFont="1" applyBorder="1" applyAlignment="1">
      <alignment wrapText="1"/>
    </xf>
    <xf numFmtId="9" fontId="48" fillId="0" borderId="77" xfId="0" applyNumberFormat="1" applyFont="1" applyBorder="1" applyAlignment="1">
      <alignment horizontal="center" vertical="center" wrapText="1"/>
    </xf>
    <xf numFmtId="0" fontId="48" fillId="0" borderId="77" xfId="0" applyFont="1" applyBorder="1" applyAlignment="1">
      <alignment horizontal="left" vertical="center" wrapText="1"/>
    </xf>
    <xf numFmtId="0" fontId="48" fillId="3" borderId="0" xfId="0" applyFont="1" applyFill="1"/>
    <xf numFmtId="0" fontId="43" fillId="3" borderId="0" xfId="0" applyFont="1" applyFill="1" applyAlignment="1">
      <alignment horizontal="left" vertical="center" wrapText="1"/>
    </xf>
    <xf numFmtId="0" fontId="43" fillId="3" borderId="13" xfId="0" applyFont="1" applyFill="1" applyBorder="1" applyAlignment="1">
      <alignment wrapText="1"/>
    </xf>
    <xf numFmtId="14" fontId="43" fillId="3" borderId="13" xfId="0" applyNumberFormat="1" applyFont="1" applyFill="1" applyBorder="1" applyAlignment="1">
      <alignment wrapText="1"/>
    </xf>
    <xf numFmtId="0" fontId="43" fillId="3" borderId="84" xfId="0" applyFont="1" applyFill="1" applyBorder="1" applyAlignment="1">
      <alignment wrapText="1"/>
    </xf>
    <xf numFmtId="0" fontId="43" fillId="3" borderId="0" xfId="0" applyFont="1" applyFill="1" applyAlignment="1">
      <alignment wrapText="1"/>
    </xf>
    <xf numFmtId="14" fontId="43" fillId="3" borderId="0" xfId="0" applyNumberFormat="1" applyFont="1" applyFill="1" applyAlignment="1">
      <alignment wrapText="1"/>
    </xf>
    <xf numFmtId="0" fontId="43" fillId="3" borderId="83" xfId="0" applyFont="1" applyFill="1" applyBorder="1" applyAlignment="1">
      <alignment wrapText="1"/>
    </xf>
    <xf numFmtId="0" fontId="43" fillId="0" borderId="0" xfId="0" applyFont="1" applyAlignment="1">
      <alignment wrapText="1"/>
    </xf>
    <xf numFmtId="14" fontId="43" fillId="0" borderId="0" xfId="0" applyNumberFormat="1" applyFont="1" applyAlignment="1">
      <alignment wrapText="1"/>
    </xf>
    <xf numFmtId="0" fontId="45" fillId="4" borderId="85" xfId="0" applyFont="1" applyFill="1" applyBorder="1" applyAlignment="1">
      <alignment horizontal="center" vertical="center"/>
    </xf>
    <xf numFmtId="0" fontId="48" fillId="0" borderId="0" xfId="0" applyFont="1" applyAlignment="1" applyProtection="1">
      <alignment vertical="center"/>
      <protection locked="0"/>
    </xf>
    <xf numFmtId="0" fontId="45" fillId="4" borderId="85" xfId="0" applyFont="1" applyFill="1" applyBorder="1" applyAlignment="1" applyProtection="1">
      <alignment horizontal="center" vertical="center"/>
      <protection locked="0"/>
    </xf>
    <xf numFmtId="0" fontId="45" fillId="4" borderId="85" xfId="0" applyFont="1" applyFill="1" applyBorder="1" applyAlignment="1">
      <alignment horizontal="center" vertical="center" wrapText="1"/>
    </xf>
    <xf numFmtId="0" fontId="45" fillId="23" borderId="85" xfId="0" applyFont="1" applyFill="1" applyBorder="1" applyAlignment="1" applyProtection="1">
      <alignment horizontal="center" vertical="center" textRotation="90"/>
      <protection locked="0"/>
    </xf>
    <xf numFmtId="0" fontId="67" fillId="4" borderId="85" xfId="0" applyFont="1" applyFill="1" applyBorder="1" applyAlignment="1">
      <alignment horizontal="center" vertical="center" wrapText="1"/>
    </xf>
    <xf numFmtId="14" fontId="67" fillId="4" borderId="85" xfId="0" applyNumberFormat="1" applyFont="1" applyFill="1" applyBorder="1" applyAlignment="1">
      <alignment horizontal="center" vertical="center" wrapText="1"/>
    </xf>
    <xf numFmtId="0" fontId="44" fillId="0" borderId="0" xfId="0" applyFont="1" applyAlignment="1" applyProtection="1">
      <alignment horizontal="center" vertical="center"/>
      <protection locked="0"/>
    </xf>
    <xf numFmtId="0" fontId="50" fillId="3" borderId="0" xfId="0" applyFont="1" applyFill="1"/>
    <xf numFmtId="0" fontId="48" fillId="3" borderId="0" xfId="0" applyFont="1" applyFill="1" applyAlignment="1">
      <alignment horizontal="center" vertical="center"/>
    </xf>
    <xf numFmtId="0" fontId="68" fillId="0" borderId="0" xfId="0" applyFont="1"/>
    <xf numFmtId="0" fontId="48" fillId="0" borderId="0" xfId="0" applyFont="1" applyAlignment="1">
      <alignment wrapText="1"/>
    </xf>
    <xf numFmtId="0" fontId="48" fillId="0" borderId="0" xfId="0" applyFont="1" applyAlignment="1">
      <alignment horizontal="center" wrapText="1"/>
    </xf>
    <xf numFmtId="0" fontId="48" fillId="0" borderId="0" xfId="0" applyFont="1" applyProtection="1">
      <protection locked="0"/>
    </xf>
    <xf numFmtId="0" fontId="48" fillId="0" borderId="0" xfId="0" applyFont="1" applyAlignment="1" applyProtection="1">
      <alignment vertical="top"/>
      <protection locked="0"/>
    </xf>
    <xf numFmtId="0" fontId="48" fillId="3" borderId="0" xfId="0" applyFont="1" applyFill="1" applyAlignment="1">
      <alignment vertical="center"/>
    </xf>
    <xf numFmtId="0" fontId="48" fillId="0" borderId="0" xfId="0" applyFont="1" applyAlignment="1">
      <alignment vertical="center"/>
    </xf>
    <xf numFmtId="14" fontId="48" fillId="3" borderId="0" xfId="0" applyNumberFormat="1" applyFont="1" applyFill="1"/>
    <xf numFmtId="0" fontId="48" fillId="3"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0" fontId="44" fillId="3" borderId="0" xfId="0" applyFont="1" applyFill="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8" fillId="3" borderId="0" xfId="0" applyFont="1" applyFill="1" applyAlignment="1">
      <alignment vertical="center" wrapText="1"/>
    </xf>
    <xf numFmtId="0" fontId="48" fillId="0" borderId="0" xfId="0" applyFont="1" applyAlignment="1">
      <alignment vertical="center" wrapText="1"/>
    </xf>
    <xf numFmtId="0" fontId="49" fillId="0" borderId="77" xfId="0" applyFont="1" applyBorder="1" applyAlignment="1">
      <alignment horizontal="left" vertical="center" wrapText="1" readingOrder="1"/>
    </xf>
    <xf numFmtId="0" fontId="48" fillId="0" borderId="8" xfId="0" applyFont="1" applyBorder="1" applyAlignment="1">
      <alignment horizontal="left" vertical="center" wrapText="1"/>
    </xf>
    <xf numFmtId="0" fontId="6" fillId="0" borderId="77" xfId="0" applyFont="1" applyBorder="1" applyAlignment="1">
      <alignment horizontal="left" vertical="center" wrapText="1"/>
    </xf>
    <xf numFmtId="0" fontId="48" fillId="0" borderId="0" xfId="0" applyFont="1" applyAlignment="1">
      <alignment horizontal="center" vertical="center"/>
    </xf>
    <xf numFmtId="0" fontId="48" fillId="0" borderId="0" xfId="0" applyFont="1" applyAlignment="1">
      <alignment horizontal="left" vertical="center"/>
    </xf>
    <xf numFmtId="0" fontId="49" fillId="0" borderId="8" xfId="0" applyFont="1" applyBorder="1" applyAlignment="1">
      <alignment horizontal="center" vertical="center" wrapText="1"/>
    </xf>
    <xf numFmtId="0" fontId="49" fillId="0" borderId="8" xfId="0" applyFont="1" applyBorder="1" applyAlignment="1">
      <alignment horizontal="center" vertical="center" wrapText="1" readingOrder="1"/>
    </xf>
    <xf numFmtId="0" fontId="49" fillId="0" borderId="8" xfId="0" applyFont="1" applyBorder="1" applyAlignment="1">
      <alignment vertical="center" wrapText="1"/>
    </xf>
    <xf numFmtId="0" fontId="49" fillId="0" borderId="8" xfId="0" applyFont="1" applyBorder="1" applyAlignment="1">
      <alignment horizontal="left" vertical="center" wrapText="1"/>
    </xf>
    <xf numFmtId="0" fontId="69" fillId="0" borderId="8" xfId="0" applyFont="1" applyBorder="1" applyAlignment="1">
      <alignment horizontal="left" vertical="center" wrapText="1"/>
    </xf>
    <xf numFmtId="0" fontId="69" fillId="0" borderId="8" xfId="0" applyFont="1" applyBorder="1" applyAlignment="1">
      <alignment horizontal="center" vertical="center" wrapText="1"/>
    </xf>
    <xf numFmtId="0" fontId="50" fillId="0" borderId="0" xfId="0" applyFont="1" applyAlignment="1">
      <alignment vertical="center"/>
    </xf>
    <xf numFmtId="0" fontId="48" fillId="0" borderId="8" xfId="0" applyFont="1" applyBorder="1" applyAlignment="1">
      <alignment horizontal="center" vertical="center" wrapText="1" readingOrder="1"/>
    </xf>
    <xf numFmtId="0" fontId="48" fillId="0" borderId="8" xfId="0" applyFont="1" applyBorder="1" applyAlignment="1">
      <alignment vertical="center" wrapText="1" readingOrder="1"/>
    </xf>
    <xf numFmtId="0" fontId="48" fillId="0" borderId="8" xfId="0" applyFont="1" applyBorder="1" applyAlignment="1">
      <alignment horizontal="left" vertical="center" wrapText="1" readingOrder="1"/>
    </xf>
    <xf numFmtId="0" fontId="48" fillId="22" borderId="8" xfId="0" applyFont="1" applyFill="1" applyBorder="1" applyAlignment="1">
      <alignment horizontal="center" vertical="center" wrapText="1" readingOrder="1"/>
    </xf>
    <xf numFmtId="0" fontId="6" fillId="22" borderId="76" xfId="0" applyFont="1" applyFill="1" applyBorder="1" applyAlignment="1">
      <alignment horizontal="center" vertical="center" wrapText="1" readingOrder="1"/>
    </xf>
    <xf numFmtId="0" fontId="6" fillId="22" borderId="74" xfId="0" applyFont="1" applyFill="1" applyBorder="1" applyAlignment="1">
      <alignment horizontal="center" vertical="center" wrapText="1" readingOrder="1"/>
    </xf>
    <xf numFmtId="0" fontId="48" fillId="0" borderId="8" xfId="0" applyFont="1" applyBorder="1" applyAlignment="1">
      <alignment vertical="center"/>
    </xf>
    <xf numFmtId="0" fontId="48" fillId="21" borderId="8" xfId="0" applyFont="1" applyFill="1" applyBorder="1" applyAlignment="1">
      <alignment horizontal="center" vertical="center" wrapText="1" readingOrder="1"/>
    </xf>
    <xf numFmtId="0" fontId="48" fillId="0" borderId="0" xfId="0" applyFont="1" applyAlignment="1" applyProtection="1">
      <alignment horizontal="center" vertical="center"/>
      <protection locked="0"/>
    </xf>
    <xf numFmtId="0" fontId="48" fillId="0" borderId="0" xfId="0" applyFont="1" applyAlignment="1" applyProtection="1">
      <alignment horizontal="left" vertical="center"/>
      <protection locked="0"/>
    </xf>
    <xf numFmtId="0" fontId="48" fillId="21" borderId="0" xfId="0" applyFont="1" applyFill="1" applyAlignment="1" applyProtection="1">
      <alignment horizontal="left" vertical="center" wrapText="1"/>
      <protection locked="0"/>
    </xf>
    <xf numFmtId="0" fontId="50" fillId="0" borderId="0" xfId="0" applyFont="1" applyAlignment="1" applyProtection="1">
      <alignment horizontal="center" vertical="center"/>
      <protection locked="0"/>
    </xf>
    <xf numFmtId="0" fontId="48" fillId="20" borderId="0" xfId="0" applyFont="1" applyFill="1" applyAlignment="1" applyProtection="1">
      <alignment horizontal="center" vertical="center" wrapText="1"/>
      <protection locked="0"/>
    </xf>
    <xf numFmtId="0" fontId="48" fillId="21" borderId="0" xfId="0" applyFont="1" applyFill="1" applyAlignment="1" applyProtection="1">
      <alignment horizontal="left" vertical="center"/>
      <protection locked="0"/>
    </xf>
    <xf numFmtId="0" fontId="71" fillId="0" borderId="0" xfId="0" applyFont="1" applyAlignment="1" applyProtection="1">
      <alignment horizontal="center" vertical="center"/>
      <protection locked="0"/>
    </xf>
    <xf numFmtId="0" fontId="6" fillId="0" borderId="0" xfId="0" applyFont="1" applyAlignment="1">
      <alignment horizontal="center" vertical="center"/>
    </xf>
    <xf numFmtId="0" fontId="73" fillId="0" borderId="0" xfId="0" applyFont="1" applyAlignment="1">
      <alignment horizontal="center" vertical="center"/>
    </xf>
    <xf numFmtId="0" fontId="73" fillId="0" borderId="0" xfId="0" applyFont="1" applyAlignment="1">
      <alignment horizontal="left" vertical="center"/>
    </xf>
    <xf numFmtId="0" fontId="49" fillId="0" borderId="0" xfId="0" applyFont="1" applyAlignment="1">
      <alignment vertical="center"/>
    </xf>
    <xf numFmtId="0" fontId="50" fillId="20" borderId="8" xfId="0" applyFont="1" applyFill="1" applyBorder="1" applyAlignment="1">
      <alignment vertical="center" wrapText="1"/>
    </xf>
    <xf numFmtId="0" fontId="50" fillId="20" borderId="8" xfId="0" applyFont="1" applyFill="1" applyBorder="1" applyAlignment="1">
      <alignment horizontal="center" vertical="center"/>
    </xf>
    <xf numFmtId="0" fontId="48" fillId="5" borderId="8" xfId="0" applyFont="1" applyFill="1" applyBorder="1" applyAlignment="1">
      <alignment horizontal="center" vertical="center"/>
    </xf>
    <xf numFmtId="0" fontId="75" fillId="0" borderId="8" xfId="0" applyFont="1" applyBorder="1" applyAlignment="1">
      <alignment vertical="center" wrapText="1"/>
    </xf>
    <xf numFmtId="0" fontId="48" fillId="0" borderId="55" xfId="0" applyFont="1" applyBorder="1" applyAlignment="1">
      <alignment horizontal="center" vertical="center" wrapText="1"/>
    </xf>
    <xf numFmtId="0" fontId="48" fillId="26" borderId="55" xfId="0" applyFont="1" applyFill="1" applyBorder="1" applyAlignment="1">
      <alignment horizontal="center" vertical="center" wrapText="1"/>
    </xf>
    <xf numFmtId="0" fontId="48" fillId="26" borderId="8" xfId="0" applyFont="1" applyFill="1" applyBorder="1" applyAlignment="1">
      <alignment horizontal="center" vertical="center" wrapText="1"/>
    </xf>
    <xf numFmtId="9" fontId="48" fillId="0" borderId="8" xfId="0" applyNumberFormat="1" applyFont="1" applyBorder="1" applyAlignment="1">
      <alignment horizontal="center" vertical="center" wrapText="1"/>
    </xf>
    <xf numFmtId="9" fontId="48" fillId="0" borderId="55" xfId="0" applyNumberFormat="1" applyFont="1" applyBorder="1" applyAlignment="1">
      <alignment horizontal="center" vertical="center" wrapText="1"/>
    </xf>
    <xf numFmtId="14" fontId="48" fillId="0" borderId="77" xfId="0" applyNumberFormat="1" applyFont="1" applyBorder="1" applyAlignment="1">
      <alignment horizontal="center" vertical="center" wrapText="1"/>
    </xf>
    <xf numFmtId="0" fontId="48" fillId="0" borderId="77" xfId="0" applyFont="1" applyBorder="1" applyAlignment="1">
      <alignment horizontal="center" vertical="center" wrapText="1"/>
    </xf>
    <xf numFmtId="0" fontId="48" fillId="26" borderId="77" xfId="0" applyFont="1" applyFill="1" applyBorder="1" applyAlignment="1">
      <alignment horizontal="center" vertical="center" wrapText="1"/>
    </xf>
    <xf numFmtId="0" fontId="45" fillId="4" borderId="85" xfId="0" applyFont="1" applyFill="1" applyBorder="1" applyAlignment="1" applyProtection="1">
      <alignment horizontal="center" vertical="center" wrapText="1"/>
      <protection locked="0"/>
    </xf>
    <xf numFmtId="0" fontId="48" fillId="3" borderId="0" xfId="0" applyFont="1" applyFill="1" applyAlignment="1">
      <alignment horizontal="left" vertical="center"/>
    </xf>
    <xf numFmtId="0" fontId="43" fillId="3" borderId="0" xfId="0" applyFont="1" applyFill="1" applyAlignment="1">
      <alignment horizontal="center" vertical="center" wrapText="1"/>
    </xf>
    <xf numFmtId="0" fontId="48" fillId="0" borderId="8" xfId="0" applyFont="1" applyBorder="1" applyAlignment="1" applyProtection="1">
      <alignment horizontal="left" vertical="center" wrapText="1"/>
      <protection locked="0"/>
    </xf>
    <xf numFmtId="0" fontId="48" fillId="0" borderId="55" xfId="0" applyFont="1" applyBorder="1" applyAlignment="1" applyProtection="1">
      <alignment horizontal="left" vertical="center" wrapText="1"/>
      <protection locked="0"/>
    </xf>
    <xf numFmtId="0" fontId="48" fillId="3" borderId="0" xfId="0" applyFont="1" applyFill="1" applyAlignment="1">
      <alignment horizontal="left"/>
    </xf>
    <xf numFmtId="0" fontId="48" fillId="3" borderId="0" xfId="0" applyFont="1" applyFill="1" applyAlignment="1">
      <alignment horizontal="center"/>
    </xf>
    <xf numFmtId="0" fontId="68" fillId="0" borderId="0" xfId="0" applyFont="1" applyAlignment="1">
      <alignment horizontal="left" vertical="center" wrapText="1"/>
    </xf>
    <xf numFmtId="0" fontId="68" fillId="0" borderId="0" xfId="0" applyFont="1" applyAlignment="1">
      <alignment vertical="center" wrapText="1"/>
    </xf>
    <xf numFmtId="14" fontId="68" fillId="0" borderId="0" xfId="0" applyNumberFormat="1" applyFont="1" applyAlignment="1">
      <alignment vertical="center" wrapText="1"/>
    </xf>
    <xf numFmtId="0" fontId="68" fillId="24" borderId="0" xfId="0" applyFont="1" applyFill="1" applyAlignment="1">
      <alignment vertical="center" wrapText="1"/>
    </xf>
    <xf numFmtId="0" fontId="48" fillId="24" borderId="0" xfId="0" applyFont="1" applyFill="1" applyAlignment="1">
      <alignment horizontal="center" vertical="center" wrapText="1"/>
    </xf>
    <xf numFmtId="0" fontId="68" fillId="3" borderId="0" xfId="0" applyFont="1" applyFill="1" applyAlignment="1">
      <alignment vertical="center" wrapText="1"/>
    </xf>
    <xf numFmtId="0" fontId="48" fillId="0" borderId="0" xfId="0" applyFont="1" applyAlignment="1">
      <alignment horizontal="left" vertical="center" wrapText="1"/>
    </xf>
    <xf numFmtId="14" fontId="48" fillId="0" borderId="0" xfId="0" applyNumberFormat="1" applyFont="1" applyAlignment="1">
      <alignment vertical="center" wrapText="1"/>
    </xf>
    <xf numFmtId="0" fontId="48" fillId="0" borderId="0" xfId="0" applyFont="1" applyAlignment="1">
      <alignment horizontal="center" vertical="center" wrapText="1"/>
    </xf>
    <xf numFmtId="0" fontId="48" fillId="3" borderId="0" xfId="0" applyFont="1" applyFill="1" applyAlignment="1">
      <alignment horizontal="center" vertical="center" wrapText="1"/>
    </xf>
    <xf numFmtId="14" fontId="48" fillId="3" borderId="0" xfId="0" applyNumberFormat="1" applyFont="1" applyFill="1" applyAlignment="1">
      <alignment vertical="center"/>
    </xf>
    <xf numFmtId="0" fontId="0" fillId="0" borderId="0" xfId="0" applyAlignment="1">
      <alignment vertical="center"/>
    </xf>
    <xf numFmtId="0" fontId="42" fillId="0" borderId="0" xfId="0" applyFont="1" applyAlignment="1">
      <alignment horizontal="center" vertical="center"/>
    </xf>
    <xf numFmtId="0" fontId="18" fillId="0" borderId="0" xfId="0" applyFont="1" applyAlignment="1">
      <alignment horizontal="center" vertical="center"/>
    </xf>
    <xf numFmtId="0" fontId="43" fillId="0" borderId="0" xfId="0" applyFont="1" applyAlignment="1">
      <alignment vertical="center"/>
    </xf>
    <xf numFmtId="0" fontId="0" fillId="0" borderId="0" xfId="0" applyAlignment="1">
      <alignment horizontal="left" vertical="center"/>
    </xf>
    <xf numFmtId="0" fontId="46" fillId="0" borderId="0" xfId="0" applyFont="1" applyAlignment="1">
      <alignment wrapText="1"/>
    </xf>
    <xf numFmtId="0" fontId="79" fillId="4" borderId="94" xfId="0" applyFont="1" applyFill="1" applyBorder="1" applyAlignment="1">
      <alignment horizontal="center" vertical="center" textRotation="90" wrapText="1"/>
    </xf>
    <xf numFmtId="0" fontId="79" fillId="0" borderId="0" xfId="0" applyFont="1" applyAlignment="1">
      <alignment horizontal="center" vertical="center" wrapText="1"/>
    </xf>
    <xf numFmtId="0" fontId="79" fillId="2" borderId="0" xfId="0" applyFont="1" applyFill="1" applyAlignment="1">
      <alignment horizontal="center" vertical="center" wrapText="1"/>
    </xf>
    <xf numFmtId="0" fontId="69" fillId="0" borderId="8" xfId="0" applyFont="1" applyBorder="1" applyAlignment="1" applyProtection="1">
      <alignment horizontal="left" vertical="top" wrapText="1"/>
      <protection locked="0"/>
    </xf>
    <xf numFmtId="0" fontId="45" fillId="4" borderId="97" xfId="0" applyFont="1" applyFill="1" applyBorder="1" applyAlignment="1">
      <alignment horizontal="center" vertical="center" wrapText="1"/>
    </xf>
    <xf numFmtId="0" fontId="48" fillId="3" borderId="97" xfId="0" applyFont="1" applyFill="1" applyBorder="1" applyAlignment="1">
      <alignment horizontal="center"/>
    </xf>
    <xf numFmtId="0" fontId="48" fillId="3" borderId="97" xfId="0" applyFont="1" applyFill="1" applyBorder="1" applyAlignment="1">
      <alignment horizontal="center" vertical="center"/>
    </xf>
    <xf numFmtId="0" fontId="48" fillId="3" borderId="97" xfId="0" applyFont="1" applyFill="1" applyBorder="1" applyAlignment="1">
      <alignment horizontal="left" vertical="center"/>
    </xf>
    <xf numFmtId="14" fontId="48" fillId="3" borderId="97" xfId="0" applyNumberFormat="1" applyFont="1" applyFill="1" applyBorder="1"/>
    <xf numFmtId="0" fontId="48" fillId="3" borderId="97" xfId="0" applyFont="1" applyFill="1" applyBorder="1"/>
    <xf numFmtId="0" fontId="45" fillId="4" borderId="97" xfId="0" applyFont="1" applyFill="1" applyBorder="1" applyAlignment="1">
      <alignment horizontal="center" vertical="center"/>
    </xf>
    <xf numFmtId="0" fontId="45" fillId="4" borderId="97" xfId="0" applyFont="1" applyFill="1" applyBorder="1" applyAlignment="1" applyProtection="1">
      <alignment horizontal="center" vertical="center" wrapText="1"/>
      <protection locked="0"/>
    </xf>
    <xf numFmtId="0" fontId="67" fillId="4" borderId="97" xfId="0" applyFont="1" applyFill="1" applyBorder="1" applyAlignment="1">
      <alignment horizontal="center" vertical="center" wrapText="1"/>
    </xf>
    <xf numFmtId="14" fontId="67" fillId="4" borderId="97" xfId="0" applyNumberFormat="1" applyFont="1" applyFill="1" applyBorder="1" applyAlignment="1">
      <alignment horizontal="center" vertical="center" wrapText="1"/>
    </xf>
    <xf numFmtId="0" fontId="45" fillId="4" borderId="97" xfId="0" applyFont="1" applyFill="1" applyBorder="1" applyAlignment="1" applyProtection="1">
      <alignment horizontal="center" vertical="center"/>
      <protection locked="0"/>
    </xf>
    <xf numFmtId="0" fontId="45" fillId="23" borderId="97" xfId="0" applyFont="1" applyFill="1" applyBorder="1" applyAlignment="1" applyProtection="1">
      <alignment horizontal="center" vertical="center" textRotation="90"/>
      <protection locked="0"/>
    </xf>
    <xf numFmtId="0" fontId="68" fillId="0" borderId="97" xfId="0" applyFont="1" applyBorder="1" applyAlignment="1">
      <alignment horizontal="left" vertical="center" wrapText="1"/>
    </xf>
    <xf numFmtId="0" fontId="68" fillId="0" borderId="97" xfId="0" applyFont="1" applyBorder="1" applyAlignment="1">
      <alignment vertical="center" wrapText="1"/>
    </xf>
    <xf numFmtId="14" fontId="68" fillId="0" borderId="97" xfId="0" applyNumberFormat="1" applyFont="1" applyBorder="1" applyAlignment="1">
      <alignment vertical="center" wrapText="1"/>
    </xf>
    <xf numFmtId="0" fontId="68" fillId="24" borderId="97" xfId="0" applyFont="1" applyFill="1" applyBorder="1" applyAlignment="1">
      <alignment vertical="center" wrapText="1"/>
    </xf>
    <xf numFmtId="0" fontId="48" fillId="24" borderId="97" xfId="0" applyFont="1" applyFill="1" applyBorder="1" applyAlignment="1">
      <alignment horizontal="center" vertical="center" wrapText="1"/>
    </xf>
    <xf numFmtId="0" fontId="48" fillId="17" borderId="8" xfId="0" applyFont="1" applyFill="1" applyBorder="1" applyAlignment="1">
      <alignment wrapText="1"/>
    </xf>
    <xf numFmtId="0" fontId="48" fillId="17" borderId="8" xfId="0" applyFont="1" applyFill="1" applyBorder="1" applyAlignment="1">
      <alignment vertical="center" wrapText="1"/>
    </xf>
    <xf numFmtId="0" fontId="68" fillId="0" borderId="100" xfId="0" applyFont="1" applyBorder="1" applyAlignment="1">
      <alignment horizontal="left" vertical="center" wrapText="1"/>
    </xf>
    <xf numFmtId="0" fontId="68" fillId="0" borderId="100" xfId="0" applyFont="1" applyBorder="1" applyAlignment="1">
      <alignment vertical="center" wrapText="1"/>
    </xf>
    <xf numFmtId="14" fontId="68" fillId="0" borderId="100" xfId="0" applyNumberFormat="1" applyFont="1" applyBorder="1" applyAlignment="1">
      <alignment vertical="center" wrapText="1"/>
    </xf>
    <xf numFmtId="0" fontId="48" fillId="24" borderId="100" xfId="0" applyFont="1" applyFill="1" applyBorder="1" applyAlignment="1">
      <alignment horizontal="center" vertical="center" wrapText="1"/>
    </xf>
    <xf numFmtId="0" fontId="68" fillId="24" borderId="100" xfId="0" applyFont="1" applyFill="1" applyBorder="1" applyAlignment="1">
      <alignment horizontal="left" vertical="center" wrapText="1"/>
    </xf>
    <xf numFmtId="164" fontId="44" fillId="19" borderId="0" xfId="0" applyNumberFormat="1" applyFont="1" applyFill="1" applyAlignment="1" applyProtection="1">
      <alignment horizontal="center" vertical="center" wrapText="1"/>
      <protection locked="0"/>
    </xf>
    <xf numFmtId="0" fontId="44" fillId="19" borderId="0" xfId="0" applyFont="1" applyFill="1" applyAlignment="1" applyProtection="1">
      <alignment horizontal="center" vertical="center" wrapText="1"/>
      <protection locked="0"/>
    </xf>
    <xf numFmtId="0" fontId="51" fillId="0" borderId="0" xfId="0" applyFont="1" applyAlignment="1">
      <alignment horizontal="center" vertical="center" wrapText="1"/>
    </xf>
    <xf numFmtId="0" fontId="47" fillId="0" borderId="0" xfId="0" applyFont="1" applyAlignment="1">
      <alignment horizontal="center" vertical="center"/>
    </xf>
    <xf numFmtId="0" fontId="44" fillId="19" borderId="0" xfId="0" applyFont="1" applyFill="1" applyAlignment="1" applyProtection="1">
      <alignment horizontal="center" vertical="center"/>
      <protection locked="0"/>
    </xf>
    <xf numFmtId="0" fontId="72" fillId="0" borderId="0" xfId="0" applyFont="1" applyAlignment="1" applyProtection="1">
      <alignment horizontal="center" vertical="center"/>
      <protection locked="0"/>
    </xf>
    <xf numFmtId="0" fontId="70" fillId="4" borderId="8" xfId="0" applyFont="1" applyFill="1" applyBorder="1" applyAlignment="1">
      <alignment horizontal="center" vertical="center" wrapText="1" readingOrder="1"/>
    </xf>
    <xf numFmtId="0" fontId="48" fillId="20" borderId="0" xfId="0" applyFont="1" applyFill="1" applyAlignment="1" applyProtection="1">
      <alignment horizontal="center" vertical="center"/>
      <protection locked="0"/>
    </xf>
    <xf numFmtId="0" fontId="49" fillId="0" borderId="77" xfId="0" applyFont="1" applyBorder="1" applyAlignment="1">
      <alignment horizontal="left" vertical="center" wrapText="1" readingOrder="1"/>
    </xf>
    <xf numFmtId="0" fontId="49" fillId="0" borderId="55" xfId="0" applyFont="1" applyBorder="1" applyAlignment="1">
      <alignment horizontal="left" vertical="center" wrapText="1" readingOrder="1"/>
    </xf>
    <xf numFmtId="0" fontId="48" fillId="19" borderId="0" xfId="0" applyFont="1" applyFill="1" applyAlignment="1" applyProtection="1">
      <alignment horizontal="left" vertical="center" wrapText="1"/>
      <protection locked="0"/>
    </xf>
    <xf numFmtId="0" fontId="49" fillId="0" borderId="73" xfId="0" applyFont="1" applyBorder="1" applyAlignment="1">
      <alignment horizontal="left" vertical="center" wrapText="1" readingOrder="1"/>
    </xf>
    <xf numFmtId="0" fontId="6" fillId="0" borderId="77" xfId="0" applyFont="1" applyBorder="1" applyAlignment="1">
      <alignment horizontal="left" vertical="center" wrapText="1" readingOrder="1"/>
    </xf>
    <xf numFmtId="0" fontId="6" fillId="0" borderId="55" xfId="0" applyFont="1" applyBorder="1" applyAlignment="1">
      <alignment horizontal="left" vertical="center" wrapText="1" readingOrder="1"/>
    </xf>
    <xf numFmtId="0" fontId="49" fillId="0" borderId="77" xfId="0" applyFont="1" applyBorder="1" applyAlignment="1">
      <alignment horizontal="center" vertical="center" wrapText="1" readingOrder="1"/>
    </xf>
    <xf numFmtId="0" fontId="49" fillId="0" borderId="73" xfId="0" applyFont="1" applyBorder="1" applyAlignment="1">
      <alignment horizontal="center" vertical="center" wrapText="1" readingOrder="1"/>
    </xf>
    <xf numFmtId="0" fontId="49" fillId="0" borderId="55" xfId="0" applyFont="1" applyBorder="1" applyAlignment="1">
      <alignment horizontal="center" vertical="center" wrapText="1" readingOrder="1"/>
    </xf>
    <xf numFmtId="0" fontId="72" fillId="0" borderId="0" xfId="0" applyFont="1" applyAlignment="1">
      <alignment horizontal="center" vertical="center"/>
    </xf>
    <xf numFmtId="0" fontId="50" fillId="4" borderId="80" xfId="0" applyFont="1" applyFill="1" applyBorder="1" applyAlignment="1">
      <alignment horizontal="center" vertical="center"/>
    </xf>
    <xf numFmtId="0" fontId="50" fillId="4" borderId="18" xfId="0" applyFont="1" applyFill="1" applyBorder="1" applyAlignment="1">
      <alignment horizontal="center" vertical="center"/>
    </xf>
    <xf numFmtId="0" fontId="50" fillId="4" borderId="82" xfId="0" applyFont="1" applyFill="1" applyBorder="1" applyAlignment="1">
      <alignment horizontal="center" vertical="center"/>
    </xf>
    <xf numFmtId="0" fontId="48" fillId="5" borderId="74" xfId="0" applyFont="1" applyFill="1" applyBorder="1" applyAlignment="1">
      <alignment horizontal="center" vertical="center"/>
    </xf>
    <xf numFmtId="0" fontId="48" fillId="5" borderId="75" xfId="0" applyFont="1" applyFill="1" applyBorder="1" applyAlignment="1">
      <alignment horizontal="center" vertical="center"/>
    </xf>
    <xf numFmtId="0" fontId="48" fillId="5" borderId="76" xfId="0" applyFont="1" applyFill="1" applyBorder="1" applyAlignment="1">
      <alignment horizontal="center" vertical="center"/>
    </xf>
    <xf numFmtId="0" fontId="74" fillId="0" borderId="0" xfId="0" applyFont="1" applyAlignment="1">
      <alignment horizontal="center" vertical="center" wrapText="1"/>
    </xf>
    <xf numFmtId="0" fontId="48" fillId="5" borderId="77" xfId="0" applyFont="1" applyFill="1" applyBorder="1" applyAlignment="1">
      <alignment horizontal="center" vertical="center" wrapText="1"/>
    </xf>
    <xf numFmtId="0" fontId="48" fillId="5" borderId="55" xfId="0" applyFont="1" applyFill="1" applyBorder="1" applyAlignment="1">
      <alignment horizontal="center" vertical="center" wrapText="1"/>
    </xf>
    <xf numFmtId="0" fontId="16" fillId="4" borderId="20" xfId="2" applyFont="1" applyFill="1" applyBorder="1" applyAlignment="1">
      <alignment horizontal="center" vertical="center" wrapText="1"/>
    </xf>
    <xf numFmtId="0" fontId="16" fillId="4" borderId="21" xfId="2" applyFont="1" applyFill="1" applyBorder="1" applyAlignment="1">
      <alignment horizontal="center" vertical="center" wrapText="1"/>
    </xf>
    <xf numFmtId="0" fontId="16" fillId="4" borderId="22" xfId="1" applyFont="1" applyFill="1" applyBorder="1" applyAlignment="1">
      <alignment horizontal="center" vertical="center"/>
    </xf>
    <xf numFmtId="0" fontId="16" fillId="4" borderId="23" xfId="1" applyFont="1" applyFill="1" applyBorder="1" applyAlignment="1">
      <alignment horizontal="center" vertical="center"/>
    </xf>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3" fillId="4" borderId="11" xfId="1" applyFont="1" applyFill="1" applyBorder="1" applyAlignment="1">
      <alignment horizontal="center" vertical="center" wrapText="1"/>
    </xf>
    <xf numFmtId="0" fontId="8" fillId="3" borderId="12" xfId="1" quotePrefix="1" applyFont="1" applyFill="1" applyBorder="1" applyAlignment="1">
      <alignment horizontal="left" vertical="top" wrapText="1"/>
    </xf>
    <xf numFmtId="0" fontId="9" fillId="3" borderId="13" xfId="1" quotePrefix="1" applyFont="1" applyFill="1" applyBorder="1" applyAlignment="1">
      <alignment horizontal="left" vertical="top" wrapText="1"/>
    </xf>
    <xf numFmtId="0" fontId="9" fillId="3" borderId="14" xfId="1" quotePrefix="1" applyFont="1" applyFill="1" applyBorder="1" applyAlignment="1">
      <alignment horizontal="left" vertical="top" wrapText="1"/>
    </xf>
    <xf numFmtId="0" fontId="10" fillId="3" borderId="17" xfId="1" quotePrefix="1" applyFont="1" applyFill="1" applyBorder="1" applyAlignment="1">
      <alignment horizontal="justify" vertical="center" wrapText="1"/>
    </xf>
    <xf numFmtId="0" fontId="10" fillId="3" borderId="18" xfId="1" quotePrefix="1" applyFont="1" applyFill="1" applyBorder="1" applyAlignment="1">
      <alignment horizontal="justify" vertical="center" wrapText="1"/>
    </xf>
    <xf numFmtId="0" fontId="10" fillId="3" borderId="19" xfId="1" quotePrefix="1" applyFont="1" applyFill="1" applyBorder="1" applyAlignment="1">
      <alignment horizontal="justify" vertical="center" wrapText="1"/>
    </xf>
    <xf numFmtId="0" fontId="7" fillId="0" borderId="15" xfId="1" quotePrefix="1" applyFont="1" applyBorder="1" applyAlignment="1">
      <alignment horizontal="left" vertical="top" wrapText="1"/>
    </xf>
    <xf numFmtId="0" fontId="7" fillId="0" borderId="0" xfId="1" quotePrefix="1" applyFont="1" applyAlignment="1">
      <alignment horizontal="left" vertical="top" wrapText="1"/>
    </xf>
    <xf numFmtId="0" fontId="7" fillId="0" borderId="16" xfId="1" quotePrefix="1" applyFont="1" applyBorder="1" applyAlignment="1">
      <alignment horizontal="left" vertical="top" wrapText="1"/>
    </xf>
    <xf numFmtId="0" fontId="13" fillId="3" borderId="24" xfId="2" applyFont="1" applyFill="1" applyBorder="1" applyAlignment="1">
      <alignment horizontal="left" vertical="top" wrapText="1" readingOrder="1"/>
    </xf>
    <xf numFmtId="0" fontId="13" fillId="3" borderId="25" xfId="2" applyFont="1" applyFill="1" applyBorder="1" applyAlignment="1">
      <alignment horizontal="left" vertical="top" wrapText="1" readingOrder="1"/>
    </xf>
    <xf numFmtId="0" fontId="14" fillId="3" borderId="26" xfId="1" applyFont="1" applyFill="1" applyBorder="1" applyAlignment="1">
      <alignment horizontal="justify" vertical="center" wrapText="1"/>
    </xf>
    <xf numFmtId="0" fontId="14" fillId="3" borderId="27" xfId="1" applyFont="1" applyFill="1" applyBorder="1" applyAlignment="1">
      <alignment horizontal="justify" vertical="center" wrapText="1"/>
    </xf>
    <xf numFmtId="0" fontId="13" fillId="3" borderId="28" xfId="0" applyFont="1" applyFill="1" applyBorder="1" applyAlignment="1">
      <alignment horizontal="left" vertical="center" wrapText="1"/>
    </xf>
    <xf numFmtId="0" fontId="13" fillId="3" borderId="29" xfId="0" applyFont="1" applyFill="1" applyBorder="1" applyAlignment="1">
      <alignment horizontal="left" vertical="center" wrapText="1"/>
    </xf>
    <xf numFmtId="0" fontId="14" fillId="3" borderId="30" xfId="1" applyFont="1" applyFill="1" applyBorder="1" applyAlignment="1">
      <alignment horizontal="justify" vertical="center" wrapText="1"/>
    </xf>
    <xf numFmtId="0" fontId="14" fillId="3" borderId="31" xfId="1" applyFont="1" applyFill="1" applyBorder="1" applyAlignment="1">
      <alignment horizontal="justify" vertical="center" wrapText="1"/>
    </xf>
    <xf numFmtId="0" fontId="13" fillId="3" borderId="32" xfId="0" applyFont="1" applyFill="1" applyBorder="1" applyAlignment="1">
      <alignment horizontal="left" vertical="center" wrapText="1"/>
    </xf>
    <xf numFmtId="0" fontId="13" fillId="3" borderId="33" xfId="0" applyFont="1" applyFill="1" applyBorder="1" applyAlignment="1">
      <alignment horizontal="left" vertical="center" wrapText="1"/>
    </xf>
    <xf numFmtId="0" fontId="7" fillId="3" borderId="15" xfId="1" applyFont="1" applyFill="1" applyBorder="1" applyAlignment="1">
      <alignment horizontal="left" vertical="top" wrapText="1"/>
    </xf>
    <xf numFmtId="0" fontId="7" fillId="3" borderId="0" xfId="1" applyFont="1" applyFill="1" applyAlignment="1">
      <alignment horizontal="left" vertical="top" wrapText="1"/>
    </xf>
    <xf numFmtId="0" fontId="7" fillId="3" borderId="16" xfId="1" applyFont="1" applyFill="1" applyBorder="1" applyAlignment="1">
      <alignment horizontal="left" vertical="top" wrapText="1"/>
    </xf>
    <xf numFmtId="0" fontId="7" fillId="3" borderId="38" xfId="1" applyFont="1" applyFill="1" applyBorder="1" applyAlignment="1">
      <alignment horizontal="left" vertical="top" wrapText="1"/>
    </xf>
    <xf numFmtId="0" fontId="7" fillId="3" borderId="39" xfId="1" applyFont="1" applyFill="1" applyBorder="1" applyAlignment="1">
      <alignment horizontal="left" vertical="top" wrapText="1"/>
    </xf>
    <xf numFmtId="0" fontId="7" fillId="3" borderId="40" xfId="1" applyFont="1" applyFill="1" applyBorder="1" applyAlignment="1">
      <alignment horizontal="left" vertical="top" wrapText="1"/>
    </xf>
    <xf numFmtId="0" fontId="13" fillId="3" borderId="34" xfId="0" applyFont="1" applyFill="1" applyBorder="1" applyAlignment="1">
      <alignment horizontal="left" vertical="center" wrapText="1"/>
    </xf>
    <xf numFmtId="0" fontId="13" fillId="3" borderId="35" xfId="0" applyFont="1" applyFill="1" applyBorder="1" applyAlignment="1">
      <alignment horizontal="left" vertical="center" wrapText="1"/>
    </xf>
    <xf numFmtId="0" fontId="14" fillId="3" borderId="36" xfId="0" applyFont="1" applyFill="1" applyBorder="1" applyAlignment="1">
      <alignment horizontal="justify" vertical="center" wrapText="1"/>
    </xf>
    <xf numFmtId="0" fontId="14" fillId="3" borderId="37" xfId="0" applyFont="1" applyFill="1" applyBorder="1" applyAlignment="1">
      <alignment horizontal="justify" vertical="center" wrapText="1"/>
    </xf>
    <xf numFmtId="0" fontId="61" fillId="0" borderId="62" xfId="0" applyFont="1" applyBorder="1" applyAlignment="1">
      <alignment horizontal="center" vertical="center" wrapText="1"/>
    </xf>
    <xf numFmtId="0" fontId="61" fillId="0" borderId="63" xfId="0" applyFont="1" applyBorder="1" applyAlignment="1">
      <alignment horizontal="center" vertical="center"/>
    </xf>
    <xf numFmtId="0" fontId="61" fillId="0" borderId="64" xfId="0" applyFont="1" applyBorder="1" applyAlignment="1">
      <alignment horizontal="center" vertical="center"/>
    </xf>
    <xf numFmtId="0" fontId="61" fillId="0" borderId="15" xfId="0" applyFont="1" applyBorder="1" applyAlignment="1">
      <alignment horizontal="center" vertical="center" wrapText="1"/>
    </xf>
    <xf numFmtId="0" fontId="61" fillId="0" borderId="0" xfId="0" applyFont="1" applyAlignment="1">
      <alignment horizontal="center" vertical="center"/>
    </xf>
    <xf numFmtId="0" fontId="61" fillId="0" borderId="16" xfId="0" applyFont="1" applyBorder="1" applyAlignment="1">
      <alignment horizontal="center" vertical="center"/>
    </xf>
    <xf numFmtId="0" fontId="61" fillId="0" borderId="15" xfId="0" applyFont="1" applyBorder="1" applyAlignment="1">
      <alignment horizontal="center" vertical="center"/>
    </xf>
    <xf numFmtId="0" fontId="61" fillId="0" borderId="38" xfId="0" applyFont="1" applyBorder="1" applyAlignment="1">
      <alignment horizontal="center" vertical="center"/>
    </xf>
    <xf numFmtId="0" fontId="61" fillId="0" borderId="39" xfId="0" applyFont="1" applyBorder="1" applyAlignment="1">
      <alignment horizontal="center" vertical="center"/>
    </xf>
    <xf numFmtId="0" fontId="61" fillId="0" borderId="40" xfId="0" applyFont="1" applyBorder="1" applyAlignment="1">
      <alignment horizontal="center" vertical="center"/>
    </xf>
    <xf numFmtId="0" fontId="63" fillId="25" borderId="65" xfId="0" applyFont="1" applyFill="1" applyBorder="1" applyAlignment="1">
      <alignment horizontal="center" vertical="center" wrapText="1" readingOrder="1"/>
    </xf>
    <xf numFmtId="0" fontId="63" fillId="25" borderId="66" xfId="0" applyFont="1" applyFill="1" applyBorder="1" applyAlignment="1">
      <alignment horizontal="center" vertical="center" wrapText="1" readingOrder="1"/>
    </xf>
    <xf numFmtId="0" fontId="63" fillId="25" borderId="68" xfId="0" applyFont="1" applyFill="1" applyBorder="1" applyAlignment="1">
      <alignment horizontal="center" vertical="center" wrapText="1" readingOrder="1"/>
    </xf>
    <xf numFmtId="0" fontId="63" fillId="25" borderId="0" xfId="0" applyFont="1" applyFill="1" applyAlignment="1">
      <alignment horizontal="center" vertical="center" wrapText="1" readingOrder="1"/>
    </xf>
    <xf numFmtId="0" fontId="63" fillId="25" borderId="69" xfId="0" applyFont="1" applyFill="1" applyBorder="1" applyAlignment="1">
      <alignment horizontal="center" vertical="center" wrapText="1" readingOrder="1"/>
    </xf>
    <xf numFmtId="0" fontId="63" fillId="25" borderId="70" xfId="0" applyFont="1" applyFill="1" applyBorder="1" applyAlignment="1">
      <alignment horizontal="center" vertical="center" wrapText="1" readingOrder="1"/>
    </xf>
    <xf numFmtId="0" fontId="63" fillId="25" borderId="71" xfId="0" applyFont="1" applyFill="1" applyBorder="1" applyAlignment="1">
      <alignment horizontal="center" vertical="center" wrapText="1" readingOrder="1"/>
    </xf>
    <xf numFmtId="0" fontId="63" fillId="25" borderId="72" xfId="0" applyFont="1" applyFill="1" applyBorder="1" applyAlignment="1">
      <alignment horizontal="center" vertical="center" wrapText="1" readingOrder="1"/>
    </xf>
    <xf numFmtId="0" fontId="31" fillId="3" borderId="8" xfId="0" applyFont="1" applyFill="1" applyBorder="1" applyAlignment="1">
      <alignment horizontal="center" vertical="center" wrapText="1"/>
    </xf>
    <xf numFmtId="0" fontId="63" fillId="8" borderId="65" xfId="0" applyFont="1" applyFill="1" applyBorder="1" applyAlignment="1">
      <alignment horizontal="center" vertical="center" wrapText="1" readingOrder="1"/>
    </xf>
    <xf numFmtId="0" fontId="63" fillId="8" borderId="66" xfId="0" applyFont="1" applyFill="1" applyBorder="1" applyAlignment="1">
      <alignment horizontal="center" vertical="center" wrapText="1" readingOrder="1"/>
    </xf>
    <xf numFmtId="0" fontId="63" fillId="8" borderId="68" xfId="0" applyFont="1" applyFill="1" applyBorder="1" applyAlignment="1">
      <alignment horizontal="center" vertical="center" wrapText="1" readingOrder="1"/>
    </xf>
    <xf numFmtId="0" fontId="63" fillId="8" borderId="0" xfId="0" applyFont="1" applyFill="1" applyAlignment="1">
      <alignment horizontal="center" vertical="center" wrapText="1" readingOrder="1"/>
    </xf>
    <xf numFmtId="0" fontId="63" fillId="8" borderId="69" xfId="0" applyFont="1" applyFill="1" applyBorder="1" applyAlignment="1">
      <alignment horizontal="center" vertical="center" wrapText="1" readingOrder="1"/>
    </xf>
    <xf numFmtId="0" fontId="63" fillId="8" borderId="70" xfId="0" applyFont="1" applyFill="1" applyBorder="1" applyAlignment="1">
      <alignment horizontal="center" vertical="center" wrapText="1" readingOrder="1"/>
    </xf>
    <xf numFmtId="0" fontId="63" fillId="8" borderId="71" xfId="0" applyFont="1" applyFill="1" applyBorder="1" applyAlignment="1">
      <alignment horizontal="center" vertical="center" wrapText="1" readingOrder="1"/>
    </xf>
    <xf numFmtId="0" fontId="63" fillId="8" borderId="72" xfId="0" applyFont="1" applyFill="1" applyBorder="1" applyAlignment="1">
      <alignment horizontal="center" vertical="center" wrapText="1" readingOrder="1"/>
    </xf>
    <xf numFmtId="0" fontId="31" fillId="0" borderId="8" xfId="0" applyFont="1" applyBorder="1" applyAlignment="1">
      <alignment horizontal="center" vertical="center" wrapText="1"/>
    </xf>
    <xf numFmtId="0" fontId="61" fillId="0" borderId="63" xfId="0" applyFont="1" applyBorder="1" applyAlignment="1">
      <alignment horizontal="center" vertical="center" wrapText="1"/>
    </xf>
    <xf numFmtId="0" fontId="1" fillId="0" borderId="0" xfId="0" applyFont="1" applyAlignment="1">
      <alignment horizontal="center" vertical="center" wrapText="1"/>
    </xf>
    <xf numFmtId="0" fontId="62" fillId="14" borderId="0" xfId="0" applyFont="1" applyFill="1" applyAlignment="1">
      <alignment horizontal="center" vertical="center" wrapText="1" readingOrder="1"/>
    </xf>
    <xf numFmtId="0" fontId="38" fillId="5" borderId="0" xfId="0" applyFont="1" applyFill="1" applyAlignment="1">
      <alignment horizontal="center" vertical="center" wrapText="1"/>
    </xf>
    <xf numFmtId="0" fontId="62" fillId="14" borderId="0" xfId="0" applyFont="1" applyFill="1" applyAlignment="1">
      <alignment horizontal="center" vertical="center" textRotation="90" wrapText="1" readingOrder="1"/>
    </xf>
    <xf numFmtId="0" fontId="62" fillId="14" borderId="16" xfId="0" applyFont="1" applyFill="1" applyBorder="1" applyAlignment="1">
      <alignment horizontal="center" vertical="center" textRotation="90" wrapText="1" readingOrder="1"/>
    </xf>
    <xf numFmtId="0" fontId="63" fillId="16" borderId="65" xfId="0" applyFont="1" applyFill="1" applyBorder="1" applyAlignment="1">
      <alignment horizontal="center" vertical="center" wrapText="1" readingOrder="1"/>
    </xf>
    <xf numFmtId="0" fontId="63" fillId="16" borderId="66" xfId="0" applyFont="1" applyFill="1" applyBorder="1" applyAlignment="1">
      <alignment horizontal="center" vertical="center" wrapText="1" readingOrder="1"/>
    </xf>
    <xf numFmtId="0" fontId="63" fillId="16" borderId="67" xfId="0" applyFont="1" applyFill="1" applyBorder="1" applyAlignment="1">
      <alignment horizontal="center" vertical="center" wrapText="1" readingOrder="1"/>
    </xf>
    <xf numFmtId="0" fontId="63" fillId="16" borderId="68" xfId="0" applyFont="1" applyFill="1" applyBorder="1" applyAlignment="1">
      <alignment horizontal="center" vertical="center" wrapText="1" readingOrder="1"/>
    </xf>
    <xf numFmtId="0" fontId="63" fillId="16" borderId="0" xfId="0" applyFont="1" applyFill="1" applyAlignment="1">
      <alignment horizontal="center" vertical="center" wrapText="1" readingOrder="1"/>
    </xf>
    <xf numFmtId="0" fontId="63" fillId="16" borderId="69" xfId="0" applyFont="1" applyFill="1" applyBorder="1" applyAlignment="1">
      <alignment horizontal="center" vertical="center" wrapText="1" readingOrder="1"/>
    </xf>
    <xf numFmtId="0" fontId="63" fillId="16" borderId="70" xfId="0" applyFont="1" applyFill="1" applyBorder="1" applyAlignment="1">
      <alignment horizontal="center" vertical="center" wrapText="1" readingOrder="1"/>
    </xf>
    <xf numFmtId="0" fontId="63" fillId="16" borderId="71" xfId="0" applyFont="1" applyFill="1" applyBorder="1" applyAlignment="1">
      <alignment horizontal="center" vertical="center" wrapText="1" readingOrder="1"/>
    </xf>
    <xf numFmtId="0" fontId="63" fillId="16" borderId="72" xfId="0" applyFont="1" applyFill="1" applyBorder="1" applyAlignment="1">
      <alignment horizontal="center" vertical="center" wrapText="1" readingOrder="1"/>
    </xf>
    <xf numFmtId="0" fontId="63" fillId="15" borderId="65" xfId="0" applyFont="1" applyFill="1" applyBorder="1" applyAlignment="1">
      <alignment horizontal="center" vertical="center" wrapText="1" readingOrder="1"/>
    </xf>
    <xf numFmtId="0" fontId="63" fillId="15" borderId="66" xfId="0" applyFont="1" applyFill="1" applyBorder="1" applyAlignment="1">
      <alignment horizontal="center" vertical="center" wrapText="1" readingOrder="1"/>
    </xf>
    <xf numFmtId="0" fontId="63" fillId="15" borderId="68" xfId="0" applyFont="1" applyFill="1" applyBorder="1" applyAlignment="1">
      <alignment horizontal="center" vertical="center" wrapText="1" readingOrder="1"/>
    </xf>
    <xf numFmtId="0" fontId="63" fillId="15" borderId="0" xfId="0" applyFont="1" applyFill="1" applyAlignment="1">
      <alignment horizontal="center" vertical="center" wrapText="1" readingOrder="1"/>
    </xf>
    <xf numFmtId="0" fontId="63" fillId="15" borderId="70" xfId="0" applyFont="1" applyFill="1" applyBorder="1" applyAlignment="1">
      <alignment horizontal="center" vertical="center" wrapText="1" readingOrder="1"/>
    </xf>
    <xf numFmtId="0" fontId="63" fillId="15" borderId="71" xfId="0" applyFont="1" applyFill="1" applyBorder="1" applyAlignment="1">
      <alignment horizontal="center" vertical="center" wrapText="1" readingOrder="1"/>
    </xf>
    <xf numFmtId="0" fontId="31" fillId="3" borderId="78" xfId="0" applyFont="1" applyFill="1" applyBorder="1" applyAlignment="1">
      <alignment horizontal="center" vertical="center" wrapText="1"/>
    </xf>
    <xf numFmtId="0" fontId="31" fillId="3" borderId="84" xfId="0" applyFont="1" applyFill="1" applyBorder="1" applyAlignment="1">
      <alignment horizontal="center" vertical="center" wrapText="1"/>
    </xf>
    <xf numFmtId="0" fontId="31" fillId="3" borderId="79" xfId="0" applyFont="1" applyFill="1" applyBorder="1" applyAlignment="1">
      <alignment horizontal="center" vertical="center" wrapText="1"/>
    </xf>
    <xf numFmtId="0" fontId="31" fillId="3" borderId="83" xfId="0" applyFont="1" applyFill="1" applyBorder="1" applyAlignment="1">
      <alignment horizontal="center" vertical="center" wrapText="1"/>
    </xf>
    <xf numFmtId="0" fontId="31" fillId="3" borderId="80" xfId="0" applyFont="1" applyFill="1" applyBorder="1" applyAlignment="1">
      <alignment horizontal="center" vertical="center" wrapText="1"/>
    </xf>
    <xf numFmtId="0" fontId="31" fillId="3" borderId="82" xfId="0" applyFont="1" applyFill="1" applyBorder="1" applyAlignment="1">
      <alignment horizontal="center" vertical="center" wrapText="1"/>
    </xf>
    <xf numFmtId="0" fontId="20" fillId="0" borderId="0" xfId="0" applyFont="1" applyAlignment="1">
      <alignment horizontal="center" vertical="center"/>
    </xf>
    <xf numFmtId="0" fontId="21" fillId="6" borderId="41" xfId="0" applyFont="1" applyFill="1" applyBorder="1" applyAlignment="1">
      <alignment horizontal="center" vertical="center" wrapText="1"/>
    </xf>
    <xf numFmtId="0" fontId="21" fillId="6" borderId="43" xfId="0" applyFont="1" applyFill="1" applyBorder="1" applyAlignment="1">
      <alignment horizontal="center" vertical="center" wrapText="1"/>
    </xf>
    <xf numFmtId="0" fontId="56" fillId="0" borderId="0" xfId="0" applyFont="1" applyAlignment="1">
      <alignment horizontal="center" vertical="center"/>
    </xf>
    <xf numFmtId="0" fontId="52" fillId="0" borderId="0" xfId="0" applyFont="1" applyAlignment="1">
      <alignment horizontal="center" vertical="center"/>
    </xf>
    <xf numFmtId="0" fontId="48" fillId="0" borderId="77" xfId="0" applyFont="1" applyBorder="1" applyAlignment="1">
      <alignment horizontal="center" vertical="center" wrapText="1"/>
    </xf>
    <xf numFmtId="0" fontId="48" fillId="0" borderId="73" xfId="0" applyFont="1" applyBorder="1" applyAlignment="1">
      <alignment horizontal="center" vertical="center" wrapText="1"/>
    </xf>
    <xf numFmtId="0" fontId="48" fillId="26" borderId="77" xfId="0" applyFont="1" applyFill="1" applyBorder="1" applyAlignment="1">
      <alignment horizontal="center" vertical="center" wrapText="1"/>
    </xf>
    <xf numFmtId="0" fontId="48" fillId="26" borderId="73" xfId="0" applyFont="1" applyFill="1" applyBorder="1" applyAlignment="1">
      <alignment horizontal="center" vertical="center" wrapText="1"/>
    </xf>
    <xf numFmtId="0" fontId="48" fillId="0" borderId="8" xfId="0" applyFont="1" applyBorder="1" applyAlignment="1">
      <alignment horizontal="center" vertical="center" wrapText="1"/>
    </xf>
    <xf numFmtId="0" fontId="48" fillId="26" borderId="8" xfId="0" applyFont="1" applyFill="1" applyBorder="1" applyAlignment="1">
      <alignment horizontal="center" vertical="center" wrapText="1"/>
    </xf>
    <xf numFmtId="0" fontId="48" fillId="0" borderId="8" xfId="0" applyFont="1" applyBorder="1" applyAlignment="1">
      <alignment horizontal="left" vertical="center" wrapText="1"/>
    </xf>
    <xf numFmtId="9" fontId="48" fillId="0" borderId="8" xfId="0" applyNumberFormat="1" applyFont="1" applyBorder="1" applyAlignment="1">
      <alignment horizontal="center" vertical="center" wrapText="1"/>
    </xf>
    <xf numFmtId="14" fontId="48" fillId="0" borderId="8" xfId="0" applyNumberFormat="1" applyFont="1" applyBorder="1" applyAlignment="1">
      <alignment horizontal="center" vertical="center" wrapText="1"/>
    </xf>
    <xf numFmtId="0" fontId="48" fillId="26" borderId="55" xfId="0" applyFont="1" applyFill="1" applyBorder="1" applyAlignment="1">
      <alignment horizontal="center" vertical="center" wrapText="1"/>
    </xf>
    <xf numFmtId="0" fontId="48" fillId="0" borderId="77" xfId="0" applyFont="1" applyBorder="1" applyAlignment="1">
      <alignment horizontal="left" vertical="center" wrapText="1"/>
    </xf>
    <xf numFmtId="0" fontId="48" fillId="0" borderId="73" xfId="0" applyFont="1" applyBorder="1" applyAlignment="1">
      <alignment horizontal="left" vertical="center" wrapText="1"/>
    </xf>
    <xf numFmtId="0" fontId="48" fillId="0" borderId="55" xfId="0" applyFont="1" applyBorder="1" applyAlignment="1">
      <alignment horizontal="left" vertical="center" wrapText="1"/>
    </xf>
    <xf numFmtId="0" fontId="48" fillId="0" borderId="55" xfId="0" applyFont="1" applyBorder="1" applyAlignment="1">
      <alignment horizontal="center" vertical="center" wrapText="1"/>
    </xf>
    <xf numFmtId="14" fontId="48" fillId="0" borderId="55" xfId="0" applyNumberFormat="1" applyFont="1" applyBorder="1" applyAlignment="1">
      <alignment horizontal="center" vertical="center" wrapText="1"/>
    </xf>
    <xf numFmtId="0" fontId="79" fillId="4" borderId="94" xfId="0" applyFont="1" applyFill="1" applyBorder="1" applyAlignment="1">
      <alignment horizontal="center" vertical="center" wrapText="1"/>
    </xf>
    <xf numFmtId="0" fontId="77" fillId="4" borderId="2" xfId="0" applyFont="1" applyFill="1" applyBorder="1" applyAlignment="1">
      <alignment horizontal="center" vertical="center" wrapText="1"/>
    </xf>
    <xf numFmtId="0" fontId="77" fillId="4" borderId="0" xfId="0" applyFont="1" applyFill="1" applyAlignment="1">
      <alignment horizontal="center" vertical="center" wrapText="1"/>
    </xf>
    <xf numFmtId="0" fontId="5" fillId="3" borderId="8"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78" fillId="4" borderId="94" xfId="0" applyFont="1" applyFill="1" applyBorder="1" applyAlignment="1">
      <alignment horizontal="left" vertical="center" wrapText="1"/>
    </xf>
    <xf numFmtId="0" fontId="66" fillId="3" borderId="92" xfId="0" applyFont="1" applyFill="1" applyBorder="1" applyAlignment="1" applyProtection="1">
      <alignment horizontal="left" vertical="center" wrapText="1"/>
      <protection locked="0"/>
    </xf>
    <xf numFmtId="0" fontId="66" fillId="3" borderId="93" xfId="0" applyFont="1" applyFill="1" applyBorder="1" applyAlignment="1" applyProtection="1">
      <alignment horizontal="left" vertical="center" wrapText="1"/>
      <protection locked="0"/>
    </xf>
    <xf numFmtId="0" fontId="43" fillId="3" borderId="13" xfId="0" applyFont="1" applyFill="1" applyBorder="1" applyAlignment="1">
      <alignment horizontal="left" vertical="center" wrapText="1"/>
    </xf>
    <xf numFmtId="0" fontId="76" fillId="3" borderId="1" xfId="0" applyFont="1" applyFill="1" applyBorder="1" applyAlignment="1">
      <alignment horizontal="center" vertical="center" wrapText="1"/>
    </xf>
    <xf numFmtId="0" fontId="76" fillId="3" borderId="2" xfId="0" applyFont="1" applyFill="1" applyBorder="1" applyAlignment="1">
      <alignment horizontal="center" vertical="center" wrapText="1"/>
    </xf>
    <xf numFmtId="0" fontId="76" fillId="3" borderId="3" xfId="0" applyFont="1" applyFill="1" applyBorder="1" applyAlignment="1">
      <alignment horizontal="center" vertical="center" wrapText="1"/>
    </xf>
    <xf numFmtId="0" fontId="76" fillId="3" borderId="4" xfId="0" applyFont="1" applyFill="1" applyBorder="1" applyAlignment="1">
      <alignment horizontal="center" vertical="center" wrapText="1"/>
    </xf>
    <xf numFmtId="0" fontId="66" fillId="3" borderId="7" xfId="0" applyFont="1" applyFill="1" applyBorder="1" applyAlignment="1" applyProtection="1">
      <alignment horizontal="left" vertical="center" wrapText="1"/>
      <protection locked="0"/>
    </xf>
    <xf numFmtId="0" fontId="66" fillId="3" borderId="6" xfId="0" applyFont="1" applyFill="1" applyBorder="1" applyAlignment="1" applyProtection="1">
      <alignment horizontal="left" vertical="center" wrapText="1"/>
      <protection locked="0"/>
    </xf>
    <xf numFmtId="0" fontId="66" fillId="3" borderId="2" xfId="0" applyFont="1" applyFill="1" applyBorder="1" applyAlignment="1" applyProtection="1">
      <alignment horizontal="left" vertical="center" wrapText="1"/>
      <protection locked="0"/>
    </xf>
    <xf numFmtId="0" fontId="66" fillId="3" borderId="81" xfId="0" applyFont="1" applyFill="1" applyBorder="1" applyAlignment="1" applyProtection="1">
      <alignment horizontal="left" vertical="center" wrapText="1"/>
      <protection locked="0"/>
    </xf>
    <xf numFmtId="0" fontId="79" fillId="4" borderId="94" xfId="0" applyFont="1" applyFill="1" applyBorder="1" applyAlignment="1">
      <alignment horizontal="center" vertical="center" textRotation="1" wrapText="1"/>
    </xf>
    <xf numFmtId="14" fontId="79" fillId="4" borderId="94" xfId="0" applyNumberFormat="1" applyFont="1" applyFill="1" applyBorder="1" applyAlignment="1">
      <alignment horizontal="center" vertical="center" wrapText="1"/>
    </xf>
    <xf numFmtId="0" fontId="79" fillId="4" borderId="94" xfId="0" applyFont="1" applyFill="1" applyBorder="1" applyAlignment="1">
      <alignment horizontal="center" vertical="center" textRotation="90" wrapText="1"/>
    </xf>
    <xf numFmtId="0" fontId="69" fillId="0" borderId="8" xfId="0" applyFont="1" applyBorder="1" applyAlignment="1">
      <alignment horizontal="center" vertical="center" wrapText="1"/>
    </xf>
    <xf numFmtId="0" fontId="48" fillId="17" borderId="8" xfId="0" applyFont="1" applyFill="1" applyBorder="1" applyAlignment="1">
      <alignment horizontal="center" vertical="center" wrapText="1"/>
    </xf>
    <xf numFmtId="14" fontId="48" fillId="0" borderId="77" xfId="0" applyNumberFormat="1" applyFont="1" applyBorder="1" applyAlignment="1">
      <alignment horizontal="center" vertical="center" wrapText="1"/>
    </xf>
    <xf numFmtId="14" fontId="48" fillId="0" borderId="73" xfId="0" applyNumberFormat="1" applyFont="1" applyBorder="1" applyAlignment="1">
      <alignment horizontal="center" vertical="center" wrapText="1"/>
    </xf>
    <xf numFmtId="9" fontId="48" fillId="0" borderId="55" xfId="0" applyNumberFormat="1" applyFont="1" applyBorder="1" applyAlignment="1">
      <alignment horizontal="center" vertical="center" wrapText="1"/>
    </xf>
    <xf numFmtId="0" fontId="36" fillId="3" borderId="0" xfId="0" applyFont="1" applyFill="1" applyAlignment="1">
      <alignment horizontal="justify" vertical="center" wrapText="1"/>
    </xf>
    <xf numFmtId="0" fontId="29" fillId="13" borderId="48" xfId="0" applyFont="1" applyFill="1" applyBorder="1" applyAlignment="1">
      <alignment horizontal="center" vertical="center" wrapText="1" readingOrder="1"/>
    </xf>
    <xf numFmtId="0" fontId="29" fillId="13" borderId="49" xfId="0" applyFont="1" applyFill="1" applyBorder="1" applyAlignment="1">
      <alignment horizontal="center" vertical="center" wrapText="1" readingOrder="1"/>
    </xf>
    <xf numFmtId="0" fontId="29" fillId="13" borderId="50" xfId="0" applyFont="1" applyFill="1" applyBorder="1" applyAlignment="1">
      <alignment horizontal="center" vertical="center" wrapText="1" readingOrder="1"/>
    </xf>
    <xf numFmtId="0" fontId="32" fillId="13" borderId="51" xfId="0" applyFont="1" applyFill="1" applyBorder="1" applyAlignment="1">
      <alignment horizontal="center" vertical="center" wrapText="1" readingOrder="1"/>
    </xf>
    <xf numFmtId="0" fontId="32" fillId="13" borderId="52" xfId="0" applyFont="1" applyFill="1" applyBorder="1" applyAlignment="1">
      <alignment horizontal="center" vertical="center" wrapText="1" readingOrder="1"/>
    </xf>
    <xf numFmtId="0" fontId="32" fillId="3" borderId="54" xfId="0" applyFont="1" applyFill="1" applyBorder="1" applyAlignment="1">
      <alignment horizontal="center" vertical="center" wrapText="1" readingOrder="1"/>
    </xf>
    <xf numFmtId="0" fontId="32" fillId="3" borderId="57" xfId="0" applyFont="1" applyFill="1" applyBorder="1" applyAlignment="1">
      <alignment horizontal="center" vertical="center" wrapText="1" readingOrder="1"/>
    </xf>
    <xf numFmtId="0" fontId="32" fillId="3" borderId="55" xfId="0" applyFont="1" applyFill="1" applyBorder="1" applyAlignment="1">
      <alignment horizontal="center" vertical="center" wrapText="1" readingOrder="1"/>
    </xf>
    <xf numFmtId="0" fontId="32" fillId="3" borderId="8" xfId="0" applyFont="1" applyFill="1" applyBorder="1" applyAlignment="1">
      <alignment horizontal="center" vertical="center" wrapText="1" readingOrder="1"/>
    </xf>
    <xf numFmtId="0" fontId="32" fillId="3" borderId="59" xfId="0" applyFont="1" applyFill="1" applyBorder="1" applyAlignment="1">
      <alignment horizontal="center" vertical="center" wrapText="1" readingOrder="1"/>
    </xf>
    <xf numFmtId="0" fontId="32" fillId="3" borderId="60" xfId="0" applyFont="1" applyFill="1" applyBorder="1" applyAlignment="1">
      <alignment horizontal="center" vertical="center" wrapText="1" readingOrder="1"/>
    </xf>
    <xf numFmtId="1" fontId="65" fillId="0" borderId="8" xfId="0" applyNumberFormat="1" applyFont="1" applyBorder="1" applyAlignment="1">
      <alignment horizontal="center" vertical="center"/>
    </xf>
    <xf numFmtId="0" fontId="65" fillId="0" borderId="8" xfId="0" applyFont="1" applyBorder="1" applyAlignment="1">
      <alignment horizontal="center" vertical="center"/>
    </xf>
    <xf numFmtId="1" fontId="65" fillId="0" borderId="8" xfId="0" applyNumberFormat="1" applyFont="1" applyBorder="1" applyAlignment="1" applyProtection="1">
      <alignment horizontal="center" vertical="center" wrapText="1"/>
      <protection locked="0"/>
    </xf>
    <xf numFmtId="0" fontId="65" fillId="0" borderId="8" xfId="0" applyFont="1" applyBorder="1" applyAlignment="1" applyProtection="1">
      <alignment horizontal="left" vertical="center" wrapText="1"/>
      <protection locked="0"/>
    </xf>
    <xf numFmtId="0" fontId="65" fillId="0" borderId="8" xfId="0" applyFont="1" applyBorder="1" applyAlignment="1" applyProtection="1">
      <alignment horizontal="center" vertical="center" wrapText="1"/>
      <protection locked="0"/>
    </xf>
    <xf numFmtId="0" fontId="65" fillId="0" borderId="8"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44" fillId="3" borderId="8" xfId="0" applyFont="1" applyFill="1" applyBorder="1" applyAlignment="1">
      <alignment horizontal="center" vertical="center"/>
    </xf>
    <xf numFmtId="0" fontId="45" fillId="4" borderId="5" xfId="0" applyFont="1" applyFill="1" applyBorder="1" applyAlignment="1">
      <alignment horizontal="left" vertical="center"/>
    </xf>
    <xf numFmtId="0" fontId="45" fillId="4" borderId="7" xfId="0" applyFont="1" applyFill="1" applyBorder="1" applyAlignment="1">
      <alignment horizontal="left" vertical="center"/>
    </xf>
    <xf numFmtId="0" fontId="45" fillId="4" borderId="6" xfId="0" applyFont="1" applyFill="1" applyBorder="1" applyAlignment="1">
      <alignment horizontal="left" vertical="center"/>
    </xf>
    <xf numFmtId="0" fontId="48" fillId="3" borderId="5" xfId="0" applyFont="1" applyFill="1" applyBorder="1" applyAlignment="1" applyProtection="1">
      <alignment horizontal="left" vertical="center"/>
      <protection locked="0"/>
    </xf>
    <xf numFmtId="0" fontId="48" fillId="3" borderId="7" xfId="0" applyFont="1" applyFill="1" applyBorder="1" applyAlignment="1" applyProtection="1">
      <alignment horizontal="left" vertical="center"/>
      <protection locked="0"/>
    </xf>
    <xf numFmtId="0" fontId="48" fillId="3" borderId="6" xfId="0" applyFont="1" applyFill="1" applyBorder="1" applyAlignment="1" applyProtection="1">
      <alignment horizontal="left" vertical="center"/>
      <protection locked="0"/>
    </xf>
    <xf numFmtId="0" fontId="48" fillId="3" borderId="0" xfId="0" applyFont="1" applyFill="1" applyAlignment="1">
      <alignment horizontal="left" vertical="center"/>
    </xf>
    <xf numFmtId="0" fontId="48" fillId="3" borderId="5" xfId="0" applyFont="1" applyFill="1" applyBorder="1" applyAlignment="1" applyProtection="1">
      <alignment horizontal="left" vertical="center" wrapText="1"/>
      <protection locked="0"/>
    </xf>
    <xf numFmtId="0" fontId="48" fillId="3" borderId="7" xfId="0" applyFont="1" applyFill="1" applyBorder="1" applyAlignment="1" applyProtection="1">
      <alignment horizontal="left" vertical="center" wrapText="1"/>
      <protection locked="0"/>
    </xf>
    <xf numFmtId="0" fontId="48" fillId="3" borderId="6" xfId="0" applyFont="1" applyFill="1" applyBorder="1" applyAlignment="1" applyProtection="1">
      <alignment horizontal="left" vertical="center" wrapText="1"/>
      <protection locked="0"/>
    </xf>
    <xf numFmtId="0" fontId="45" fillId="4" borderId="87" xfId="0" applyFont="1" applyFill="1" applyBorder="1" applyAlignment="1">
      <alignment horizontal="center" vertical="center"/>
    </xf>
    <xf numFmtId="0" fontId="45" fillId="4" borderId="90" xfId="0" applyFont="1" applyFill="1" applyBorder="1" applyAlignment="1">
      <alignment horizontal="center" vertical="center"/>
    </xf>
    <xf numFmtId="0" fontId="45" fillId="4" borderId="88" xfId="0" applyFont="1" applyFill="1" applyBorder="1" applyAlignment="1">
      <alignment horizontal="center" vertical="center"/>
    </xf>
    <xf numFmtId="0" fontId="45" fillId="23" borderId="85" xfId="0" applyFont="1" applyFill="1" applyBorder="1" applyAlignment="1" applyProtection="1">
      <alignment horizontal="center" vertical="center" wrapText="1"/>
      <protection locked="0"/>
    </xf>
    <xf numFmtId="0" fontId="45" fillId="4" borderId="85" xfId="0" applyFont="1" applyFill="1" applyBorder="1" applyAlignment="1" applyProtection="1">
      <alignment horizontal="center" vertical="center" wrapText="1"/>
      <protection locked="0"/>
    </xf>
    <xf numFmtId="0" fontId="45" fillId="3" borderId="1" xfId="0" applyFont="1" applyFill="1" applyBorder="1" applyAlignment="1">
      <alignment horizontal="center" vertical="center"/>
    </xf>
    <xf numFmtId="0" fontId="45" fillId="3" borderId="2" xfId="0" applyFont="1" applyFill="1" applyBorder="1" applyAlignment="1">
      <alignment horizontal="center" vertical="center"/>
    </xf>
    <xf numFmtId="0" fontId="45" fillId="3" borderId="3" xfId="0" applyFont="1" applyFill="1" applyBorder="1" applyAlignment="1">
      <alignment horizontal="center" vertical="center"/>
    </xf>
    <xf numFmtId="0" fontId="45" fillId="3" borderId="4" xfId="0" applyFont="1" applyFill="1" applyBorder="1" applyAlignment="1">
      <alignment horizontal="center" vertical="center"/>
    </xf>
    <xf numFmtId="0" fontId="45" fillId="4" borderId="2" xfId="0" applyFont="1" applyFill="1" applyBorder="1" applyAlignment="1">
      <alignment horizontal="center" vertical="center" wrapText="1"/>
    </xf>
    <xf numFmtId="0" fontId="45" fillId="4" borderId="91" xfId="0" applyFont="1" applyFill="1" applyBorder="1" applyAlignment="1">
      <alignment horizontal="center" vertical="center" wrapText="1"/>
    </xf>
    <xf numFmtId="0" fontId="45" fillId="4" borderId="0" xfId="0" applyFont="1" applyFill="1" applyAlignment="1">
      <alignment horizontal="center" vertical="center" wrapText="1"/>
    </xf>
    <xf numFmtId="0" fontId="45" fillId="4" borderId="83" xfId="0" applyFont="1" applyFill="1" applyBorder="1" applyAlignment="1">
      <alignment horizontal="center" vertical="center" wrapText="1"/>
    </xf>
    <xf numFmtId="0" fontId="67" fillId="4" borderId="86" xfId="0" applyFont="1" applyFill="1" applyBorder="1" applyAlignment="1">
      <alignment horizontal="center" vertical="center" wrapText="1"/>
    </xf>
    <xf numFmtId="0" fontId="67" fillId="4" borderId="89" xfId="0" applyFont="1" applyFill="1" applyBorder="1" applyAlignment="1">
      <alignment horizontal="center" vertical="center" wrapText="1"/>
    </xf>
    <xf numFmtId="0" fontId="67" fillId="4" borderId="87" xfId="0" applyFont="1" applyFill="1" applyBorder="1" applyAlignment="1">
      <alignment horizontal="center" vertical="center" wrapText="1"/>
    </xf>
    <xf numFmtId="0" fontId="67" fillId="4" borderId="88" xfId="0" applyFont="1" applyFill="1" applyBorder="1" applyAlignment="1">
      <alignment horizontal="center" vertical="center" wrapText="1"/>
    </xf>
    <xf numFmtId="14" fontId="67" fillId="4" borderId="87" xfId="0" applyNumberFormat="1" applyFont="1" applyFill="1" applyBorder="1" applyAlignment="1">
      <alignment horizontal="center" vertical="center" wrapText="1"/>
    </xf>
    <xf numFmtId="14" fontId="67" fillId="4" borderId="88" xfId="0" applyNumberFormat="1" applyFont="1" applyFill="1" applyBorder="1" applyAlignment="1">
      <alignment horizontal="center" vertical="center" wrapText="1"/>
    </xf>
    <xf numFmtId="0" fontId="45" fillId="4" borderId="87" xfId="0" applyFont="1" applyFill="1" applyBorder="1" applyAlignment="1" applyProtection="1">
      <alignment horizontal="center" vertical="center" wrapText="1"/>
      <protection locked="0"/>
    </xf>
    <xf numFmtId="0" fontId="68" fillId="24" borderId="95" xfId="0" applyFont="1" applyFill="1" applyBorder="1" applyAlignment="1">
      <alignment horizontal="center"/>
    </xf>
    <xf numFmtId="0" fontId="68" fillId="24" borderId="96" xfId="0" applyFont="1" applyFill="1" applyBorder="1" applyAlignment="1">
      <alignment horizontal="center"/>
    </xf>
    <xf numFmtId="0" fontId="49" fillId="28" borderId="8" xfId="0" applyFont="1" applyFill="1" applyBorder="1" applyAlignment="1">
      <alignment horizontal="center" vertical="center" wrapText="1"/>
    </xf>
    <xf numFmtId="0" fontId="49" fillId="0" borderId="8" xfId="0" applyFont="1" applyBorder="1" applyAlignment="1">
      <alignment horizontal="left" vertical="center" wrapText="1"/>
    </xf>
    <xf numFmtId="0" fontId="49" fillId="0" borderId="8" xfId="0" applyFont="1" applyBorder="1" applyAlignment="1">
      <alignment horizontal="center" vertical="center" wrapText="1"/>
    </xf>
    <xf numFmtId="0" fontId="48" fillId="0" borderId="8" xfId="0" applyFont="1" applyBorder="1" applyAlignment="1">
      <alignment horizontal="left" vertical="top" wrapText="1"/>
    </xf>
    <xf numFmtId="0" fontId="82" fillId="0" borderId="8" xfId="0" applyFont="1" applyBorder="1" applyAlignment="1">
      <alignment horizontal="center" vertical="center" wrapText="1"/>
    </xf>
    <xf numFmtId="49" fontId="81" fillId="0" borderId="8" xfId="0" applyNumberFormat="1" applyFont="1" applyBorder="1" applyAlignment="1">
      <alignment horizontal="left" vertical="center" wrapText="1"/>
    </xf>
    <xf numFmtId="0" fontId="80" fillId="28" borderId="8" xfId="0" applyFont="1" applyFill="1" applyBorder="1" applyAlignment="1">
      <alignment horizontal="center" vertical="center" wrapText="1"/>
    </xf>
    <xf numFmtId="0" fontId="80" fillId="0" borderId="8" xfId="0" applyFont="1" applyBorder="1" applyAlignment="1">
      <alignment horizontal="left" vertical="center" wrapText="1"/>
    </xf>
    <xf numFmtId="0" fontId="81" fillId="0" borderId="8" xfId="0" applyFont="1" applyBorder="1" applyAlignment="1">
      <alignment horizontal="left" vertical="top" wrapText="1"/>
    </xf>
    <xf numFmtId="0" fontId="81" fillId="0" borderId="8" xfId="0" applyFont="1" applyBorder="1" applyAlignment="1">
      <alignment horizontal="center" vertical="center" wrapText="1"/>
    </xf>
    <xf numFmtId="0" fontId="44" fillId="17" borderId="8" xfId="0" applyFont="1" applyFill="1" applyBorder="1" applyAlignment="1" applyProtection="1">
      <alignment horizontal="center" vertical="center" wrapText="1"/>
      <protection locked="0"/>
    </xf>
    <xf numFmtId="0" fontId="81" fillId="0" borderId="8" xfId="0" applyFont="1" applyBorder="1" applyAlignment="1">
      <alignment horizontal="left" vertical="center" wrapText="1"/>
    </xf>
    <xf numFmtId="0" fontId="80" fillId="0" borderId="8" xfId="0" applyFont="1" applyBorder="1" applyAlignment="1">
      <alignment horizontal="center" vertical="center" wrapText="1"/>
    </xf>
    <xf numFmtId="0" fontId="48" fillId="31" borderId="97" xfId="0" applyFont="1" applyFill="1" applyBorder="1" applyAlignment="1">
      <alignment horizontal="center" vertical="center" wrapText="1"/>
    </xf>
    <xf numFmtId="0" fontId="48" fillId="0" borderId="97" xfId="0" applyFont="1" applyBorder="1" applyAlignment="1">
      <alignment horizontal="left" vertical="center" wrapText="1"/>
    </xf>
    <xf numFmtId="0" fontId="48" fillId="0" borderId="97" xfId="0" applyFont="1" applyBorder="1" applyAlignment="1">
      <alignment horizontal="center" vertical="center" wrapText="1"/>
    </xf>
    <xf numFmtId="14" fontId="48" fillId="0" borderId="97" xfId="0" applyNumberFormat="1" applyFont="1" applyBorder="1" applyAlignment="1">
      <alignment horizontal="center" vertical="center" wrapText="1"/>
    </xf>
    <xf numFmtId="0" fontId="65" fillId="0" borderId="97" xfId="0" applyFont="1" applyBorder="1" applyAlignment="1" applyProtection="1">
      <alignment horizontal="center" vertical="center"/>
      <protection locked="0"/>
    </xf>
    <xf numFmtId="0" fontId="48" fillId="0" borderId="97" xfId="0" applyFont="1" applyBorder="1" applyAlignment="1" applyProtection="1">
      <alignment horizontal="center" vertical="center"/>
      <protection locked="0"/>
    </xf>
    <xf numFmtId="1" fontId="65" fillId="0" borderId="97" xfId="0" applyNumberFormat="1" applyFont="1" applyBorder="1" applyAlignment="1">
      <alignment horizontal="center" vertical="center"/>
    </xf>
    <xf numFmtId="0" fontId="65" fillId="0" borderId="97" xfId="0" applyFont="1" applyBorder="1" applyAlignment="1">
      <alignment horizontal="center" vertical="center"/>
    </xf>
    <xf numFmtId="1" fontId="65" fillId="0" borderId="97" xfId="0" applyNumberFormat="1" applyFont="1" applyBorder="1" applyAlignment="1" applyProtection="1">
      <alignment horizontal="center" vertical="center" wrapText="1"/>
      <protection locked="0"/>
    </xf>
    <xf numFmtId="0" fontId="65" fillId="0" borderId="97" xfId="0" applyFont="1" applyBorder="1" applyAlignment="1" applyProtection="1">
      <alignment horizontal="left" vertical="center" wrapText="1"/>
      <protection locked="0"/>
    </xf>
    <xf numFmtId="0" fontId="65" fillId="0" borderId="97" xfId="0" applyFont="1" applyBorder="1" applyAlignment="1" applyProtection="1">
      <alignment horizontal="center" vertical="center" wrapText="1"/>
      <protection locked="0"/>
    </xf>
    <xf numFmtId="0" fontId="48" fillId="30" borderId="97" xfId="0" applyFont="1" applyFill="1" applyBorder="1" applyAlignment="1">
      <alignment horizontal="center" vertical="center" wrapText="1"/>
    </xf>
    <xf numFmtId="0" fontId="48" fillId="25" borderId="97" xfId="0" applyFont="1" applyFill="1" applyBorder="1" applyAlignment="1">
      <alignment horizontal="center" vertical="center" wrapText="1"/>
    </xf>
    <xf numFmtId="0" fontId="81" fillId="0" borderId="97" xfId="0" applyFont="1" applyBorder="1" applyAlignment="1">
      <alignment horizontal="left" vertical="center" wrapText="1"/>
    </xf>
    <xf numFmtId="0" fontId="81" fillId="30" borderId="97" xfId="0" applyFont="1" applyFill="1" applyBorder="1" applyAlignment="1">
      <alignment horizontal="center" vertical="center" wrapText="1"/>
    </xf>
    <xf numFmtId="0" fontId="48" fillId="33" borderId="97" xfId="0" applyFont="1" applyFill="1" applyBorder="1" applyAlignment="1">
      <alignment horizontal="center" vertical="center" wrapText="1"/>
    </xf>
    <xf numFmtId="0" fontId="48" fillId="32" borderId="97" xfId="0" applyFont="1" applyFill="1" applyBorder="1" applyAlignment="1">
      <alignment horizontal="center" vertical="center" wrapText="1"/>
    </xf>
    <xf numFmtId="0" fontId="48" fillId="17" borderId="97" xfId="0" applyFont="1" applyFill="1" applyBorder="1" applyAlignment="1">
      <alignment horizontal="center" vertical="center" wrapText="1"/>
    </xf>
    <xf numFmtId="0" fontId="48" fillId="32" borderId="97" xfId="0" applyFont="1" applyFill="1" applyBorder="1" applyAlignment="1">
      <alignment horizontal="left" vertical="center" wrapText="1"/>
    </xf>
    <xf numFmtId="14" fontId="48" fillId="0" borderId="101" xfId="0" applyNumberFormat="1" applyFont="1" applyBorder="1" applyAlignment="1">
      <alignment horizontal="center" vertical="center" wrapText="1"/>
    </xf>
    <xf numFmtId="0" fontId="81" fillId="0" borderId="101" xfId="0" applyFont="1" applyBorder="1" applyAlignment="1">
      <alignment horizontal="center" vertical="center" wrapText="1"/>
    </xf>
    <xf numFmtId="0" fontId="81" fillId="0" borderId="97" xfId="0" applyFont="1" applyBorder="1" applyAlignment="1">
      <alignment horizontal="center" vertical="center" wrapText="1"/>
    </xf>
    <xf numFmtId="49" fontId="81" fillId="0" borderId="101" xfId="0" applyNumberFormat="1" applyFont="1" applyBorder="1" applyAlignment="1">
      <alignment horizontal="left" vertical="center" wrapText="1"/>
    </xf>
    <xf numFmtId="49" fontId="81" fillId="0" borderId="97" xfId="0" applyNumberFormat="1" applyFont="1" applyBorder="1" applyAlignment="1">
      <alignment horizontal="left" vertical="center" wrapText="1"/>
    </xf>
    <xf numFmtId="0" fontId="48" fillId="0" borderId="101" xfId="0" applyFont="1" applyBorder="1" applyAlignment="1">
      <alignment horizontal="center" vertical="center" wrapText="1"/>
    </xf>
    <xf numFmtId="0" fontId="48" fillId="17" borderId="99" xfId="0" applyFont="1" applyFill="1" applyBorder="1" applyAlignment="1">
      <alignment horizontal="center" vertical="center" wrapText="1"/>
    </xf>
    <xf numFmtId="1" fontId="65" fillId="0" borderId="98" xfId="0" applyNumberFormat="1" applyFont="1" applyBorder="1" applyAlignment="1">
      <alignment horizontal="center" vertical="center"/>
    </xf>
    <xf numFmtId="0" fontId="65" fillId="0" borderId="98" xfId="0" applyFont="1" applyBorder="1" applyAlignment="1">
      <alignment horizontal="center" vertical="center"/>
    </xf>
    <xf numFmtId="0" fontId="80" fillId="0" borderId="8" xfId="0" applyFont="1" applyBorder="1" applyAlignment="1">
      <alignment horizontal="left" vertical="top" wrapText="1"/>
    </xf>
    <xf numFmtId="0" fontId="48" fillId="0" borderId="100" xfId="0" applyFont="1" applyBorder="1" applyAlignment="1">
      <alignment horizontal="center" vertical="center" wrapText="1"/>
    </xf>
    <xf numFmtId="14" fontId="48" fillId="0" borderId="100" xfId="0" applyNumberFormat="1" applyFont="1" applyBorder="1" applyAlignment="1">
      <alignment horizontal="center" vertical="center" wrapText="1"/>
    </xf>
    <xf numFmtId="0" fontId="83" fillId="0" borderId="97" xfId="0" applyFont="1" applyBorder="1" applyAlignment="1">
      <alignment horizontal="center" vertical="center" wrapText="1"/>
    </xf>
    <xf numFmtId="0" fontId="80" fillId="0" borderId="97" xfId="0" applyFont="1" applyBorder="1" applyAlignment="1">
      <alignment horizontal="center" vertical="center" wrapText="1"/>
    </xf>
    <xf numFmtId="0" fontId="48" fillId="29" borderId="97" xfId="0" applyFont="1" applyFill="1" applyBorder="1" applyAlignment="1">
      <alignment horizontal="center" vertical="center" wrapText="1"/>
    </xf>
    <xf numFmtId="0" fontId="80" fillId="0" borderId="97" xfId="0" applyFont="1" applyBorder="1" applyAlignment="1">
      <alignment horizontal="left" vertical="center" wrapText="1"/>
    </xf>
    <xf numFmtId="0" fontId="48" fillId="0" borderId="102" xfId="0" applyFont="1" applyBorder="1" applyAlignment="1">
      <alignment horizontal="left" vertical="center" wrapText="1"/>
    </xf>
    <xf numFmtId="0" fontId="48" fillId="0" borderId="103" xfId="0" applyFont="1" applyBorder="1" applyAlignment="1">
      <alignment horizontal="left" vertical="center" wrapText="1"/>
    </xf>
    <xf numFmtId="0" fontId="44" fillId="17" borderId="97" xfId="0" applyFont="1" applyFill="1" applyBorder="1" applyAlignment="1" applyProtection="1">
      <alignment horizontal="center" vertical="center" wrapText="1"/>
      <protection locked="0"/>
    </xf>
    <xf numFmtId="0" fontId="68" fillId="24" borderId="97" xfId="0" applyFont="1" applyFill="1" applyBorder="1" applyAlignment="1">
      <alignment horizontal="center"/>
    </xf>
    <xf numFmtId="0" fontId="80" fillId="28" borderId="97" xfId="0" applyFont="1" applyFill="1" applyBorder="1" applyAlignment="1">
      <alignment horizontal="center" vertical="center" wrapText="1"/>
    </xf>
    <xf numFmtId="0" fontId="44" fillId="3" borderId="97" xfId="0" applyFont="1" applyFill="1" applyBorder="1" applyAlignment="1">
      <alignment horizontal="center" vertical="center"/>
    </xf>
    <xf numFmtId="0" fontId="45" fillId="4" borderId="97" xfId="0" applyFont="1" applyFill="1" applyBorder="1" applyAlignment="1">
      <alignment horizontal="left" vertical="center"/>
    </xf>
    <xf numFmtId="0" fontId="48" fillId="3" borderId="97" xfId="0" applyFont="1" applyFill="1" applyBorder="1" applyAlignment="1" applyProtection="1">
      <alignment horizontal="left" vertical="center"/>
      <protection locked="0"/>
    </xf>
    <xf numFmtId="0" fontId="48" fillId="3" borderId="97" xfId="0" applyFont="1" applyFill="1" applyBorder="1" applyAlignment="1">
      <alignment horizontal="left" vertical="center"/>
    </xf>
    <xf numFmtId="0" fontId="48" fillId="3" borderId="97" xfId="0" applyFont="1" applyFill="1" applyBorder="1" applyAlignment="1" applyProtection="1">
      <alignment horizontal="left" vertical="center" wrapText="1"/>
      <protection locked="0"/>
    </xf>
    <xf numFmtId="0" fontId="45" fillId="4" borderId="97" xfId="0" applyFont="1" applyFill="1" applyBorder="1" applyAlignment="1">
      <alignment horizontal="center" vertical="center"/>
    </xf>
    <xf numFmtId="0" fontId="45" fillId="23" borderId="97" xfId="0" applyFont="1" applyFill="1" applyBorder="1" applyAlignment="1" applyProtection="1">
      <alignment horizontal="center" vertical="center" wrapText="1"/>
      <protection locked="0"/>
    </xf>
    <xf numFmtId="0" fontId="45" fillId="4" borderId="97" xfId="0" applyFont="1" applyFill="1" applyBorder="1" applyAlignment="1" applyProtection="1">
      <alignment horizontal="center" vertical="center" wrapText="1"/>
      <protection locked="0"/>
    </xf>
    <xf numFmtId="0" fontId="45" fillId="3" borderId="97" xfId="0" applyFont="1" applyFill="1" applyBorder="1" applyAlignment="1">
      <alignment horizontal="center" vertical="center"/>
    </xf>
    <xf numFmtId="0" fontId="45" fillId="4" borderId="97" xfId="0" applyFont="1" applyFill="1" applyBorder="1" applyAlignment="1">
      <alignment horizontal="center" vertical="center" wrapText="1"/>
    </xf>
    <xf numFmtId="0" fontId="67" fillId="4" borderId="97" xfId="0" applyFont="1" applyFill="1" applyBorder="1" applyAlignment="1">
      <alignment horizontal="center" vertical="center" wrapText="1"/>
    </xf>
    <xf numFmtId="14" fontId="67" fillId="4" borderId="97" xfId="0" applyNumberFormat="1" applyFont="1" applyFill="1" applyBorder="1" applyAlignment="1">
      <alignment horizontal="center" vertical="center" wrapText="1"/>
    </xf>
    <xf numFmtId="0" fontId="68" fillId="24" borderId="100" xfId="0" applyFont="1" applyFill="1" applyBorder="1" applyAlignment="1">
      <alignment horizontal="center"/>
    </xf>
    <xf numFmtId="0" fontId="48" fillId="0" borderId="8" xfId="0" applyFont="1" applyBorder="1" applyAlignment="1" applyProtection="1">
      <alignment horizontal="left" vertical="center" wrapText="1"/>
      <protection locked="0"/>
    </xf>
    <xf numFmtId="0" fontId="48" fillId="29" borderId="8" xfId="0" applyFont="1" applyFill="1" applyBorder="1" applyAlignment="1">
      <alignment horizontal="center" vertical="center" wrapText="1"/>
    </xf>
    <xf numFmtId="1" fontId="65" fillId="0" borderId="8" xfId="0" applyNumberFormat="1" applyFont="1" applyBorder="1" applyAlignment="1">
      <alignment horizontal="center" vertical="center" wrapText="1"/>
    </xf>
    <xf numFmtId="0" fontId="65" fillId="0" borderId="8" xfId="0" applyFont="1" applyBorder="1" applyAlignment="1">
      <alignment horizontal="left" vertical="center" wrapText="1"/>
    </xf>
    <xf numFmtId="0" fontId="65" fillId="0" borderId="8" xfId="0" applyFont="1" applyBorder="1" applyAlignment="1">
      <alignment horizontal="center" vertical="center" wrapText="1"/>
    </xf>
    <xf numFmtId="0" fontId="48" fillId="0" borderId="8" xfId="0" applyFont="1" applyBorder="1" applyAlignment="1">
      <alignment horizontal="center" vertical="center"/>
    </xf>
    <xf numFmtId="0" fontId="49" fillId="0" borderId="8" xfId="0" applyFont="1" applyBorder="1" applyAlignment="1" applyProtection="1">
      <alignment horizontal="left" vertical="center" wrapText="1"/>
      <protection locked="0"/>
    </xf>
    <xf numFmtId="49" fontId="48" fillId="0" borderId="8" xfId="0" applyNumberFormat="1" applyFont="1" applyBorder="1" applyAlignment="1" applyProtection="1">
      <alignment horizontal="left" vertical="center" wrapText="1"/>
      <protection locked="0"/>
    </xf>
    <xf numFmtId="0" fontId="48" fillId="30" borderId="8" xfId="0" applyFont="1" applyFill="1" applyBorder="1" applyAlignment="1">
      <alignment horizontal="center" vertical="center" wrapText="1"/>
    </xf>
    <xf numFmtId="0" fontId="48" fillId="33" borderId="8" xfId="0" applyFont="1" applyFill="1" applyBorder="1" applyAlignment="1">
      <alignment horizontal="center" vertical="center" wrapText="1"/>
    </xf>
    <xf numFmtId="0" fontId="48" fillId="25" borderId="8" xfId="0" applyFont="1" applyFill="1" applyBorder="1" applyAlignment="1">
      <alignment horizontal="center" vertical="center" wrapText="1"/>
    </xf>
    <xf numFmtId="0" fontId="48" fillId="31" borderId="8" xfId="0" applyFont="1" applyFill="1" applyBorder="1" applyAlignment="1">
      <alignment horizontal="center" vertical="center" wrapText="1"/>
    </xf>
  </cellXfs>
  <cellStyles count="3">
    <cellStyle name="Normal" xfId="0" builtinId="0"/>
    <cellStyle name="Normal - Style1 2" xfId="1" xr:uid="{35D94056-BF35-4158-BB16-A1EB5C865F0B}"/>
    <cellStyle name="Normal 2 2" xfId="2" xr:uid="{FE1153A4-41A7-40DC-9196-9B2002F1B165}"/>
  </cellStyles>
  <dxfs count="3179">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19052</xdr:rowOff>
    </xdr:from>
    <xdr:to>
      <xdr:col>0</xdr:col>
      <xdr:colOff>2409824</xdr:colOff>
      <xdr:row>3</xdr:row>
      <xdr:rowOff>143436</xdr:rowOff>
    </xdr:to>
    <xdr:pic>
      <xdr:nvPicPr>
        <xdr:cNvPr id="2" name="18 Imagen" descr="Logo CSJ RGB_01">
          <a:extLst>
            <a:ext uri="{FF2B5EF4-FFF2-40B4-BE49-F238E27FC236}">
              <a16:creationId xmlns:a16="http://schemas.microsoft.com/office/drawing/2014/main" id="{32A1D10F-764A-47FE-A8C5-F32E2A436F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2"/>
          <a:ext cx="697229" cy="673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3810</xdr:rowOff>
    </xdr:from>
    <xdr:to>
      <xdr:col>5</xdr:col>
      <xdr:colOff>1905</xdr:colOff>
      <xdr:row>2</xdr:row>
      <xdr:rowOff>99059</xdr:rowOff>
    </xdr:to>
    <xdr:sp macro="" textlink="">
      <xdr:nvSpPr>
        <xdr:cNvPr id="3" name="CuadroTexto 4">
          <a:extLst>
            <a:ext uri="{FF2B5EF4-FFF2-40B4-BE49-F238E27FC236}">
              <a16:creationId xmlns:a16="http://schemas.microsoft.com/office/drawing/2014/main" id="{3F62FA49-669F-465B-9AF8-2D14BF377B37}"/>
            </a:ext>
          </a:extLst>
        </xdr:cNvPr>
        <xdr:cNvSpPr txBox="1"/>
      </xdr:nvSpPr>
      <xdr:spPr>
        <a:xfrm>
          <a:off x="3615690" y="3810"/>
          <a:ext cx="5715" cy="46100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70485</xdr:rowOff>
    </xdr:from>
    <xdr:to>
      <xdr:col>4</xdr:col>
      <xdr:colOff>2788919</xdr:colOff>
      <xdr:row>3</xdr:row>
      <xdr:rowOff>160020</xdr:rowOff>
    </xdr:to>
    <xdr:grpSp>
      <xdr:nvGrpSpPr>
        <xdr:cNvPr id="4" name="Group 8">
          <a:extLst>
            <a:ext uri="{FF2B5EF4-FFF2-40B4-BE49-F238E27FC236}">
              <a16:creationId xmlns:a16="http://schemas.microsoft.com/office/drawing/2014/main" id="{7272D362-1F21-4D28-804F-7C4C718C5885}"/>
            </a:ext>
          </a:extLst>
        </xdr:cNvPr>
        <xdr:cNvGrpSpPr>
          <a:grpSpLocks/>
        </xdr:cNvGrpSpPr>
      </xdr:nvGrpSpPr>
      <xdr:grpSpPr bwMode="auto">
        <a:xfrm>
          <a:off x="6715125" y="413385"/>
          <a:ext cx="2626994" cy="260985"/>
          <a:chOff x="2381" y="720"/>
          <a:chExt cx="3154" cy="65"/>
        </a:xfrm>
      </xdr:grpSpPr>
      <xdr:pic>
        <xdr:nvPicPr>
          <xdr:cNvPr id="5" name="6 Imagen">
            <a:extLst>
              <a:ext uri="{FF2B5EF4-FFF2-40B4-BE49-F238E27FC236}">
                <a16:creationId xmlns:a16="http://schemas.microsoft.com/office/drawing/2014/main" id="{57A22D71-6550-1CBA-4C98-C4EE728413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14A376EC-D23F-53A8-693F-520BF7B8E8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4</xdr:col>
      <xdr:colOff>1266825</xdr:colOff>
      <xdr:row>2</xdr:row>
      <xdr:rowOff>62865</xdr:rowOff>
    </xdr:from>
    <xdr:ext cx="1604158" cy="266460"/>
    <xdr:pic>
      <xdr:nvPicPr>
        <xdr:cNvPr id="7" name="Imagen 6">
          <a:extLst>
            <a:ext uri="{FF2B5EF4-FFF2-40B4-BE49-F238E27FC236}">
              <a16:creationId xmlns:a16="http://schemas.microsoft.com/office/drawing/2014/main" id="{B4CCFD18-9E5E-4EF9-87D8-099BF78FCB19}"/>
            </a:ext>
          </a:extLst>
        </xdr:cNvPr>
        <xdr:cNvPicPr>
          <a:picLocks noChangeAspect="1"/>
        </xdr:cNvPicPr>
      </xdr:nvPicPr>
      <xdr:blipFill>
        <a:blip xmlns:r="http://schemas.openxmlformats.org/officeDocument/2006/relationships" r:embed="rId4"/>
        <a:stretch>
          <a:fillRect/>
        </a:stretch>
      </xdr:blipFill>
      <xdr:spPr>
        <a:xfrm>
          <a:off x="3621405" y="428625"/>
          <a:ext cx="1604158" cy="266460"/>
        </a:xfrm>
        <a:prstGeom prst="rect">
          <a:avLst/>
        </a:prstGeom>
      </xdr:spPr>
    </xdr:pic>
    <xdr:clientData/>
  </xdr:one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7F06FD4F-C884-46F3-BBB7-28A2DEF78508}"/>
            </a:ext>
          </a:extLst>
        </xdr:cNvPr>
        <xdr:cNvSpPr txBox="1"/>
      </xdr:nvSpPr>
      <xdr:spPr>
        <a:xfrm>
          <a:off x="4061460" y="182880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76200</xdr:rowOff>
    </xdr:to>
    <xdr:pic>
      <xdr:nvPicPr>
        <xdr:cNvPr id="2" name="18 Imagen" descr="Logo CSJ RGB_01">
          <a:extLst>
            <a:ext uri="{FF2B5EF4-FFF2-40B4-BE49-F238E27FC236}">
              <a16:creationId xmlns:a16="http://schemas.microsoft.com/office/drawing/2014/main" id="{B527A273-E6C0-406E-9BBC-B5F8EF019E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721995" cy="41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6</xdr:col>
      <xdr:colOff>480060</xdr:colOff>
      <xdr:row>3</xdr:row>
      <xdr:rowOff>91440</xdr:rowOff>
    </xdr:from>
    <xdr:ext cx="2156460" cy="5844540"/>
    <xdr:sp macro="" textlink="">
      <xdr:nvSpPr>
        <xdr:cNvPr id="3" name="CuadroTexto 2">
          <a:extLst>
            <a:ext uri="{FF2B5EF4-FFF2-40B4-BE49-F238E27FC236}">
              <a16:creationId xmlns:a16="http://schemas.microsoft.com/office/drawing/2014/main" id="{162B3E68-86C0-4D28-9CD4-42FABA2E1FC4}"/>
            </a:ext>
          </a:extLst>
        </xdr:cNvPr>
        <xdr:cNvSpPr txBox="1"/>
      </xdr:nvSpPr>
      <xdr:spPr>
        <a:xfrm>
          <a:off x="4823460" y="6400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5</xdr:col>
      <xdr:colOff>1289685</xdr:colOff>
      <xdr:row>0</xdr:row>
      <xdr:rowOff>22860</xdr:rowOff>
    </xdr:from>
    <xdr:to>
      <xdr:col>5</xdr:col>
      <xdr:colOff>2994660</xdr:colOff>
      <xdr:row>1</xdr:row>
      <xdr:rowOff>186689</xdr:rowOff>
    </xdr:to>
    <xdr:sp macro="" textlink="">
      <xdr:nvSpPr>
        <xdr:cNvPr id="4" name="CuadroTexto 4">
          <a:extLst>
            <a:ext uri="{FF2B5EF4-FFF2-40B4-BE49-F238E27FC236}">
              <a16:creationId xmlns:a16="http://schemas.microsoft.com/office/drawing/2014/main" id="{036708CB-F78B-4251-8DC9-D3CB79CC59D9}"/>
            </a:ext>
          </a:extLst>
        </xdr:cNvPr>
        <xdr:cNvSpPr txBox="1"/>
      </xdr:nvSpPr>
      <xdr:spPr>
        <a:xfrm>
          <a:off x="4345305" y="22860"/>
          <a:ext cx="0" cy="34670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289560</xdr:colOff>
      <xdr:row>1</xdr:row>
      <xdr:rowOff>158115</xdr:rowOff>
    </xdr:from>
    <xdr:to>
      <xdr:col>5</xdr:col>
      <xdr:colOff>2992754</xdr:colOff>
      <xdr:row>2</xdr:row>
      <xdr:rowOff>140970</xdr:rowOff>
    </xdr:to>
    <xdr:grpSp>
      <xdr:nvGrpSpPr>
        <xdr:cNvPr id="5" name="Group 8">
          <a:extLst>
            <a:ext uri="{FF2B5EF4-FFF2-40B4-BE49-F238E27FC236}">
              <a16:creationId xmlns:a16="http://schemas.microsoft.com/office/drawing/2014/main" id="{656AFD5F-6363-4FD1-9BF7-3F770B9E052C}"/>
            </a:ext>
          </a:extLst>
        </xdr:cNvPr>
        <xdr:cNvGrpSpPr>
          <a:grpSpLocks/>
        </xdr:cNvGrpSpPr>
      </xdr:nvGrpSpPr>
      <xdr:grpSpPr bwMode="auto">
        <a:xfrm>
          <a:off x="6623685" y="443865"/>
          <a:ext cx="2674619" cy="268605"/>
          <a:chOff x="2381" y="720"/>
          <a:chExt cx="3154" cy="65"/>
        </a:xfrm>
      </xdr:grpSpPr>
      <xdr:pic>
        <xdr:nvPicPr>
          <xdr:cNvPr id="6" name="6 Imagen">
            <a:extLst>
              <a:ext uri="{FF2B5EF4-FFF2-40B4-BE49-F238E27FC236}">
                <a16:creationId xmlns:a16="http://schemas.microsoft.com/office/drawing/2014/main" id="{85E000AC-ECC9-9040-FEFE-DDAA356E89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209EEF24-8BFB-8AEE-89F3-BBC56AD3F4C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5</xdr:col>
      <xdr:colOff>1470660</xdr:colOff>
      <xdr:row>1</xdr:row>
      <xdr:rowOff>150495</xdr:rowOff>
    </xdr:from>
    <xdr:ext cx="1604158" cy="266460"/>
    <xdr:pic>
      <xdr:nvPicPr>
        <xdr:cNvPr id="8" name="Imagen 7">
          <a:extLst>
            <a:ext uri="{FF2B5EF4-FFF2-40B4-BE49-F238E27FC236}">
              <a16:creationId xmlns:a16="http://schemas.microsoft.com/office/drawing/2014/main" id="{54C43475-374B-4801-B2A4-61CE6DD90467}"/>
            </a:ext>
          </a:extLst>
        </xdr:cNvPr>
        <xdr:cNvPicPr>
          <a:picLocks noChangeAspect="1"/>
        </xdr:cNvPicPr>
      </xdr:nvPicPr>
      <xdr:blipFill>
        <a:blip xmlns:r="http://schemas.openxmlformats.org/officeDocument/2006/relationships" r:embed="rId4"/>
        <a:stretch>
          <a:fillRect/>
        </a:stretch>
      </xdr:blipFill>
      <xdr:spPr>
        <a:xfrm>
          <a:off x="4343400" y="333375"/>
          <a:ext cx="1604158" cy="26646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728288</xdr:colOff>
      <xdr:row>3</xdr:row>
      <xdr:rowOff>4217</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7</xdr:row>
      <xdr:rowOff>139699</xdr:rowOff>
    </xdr:to>
    <xdr:pic>
      <xdr:nvPicPr>
        <xdr:cNvPr id="2" name="Imagen 1">
          <a:extLst>
            <a:ext uri="{FF2B5EF4-FFF2-40B4-BE49-F238E27FC236}">
              <a16:creationId xmlns:a16="http://schemas.microsoft.com/office/drawing/2014/main" id="{1F995E92-3EF7-4C86-9252-3715325258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7</xdr:row>
      <xdr:rowOff>139699</xdr:rowOff>
    </xdr:to>
    <xdr:pic>
      <xdr:nvPicPr>
        <xdr:cNvPr id="2" name="Imagen 1">
          <a:extLst>
            <a:ext uri="{FF2B5EF4-FFF2-40B4-BE49-F238E27FC236}">
              <a16:creationId xmlns:a16="http://schemas.microsoft.com/office/drawing/2014/main" id="{93B30B9B-8A97-49F8-88FB-5176628855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932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3174">
      <pivotArea field="1" type="button" dataOnly="0" labelOnly="1" outline="0" axis="axisRow" fieldPosition="1"/>
    </format>
    <format dxfId="3175">
      <pivotArea dataOnly="0" labelOnly="1" outline="0" fieldPosition="0">
        <references count="1">
          <reference field="0" count="1">
            <x v="0"/>
          </reference>
        </references>
      </pivotArea>
    </format>
    <format dxfId="3176">
      <pivotArea dataOnly="0" labelOnly="1" outline="0" fieldPosition="0">
        <references count="1">
          <reference field="0" count="1">
            <x v="1"/>
          </reference>
        </references>
      </pivotArea>
    </format>
    <format dxfId="3177">
      <pivotArea dataOnly="0" labelOnly="1" outline="0" fieldPosition="0">
        <references count="2">
          <reference field="0" count="1" selected="0">
            <x v="0"/>
          </reference>
          <reference field="1" count="5">
            <x v="0"/>
            <x v="6"/>
            <x v="7"/>
            <x v="8"/>
            <x v="9"/>
          </reference>
        </references>
      </pivotArea>
    </format>
    <format dxfId="3178">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3173" dataDxfId="3172">
  <autoFilter ref="B237:C247" xr:uid="{00000000-0009-0000-0100-000001000000}"/>
  <tableColumns count="2">
    <tableColumn id="1" xr3:uid="{A0349234-F02A-492A-9A80-ED44E1EC4FF0}" name="Criterios" dataDxfId="3171"/>
    <tableColumn id="2" xr3:uid="{B9F25166-5D8D-4E4E-96B0-E759CC81BF3C}" name="Subcriterios" dataDxfId="317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workbookViewId="0">
      <selection sqref="A1:F1"/>
    </sheetView>
  </sheetViews>
  <sheetFormatPr defaultColWidth="11.42578125" defaultRowHeight="15"/>
  <cols>
    <col min="1" max="1" width="28.140625" style="243" customWidth="1"/>
    <col min="2" max="2" width="18" style="243" customWidth="1"/>
    <col min="3" max="3" width="14.140625" style="244" customWidth="1"/>
    <col min="4" max="8" width="12.42578125" style="243" customWidth="1"/>
    <col min="9" max="16384" width="11.42578125" style="243"/>
  </cols>
  <sheetData>
    <row r="1" spans="1:9" ht="42" customHeight="1">
      <c r="A1" s="279" t="s">
        <v>0</v>
      </c>
      <c r="B1" s="279"/>
      <c r="C1" s="279"/>
      <c r="D1" s="279"/>
      <c r="E1" s="279"/>
      <c r="F1" s="279"/>
    </row>
    <row r="5" spans="1:9">
      <c r="D5" s="245"/>
      <c r="E5" s="245"/>
      <c r="F5" s="245"/>
      <c r="G5" s="245"/>
      <c r="H5" s="245"/>
    </row>
    <row r="6" spans="1:9">
      <c r="D6" s="245"/>
      <c r="E6" s="245"/>
      <c r="F6" s="245"/>
      <c r="G6" s="245"/>
      <c r="H6" s="245"/>
    </row>
    <row r="7" spans="1:9" ht="33.75">
      <c r="A7" s="280" t="s">
        <v>1</v>
      </c>
      <c r="B7" s="280"/>
      <c r="C7" s="280"/>
      <c r="D7" s="280"/>
      <c r="E7" s="280"/>
      <c r="F7" s="280"/>
      <c r="G7" s="280"/>
      <c r="H7" s="280"/>
      <c r="I7" s="280"/>
    </row>
    <row r="9" spans="1:9" s="246" customFormat="1" ht="81.75" customHeight="1">
      <c r="A9" s="83" t="s">
        <v>2</v>
      </c>
      <c r="B9" s="281" t="s">
        <v>3</v>
      </c>
      <c r="C9" s="281"/>
      <c r="D9" s="281"/>
      <c r="E9" s="281"/>
      <c r="F9" s="281"/>
      <c r="G9" s="281"/>
      <c r="H9" s="281"/>
      <c r="I9" s="281"/>
    </row>
    <row r="10" spans="1:9" s="246" customFormat="1" ht="16.7" customHeight="1">
      <c r="A10" s="87"/>
      <c r="B10" s="88"/>
      <c r="C10" s="88"/>
      <c r="D10" s="87"/>
      <c r="E10" s="86"/>
    </row>
    <row r="11" spans="1:9" s="246" customFormat="1" ht="84" customHeight="1">
      <c r="A11" s="83" t="s">
        <v>4</v>
      </c>
      <c r="B11" s="84" t="s">
        <v>5</v>
      </c>
      <c r="C11" s="278" t="s">
        <v>6</v>
      </c>
      <c r="D11" s="278"/>
      <c r="E11" s="278"/>
      <c r="F11" s="278"/>
      <c r="G11" s="278"/>
      <c r="H11" s="278"/>
      <c r="I11" s="278"/>
    </row>
    <row r="12" spans="1:9" ht="32.25" customHeight="1">
      <c r="A12" s="247"/>
    </row>
    <row r="13" spans="1:9" ht="32.25" customHeight="1">
      <c r="A13" s="85" t="s">
        <v>7</v>
      </c>
      <c r="B13" s="278" t="s">
        <v>8</v>
      </c>
      <c r="C13" s="278"/>
      <c r="D13" s="278"/>
      <c r="E13" s="278"/>
      <c r="F13" s="278"/>
      <c r="G13" s="278"/>
      <c r="H13" s="278"/>
      <c r="I13" s="278"/>
    </row>
    <row r="14" spans="1:9" s="246" customFormat="1" ht="69" customHeight="1">
      <c r="A14" s="85" t="s">
        <v>9</v>
      </c>
      <c r="B14" s="278"/>
      <c r="C14" s="278"/>
      <c r="D14" s="278"/>
      <c r="E14" s="278"/>
      <c r="F14" s="278"/>
      <c r="G14" s="278"/>
      <c r="H14" s="278"/>
      <c r="I14" s="278"/>
    </row>
    <row r="15" spans="1:9" s="246" customFormat="1" ht="54" customHeight="1">
      <c r="A15" s="85" t="s">
        <v>10</v>
      </c>
      <c r="B15" s="278"/>
      <c r="C15" s="278"/>
      <c r="D15" s="278"/>
      <c r="E15" s="278"/>
      <c r="F15" s="278"/>
      <c r="G15" s="278"/>
      <c r="H15" s="278"/>
      <c r="I15" s="278"/>
    </row>
    <row r="16" spans="1:9" s="246" customFormat="1" ht="54" customHeight="1">
      <c r="A16" s="83" t="s">
        <v>11</v>
      </c>
      <c r="B16" s="278"/>
      <c r="C16" s="278"/>
      <c r="D16" s="278"/>
      <c r="E16" s="278"/>
      <c r="F16" s="278"/>
      <c r="G16" s="278"/>
      <c r="H16" s="278"/>
      <c r="I16" s="278"/>
    </row>
    <row r="18" spans="1:9" s="246" customFormat="1" ht="54.75" customHeight="1">
      <c r="A18" s="83" t="s">
        <v>12</v>
      </c>
      <c r="B18" s="277">
        <v>44683</v>
      </c>
      <c r="C18" s="277"/>
      <c r="D18" s="277"/>
      <c r="E18" s="277"/>
      <c r="F18" s="277"/>
      <c r="G18" s="277"/>
      <c r="H18" s="277"/>
      <c r="I18" s="277"/>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defaultColWidth="11.42578125"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1" t="s">
        <v>357</v>
      </c>
      <c r="C2" s="1" t="s">
        <v>358</v>
      </c>
      <c r="D2" s="1" t="s">
        <v>359</v>
      </c>
      <c r="E2" s="3" t="s">
        <v>360</v>
      </c>
      <c r="F2" s="1" t="s">
        <v>361</v>
      </c>
      <c r="G2" s="1" t="s">
        <v>362</v>
      </c>
      <c r="H2" s="1" t="s">
        <v>363</v>
      </c>
      <c r="I2" s="1" t="s">
        <v>364</v>
      </c>
      <c r="J2" s="1" t="s">
        <v>365</v>
      </c>
      <c r="K2" s="1" t="s">
        <v>366</v>
      </c>
    </row>
    <row r="3" spans="2:11" ht="30">
      <c r="B3" t="s">
        <v>367</v>
      </c>
      <c r="C3" s="79" t="s">
        <v>368</v>
      </c>
      <c r="D3" s="2" t="s">
        <v>228</v>
      </c>
      <c r="E3" t="s">
        <v>284</v>
      </c>
      <c r="F3" t="s">
        <v>311</v>
      </c>
      <c r="G3" t="s">
        <v>369</v>
      </c>
      <c r="H3" t="s">
        <v>370</v>
      </c>
      <c r="I3" t="s">
        <v>371</v>
      </c>
      <c r="J3" t="s">
        <v>372</v>
      </c>
      <c r="K3" t="s">
        <v>373</v>
      </c>
    </row>
    <row r="4" spans="2:11" ht="75">
      <c r="B4" s="124" t="s">
        <v>243</v>
      </c>
      <c r="C4" t="s">
        <v>374</v>
      </c>
      <c r="D4" s="2" t="s">
        <v>231</v>
      </c>
      <c r="E4" t="s">
        <v>288</v>
      </c>
      <c r="F4" t="s">
        <v>375</v>
      </c>
      <c r="G4" t="s">
        <v>376</v>
      </c>
      <c r="H4" t="s">
        <v>377</v>
      </c>
      <c r="I4" t="s">
        <v>378</v>
      </c>
      <c r="J4" t="s">
        <v>379</v>
      </c>
      <c r="K4" t="s">
        <v>380</v>
      </c>
    </row>
    <row r="5" spans="2:11" ht="60">
      <c r="B5" s="124" t="s">
        <v>249</v>
      </c>
      <c r="C5" t="s">
        <v>381</v>
      </c>
      <c r="D5" s="2" t="s">
        <v>234</v>
      </c>
      <c r="E5" t="s">
        <v>291</v>
      </c>
      <c r="K5" t="s">
        <v>382</v>
      </c>
    </row>
    <row r="6" spans="2:11" ht="45">
      <c r="B6" s="124" t="s">
        <v>269</v>
      </c>
      <c r="C6" t="s">
        <v>383</v>
      </c>
      <c r="D6" s="2" t="s">
        <v>238</v>
      </c>
      <c r="K6" t="s">
        <v>384</v>
      </c>
    </row>
    <row r="7" spans="2:11" ht="60">
      <c r="B7" s="124" t="s">
        <v>385</v>
      </c>
      <c r="C7" t="s">
        <v>386</v>
      </c>
      <c r="D7" s="80" t="s">
        <v>242</v>
      </c>
    </row>
    <row r="8" spans="2:11" ht="30">
      <c r="B8" s="124" t="s">
        <v>387</v>
      </c>
      <c r="C8" t="s">
        <v>388</v>
      </c>
      <c r="D8" s="2" t="s">
        <v>244</v>
      </c>
    </row>
    <row r="9" spans="2:11" ht="30">
      <c r="B9" s="124" t="s">
        <v>389</v>
      </c>
      <c r="C9" t="s">
        <v>390</v>
      </c>
      <c r="D9" s="2" t="s">
        <v>245</v>
      </c>
    </row>
    <row r="10" spans="2:11" ht="30">
      <c r="C10" t="s">
        <v>391</v>
      </c>
      <c r="D10" s="2" t="s">
        <v>246</v>
      </c>
    </row>
    <row r="11" spans="2:11" ht="30">
      <c r="D11" s="2" t="s">
        <v>247</v>
      </c>
    </row>
    <row r="12" spans="2:11" ht="30">
      <c r="D12" s="2" t="s">
        <v>248</v>
      </c>
    </row>
    <row r="13" spans="2:11" ht="30">
      <c r="D13" s="118" t="s">
        <v>250</v>
      </c>
    </row>
    <row r="14" spans="2:11" ht="30">
      <c r="D14" s="118" t="s">
        <v>251</v>
      </c>
    </row>
    <row r="15" spans="2:11" ht="30">
      <c r="D15" s="118" t="s">
        <v>252</v>
      </c>
    </row>
    <row r="16" spans="2:11" ht="30">
      <c r="D16" s="118" t="s">
        <v>253</v>
      </c>
    </row>
    <row r="17" spans="4:4" ht="30">
      <c r="D17" s="118" t="s">
        <v>254</v>
      </c>
    </row>
    <row r="18" spans="4:4" ht="60">
      <c r="D18" s="79" t="s">
        <v>392</v>
      </c>
    </row>
    <row r="19" spans="4:4" ht="60">
      <c r="D19" s="79" t="s">
        <v>393</v>
      </c>
    </row>
    <row r="20" spans="4:4" ht="30">
      <c r="D20" s="115" t="s">
        <v>256</v>
      </c>
    </row>
    <row r="21" spans="4:4" ht="30">
      <c r="D21" s="115" t="s">
        <v>394</v>
      </c>
    </row>
    <row r="22" spans="4:4" ht="30">
      <c r="D22" s="115" t="s">
        <v>395</v>
      </c>
    </row>
    <row r="23" spans="4:4" ht="30">
      <c r="D23" s="115" t="s">
        <v>396</v>
      </c>
    </row>
    <row r="24" spans="4:4" ht="45">
      <c r="D24" s="115" t="s">
        <v>397</v>
      </c>
    </row>
    <row r="25" spans="4:4" ht="45">
      <c r="D25" s="115" t="s">
        <v>273</v>
      </c>
    </row>
    <row r="26" spans="4:4" ht="60">
      <c r="D26" s="115" t="s">
        <v>274</v>
      </c>
    </row>
    <row r="27" spans="4:4" ht="45">
      <c r="D27" s="115" t="s">
        <v>398</v>
      </c>
    </row>
    <row r="28" spans="4:4" ht="45">
      <c r="D28" s="115" t="s">
        <v>399</v>
      </c>
    </row>
    <row r="29" spans="4:4" ht="45">
      <c r="D29" s="115" t="s">
        <v>400</v>
      </c>
    </row>
    <row r="30" spans="4:4" ht="45">
      <c r="D30" s="115" t="s">
        <v>401</v>
      </c>
    </row>
    <row r="31" spans="4:4" ht="45">
      <c r="D31" s="115" t="s">
        <v>402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pageSetUpPr fitToPage="1"/>
  </sheetPr>
  <dimension ref="A1:KL55"/>
  <sheetViews>
    <sheetView topLeftCell="A8" zoomScale="90" zoomScaleNormal="90" workbookViewId="0">
      <pane ySplit="2" topLeftCell="A10" activePane="bottomLeft" state="frozen"/>
      <selection pane="bottomLeft" activeCell="A10" sqref="A10:A14"/>
    </sheetView>
  </sheetViews>
  <sheetFormatPr defaultColWidth="11.42578125" defaultRowHeight="14.25"/>
  <cols>
    <col min="1" max="1" width="11.5703125" style="156" customWidth="1"/>
    <col min="2" max="2" width="27.85546875" style="156" customWidth="1"/>
    <col min="3" max="3" width="24.85546875" style="156" customWidth="1"/>
    <col min="4" max="4" width="39.85546875" style="156" customWidth="1"/>
    <col min="5" max="5" width="21.5703125" style="156" customWidth="1"/>
    <col min="6" max="6" width="30.7109375" style="156" customWidth="1"/>
    <col min="7" max="7" width="23.28515625" style="156" customWidth="1"/>
    <col min="8" max="8" width="12.140625" style="156" customWidth="1"/>
    <col min="9" max="9" width="13.28515625" style="156" customWidth="1"/>
    <col min="10" max="10" width="11.5703125" style="156"/>
    <col min="11" max="11" width="24.28515625" style="156" customWidth="1"/>
    <col min="12" max="12" width="22.85546875" style="156" customWidth="1"/>
    <col min="13" max="14" width="11.5703125" style="156"/>
    <col min="15" max="15" width="7.85546875" style="156" customWidth="1"/>
    <col min="16" max="16" width="62.7109375" style="156" customWidth="1"/>
    <col min="17" max="17" width="13.140625" style="156" customWidth="1"/>
    <col min="18" max="20" width="11.5703125" style="156"/>
    <col min="21" max="21" width="14.5703125" style="156" customWidth="1"/>
    <col min="22" max="22" width="11.5703125" style="156"/>
    <col min="23" max="23" width="14" style="156" bestFit="1" customWidth="1"/>
    <col min="24" max="24" width="38.5703125" style="156" hidden="1" customWidth="1"/>
    <col min="25" max="25" width="44.85546875" style="156" hidden="1" customWidth="1"/>
    <col min="26" max="26" width="6.5703125" style="156" hidden="1" customWidth="1"/>
    <col min="27" max="27" width="11.85546875" style="156" customWidth="1"/>
    <col min="28" max="28" width="10.85546875" style="156" customWidth="1"/>
    <col min="29" max="29" width="39.42578125" style="156" hidden="1" customWidth="1"/>
    <col min="30" max="30" width="6.5703125" style="156" hidden="1" customWidth="1"/>
    <col min="31" max="31" width="13.42578125" style="156" customWidth="1"/>
    <col min="32" max="32" width="11.5703125" style="156"/>
    <col min="33" max="33" width="13.42578125" style="156" customWidth="1"/>
    <col min="34" max="34" width="21.140625" style="156" customWidth="1"/>
    <col min="35" max="35" width="11.5703125" style="156"/>
    <col min="36" max="36" width="22.85546875" style="156" customWidth="1"/>
    <col min="37" max="37" width="19.28515625" style="157" customWidth="1"/>
    <col min="38" max="38" width="17.85546875" style="157" bestFit="1" customWidth="1"/>
    <col min="39" max="39" width="15.42578125" style="156" customWidth="1"/>
    <col min="40" max="40" width="11.5703125" style="156"/>
    <col min="41" max="16384" width="11.42578125" style="156"/>
  </cols>
  <sheetData>
    <row r="1" spans="1:298" ht="16.5" customHeight="1">
      <c r="A1" s="424"/>
      <c r="B1" s="425"/>
      <c r="C1" s="425"/>
      <c r="D1" s="416" t="s">
        <v>403</v>
      </c>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8" t="s">
        <v>404</v>
      </c>
      <c r="AM1" s="418"/>
      <c r="AN1" s="418"/>
    </row>
    <row r="2" spans="1:298" ht="39.75" customHeight="1">
      <c r="A2" s="426"/>
      <c r="B2" s="427"/>
      <c r="C2" s="42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8"/>
      <c r="AM2" s="418"/>
      <c r="AN2" s="418"/>
    </row>
    <row r="3" spans="1:298">
      <c r="A3" s="227"/>
      <c r="B3" s="227"/>
      <c r="C3" s="149"/>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17"/>
      <c r="AJ3" s="417"/>
      <c r="AK3" s="417"/>
      <c r="AL3" s="419"/>
      <c r="AM3" s="419"/>
      <c r="AN3" s="419"/>
    </row>
    <row r="4" spans="1:298" ht="26.25" customHeight="1">
      <c r="A4" s="420" t="s">
        <v>405</v>
      </c>
      <c r="B4" s="420"/>
      <c r="C4" s="420"/>
      <c r="D4" s="421" t="str">
        <f>'Análisis de Contexto '!E5</f>
        <v>GESTIÓN ADMINISTRATIVA</v>
      </c>
      <c r="E4" s="421"/>
      <c r="F4" s="421"/>
      <c r="G4" s="421"/>
      <c r="H4" s="421"/>
      <c r="I4" s="421"/>
      <c r="J4" s="421"/>
      <c r="K4" s="421"/>
      <c r="L4" s="421"/>
      <c r="M4" s="421"/>
      <c r="N4" s="422"/>
      <c r="O4" s="423"/>
      <c r="P4" s="423"/>
      <c r="Q4" s="423"/>
      <c r="R4" s="150"/>
      <c r="S4" s="150"/>
      <c r="T4" s="150"/>
      <c r="U4" s="150"/>
      <c r="V4" s="150"/>
      <c r="W4" s="150"/>
      <c r="X4" s="150"/>
      <c r="Y4" s="150"/>
      <c r="Z4" s="150"/>
      <c r="AA4" s="150"/>
      <c r="AB4" s="150"/>
      <c r="AC4" s="150"/>
      <c r="AD4" s="150"/>
      <c r="AE4" s="150"/>
      <c r="AF4" s="150"/>
      <c r="AG4" s="150"/>
      <c r="AH4" s="150"/>
      <c r="AI4" s="150"/>
      <c r="AJ4" s="150"/>
      <c r="AK4" s="151"/>
      <c r="AL4" s="151"/>
      <c r="AM4" s="150"/>
      <c r="AN4" s="152"/>
    </row>
    <row r="5" spans="1:298" ht="64.5" customHeight="1">
      <c r="A5" s="420" t="s">
        <v>406</v>
      </c>
      <c r="B5" s="420"/>
      <c r="C5" s="420"/>
      <c r="D5" s="428" t="str">
        <f>'Análisis de Contexto '!B9</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428"/>
      <c r="F5" s="428"/>
      <c r="G5" s="428"/>
      <c r="H5" s="428"/>
      <c r="I5" s="428"/>
      <c r="J5" s="428"/>
      <c r="K5" s="428"/>
      <c r="L5" s="428"/>
      <c r="M5" s="428"/>
      <c r="N5" s="429"/>
      <c r="O5" s="153"/>
      <c r="P5" s="153"/>
      <c r="Q5" s="153"/>
      <c r="R5" s="153"/>
      <c r="S5" s="153"/>
      <c r="T5" s="153"/>
      <c r="U5" s="153"/>
      <c r="V5" s="153"/>
      <c r="W5" s="153"/>
      <c r="X5" s="153"/>
      <c r="Y5" s="153"/>
      <c r="Z5" s="153"/>
      <c r="AA5" s="153"/>
      <c r="AB5" s="153"/>
      <c r="AC5" s="153"/>
      <c r="AD5" s="153"/>
      <c r="AE5" s="153"/>
      <c r="AF5" s="153"/>
      <c r="AG5" s="153"/>
      <c r="AH5" s="153"/>
      <c r="AI5" s="153"/>
      <c r="AJ5" s="153"/>
      <c r="AK5" s="154"/>
      <c r="AL5" s="154"/>
      <c r="AM5" s="153"/>
      <c r="AN5" s="155"/>
    </row>
    <row r="6" spans="1:298" ht="49.5" customHeight="1">
      <c r="A6" s="420" t="s">
        <v>407</v>
      </c>
      <c r="B6" s="420"/>
      <c r="C6" s="420"/>
      <c r="D6" s="430" t="s">
        <v>408</v>
      </c>
      <c r="E6" s="430"/>
      <c r="F6" s="430"/>
      <c r="G6" s="430"/>
      <c r="H6" s="430"/>
      <c r="I6" s="430"/>
      <c r="J6" s="430"/>
      <c r="K6" s="430"/>
      <c r="L6" s="430"/>
      <c r="M6" s="430"/>
      <c r="N6" s="431"/>
      <c r="O6" s="153"/>
      <c r="P6" s="153"/>
      <c r="Q6" s="153"/>
      <c r="R6" s="153"/>
      <c r="S6" s="153"/>
      <c r="T6" s="153"/>
      <c r="U6" s="153"/>
      <c r="V6" s="153"/>
      <c r="W6" s="153"/>
      <c r="X6" s="153"/>
      <c r="Y6" s="153"/>
      <c r="Z6" s="153"/>
      <c r="AA6" s="153"/>
      <c r="AB6" s="153"/>
      <c r="AC6" s="153"/>
      <c r="AD6" s="153"/>
      <c r="AE6" s="153"/>
      <c r="AF6" s="153"/>
      <c r="AG6" s="153"/>
      <c r="AH6" s="153"/>
      <c r="AI6" s="153"/>
      <c r="AJ6" s="153"/>
      <c r="AK6" s="154"/>
      <c r="AL6" s="154"/>
      <c r="AM6" s="153"/>
      <c r="AN6" s="155"/>
    </row>
    <row r="7" spans="1:298" s="248" customFormat="1" ht="15">
      <c r="A7" s="415" t="s">
        <v>409</v>
      </c>
      <c r="B7" s="415"/>
      <c r="C7" s="415"/>
      <c r="D7" s="415"/>
      <c r="E7" s="415"/>
      <c r="F7" s="415"/>
      <c r="G7" s="415"/>
      <c r="H7" s="415"/>
      <c r="I7" s="415" t="s">
        <v>410</v>
      </c>
      <c r="J7" s="415"/>
      <c r="K7" s="415"/>
      <c r="L7" s="415"/>
      <c r="M7" s="415"/>
      <c r="N7" s="415"/>
      <c r="O7" s="415" t="s">
        <v>411</v>
      </c>
      <c r="P7" s="415"/>
      <c r="Q7" s="415"/>
      <c r="R7" s="415"/>
      <c r="S7" s="415"/>
      <c r="T7" s="415"/>
      <c r="U7" s="415"/>
      <c r="V7" s="415"/>
      <c r="W7" s="415"/>
      <c r="X7" s="415" t="s">
        <v>412</v>
      </c>
      <c r="Y7" s="415"/>
      <c r="Z7" s="415"/>
      <c r="AA7" s="415"/>
      <c r="AB7" s="415"/>
      <c r="AC7" s="415"/>
      <c r="AD7" s="415"/>
      <c r="AE7" s="415"/>
      <c r="AF7" s="415"/>
      <c r="AG7" s="415"/>
      <c r="AH7" s="415"/>
      <c r="AI7" s="415" t="s">
        <v>413</v>
      </c>
      <c r="AJ7" s="415"/>
      <c r="AK7" s="415"/>
      <c r="AL7" s="415"/>
      <c r="AM7" s="415"/>
      <c r="AN7" s="415"/>
    </row>
    <row r="8" spans="1:298" s="248" customFormat="1" ht="16.5" customHeight="1">
      <c r="A8" s="432" t="s">
        <v>414</v>
      </c>
      <c r="B8" s="415" t="s">
        <v>415</v>
      </c>
      <c r="C8" s="415" t="s">
        <v>127</v>
      </c>
      <c r="D8" s="415" t="s">
        <v>416</v>
      </c>
      <c r="E8" s="415" t="s">
        <v>131</v>
      </c>
      <c r="F8" s="415" t="s">
        <v>133</v>
      </c>
      <c r="G8" s="415" t="s">
        <v>135</v>
      </c>
      <c r="H8" s="415" t="s">
        <v>417</v>
      </c>
      <c r="I8" s="415" t="s">
        <v>304</v>
      </c>
      <c r="J8" s="415" t="s">
        <v>282</v>
      </c>
      <c r="K8" s="415" t="s">
        <v>418</v>
      </c>
      <c r="L8" s="415" t="s">
        <v>419</v>
      </c>
      <c r="M8" s="415" t="s">
        <v>282</v>
      </c>
      <c r="N8" s="415" t="s">
        <v>141</v>
      </c>
      <c r="O8" s="434" t="s">
        <v>420</v>
      </c>
      <c r="P8" s="415" t="s">
        <v>143</v>
      </c>
      <c r="Q8" s="415" t="s">
        <v>145</v>
      </c>
      <c r="R8" s="415" t="s">
        <v>421</v>
      </c>
      <c r="S8" s="415"/>
      <c r="T8" s="415"/>
      <c r="U8" s="415"/>
      <c r="V8" s="415"/>
      <c r="W8" s="415"/>
      <c r="X8" s="434" t="s">
        <v>422</v>
      </c>
      <c r="Y8" s="434" t="s">
        <v>423</v>
      </c>
      <c r="Z8" s="434" t="s">
        <v>282</v>
      </c>
      <c r="AA8" s="249"/>
      <c r="AB8" s="249"/>
      <c r="AC8" s="434" t="s">
        <v>281</v>
      </c>
      <c r="AD8" s="434" t="s">
        <v>282</v>
      </c>
      <c r="AE8" s="249"/>
      <c r="AF8" s="249"/>
      <c r="AG8" s="434" t="s">
        <v>424</v>
      </c>
      <c r="AH8" s="434" t="s">
        <v>161</v>
      </c>
      <c r="AI8" s="415" t="s">
        <v>413</v>
      </c>
      <c r="AJ8" s="415" t="s">
        <v>425</v>
      </c>
      <c r="AK8" s="433" t="s">
        <v>426</v>
      </c>
      <c r="AL8" s="433" t="s">
        <v>427</v>
      </c>
      <c r="AM8" s="415" t="s">
        <v>428</v>
      </c>
      <c r="AN8" s="415" t="s">
        <v>165</v>
      </c>
    </row>
    <row r="9" spans="1:298" s="251" customFormat="1" ht="43.5" customHeight="1">
      <c r="A9" s="432"/>
      <c r="B9" s="415"/>
      <c r="C9" s="415"/>
      <c r="D9" s="415"/>
      <c r="E9" s="415"/>
      <c r="F9" s="415"/>
      <c r="G9" s="415"/>
      <c r="H9" s="415"/>
      <c r="I9" s="415"/>
      <c r="J9" s="415"/>
      <c r="K9" s="415"/>
      <c r="L9" s="415"/>
      <c r="M9" s="415"/>
      <c r="N9" s="415"/>
      <c r="O9" s="434"/>
      <c r="P9" s="415"/>
      <c r="Q9" s="415"/>
      <c r="R9" s="249" t="s">
        <v>306</v>
      </c>
      <c r="S9" s="249" t="s">
        <v>307</v>
      </c>
      <c r="T9" s="249" t="s">
        <v>429</v>
      </c>
      <c r="U9" s="249" t="s">
        <v>430</v>
      </c>
      <c r="V9" s="249" t="s">
        <v>431</v>
      </c>
      <c r="W9" s="249" t="s">
        <v>432</v>
      </c>
      <c r="X9" s="434"/>
      <c r="Y9" s="434"/>
      <c r="Z9" s="434"/>
      <c r="AA9" s="249" t="s">
        <v>308</v>
      </c>
      <c r="AB9" s="249" t="s">
        <v>282</v>
      </c>
      <c r="AC9" s="434"/>
      <c r="AD9" s="434"/>
      <c r="AE9" s="249" t="s">
        <v>281</v>
      </c>
      <c r="AF9" s="249" t="s">
        <v>282</v>
      </c>
      <c r="AG9" s="434"/>
      <c r="AH9" s="434"/>
      <c r="AI9" s="415"/>
      <c r="AJ9" s="415"/>
      <c r="AK9" s="433"/>
      <c r="AL9" s="433"/>
      <c r="AM9" s="415"/>
      <c r="AN9" s="415"/>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c r="IB9" s="250"/>
      <c r="IC9" s="250"/>
      <c r="ID9" s="250"/>
      <c r="IE9" s="250"/>
      <c r="IF9" s="250"/>
      <c r="IG9" s="250"/>
      <c r="IH9" s="250"/>
      <c r="II9" s="250"/>
      <c r="IJ9" s="250"/>
      <c r="IK9" s="250"/>
      <c r="IL9" s="250"/>
      <c r="IM9" s="250"/>
      <c r="IN9" s="250"/>
      <c r="IO9" s="250"/>
      <c r="IP9" s="250"/>
      <c r="IQ9" s="250"/>
      <c r="IR9" s="250"/>
      <c r="IS9" s="250"/>
      <c r="IT9" s="250"/>
      <c r="IU9" s="250"/>
      <c r="IV9" s="250"/>
      <c r="IW9" s="250"/>
      <c r="IX9" s="250"/>
      <c r="IY9" s="250"/>
      <c r="IZ9" s="250"/>
      <c r="JA9" s="250"/>
      <c r="JB9" s="250"/>
      <c r="JC9" s="250"/>
      <c r="JD9" s="250"/>
      <c r="JE9" s="250"/>
      <c r="JF9" s="250"/>
      <c r="JG9" s="250"/>
      <c r="JH9" s="250"/>
      <c r="JI9" s="250"/>
      <c r="JJ9" s="250"/>
      <c r="JK9" s="250"/>
      <c r="JL9" s="250"/>
      <c r="JM9" s="250"/>
      <c r="JN9" s="250"/>
      <c r="JO9" s="250"/>
      <c r="JP9" s="250"/>
      <c r="JQ9" s="250"/>
      <c r="JR9" s="250"/>
      <c r="JS9" s="250"/>
      <c r="JT9" s="250"/>
      <c r="JU9" s="250"/>
      <c r="JV9" s="250"/>
      <c r="JW9" s="250"/>
      <c r="JX9" s="250"/>
      <c r="JY9" s="250"/>
      <c r="JZ9" s="250"/>
      <c r="KA9" s="250"/>
      <c r="KB9" s="250"/>
      <c r="KC9" s="250"/>
      <c r="KD9" s="250"/>
      <c r="KE9" s="250"/>
      <c r="KF9" s="250"/>
      <c r="KG9" s="250"/>
      <c r="KH9" s="250"/>
      <c r="KI9" s="250"/>
      <c r="KJ9" s="250"/>
      <c r="KK9" s="250"/>
      <c r="KL9" s="250"/>
    </row>
    <row r="10" spans="1:298" ht="25.5">
      <c r="A10" s="404">
        <v>1</v>
      </c>
      <c r="B10" s="400" t="s">
        <v>433</v>
      </c>
      <c r="C10" s="409" t="s">
        <v>249</v>
      </c>
      <c r="D10" s="410" t="s">
        <v>434</v>
      </c>
      <c r="E10" s="400" t="s">
        <v>435</v>
      </c>
      <c r="F10" s="400" t="s">
        <v>436</v>
      </c>
      <c r="G10" s="405" t="s">
        <v>368</v>
      </c>
      <c r="H10" s="404">
        <v>25</v>
      </c>
      <c r="I10" s="404" t="str">
        <f>IF(H10&lt;=2,'Tabla probabilidad'!$B$5,IF(H10&lt;=24,'Tabla probabilidad'!$B$6,IF(H10&lt;=500,'Tabla probabilidad'!$B$7,IF(H10&lt;=5000,'Tabla probabilidad'!$B$8,IF(H10&gt;5000,'Tabla probabilidad'!$B$9)))))</f>
        <v>Media</v>
      </c>
      <c r="J10" s="407">
        <f>IF(H10&lt;=2,'Tabla probabilidad'!$D$5,IF(H10&lt;=24,'Tabla probabilidad'!$D$6,IF(H10&lt;=500,'Tabla probabilidad'!$D$7,IF(H10&lt;=5000,'Tabla probabilidad'!$D$8,IF(H10&gt;5000,'Tabla probabilidad'!$D$9)))))</f>
        <v>0.6</v>
      </c>
      <c r="K10" s="405" t="s">
        <v>252</v>
      </c>
      <c r="L10" s="404"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Moderado</v>
      </c>
      <c r="M10" s="404"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60%</v>
      </c>
      <c r="N10" s="404" t="str">
        <f>VLOOKUP((I10&amp;L10),Hoja1!$B$4:$C$28,2,0)</f>
        <v>Moderado</v>
      </c>
      <c r="O10" s="143">
        <v>1</v>
      </c>
      <c r="P10" s="228" t="s">
        <v>437</v>
      </c>
      <c r="Q10" s="142" t="str">
        <f t="shared" ref="Q10:Q41" si="0">IF(R10="Preventivo","Probabilidad",IF(R10="Detectivo","Probabilidad", IF(R10="Correctivo","Impacto")))</f>
        <v>Probabilidad</v>
      </c>
      <c r="R10" s="219" t="s">
        <v>284</v>
      </c>
      <c r="S10" s="143" t="s">
        <v>375</v>
      </c>
      <c r="T10" s="220">
        <f>VLOOKUP(R10&amp;S10,Hoja1!$Q$4:$R$9,2,0)</f>
        <v>0.45</v>
      </c>
      <c r="U10" s="219" t="s">
        <v>369</v>
      </c>
      <c r="V10" s="219" t="s">
        <v>370</v>
      </c>
      <c r="W10" s="219" t="s">
        <v>371</v>
      </c>
      <c r="X10" s="220">
        <f>IF(Q10="Probabilidad",($J$10*T10),IF(Q10="Impacto"," "))</f>
        <v>0.27</v>
      </c>
      <c r="Y10" s="220" t="str">
        <f>IF(Z10&lt;=20%,'Tabla probabilidad'!$B$5,IF(Z10&lt;=40%,'Tabla probabilidad'!$B$6,IF(Z10&lt;=60%,'Tabla probabilidad'!$B$7,IF(Z10&lt;=80%,'Tabla probabilidad'!$B$8,IF(Z10&lt;=100%,'Tabla probabilidad'!$B$9)))))</f>
        <v>Baja</v>
      </c>
      <c r="Z10" s="220">
        <f>IF(R10="Preventivo",(J10-(J10*T10)),IF(R10="Detectivo",(J10-(J10*T10)),IF(R10="Correctivo",(J10))))</f>
        <v>0.32999999999999996</v>
      </c>
      <c r="AA10" s="407" t="str">
        <f>IF(AB10&lt;=20%,'Tabla probabilidad'!$B$5,IF(AB10&lt;=40%,'Tabla probabilidad'!$B$6,IF(AB10&lt;=60%,'Tabla probabilidad'!$B$7,IF(AB10&lt;=80%,'Tabla probabilidad'!$B$8,IF(AB10&lt;=100%,'Tabla probabilidad'!$B$9)))))</f>
        <v>Baja</v>
      </c>
      <c r="AB10" s="407">
        <f>AVERAGE(Z10:Z14)</f>
        <v>0.32999999999999996</v>
      </c>
      <c r="AC10" s="220" t="str">
        <f t="shared" ref="AC10:AC30" si="1">IF(AD10&lt;=20%,"Leve",IF(AD10&lt;=40%,"Menor",IF(AD10&lt;=60%,"Moderado",IF(AD10&lt;=80%,"Mayor",IF(AD10&lt;=100%,"Catastrófico")))))</f>
        <v>Moderado</v>
      </c>
      <c r="AD10" s="220">
        <f>IF(Q10="Probabilidad",(($M$10-0)),IF(Q10="Impacto",($M$10-($M$10*T10))))</f>
        <v>0.6</v>
      </c>
      <c r="AE10" s="407" t="str">
        <f>IF(AF10&lt;=20%,"Leve",IF(AF10&lt;=40%,"Menor",IF(AF10&lt;=60%,"Moderado",IF(AF10&lt;=80%,"Mayor",IF(AF10&lt;=100%,"Catastrófico")))))</f>
        <v>Moderado</v>
      </c>
      <c r="AF10" s="407">
        <f>AVERAGE(AD10:AD14)</f>
        <v>0.6</v>
      </c>
      <c r="AG10" s="404" t="str">
        <f>VLOOKUP(AA10&amp;AE10,Hoja1!$B$4:$C$28,2,0)</f>
        <v>Moderado</v>
      </c>
      <c r="AH10" s="405" t="s">
        <v>384</v>
      </c>
      <c r="AI10" s="413" t="s">
        <v>438</v>
      </c>
      <c r="AJ10" s="413" t="s">
        <v>439</v>
      </c>
      <c r="AK10" s="414">
        <v>44563</v>
      </c>
      <c r="AL10" s="414">
        <v>44926</v>
      </c>
      <c r="AM10" s="413" t="s">
        <v>438</v>
      </c>
      <c r="AN10" s="409" t="s">
        <v>379</v>
      </c>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69"/>
      <c r="CR10" s="169"/>
      <c r="CS10" s="169"/>
      <c r="CT10" s="169"/>
      <c r="CU10" s="169"/>
      <c r="CV10" s="169"/>
      <c r="CW10" s="169"/>
      <c r="CX10" s="169"/>
      <c r="CY10" s="169"/>
      <c r="CZ10" s="169"/>
      <c r="DA10" s="169"/>
      <c r="DB10" s="169"/>
      <c r="DC10" s="169"/>
      <c r="DD10" s="169"/>
      <c r="DE10" s="169"/>
      <c r="DF10" s="169"/>
      <c r="DG10" s="169"/>
      <c r="DH10" s="169"/>
      <c r="DI10" s="169"/>
      <c r="DJ10" s="169"/>
      <c r="DK10" s="169"/>
      <c r="DL10" s="169"/>
      <c r="DM10" s="169"/>
      <c r="DN10" s="169"/>
      <c r="DO10" s="169"/>
      <c r="DP10" s="169"/>
      <c r="DQ10" s="169"/>
      <c r="DR10" s="169"/>
      <c r="DS10" s="169"/>
      <c r="DT10" s="169"/>
      <c r="DU10" s="169"/>
      <c r="DV10" s="169"/>
      <c r="DW10" s="169"/>
      <c r="DX10" s="169"/>
      <c r="DY10" s="169"/>
      <c r="DZ10" s="169"/>
      <c r="EA10" s="169"/>
      <c r="EB10" s="169"/>
      <c r="EC10" s="169"/>
      <c r="ED10" s="169"/>
      <c r="EE10" s="169"/>
      <c r="EF10" s="169"/>
      <c r="EG10" s="169"/>
      <c r="EH10" s="169"/>
      <c r="EI10" s="169"/>
      <c r="EJ10" s="169"/>
      <c r="EK10" s="169"/>
      <c r="EL10" s="169"/>
      <c r="EM10" s="169"/>
      <c r="EN10" s="169"/>
      <c r="EO10" s="169"/>
      <c r="EP10" s="169"/>
      <c r="EQ10" s="169"/>
      <c r="ER10" s="169"/>
      <c r="ES10" s="169"/>
      <c r="ET10" s="169"/>
      <c r="EU10" s="169"/>
      <c r="EV10" s="169"/>
      <c r="EW10" s="169"/>
      <c r="EX10" s="169"/>
      <c r="EY10" s="169"/>
      <c r="EZ10" s="169"/>
      <c r="FA10" s="169"/>
      <c r="FB10" s="169"/>
      <c r="FC10" s="169"/>
      <c r="FD10" s="169"/>
      <c r="FE10" s="169"/>
      <c r="FF10" s="169"/>
      <c r="FG10" s="169"/>
      <c r="FH10" s="169"/>
      <c r="FI10" s="169"/>
      <c r="FJ10" s="169"/>
      <c r="FK10" s="169"/>
      <c r="FL10" s="169"/>
      <c r="FM10" s="169"/>
      <c r="FN10" s="169"/>
      <c r="FO10" s="169"/>
      <c r="FP10" s="169"/>
      <c r="FQ10" s="169"/>
      <c r="FR10" s="169"/>
      <c r="FS10" s="169"/>
      <c r="FT10" s="169"/>
      <c r="FU10" s="169"/>
      <c r="FV10" s="169"/>
      <c r="FW10" s="169"/>
      <c r="FX10" s="169"/>
      <c r="FY10" s="169"/>
      <c r="FZ10" s="169"/>
      <c r="GA10" s="169"/>
      <c r="GB10" s="169"/>
      <c r="GC10" s="169"/>
      <c r="GD10" s="169"/>
      <c r="GE10" s="169"/>
      <c r="GF10" s="169"/>
      <c r="GG10" s="169"/>
      <c r="GH10" s="169"/>
      <c r="GI10" s="169"/>
      <c r="GJ10" s="169"/>
      <c r="GK10" s="169"/>
      <c r="GL10" s="169"/>
      <c r="GM10" s="169"/>
      <c r="GN10" s="169"/>
      <c r="GO10" s="169"/>
      <c r="GP10" s="169"/>
      <c r="GQ10" s="169"/>
      <c r="GR10" s="169"/>
      <c r="GS10" s="169"/>
      <c r="GT10" s="169"/>
      <c r="GU10" s="169"/>
      <c r="GV10" s="169"/>
      <c r="GW10" s="169"/>
      <c r="GX10" s="169"/>
      <c r="GY10" s="169"/>
      <c r="GZ10" s="169"/>
      <c r="HA10" s="169"/>
      <c r="HB10" s="169"/>
      <c r="HC10" s="169"/>
      <c r="HD10" s="169"/>
      <c r="HE10" s="169"/>
      <c r="HF10" s="169"/>
      <c r="HG10" s="169"/>
      <c r="HH10" s="169"/>
      <c r="HI10" s="169"/>
      <c r="HJ10" s="169"/>
      <c r="HK10" s="169"/>
      <c r="HL10" s="169"/>
      <c r="HM10" s="169"/>
      <c r="HN10" s="169"/>
      <c r="HO10" s="169"/>
      <c r="HP10" s="169"/>
      <c r="HQ10" s="169"/>
      <c r="HR10" s="169"/>
      <c r="HS10" s="169"/>
      <c r="HT10" s="169"/>
      <c r="HU10" s="169"/>
      <c r="HV10" s="169"/>
      <c r="HW10" s="169"/>
      <c r="HX10" s="169"/>
      <c r="HY10" s="169"/>
      <c r="HZ10" s="169"/>
      <c r="IA10" s="169"/>
      <c r="IB10" s="169"/>
      <c r="IC10" s="169"/>
      <c r="ID10" s="169"/>
      <c r="IE10" s="169"/>
      <c r="IF10" s="169"/>
      <c r="IG10" s="169"/>
      <c r="IH10" s="169"/>
      <c r="II10" s="169"/>
      <c r="IJ10" s="169"/>
      <c r="IK10" s="169"/>
      <c r="IL10" s="169"/>
      <c r="IM10" s="169"/>
      <c r="IN10" s="169"/>
      <c r="IO10" s="169"/>
      <c r="IP10" s="169"/>
      <c r="IQ10" s="169"/>
      <c r="IR10" s="169"/>
      <c r="IS10" s="169"/>
      <c r="IT10" s="169"/>
      <c r="IU10" s="169"/>
      <c r="IV10" s="169"/>
      <c r="IW10" s="169"/>
      <c r="IX10" s="169"/>
      <c r="IY10" s="169"/>
      <c r="IZ10" s="169"/>
      <c r="JA10" s="169"/>
      <c r="JB10" s="169"/>
      <c r="JC10" s="169"/>
      <c r="JD10" s="169"/>
      <c r="JE10" s="169"/>
      <c r="JF10" s="169"/>
      <c r="JG10" s="169"/>
      <c r="JH10" s="169"/>
      <c r="JI10" s="169"/>
      <c r="JJ10" s="169"/>
      <c r="JK10" s="169"/>
      <c r="JL10" s="169"/>
      <c r="JM10" s="169"/>
      <c r="JN10" s="169"/>
      <c r="JO10" s="169"/>
      <c r="JP10" s="169"/>
      <c r="JQ10" s="169"/>
      <c r="JR10" s="169"/>
      <c r="JS10" s="169"/>
      <c r="JT10" s="169"/>
      <c r="JU10" s="169"/>
      <c r="JV10" s="169"/>
      <c r="JW10" s="169"/>
      <c r="JX10" s="169"/>
      <c r="JY10" s="169"/>
      <c r="JZ10" s="169"/>
      <c r="KA10" s="169"/>
      <c r="KB10" s="169"/>
      <c r="KC10" s="169"/>
      <c r="KD10" s="169"/>
      <c r="KE10" s="169"/>
      <c r="KF10" s="169"/>
      <c r="KG10" s="169"/>
      <c r="KH10" s="169"/>
      <c r="KI10" s="169"/>
      <c r="KJ10" s="169"/>
      <c r="KK10" s="169"/>
      <c r="KL10" s="169"/>
    </row>
    <row r="11" spans="1:298" ht="40.15" customHeight="1">
      <c r="A11" s="404"/>
      <c r="B11" s="401"/>
      <c r="C11" s="405"/>
      <c r="D11" s="411"/>
      <c r="E11" s="401"/>
      <c r="F11" s="401"/>
      <c r="G11" s="405"/>
      <c r="H11" s="404"/>
      <c r="I11" s="404"/>
      <c r="J11" s="407"/>
      <c r="K11" s="405"/>
      <c r="L11" s="404"/>
      <c r="M11" s="404"/>
      <c r="N11" s="404"/>
      <c r="O11" s="143">
        <v>2</v>
      </c>
      <c r="P11" s="228" t="s">
        <v>440</v>
      </c>
      <c r="Q11" s="142" t="str">
        <f t="shared" si="0"/>
        <v>Probabilidad</v>
      </c>
      <c r="R11" s="219" t="s">
        <v>284</v>
      </c>
      <c r="S11" s="143" t="s">
        <v>375</v>
      </c>
      <c r="T11" s="220">
        <f>VLOOKUP(R11&amp;S11,Hoja1!$Q$4:$R$9,2,0)</f>
        <v>0.45</v>
      </c>
      <c r="U11" s="219" t="s">
        <v>369</v>
      </c>
      <c r="V11" s="219" t="s">
        <v>370</v>
      </c>
      <c r="W11" s="219" t="s">
        <v>371</v>
      </c>
      <c r="X11" s="220">
        <f>IF(Q11="Probabilidad",($J$10*T11),IF(Q11="Impacto"," "))</f>
        <v>0.27</v>
      </c>
      <c r="Y11" s="220" t="str">
        <f>IF(Z11&lt;=20%,'Tabla probabilidad'!$B$5,IF(Z11&lt;=40%,'Tabla probabilidad'!$B$6,IF(Z11&lt;=60%,'Tabla probabilidad'!$B$7,IF(Z11&lt;=80%,'Tabla probabilidad'!$B$8,IF(Z11&lt;=100%,'Tabla probabilidad'!$B$9)))))</f>
        <v>Baja</v>
      </c>
      <c r="Z11" s="220">
        <f>IF(R11="Preventivo",(J10-(J10*T11)),IF(R11="Detectivo",(J10-(J10*T11)),IF(R11="Correctivo",(J10))))</f>
        <v>0.32999999999999996</v>
      </c>
      <c r="AA11" s="407"/>
      <c r="AB11" s="407"/>
      <c r="AC11" s="220" t="str">
        <f t="shared" si="1"/>
        <v>Moderado</v>
      </c>
      <c r="AD11" s="220">
        <f t="shared" ref="AD11:AD14" si="2">IF(Q11="Probabilidad",(($M$10-0)),IF(Q11="Impacto",($M$10-($M$10*T11))))</f>
        <v>0.6</v>
      </c>
      <c r="AE11" s="407"/>
      <c r="AF11" s="407"/>
      <c r="AG11" s="404"/>
      <c r="AH11" s="405"/>
      <c r="AI11" s="404"/>
      <c r="AJ11" s="404"/>
      <c r="AK11" s="408"/>
      <c r="AL11" s="408"/>
      <c r="AM11" s="404"/>
      <c r="AN11" s="405"/>
      <c r="AO11" s="169"/>
      <c r="AP11" s="169"/>
      <c r="AQ11" s="169"/>
      <c r="AR11" s="169"/>
      <c r="AS11" s="169"/>
      <c r="AT11" s="169"/>
      <c r="AU11" s="169"/>
      <c r="AV11" s="169"/>
      <c r="AW11" s="169"/>
      <c r="AX11" s="169"/>
      <c r="AY11" s="169"/>
      <c r="AZ11" s="169"/>
      <c r="BA11" s="169"/>
      <c r="BB11" s="169"/>
      <c r="BC11" s="169"/>
      <c r="BD11" s="169"/>
      <c r="BE11" s="169"/>
      <c r="BF11" s="169"/>
      <c r="BG11" s="169"/>
      <c r="BH11" s="169"/>
      <c r="BI11" s="169"/>
      <c r="BJ11" s="169"/>
      <c r="BK11" s="169"/>
      <c r="BL11" s="169"/>
      <c r="BM11" s="169"/>
      <c r="BN11" s="169"/>
      <c r="BO11" s="169"/>
      <c r="BP11" s="169"/>
      <c r="BQ11" s="169"/>
      <c r="BR11" s="169"/>
      <c r="BS11" s="169"/>
      <c r="BT11" s="169"/>
      <c r="BU11" s="169"/>
      <c r="BV11" s="169"/>
      <c r="BW11" s="169"/>
      <c r="BX11" s="169"/>
      <c r="BY11" s="169"/>
      <c r="BZ11" s="169"/>
      <c r="CA11" s="169"/>
      <c r="CB11" s="169"/>
      <c r="CC11" s="169"/>
      <c r="CD11" s="169"/>
      <c r="CE11" s="169"/>
      <c r="CF11" s="169"/>
      <c r="CG11" s="169"/>
      <c r="CH11" s="169"/>
      <c r="CI11" s="169"/>
      <c r="CJ11" s="169"/>
      <c r="CK11" s="169"/>
      <c r="CL11" s="169"/>
      <c r="CM11" s="169"/>
      <c r="CN11" s="169"/>
      <c r="CO11" s="169"/>
      <c r="CP11" s="169"/>
      <c r="CQ11" s="169"/>
      <c r="CR11" s="169"/>
      <c r="CS11" s="169"/>
      <c r="CT11" s="169"/>
      <c r="CU11" s="169"/>
      <c r="CV11" s="169"/>
      <c r="CW11" s="169"/>
      <c r="CX11" s="169"/>
      <c r="CY11" s="169"/>
      <c r="CZ11" s="169"/>
      <c r="DA11" s="169"/>
      <c r="DB11" s="169"/>
      <c r="DC11" s="169"/>
      <c r="DD11" s="169"/>
      <c r="DE11" s="169"/>
      <c r="DF11" s="169"/>
      <c r="DG11" s="169"/>
      <c r="DH11" s="169"/>
      <c r="DI11" s="169"/>
      <c r="DJ11" s="169"/>
      <c r="DK11" s="169"/>
      <c r="DL11" s="169"/>
      <c r="DM11" s="169"/>
      <c r="DN11" s="169"/>
      <c r="DO11" s="169"/>
      <c r="DP11" s="169"/>
      <c r="DQ11" s="169"/>
      <c r="DR11" s="169"/>
      <c r="DS11" s="169"/>
      <c r="DT11" s="169"/>
      <c r="DU11" s="169"/>
      <c r="DV11" s="169"/>
      <c r="DW11" s="169"/>
      <c r="DX11" s="169"/>
      <c r="DY11" s="169"/>
      <c r="DZ11" s="169"/>
      <c r="EA11" s="169"/>
      <c r="EB11" s="169"/>
      <c r="EC11" s="169"/>
      <c r="ED11" s="169"/>
      <c r="EE11" s="169"/>
      <c r="EF11" s="169"/>
      <c r="EG11" s="169"/>
      <c r="EH11" s="169"/>
      <c r="EI11" s="169"/>
      <c r="EJ11" s="169"/>
      <c r="EK11" s="169"/>
      <c r="EL11" s="169"/>
      <c r="EM11" s="169"/>
      <c r="EN11" s="169"/>
      <c r="EO11" s="169"/>
      <c r="EP11" s="169"/>
      <c r="EQ11" s="169"/>
      <c r="ER11" s="169"/>
      <c r="ES11" s="169"/>
      <c r="ET11" s="169"/>
      <c r="EU11" s="169"/>
      <c r="EV11" s="169"/>
      <c r="EW11" s="169"/>
      <c r="EX11" s="169"/>
      <c r="EY11" s="169"/>
      <c r="EZ11" s="169"/>
      <c r="FA11" s="169"/>
      <c r="FB11" s="169"/>
      <c r="FC11" s="169"/>
      <c r="FD11" s="169"/>
      <c r="FE11" s="169"/>
      <c r="FF11" s="169"/>
      <c r="FG11" s="169"/>
      <c r="FH11" s="169"/>
      <c r="FI11" s="169"/>
      <c r="FJ11" s="169"/>
      <c r="FK11" s="169"/>
      <c r="FL11" s="169"/>
      <c r="FM11" s="169"/>
      <c r="FN11" s="169"/>
      <c r="FO11" s="169"/>
      <c r="FP11" s="169"/>
      <c r="FQ11" s="169"/>
      <c r="FR11" s="169"/>
      <c r="FS11" s="169"/>
      <c r="FT11" s="169"/>
      <c r="FU11" s="169"/>
      <c r="FV11" s="169"/>
      <c r="FW11" s="169"/>
      <c r="FX11" s="169"/>
      <c r="FY11" s="169"/>
      <c r="FZ11" s="169"/>
      <c r="GA11" s="169"/>
      <c r="GB11" s="169"/>
      <c r="GC11" s="169"/>
      <c r="GD11" s="169"/>
      <c r="GE11" s="169"/>
      <c r="GF11" s="169"/>
      <c r="GG11" s="169"/>
      <c r="GH11" s="169"/>
      <c r="GI11" s="169"/>
      <c r="GJ11" s="169"/>
      <c r="GK11" s="169"/>
      <c r="GL11" s="169"/>
      <c r="GM11" s="169"/>
      <c r="GN11" s="169"/>
      <c r="GO11" s="169"/>
      <c r="GP11" s="169"/>
      <c r="GQ11" s="169"/>
      <c r="GR11" s="169"/>
      <c r="GS11" s="169"/>
      <c r="GT11" s="169"/>
      <c r="GU11" s="169"/>
      <c r="GV11" s="169"/>
      <c r="GW11" s="169"/>
      <c r="GX11" s="169"/>
      <c r="GY11" s="169"/>
      <c r="GZ11" s="169"/>
      <c r="HA11" s="169"/>
      <c r="HB11" s="169"/>
      <c r="HC11" s="169"/>
      <c r="HD11" s="169"/>
      <c r="HE11" s="169"/>
      <c r="HF11" s="169"/>
      <c r="HG11" s="169"/>
      <c r="HH11" s="169"/>
      <c r="HI11" s="169"/>
      <c r="HJ11" s="169"/>
      <c r="HK11" s="169"/>
      <c r="HL11" s="169"/>
      <c r="HM11" s="169"/>
      <c r="HN11" s="169"/>
      <c r="HO11" s="169"/>
      <c r="HP11" s="169"/>
      <c r="HQ11" s="169"/>
      <c r="HR11" s="169"/>
      <c r="HS11" s="169"/>
      <c r="HT11" s="169"/>
      <c r="HU11" s="169"/>
      <c r="HV11" s="169"/>
      <c r="HW11" s="169"/>
      <c r="HX11" s="169"/>
      <c r="HY11" s="169"/>
      <c r="HZ11" s="169"/>
      <c r="IA11" s="169"/>
      <c r="IB11" s="169"/>
      <c r="IC11" s="169"/>
      <c r="ID11" s="169"/>
      <c r="IE11" s="169"/>
      <c r="IF11" s="169"/>
      <c r="IG11" s="169"/>
      <c r="IH11" s="169"/>
      <c r="II11" s="169"/>
      <c r="IJ11" s="169"/>
      <c r="IK11" s="169"/>
      <c r="IL11" s="169"/>
      <c r="IM11" s="169"/>
      <c r="IN11" s="169"/>
      <c r="IO11" s="169"/>
      <c r="IP11" s="169"/>
      <c r="IQ11" s="169"/>
      <c r="IR11" s="169"/>
      <c r="IS11" s="169"/>
      <c r="IT11" s="169"/>
      <c r="IU11" s="169"/>
      <c r="IV11" s="169"/>
      <c r="IW11" s="169"/>
      <c r="IX11" s="169"/>
      <c r="IY11" s="169"/>
      <c r="IZ11" s="169"/>
      <c r="JA11" s="169"/>
      <c r="JB11" s="169"/>
      <c r="JC11" s="169"/>
      <c r="JD11" s="169"/>
      <c r="JE11" s="169"/>
      <c r="JF11" s="169"/>
      <c r="JG11" s="169"/>
      <c r="JH11" s="169"/>
      <c r="JI11" s="169"/>
      <c r="JJ11" s="169"/>
      <c r="JK11" s="169"/>
      <c r="JL11" s="169"/>
      <c r="JM11" s="169"/>
      <c r="JN11" s="169"/>
      <c r="JO11" s="169"/>
      <c r="JP11" s="169"/>
      <c r="JQ11" s="169"/>
      <c r="JR11" s="169"/>
      <c r="JS11" s="169"/>
      <c r="JT11" s="169"/>
      <c r="JU11" s="169"/>
      <c r="JV11" s="169"/>
      <c r="JW11" s="169"/>
      <c r="JX11" s="169"/>
      <c r="JY11" s="169"/>
      <c r="JZ11" s="169"/>
      <c r="KA11" s="169"/>
      <c r="KB11" s="169"/>
      <c r="KC11" s="169"/>
      <c r="KD11" s="169"/>
      <c r="KE11" s="169"/>
      <c r="KF11" s="169"/>
      <c r="KG11" s="169"/>
      <c r="KH11" s="169"/>
      <c r="KI11" s="169"/>
      <c r="KJ11" s="169"/>
      <c r="KK11" s="169"/>
      <c r="KL11" s="169"/>
    </row>
    <row r="12" spans="1:298" ht="40.15" customHeight="1">
      <c r="A12" s="404"/>
      <c r="B12" s="401"/>
      <c r="C12" s="405"/>
      <c r="D12" s="411"/>
      <c r="E12" s="401"/>
      <c r="F12" s="401"/>
      <c r="G12" s="405"/>
      <c r="H12" s="404"/>
      <c r="I12" s="404"/>
      <c r="J12" s="407"/>
      <c r="K12" s="405"/>
      <c r="L12" s="404"/>
      <c r="M12" s="404"/>
      <c r="N12" s="404"/>
      <c r="O12" s="143">
        <v>3</v>
      </c>
      <c r="P12" s="228" t="s">
        <v>441</v>
      </c>
      <c r="Q12" s="142" t="str">
        <f t="shared" si="0"/>
        <v>Probabilidad</v>
      </c>
      <c r="R12" s="219" t="s">
        <v>284</v>
      </c>
      <c r="S12" s="143" t="s">
        <v>375</v>
      </c>
      <c r="T12" s="220">
        <f>VLOOKUP(R12&amp;S12,Hoja1!$Q$4:$R$9,2,0)</f>
        <v>0.45</v>
      </c>
      <c r="U12" s="219" t="s">
        <v>369</v>
      </c>
      <c r="V12" s="219" t="s">
        <v>370</v>
      </c>
      <c r="W12" s="219" t="s">
        <v>371</v>
      </c>
      <c r="X12" s="220">
        <f t="shared" ref="X12:X14" si="3">IF(Q12="Probabilidad",($J$10*T12),IF(Q12="Impacto"," "))</f>
        <v>0.27</v>
      </c>
      <c r="Y12" s="220" t="str">
        <f>IF(Z12&lt;=20%,'Tabla probabilidad'!$B$5,IF(Z12&lt;=40%,'Tabla probabilidad'!$B$6,IF(Z12&lt;=60%,'Tabla probabilidad'!$B$7,IF(Z12&lt;=80%,'Tabla probabilidad'!$B$8,IF(Z12&lt;=100%,'Tabla probabilidad'!$B$9)))))</f>
        <v>Baja</v>
      </c>
      <c r="Z12" s="220">
        <f>IF(R12="Preventivo",(J10-(J10*T12)),IF(R12="Detectivo",(J10-(J10*T12)),IF(R12="Correctivo",(J10))))</f>
        <v>0.32999999999999996</v>
      </c>
      <c r="AA12" s="407"/>
      <c r="AB12" s="407"/>
      <c r="AC12" s="220" t="str">
        <f t="shared" si="1"/>
        <v>Moderado</v>
      </c>
      <c r="AD12" s="220">
        <f t="shared" si="2"/>
        <v>0.6</v>
      </c>
      <c r="AE12" s="407"/>
      <c r="AF12" s="407"/>
      <c r="AG12" s="404"/>
      <c r="AH12" s="405"/>
      <c r="AI12" s="404"/>
      <c r="AJ12" s="404"/>
      <c r="AK12" s="408"/>
      <c r="AL12" s="408"/>
      <c r="AM12" s="404"/>
      <c r="AN12" s="405"/>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169"/>
      <c r="CO12" s="169"/>
      <c r="CP12" s="169"/>
      <c r="CQ12" s="169"/>
      <c r="CR12" s="169"/>
      <c r="CS12" s="169"/>
      <c r="CT12" s="169"/>
      <c r="CU12" s="169"/>
      <c r="CV12" s="169"/>
      <c r="CW12" s="169"/>
      <c r="CX12" s="169"/>
      <c r="CY12" s="169"/>
      <c r="CZ12" s="169"/>
      <c r="DA12" s="169"/>
      <c r="DB12" s="169"/>
      <c r="DC12" s="169"/>
      <c r="DD12" s="169"/>
      <c r="DE12" s="169"/>
      <c r="DF12" s="169"/>
      <c r="DG12" s="169"/>
      <c r="DH12" s="169"/>
      <c r="DI12" s="169"/>
      <c r="DJ12" s="169"/>
      <c r="DK12" s="169"/>
      <c r="DL12" s="169"/>
      <c r="DM12" s="169"/>
      <c r="DN12" s="169"/>
      <c r="DO12" s="169"/>
      <c r="DP12" s="169"/>
      <c r="DQ12" s="169"/>
      <c r="DR12" s="169"/>
      <c r="DS12" s="169"/>
      <c r="DT12" s="169"/>
      <c r="DU12" s="169"/>
      <c r="DV12" s="169"/>
      <c r="DW12" s="169"/>
      <c r="DX12" s="169"/>
      <c r="DY12" s="169"/>
      <c r="DZ12" s="169"/>
      <c r="EA12" s="169"/>
      <c r="EB12" s="169"/>
      <c r="EC12" s="169"/>
      <c r="ED12" s="169"/>
      <c r="EE12" s="169"/>
      <c r="EF12" s="169"/>
      <c r="EG12" s="169"/>
      <c r="EH12" s="169"/>
      <c r="EI12" s="169"/>
      <c r="EJ12" s="169"/>
      <c r="EK12" s="169"/>
      <c r="EL12" s="169"/>
      <c r="EM12" s="169"/>
      <c r="EN12" s="169"/>
      <c r="EO12" s="169"/>
      <c r="EP12" s="169"/>
      <c r="EQ12" s="169"/>
      <c r="ER12" s="169"/>
      <c r="ES12" s="169"/>
      <c r="ET12" s="169"/>
      <c r="EU12" s="169"/>
      <c r="EV12" s="169"/>
      <c r="EW12" s="169"/>
      <c r="EX12" s="169"/>
      <c r="EY12" s="169"/>
      <c r="EZ12" s="169"/>
      <c r="FA12" s="169"/>
      <c r="FB12" s="169"/>
      <c r="FC12" s="169"/>
      <c r="FD12" s="169"/>
      <c r="FE12" s="169"/>
      <c r="FF12" s="169"/>
      <c r="FG12" s="169"/>
      <c r="FH12" s="169"/>
      <c r="FI12" s="169"/>
      <c r="FJ12" s="169"/>
      <c r="FK12" s="169"/>
      <c r="FL12" s="169"/>
      <c r="FM12" s="169"/>
      <c r="FN12" s="169"/>
      <c r="FO12" s="169"/>
      <c r="FP12" s="169"/>
      <c r="FQ12" s="169"/>
      <c r="FR12" s="169"/>
      <c r="FS12" s="169"/>
      <c r="FT12" s="169"/>
      <c r="FU12" s="169"/>
      <c r="FV12" s="169"/>
      <c r="FW12" s="169"/>
      <c r="FX12" s="169"/>
      <c r="FY12" s="169"/>
      <c r="FZ12" s="169"/>
      <c r="GA12" s="169"/>
      <c r="GB12" s="169"/>
      <c r="GC12" s="169"/>
      <c r="GD12" s="169"/>
      <c r="GE12" s="169"/>
      <c r="GF12" s="169"/>
      <c r="GG12" s="169"/>
      <c r="GH12" s="169"/>
      <c r="GI12" s="169"/>
      <c r="GJ12" s="169"/>
      <c r="GK12" s="169"/>
      <c r="GL12" s="169"/>
      <c r="GM12" s="169"/>
      <c r="GN12" s="169"/>
      <c r="GO12" s="169"/>
      <c r="GP12" s="169"/>
      <c r="GQ12" s="169"/>
      <c r="GR12" s="169"/>
      <c r="GS12" s="169"/>
      <c r="GT12" s="169"/>
      <c r="GU12" s="169"/>
      <c r="GV12" s="169"/>
      <c r="GW12" s="169"/>
      <c r="GX12" s="169"/>
      <c r="GY12" s="169"/>
      <c r="GZ12" s="169"/>
      <c r="HA12" s="169"/>
      <c r="HB12" s="169"/>
      <c r="HC12" s="169"/>
      <c r="HD12" s="169"/>
      <c r="HE12" s="169"/>
      <c r="HF12" s="169"/>
      <c r="HG12" s="169"/>
      <c r="HH12" s="169"/>
      <c r="HI12" s="169"/>
      <c r="HJ12" s="169"/>
      <c r="HK12" s="169"/>
      <c r="HL12" s="169"/>
      <c r="HM12" s="169"/>
      <c r="HN12" s="169"/>
      <c r="HO12" s="169"/>
      <c r="HP12" s="169"/>
      <c r="HQ12" s="169"/>
      <c r="HR12" s="169"/>
      <c r="HS12" s="169"/>
      <c r="HT12" s="169"/>
      <c r="HU12" s="169"/>
      <c r="HV12" s="169"/>
      <c r="HW12" s="169"/>
      <c r="HX12" s="169"/>
      <c r="HY12" s="169"/>
      <c r="HZ12" s="169"/>
      <c r="IA12" s="169"/>
      <c r="IB12" s="169"/>
      <c r="IC12" s="169"/>
      <c r="ID12" s="169"/>
      <c r="IE12" s="169"/>
      <c r="IF12" s="169"/>
      <c r="IG12" s="169"/>
      <c r="IH12" s="169"/>
      <c r="II12" s="169"/>
      <c r="IJ12" s="169"/>
      <c r="IK12" s="169"/>
      <c r="IL12" s="169"/>
      <c r="IM12" s="169"/>
      <c r="IN12" s="169"/>
      <c r="IO12" s="169"/>
      <c r="IP12" s="169"/>
      <c r="IQ12" s="169"/>
      <c r="IR12" s="169"/>
      <c r="IS12" s="169"/>
      <c r="IT12" s="169"/>
      <c r="IU12" s="169"/>
      <c r="IV12" s="169"/>
      <c r="IW12" s="169"/>
      <c r="IX12" s="169"/>
      <c r="IY12" s="169"/>
      <c r="IZ12" s="169"/>
      <c r="JA12" s="169"/>
      <c r="JB12" s="169"/>
      <c r="JC12" s="169"/>
      <c r="JD12" s="169"/>
      <c r="JE12" s="169"/>
      <c r="JF12" s="169"/>
      <c r="JG12" s="169"/>
      <c r="JH12" s="169"/>
      <c r="JI12" s="169"/>
      <c r="JJ12" s="169"/>
      <c r="JK12" s="169"/>
      <c r="JL12" s="169"/>
      <c r="JM12" s="169"/>
      <c r="JN12" s="169"/>
      <c r="JO12" s="169"/>
      <c r="JP12" s="169"/>
      <c r="JQ12" s="169"/>
      <c r="JR12" s="169"/>
      <c r="JS12" s="169"/>
      <c r="JT12" s="169"/>
      <c r="JU12" s="169"/>
      <c r="JV12" s="169"/>
      <c r="JW12" s="169"/>
      <c r="JX12" s="169"/>
      <c r="JY12" s="169"/>
      <c r="JZ12" s="169"/>
      <c r="KA12" s="169"/>
      <c r="KB12" s="169"/>
      <c r="KC12" s="169"/>
      <c r="KD12" s="169"/>
      <c r="KE12" s="169"/>
      <c r="KF12" s="169"/>
      <c r="KG12" s="169"/>
      <c r="KH12" s="169"/>
      <c r="KI12" s="169"/>
      <c r="KJ12" s="169"/>
      <c r="KK12" s="169"/>
      <c r="KL12" s="169"/>
    </row>
    <row r="13" spans="1:298" ht="40.15" customHeight="1">
      <c r="A13" s="404"/>
      <c r="B13" s="401"/>
      <c r="C13" s="405"/>
      <c r="D13" s="411"/>
      <c r="E13" s="401"/>
      <c r="F13" s="401"/>
      <c r="G13" s="405"/>
      <c r="H13" s="404"/>
      <c r="I13" s="404"/>
      <c r="J13" s="407"/>
      <c r="K13" s="405"/>
      <c r="L13" s="404"/>
      <c r="M13" s="404"/>
      <c r="N13" s="404"/>
      <c r="O13" s="143">
        <v>4</v>
      </c>
      <c r="P13" s="228" t="s">
        <v>442</v>
      </c>
      <c r="Q13" s="142" t="str">
        <f t="shared" si="0"/>
        <v>Probabilidad</v>
      </c>
      <c r="R13" s="219" t="s">
        <v>284</v>
      </c>
      <c r="S13" s="143" t="s">
        <v>375</v>
      </c>
      <c r="T13" s="220">
        <f>VLOOKUP(R13&amp;S13,Hoja1!$Q$4:$R$9,2,0)</f>
        <v>0.45</v>
      </c>
      <c r="U13" s="219" t="s">
        <v>369</v>
      </c>
      <c r="V13" s="219" t="s">
        <v>370</v>
      </c>
      <c r="W13" s="219" t="s">
        <v>371</v>
      </c>
      <c r="X13" s="220">
        <f t="shared" si="3"/>
        <v>0.27</v>
      </c>
      <c r="Y13" s="220" t="str">
        <f>IF(Z13&lt;=20%,'Tabla probabilidad'!$B$5,IF(Z13&lt;=40%,'Tabla probabilidad'!$B$6,IF(Z13&lt;=60%,'Tabla probabilidad'!$B$7,IF(Z13&lt;=80%,'Tabla probabilidad'!$B$8,IF(Z13&lt;=100%,'Tabla probabilidad'!$B$9)))))</f>
        <v>Baja</v>
      </c>
      <c r="Z13" s="220">
        <f>IF(R13="Preventivo",(J10-(J10*T13)),IF(R13="Detectivo",(J10-(J10*T13)),IF(R13="Correctivo",(J10))))</f>
        <v>0.32999999999999996</v>
      </c>
      <c r="AA13" s="407"/>
      <c r="AB13" s="407"/>
      <c r="AC13" s="220" t="str">
        <f t="shared" si="1"/>
        <v>Moderado</v>
      </c>
      <c r="AD13" s="220">
        <f t="shared" si="2"/>
        <v>0.6</v>
      </c>
      <c r="AE13" s="407"/>
      <c r="AF13" s="407"/>
      <c r="AG13" s="404"/>
      <c r="AH13" s="405"/>
      <c r="AI13" s="404"/>
      <c r="AJ13" s="404"/>
      <c r="AK13" s="408"/>
      <c r="AL13" s="408"/>
      <c r="AM13" s="404"/>
      <c r="AN13" s="405"/>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9"/>
      <c r="CJ13" s="169"/>
      <c r="CK13" s="169"/>
      <c r="CL13" s="169"/>
      <c r="CM13" s="169"/>
      <c r="CN13" s="169"/>
      <c r="CO13" s="169"/>
      <c r="CP13" s="169"/>
      <c r="CQ13" s="169"/>
      <c r="CR13" s="169"/>
      <c r="CS13" s="169"/>
      <c r="CT13" s="169"/>
      <c r="CU13" s="169"/>
      <c r="CV13" s="169"/>
      <c r="CW13" s="169"/>
      <c r="CX13" s="169"/>
      <c r="CY13" s="169"/>
      <c r="CZ13" s="169"/>
      <c r="DA13" s="169"/>
      <c r="DB13" s="169"/>
      <c r="DC13" s="169"/>
      <c r="DD13" s="169"/>
      <c r="DE13" s="169"/>
      <c r="DF13" s="169"/>
      <c r="DG13" s="169"/>
      <c r="DH13" s="169"/>
      <c r="DI13" s="169"/>
      <c r="DJ13" s="169"/>
      <c r="DK13" s="169"/>
      <c r="DL13" s="169"/>
      <c r="DM13" s="169"/>
      <c r="DN13" s="169"/>
      <c r="DO13" s="169"/>
      <c r="DP13" s="169"/>
      <c r="DQ13" s="169"/>
      <c r="DR13" s="169"/>
      <c r="DS13" s="169"/>
      <c r="DT13" s="169"/>
      <c r="DU13" s="169"/>
      <c r="DV13" s="169"/>
      <c r="DW13" s="169"/>
      <c r="DX13" s="169"/>
      <c r="DY13" s="169"/>
      <c r="DZ13" s="169"/>
      <c r="EA13" s="169"/>
      <c r="EB13" s="169"/>
      <c r="EC13" s="169"/>
      <c r="ED13" s="169"/>
      <c r="EE13" s="169"/>
      <c r="EF13" s="169"/>
      <c r="EG13" s="169"/>
      <c r="EH13" s="169"/>
      <c r="EI13" s="169"/>
      <c r="EJ13" s="169"/>
      <c r="EK13" s="169"/>
      <c r="EL13" s="169"/>
      <c r="EM13" s="169"/>
      <c r="EN13" s="169"/>
      <c r="EO13" s="169"/>
      <c r="EP13" s="169"/>
      <c r="EQ13" s="169"/>
      <c r="ER13" s="169"/>
      <c r="ES13" s="169"/>
      <c r="ET13" s="169"/>
      <c r="EU13" s="169"/>
      <c r="EV13" s="169"/>
      <c r="EW13" s="169"/>
      <c r="EX13" s="169"/>
      <c r="EY13" s="169"/>
      <c r="EZ13" s="169"/>
      <c r="FA13" s="169"/>
      <c r="FB13" s="169"/>
      <c r="FC13" s="169"/>
      <c r="FD13" s="169"/>
      <c r="FE13" s="169"/>
      <c r="FF13" s="169"/>
      <c r="FG13" s="169"/>
      <c r="FH13" s="169"/>
      <c r="FI13" s="169"/>
      <c r="FJ13" s="169"/>
      <c r="FK13" s="169"/>
      <c r="FL13" s="169"/>
      <c r="FM13" s="169"/>
      <c r="FN13" s="169"/>
      <c r="FO13" s="169"/>
      <c r="FP13" s="169"/>
      <c r="FQ13" s="169"/>
      <c r="FR13" s="169"/>
      <c r="FS13" s="169"/>
      <c r="FT13" s="169"/>
      <c r="FU13" s="169"/>
      <c r="FV13" s="169"/>
      <c r="FW13" s="169"/>
      <c r="FX13" s="169"/>
      <c r="FY13" s="169"/>
      <c r="FZ13" s="169"/>
      <c r="GA13" s="169"/>
      <c r="GB13" s="169"/>
      <c r="GC13" s="169"/>
      <c r="GD13" s="169"/>
      <c r="GE13" s="169"/>
      <c r="GF13" s="169"/>
      <c r="GG13" s="169"/>
      <c r="GH13" s="169"/>
      <c r="GI13" s="169"/>
      <c r="GJ13" s="169"/>
      <c r="GK13" s="169"/>
      <c r="GL13" s="169"/>
      <c r="GM13" s="169"/>
      <c r="GN13" s="169"/>
      <c r="GO13" s="169"/>
      <c r="GP13" s="169"/>
      <c r="GQ13" s="169"/>
      <c r="GR13" s="169"/>
      <c r="GS13" s="169"/>
      <c r="GT13" s="169"/>
      <c r="GU13" s="169"/>
      <c r="GV13" s="169"/>
      <c r="GW13" s="169"/>
      <c r="GX13" s="169"/>
      <c r="GY13" s="169"/>
      <c r="GZ13" s="169"/>
      <c r="HA13" s="169"/>
      <c r="HB13" s="169"/>
      <c r="HC13" s="169"/>
      <c r="HD13" s="169"/>
      <c r="HE13" s="169"/>
      <c r="HF13" s="169"/>
      <c r="HG13" s="169"/>
      <c r="HH13" s="169"/>
      <c r="HI13" s="169"/>
      <c r="HJ13" s="169"/>
      <c r="HK13" s="169"/>
      <c r="HL13" s="169"/>
      <c r="HM13" s="169"/>
      <c r="HN13" s="169"/>
      <c r="HO13" s="169"/>
      <c r="HP13" s="169"/>
      <c r="HQ13" s="169"/>
      <c r="HR13" s="169"/>
      <c r="HS13" s="169"/>
      <c r="HT13" s="169"/>
      <c r="HU13" s="169"/>
      <c r="HV13" s="169"/>
      <c r="HW13" s="169"/>
      <c r="HX13" s="169"/>
      <c r="HY13" s="169"/>
      <c r="HZ13" s="169"/>
      <c r="IA13" s="169"/>
      <c r="IB13" s="169"/>
      <c r="IC13" s="169"/>
      <c r="ID13" s="169"/>
      <c r="IE13" s="169"/>
      <c r="IF13" s="169"/>
      <c r="IG13" s="169"/>
      <c r="IH13" s="169"/>
      <c r="II13" s="169"/>
      <c r="IJ13" s="169"/>
      <c r="IK13" s="169"/>
      <c r="IL13" s="169"/>
      <c r="IM13" s="169"/>
      <c r="IN13" s="169"/>
      <c r="IO13" s="169"/>
      <c r="IP13" s="169"/>
      <c r="IQ13" s="169"/>
      <c r="IR13" s="169"/>
      <c r="IS13" s="169"/>
      <c r="IT13" s="169"/>
      <c r="IU13" s="169"/>
      <c r="IV13" s="169"/>
      <c r="IW13" s="169"/>
      <c r="IX13" s="169"/>
      <c r="IY13" s="169"/>
      <c r="IZ13" s="169"/>
      <c r="JA13" s="169"/>
      <c r="JB13" s="169"/>
      <c r="JC13" s="169"/>
      <c r="JD13" s="169"/>
      <c r="JE13" s="169"/>
      <c r="JF13" s="169"/>
      <c r="JG13" s="169"/>
      <c r="JH13" s="169"/>
      <c r="JI13" s="169"/>
      <c r="JJ13" s="169"/>
      <c r="JK13" s="169"/>
      <c r="JL13" s="169"/>
      <c r="JM13" s="169"/>
      <c r="JN13" s="169"/>
      <c r="JO13" s="169"/>
      <c r="JP13" s="169"/>
      <c r="JQ13" s="169"/>
      <c r="JR13" s="169"/>
      <c r="JS13" s="169"/>
      <c r="JT13" s="169"/>
      <c r="JU13" s="169"/>
      <c r="JV13" s="169"/>
      <c r="JW13" s="169"/>
      <c r="JX13" s="169"/>
      <c r="JY13" s="169"/>
      <c r="JZ13" s="169"/>
      <c r="KA13" s="169"/>
      <c r="KB13" s="169"/>
      <c r="KC13" s="169"/>
      <c r="KD13" s="169"/>
      <c r="KE13" s="169"/>
      <c r="KF13" s="169"/>
      <c r="KG13" s="169"/>
      <c r="KH13" s="169"/>
      <c r="KI13" s="169"/>
      <c r="KJ13" s="169"/>
      <c r="KK13" s="169"/>
      <c r="KL13" s="169"/>
    </row>
    <row r="14" spans="1:298" ht="28.5" customHeight="1">
      <c r="A14" s="404"/>
      <c r="B14" s="413"/>
      <c r="C14" s="405"/>
      <c r="D14" s="412"/>
      <c r="E14" s="413"/>
      <c r="F14" s="413"/>
      <c r="G14" s="405"/>
      <c r="H14" s="404"/>
      <c r="I14" s="404"/>
      <c r="J14" s="407"/>
      <c r="K14" s="405"/>
      <c r="L14" s="404"/>
      <c r="M14" s="404"/>
      <c r="N14" s="404"/>
      <c r="O14" s="143">
        <v>5</v>
      </c>
      <c r="P14" s="144" t="s">
        <v>443</v>
      </c>
      <c r="Q14" s="142" t="str">
        <f t="shared" si="0"/>
        <v>Probabilidad</v>
      </c>
      <c r="R14" s="219" t="s">
        <v>284</v>
      </c>
      <c r="S14" s="143" t="s">
        <v>375</v>
      </c>
      <c r="T14" s="220">
        <f>VLOOKUP(R14&amp;S14,Hoja1!$Q$4:$R$9,2,0)</f>
        <v>0.45</v>
      </c>
      <c r="U14" s="219" t="s">
        <v>369</v>
      </c>
      <c r="V14" s="219" t="s">
        <v>370</v>
      </c>
      <c r="W14" s="219" t="s">
        <v>371</v>
      </c>
      <c r="X14" s="220">
        <f t="shared" si="3"/>
        <v>0.27</v>
      </c>
      <c r="Y14" s="220" t="str">
        <f>IF(Z14&lt;=20%,'Tabla probabilidad'!$B$5,IF(Z14&lt;=40%,'Tabla probabilidad'!$B$6,IF(Z14&lt;=60%,'Tabla probabilidad'!$B$7,IF(Z14&lt;=80%,'Tabla probabilidad'!$B$8,IF(Z14&lt;=100%,'Tabla probabilidad'!$B$9)))))</f>
        <v>Baja</v>
      </c>
      <c r="Z14" s="220">
        <f>IF(R14="Preventivo",(J10-(J10*T14)),IF(R14="Detectivo",(J10-(J10*T14)),IF(R14="Correctivo",(J10))))</f>
        <v>0.32999999999999996</v>
      </c>
      <c r="AA14" s="407"/>
      <c r="AB14" s="407"/>
      <c r="AC14" s="220" t="str">
        <f t="shared" si="1"/>
        <v>Moderado</v>
      </c>
      <c r="AD14" s="220">
        <f t="shared" si="2"/>
        <v>0.6</v>
      </c>
      <c r="AE14" s="407"/>
      <c r="AF14" s="407"/>
      <c r="AG14" s="404"/>
      <c r="AH14" s="405"/>
      <c r="AI14" s="404"/>
      <c r="AJ14" s="404"/>
      <c r="AK14" s="408"/>
      <c r="AL14" s="408"/>
      <c r="AM14" s="404"/>
      <c r="AN14" s="405"/>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169"/>
      <c r="CO14" s="169"/>
      <c r="CP14" s="169"/>
      <c r="CQ14" s="169"/>
      <c r="CR14" s="169"/>
      <c r="CS14" s="169"/>
      <c r="CT14" s="169"/>
      <c r="CU14" s="169"/>
      <c r="CV14" s="169"/>
      <c r="CW14" s="169"/>
      <c r="CX14" s="169"/>
      <c r="CY14" s="169"/>
      <c r="CZ14" s="169"/>
      <c r="DA14" s="169"/>
      <c r="DB14" s="169"/>
      <c r="DC14" s="169"/>
      <c r="DD14" s="169"/>
      <c r="DE14" s="169"/>
      <c r="DF14" s="169"/>
      <c r="DG14" s="169"/>
      <c r="DH14" s="169"/>
      <c r="DI14" s="169"/>
      <c r="DJ14" s="169"/>
      <c r="DK14" s="169"/>
      <c r="DL14" s="169"/>
      <c r="DM14" s="169"/>
      <c r="DN14" s="169"/>
      <c r="DO14" s="169"/>
      <c r="DP14" s="169"/>
      <c r="DQ14" s="169"/>
      <c r="DR14" s="169"/>
      <c r="DS14" s="169"/>
      <c r="DT14" s="169"/>
      <c r="DU14" s="169"/>
      <c r="DV14" s="169"/>
      <c r="DW14" s="169"/>
      <c r="DX14" s="169"/>
      <c r="DY14" s="169"/>
      <c r="DZ14" s="169"/>
      <c r="EA14" s="169"/>
      <c r="EB14" s="169"/>
      <c r="EC14" s="169"/>
      <c r="ED14" s="169"/>
      <c r="EE14" s="169"/>
      <c r="EF14" s="169"/>
      <c r="EG14" s="169"/>
      <c r="EH14" s="169"/>
      <c r="EI14" s="169"/>
      <c r="EJ14" s="169"/>
      <c r="EK14" s="169"/>
      <c r="EL14" s="169"/>
      <c r="EM14" s="169"/>
      <c r="EN14" s="169"/>
      <c r="EO14" s="169"/>
      <c r="EP14" s="169"/>
      <c r="EQ14" s="169"/>
      <c r="ER14" s="169"/>
      <c r="ES14" s="169"/>
      <c r="ET14" s="169"/>
      <c r="EU14" s="169"/>
      <c r="EV14" s="169"/>
      <c r="EW14" s="169"/>
      <c r="EX14" s="169"/>
      <c r="EY14" s="169"/>
      <c r="EZ14" s="169"/>
      <c r="FA14" s="169"/>
      <c r="FB14" s="169"/>
      <c r="FC14" s="169"/>
      <c r="FD14" s="169"/>
      <c r="FE14" s="169"/>
      <c r="FF14" s="169"/>
      <c r="FG14" s="169"/>
      <c r="FH14" s="169"/>
      <c r="FI14" s="169"/>
      <c r="FJ14" s="169"/>
      <c r="FK14" s="169"/>
      <c r="FL14" s="169"/>
      <c r="FM14" s="169"/>
      <c r="FN14" s="169"/>
      <c r="FO14" s="169"/>
      <c r="FP14" s="169"/>
      <c r="FQ14" s="169"/>
      <c r="FR14" s="169"/>
      <c r="FS14" s="169"/>
      <c r="FT14" s="169"/>
      <c r="FU14" s="169"/>
      <c r="FV14" s="169"/>
      <c r="FW14" s="169"/>
      <c r="FX14" s="169"/>
      <c r="FY14" s="169"/>
      <c r="FZ14" s="169"/>
      <c r="GA14" s="169"/>
      <c r="GB14" s="169"/>
      <c r="GC14" s="169"/>
      <c r="GD14" s="169"/>
      <c r="GE14" s="169"/>
      <c r="GF14" s="169"/>
      <c r="GG14" s="169"/>
      <c r="GH14" s="169"/>
      <c r="GI14" s="169"/>
      <c r="GJ14" s="169"/>
      <c r="GK14" s="169"/>
      <c r="GL14" s="169"/>
      <c r="GM14" s="169"/>
      <c r="GN14" s="169"/>
      <c r="GO14" s="169"/>
      <c r="GP14" s="169"/>
      <c r="GQ14" s="169"/>
      <c r="GR14" s="169"/>
      <c r="GS14" s="169"/>
      <c r="GT14" s="169"/>
      <c r="GU14" s="169"/>
      <c r="GV14" s="169"/>
      <c r="GW14" s="169"/>
      <c r="GX14" s="169"/>
      <c r="GY14" s="169"/>
      <c r="GZ14" s="169"/>
      <c r="HA14" s="169"/>
      <c r="HB14" s="169"/>
      <c r="HC14" s="169"/>
      <c r="HD14" s="169"/>
      <c r="HE14" s="169"/>
      <c r="HF14" s="169"/>
      <c r="HG14" s="169"/>
      <c r="HH14" s="169"/>
      <c r="HI14" s="169"/>
      <c r="HJ14" s="169"/>
      <c r="HK14" s="169"/>
      <c r="HL14" s="169"/>
      <c r="HM14" s="169"/>
      <c r="HN14" s="169"/>
      <c r="HO14" s="169"/>
      <c r="HP14" s="169"/>
      <c r="HQ14" s="169"/>
      <c r="HR14" s="169"/>
      <c r="HS14" s="169"/>
      <c r="HT14" s="169"/>
      <c r="HU14" s="169"/>
      <c r="HV14" s="169"/>
      <c r="HW14" s="169"/>
      <c r="HX14" s="169"/>
      <c r="HY14" s="169"/>
      <c r="HZ14" s="169"/>
      <c r="IA14" s="169"/>
      <c r="IB14" s="169"/>
      <c r="IC14" s="169"/>
      <c r="ID14" s="169"/>
      <c r="IE14" s="169"/>
      <c r="IF14" s="169"/>
      <c r="IG14" s="169"/>
      <c r="IH14" s="169"/>
      <c r="II14" s="169"/>
      <c r="IJ14" s="169"/>
      <c r="IK14" s="169"/>
      <c r="IL14" s="169"/>
      <c r="IM14" s="169"/>
      <c r="IN14" s="169"/>
      <c r="IO14" s="169"/>
      <c r="IP14" s="169"/>
      <c r="IQ14" s="169"/>
      <c r="IR14" s="169"/>
      <c r="IS14" s="169"/>
      <c r="IT14" s="169"/>
      <c r="IU14" s="169"/>
      <c r="IV14" s="169"/>
      <c r="IW14" s="169"/>
      <c r="IX14" s="169"/>
      <c r="IY14" s="169"/>
      <c r="IZ14" s="169"/>
      <c r="JA14" s="169"/>
      <c r="JB14" s="169"/>
      <c r="JC14" s="169"/>
      <c r="JD14" s="169"/>
      <c r="JE14" s="169"/>
      <c r="JF14" s="169"/>
      <c r="JG14" s="169"/>
      <c r="JH14" s="169"/>
      <c r="JI14" s="169"/>
      <c r="JJ14" s="169"/>
      <c r="JK14" s="169"/>
      <c r="JL14" s="169"/>
      <c r="JM14" s="169"/>
      <c r="JN14" s="169"/>
      <c r="JO14" s="169"/>
      <c r="JP14" s="169"/>
      <c r="JQ14" s="169"/>
      <c r="JR14" s="169"/>
      <c r="JS14" s="169"/>
      <c r="JT14" s="169"/>
      <c r="JU14" s="169"/>
      <c r="JV14" s="169"/>
      <c r="JW14" s="169"/>
      <c r="JX14" s="169"/>
      <c r="JY14" s="169"/>
      <c r="JZ14" s="169"/>
      <c r="KA14" s="169"/>
      <c r="KB14" s="169"/>
      <c r="KC14" s="169"/>
      <c r="KD14" s="169"/>
      <c r="KE14" s="169"/>
      <c r="KF14" s="169"/>
      <c r="KG14" s="169"/>
      <c r="KH14" s="169"/>
      <c r="KI14" s="169"/>
      <c r="KJ14" s="169"/>
      <c r="KK14" s="169"/>
      <c r="KL14" s="169"/>
    </row>
    <row r="15" spans="1:298" ht="40.15" customHeight="1">
      <c r="A15" s="404">
        <v>2</v>
      </c>
      <c r="B15" s="404" t="s">
        <v>444</v>
      </c>
      <c r="C15" s="405" t="s">
        <v>387</v>
      </c>
      <c r="D15" s="406" t="s">
        <v>445</v>
      </c>
      <c r="E15" s="404" t="s">
        <v>446</v>
      </c>
      <c r="F15" s="404" t="s">
        <v>447</v>
      </c>
      <c r="G15" s="405" t="s">
        <v>381</v>
      </c>
      <c r="H15" s="404">
        <v>46</v>
      </c>
      <c r="I15" s="404" t="str">
        <f>IF(H15&lt;=2,'Tabla probabilidad'!$B$5,IF(H15&lt;=24,'Tabla probabilidad'!$B$6,IF(H15&lt;=500,'Tabla probabilidad'!$B$7,IF(H15&lt;=5000,'Tabla probabilidad'!$B$8,IF(H15&gt;5000,'Tabla probabilidad'!$B$9)))))</f>
        <v>Media</v>
      </c>
      <c r="J15" s="407">
        <f>IF(H15&lt;=2,'Tabla probabilidad'!$D$5,IF(H15&lt;=24,'Tabla probabilidad'!$D$6,IF(H15&lt;=500,'Tabla probabilidad'!$D$7,IF(H15&lt;=5000,'Tabla probabilidad'!$D$8,IF(H15&gt;5000,'Tabla probabilidad'!$D$9)))))</f>
        <v>0.6</v>
      </c>
      <c r="K15" s="405" t="s">
        <v>392</v>
      </c>
      <c r="L15" s="404"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Mayor</v>
      </c>
      <c r="M15" s="404"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80%</v>
      </c>
      <c r="N15" s="404" t="str">
        <f>VLOOKUP((I15&amp;L15),Hoja1!$B$4:$C$28,2,0)</f>
        <v xml:space="preserve">Alto </v>
      </c>
      <c r="O15" s="143">
        <v>1</v>
      </c>
      <c r="P15" s="228" t="s">
        <v>448</v>
      </c>
      <c r="Q15" s="142" t="str">
        <f t="shared" si="0"/>
        <v>Probabilidad</v>
      </c>
      <c r="R15" s="219" t="s">
        <v>284</v>
      </c>
      <c r="S15" s="143" t="s">
        <v>375</v>
      </c>
      <c r="T15" s="220">
        <f>VLOOKUP(R15&amp;S15,Hoja1!$Q$4:$R$9,2,0)</f>
        <v>0.45</v>
      </c>
      <c r="U15" s="219" t="s">
        <v>369</v>
      </c>
      <c r="V15" s="219" t="s">
        <v>370</v>
      </c>
      <c r="W15" s="219" t="s">
        <v>371</v>
      </c>
      <c r="X15" s="220">
        <f>IF(Q15="Probabilidad",($J$15*T15),IF(Q15="Impacto"," "))</f>
        <v>0.27</v>
      </c>
      <c r="Y15" s="220" t="str">
        <f>IF(Z15&lt;=20%,'Tabla probabilidad'!$B$5,IF(Z15&lt;=40%,'Tabla probabilidad'!$B$6,IF(Z15&lt;=60%,'Tabla probabilidad'!$B$7,IF(Z15&lt;=80%,'Tabla probabilidad'!$B$8,IF(Z15&lt;=100%,'Tabla probabilidad'!$B$9)))))</f>
        <v>Baja</v>
      </c>
      <c r="Z15" s="220">
        <f>IF(R15="Preventivo",(J15-(J15*T15)),IF(R15="Detectivo",(J15-(J15*T15)),IF(R15="Correctivo",(J15))))</f>
        <v>0.32999999999999996</v>
      </c>
      <c r="AA15" s="407" t="str">
        <f>IF(AB15&lt;=20%,'Tabla probabilidad'!$B$5,IF(AB15&lt;=40%,'Tabla probabilidad'!$B$6,IF(AB15&lt;=60%,'Tabla probabilidad'!$B$7,IF(AB15&lt;=80%,'Tabla probabilidad'!$B$8,IF(AB15&lt;=100%,'Tabla probabilidad'!$B$9)))))</f>
        <v>Baja</v>
      </c>
      <c r="AB15" s="407">
        <f>AVERAGE(Z15:Z19)</f>
        <v>0.35399999999999998</v>
      </c>
      <c r="AC15" s="220" t="str">
        <f t="shared" si="1"/>
        <v>Mayor</v>
      </c>
      <c r="AD15" s="220">
        <f>IF(Q15="Probabilidad",(($M$15-0)),IF(Q15="Impacto",($M$15-($M$15*T15))))</f>
        <v>0.8</v>
      </c>
      <c r="AE15" s="407" t="str">
        <f>IF(AF15&lt;=20%,"Leve",IF(AF15&lt;=40%,"Menor",IF(AF15&lt;=60%,"Moderado",IF(AF15&lt;=80%,"Mayor",IF(AF15&lt;=100%,"Catastrófico")))))</f>
        <v>Mayor</v>
      </c>
      <c r="AF15" s="407">
        <f>AVERAGE(AD15:AD19)</f>
        <v>0.8</v>
      </c>
      <c r="AG15" s="404" t="str">
        <f>VLOOKUP(AA15&amp;AE15,Hoja1!$B$4:$C$28,2,0)</f>
        <v xml:space="preserve">Alto </v>
      </c>
      <c r="AH15" s="405" t="s">
        <v>380</v>
      </c>
      <c r="AI15" s="404" t="s">
        <v>438</v>
      </c>
      <c r="AJ15" s="404" t="s">
        <v>439</v>
      </c>
      <c r="AK15" s="408">
        <v>44563</v>
      </c>
      <c r="AL15" s="408">
        <v>44926</v>
      </c>
      <c r="AM15" s="404" t="s">
        <v>438</v>
      </c>
      <c r="AN15" s="405" t="s">
        <v>379</v>
      </c>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169"/>
      <c r="CG15" s="169"/>
      <c r="CH15" s="169"/>
      <c r="CI15" s="169"/>
      <c r="CJ15" s="169"/>
      <c r="CK15" s="169"/>
      <c r="CL15" s="169"/>
      <c r="CM15" s="169"/>
      <c r="CN15" s="169"/>
      <c r="CO15" s="169"/>
      <c r="CP15" s="169"/>
      <c r="CQ15" s="169"/>
      <c r="CR15" s="169"/>
      <c r="CS15" s="169"/>
      <c r="CT15" s="169"/>
      <c r="CU15" s="169"/>
      <c r="CV15" s="169"/>
      <c r="CW15" s="169"/>
      <c r="CX15" s="169"/>
      <c r="CY15" s="169"/>
      <c r="CZ15" s="169"/>
      <c r="DA15" s="169"/>
      <c r="DB15" s="169"/>
      <c r="DC15" s="169"/>
      <c r="DD15" s="169"/>
      <c r="DE15" s="169"/>
      <c r="DF15" s="169"/>
      <c r="DG15" s="169"/>
      <c r="DH15" s="169"/>
      <c r="DI15" s="169"/>
      <c r="DJ15" s="169"/>
      <c r="DK15" s="169"/>
      <c r="DL15" s="169"/>
      <c r="DM15" s="169"/>
      <c r="DN15" s="169"/>
      <c r="DO15" s="169"/>
      <c r="DP15" s="169"/>
      <c r="DQ15" s="169"/>
      <c r="DR15" s="169"/>
      <c r="DS15" s="169"/>
      <c r="DT15" s="169"/>
      <c r="DU15" s="169"/>
      <c r="DV15" s="169"/>
      <c r="DW15" s="169"/>
      <c r="DX15" s="169"/>
      <c r="DY15" s="169"/>
      <c r="DZ15" s="169"/>
      <c r="EA15" s="169"/>
      <c r="EB15" s="169"/>
      <c r="EC15" s="169"/>
      <c r="ED15" s="169"/>
      <c r="EE15" s="169"/>
      <c r="EF15" s="169"/>
      <c r="EG15" s="169"/>
      <c r="EH15" s="169"/>
      <c r="EI15" s="169"/>
      <c r="EJ15" s="169"/>
      <c r="EK15" s="169"/>
      <c r="EL15" s="169"/>
      <c r="EM15" s="169"/>
      <c r="EN15" s="169"/>
      <c r="EO15" s="169"/>
      <c r="EP15" s="169"/>
      <c r="EQ15" s="169"/>
      <c r="ER15" s="169"/>
      <c r="ES15" s="169"/>
      <c r="ET15" s="169"/>
      <c r="EU15" s="169"/>
      <c r="EV15" s="169"/>
      <c r="EW15" s="169"/>
      <c r="EX15" s="169"/>
      <c r="EY15" s="169"/>
      <c r="EZ15" s="169"/>
      <c r="FA15" s="169"/>
      <c r="FB15" s="169"/>
      <c r="FC15" s="169"/>
      <c r="FD15" s="169"/>
      <c r="FE15" s="169"/>
      <c r="FF15" s="169"/>
      <c r="FG15" s="169"/>
      <c r="FH15" s="169"/>
      <c r="FI15" s="169"/>
      <c r="FJ15" s="169"/>
      <c r="FK15" s="169"/>
      <c r="FL15" s="169"/>
      <c r="FM15" s="169"/>
      <c r="FN15" s="169"/>
      <c r="FO15" s="169"/>
      <c r="FP15" s="169"/>
      <c r="FQ15" s="169"/>
      <c r="FR15" s="169"/>
      <c r="FS15" s="169"/>
      <c r="FT15" s="169"/>
      <c r="FU15" s="169"/>
      <c r="FV15" s="169"/>
      <c r="FW15" s="169"/>
      <c r="FX15" s="169"/>
      <c r="FY15" s="169"/>
      <c r="FZ15" s="169"/>
      <c r="GA15" s="169"/>
      <c r="GB15" s="169"/>
      <c r="GC15" s="169"/>
      <c r="GD15" s="169"/>
      <c r="GE15" s="169"/>
      <c r="GF15" s="169"/>
      <c r="GG15" s="169"/>
      <c r="GH15" s="169"/>
      <c r="GI15" s="169"/>
      <c r="GJ15" s="169"/>
      <c r="GK15" s="169"/>
      <c r="GL15" s="169"/>
      <c r="GM15" s="169"/>
      <c r="GN15" s="169"/>
      <c r="GO15" s="169"/>
      <c r="GP15" s="169"/>
      <c r="GQ15" s="169"/>
      <c r="GR15" s="169"/>
      <c r="GS15" s="169"/>
      <c r="GT15" s="169"/>
      <c r="GU15" s="169"/>
      <c r="GV15" s="169"/>
      <c r="GW15" s="169"/>
      <c r="GX15" s="169"/>
      <c r="GY15" s="169"/>
      <c r="GZ15" s="169"/>
      <c r="HA15" s="169"/>
      <c r="HB15" s="169"/>
      <c r="HC15" s="169"/>
      <c r="HD15" s="169"/>
      <c r="HE15" s="169"/>
      <c r="HF15" s="169"/>
      <c r="HG15" s="169"/>
      <c r="HH15" s="169"/>
      <c r="HI15" s="169"/>
      <c r="HJ15" s="169"/>
      <c r="HK15" s="169"/>
      <c r="HL15" s="169"/>
      <c r="HM15" s="169"/>
      <c r="HN15" s="169"/>
      <c r="HO15" s="169"/>
      <c r="HP15" s="169"/>
      <c r="HQ15" s="169"/>
      <c r="HR15" s="169"/>
      <c r="HS15" s="169"/>
      <c r="HT15" s="169"/>
      <c r="HU15" s="169"/>
      <c r="HV15" s="169"/>
      <c r="HW15" s="169"/>
      <c r="HX15" s="169"/>
      <c r="HY15" s="169"/>
      <c r="HZ15" s="169"/>
      <c r="IA15" s="169"/>
      <c r="IB15" s="169"/>
      <c r="IC15" s="169"/>
      <c r="ID15" s="169"/>
      <c r="IE15" s="169"/>
      <c r="IF15" s="169"/>
      <c r="IG15" s="169"/>
      <c r="IH15" s="169"/>
      <c r="II15" s="169"/>
      <c r="IJ15" s="169"/>
      <c r="IK15" s="169"/>
      <c r="IL15" s="169"/>
      <c r="IM15" s="169"/>
      <c r="IN15" s="169"/>
      <c r="IO15" s="169"/>
      <c r="IP15" s="169"/>
      <c r="IQ15" s="169"/>
      <c r="IR15" s="169"/>
      <c r="IS15" s="169"/>
      <c r="IT15" s="169"/>
      <c r="IU15" s="169"/>
      <c r="IV15" s="169"/>
      <c r="IW15" s="169"/>
      <c r="IX15" s="169"/>
      <c r="IY15" s="169"/>
      <c r="IZ15" s="169"/>
      <c r="JA15" s="169"/>
      <c r="JB15" s="169"/>
      <c r="JC15" s="169"/>
      <c r="JD15" s="169"/>
      <c r="JE15" s="169"/>
      <c r="JF15" s="169"/>
      <c r="JG15" s="169"/>
      <c r="JH15" s="169"/>
      <c r="JI15" s="169"/>
      <c r="JJ15" s="169"/>
      <c r="JK15" s="169"/>
      <c r="JL15" s="169"/>
      <c r="JM15" s="169"/>
      <c r="JN15" s="169"/>
      <c r="JO15" s="169"/>
      <c r="JP15" s="169"/>
      <c r="JQ15" s="169"/>
      <c r="JR15" s="169"/>
      <c r="JS15" s="169"/>
      <c r="JT15" s="169"/>
      <c r="JU15" s="169"/>
      <c r="JV15" s="169"/>
      <c r="JW15" s="169"/>
      <c r="JX15" s="169"/>
      <c r="JY15" s="169"/>
      <c r="JZ15" s="169"/>
      <c r="KA15" s="169"/>
      <c r="KB15" s="169"/>
      <c r="KC15" s="169"/>
      <c r="KD15" s="169"/>
      <c r="KE15" s="169"/>
      <c r="KF15" s="169"/>
      <c r="KG15" s="169"/>
      <c r="KH15" s="169"/>
      <c r="KI15" s="169"/>
      <c r="KJ15" s="169"/>
      <c r="KK15" s="169"/>
      <c r="KL15" s="169"/>
    </row>
    <row r="16" spans="1:298" ht="40.15" customHeight="1">
      <c r="A16" s="404"/>
      <c r="B16" s="404"/>
      <c r="C16" s="405"/>
      <c r="D16" s="406"/>
      <c r="E16" s="404"/>
      <c r="F16" s="404"/>
      <c r="G16" s="405"/>
      <c r="H16" s="404"/>
      <c r="I16" s="404"/>
      <c r="J16" s="407"/>
      <c r="K16" s="405"/>
      <c r="L16" s="404"/>
      <c r="M16" s="404"/>
      <c r="N16" s="404"/>
      <c r="O16" s="143">
        <v>2</v>
      </c>
      <c r="P16" s="228" t="s">
        <v>449</v>
      </c>
      <c r="Q16" s="142" t="str">
        <f t="shared" si="0"/>
        <v>Probabilidad</v>
      </c>
      <c r="R16" s="219" t="s">
        <v>284</v>
      </c>
      <c r="S16" s="143" t="s">
        <v>375</v>
      </c>
      <c r="T16" s="220">
        <f>VLOOKUP(R16&amp;S16,Hoja1!$Q$4:$R$9,2,0)</f>
        <v>0.45</v>
      </c>
      <c r="U16" s="219" t="s">
        <v>369</v>
      </c>
      <c r="V16" s="219" t="s">
        <v>370</v>
      </c>
      <c r="W16" s="219" t="s">
        <v>371</v>
      </c>
      <c r="X16" s="220">
        <f t="shared" ref="X16:X19" si="4">IF(Q16="Probabilidad",($J$15*T16),IF(Q16="Impacto"," "))</f>
        <v>0.27</v>
      </c>
      <c r="Y16" s="220" t="str">
        <f>IF(Z16&lt;=20%,'Tabla probabilidad'!$B$5,IF(Z16&lt;=40%,'Tabla probabilidad'!$B$6,IF(Z16&lt;=60%,'Tabla probabilidad'!$B$7,IF(Z16&lt;=80%,'Tabla probabilidad'!$B$8,IF(Z16&lt;=100%,'Tabla probabilidad'!$B$9)))))</f>
        <v>Baja</v>
      </c>
      <c r="Z16" s="220">
        <f>IF(R16="Preventivo",(J15-(J15*T16)),IF(R16="Detectivo",(J15-(J15*T16)),IF(R16="Correctivo",(J15))))</f>
        <v>0.32999999999999996</v>
      </c>
      <c r="AA16" s="407"/>
      <c r="AB16" s="407"/>
      <c r="AC16" s="220" t="str">
        <f t="shared" si="1"/>
        <v>Mayor</v>
      </c>
      <c r="AD16" s="220">
        <f t="shared" ref="AD16:AD19" si="5">IF(Q16="Probabilidad",(($M$15-0)),IF(Q16="Impacto",($M$15-($M$15*T16))))</f>
        <v>0.8</v>
      </c>
      <c r="AE16" s="407"/>
      <c r="AF16" s="407"/>
      <c r="AG16" s="404"/>
      <c r="AH16" s="405"/>
      <c r="AI16" s="404"/>
      <c r="AJ16" s="404"/>
      <c r="AK16" s="408"/>
      <c r="AL16" s="408"/>
      <c r="AM16" s="404"/>
      <c r="AN16" s="405"/>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c r="BP16" s="169"/>
      <c r="BQ16" s="169"/>
      <c r="BR16" s="169"/>
      <c r="BS16" s="169"/>
      <c r="BT16" s="169"/>
      <c r="BU16" s="169"/>
      <c r="BV16" s="169"/>
      <c r="BW16" s="169"/>
      <c r="BX16" s="169"/>
      <c r="BY16" s="169"/>
      <c r="BZ16" s="169"/>
      <c r="CA16" s="169"/>
      <c r="CB16" s="169"/>
      <c r="CC16" s="169"/>
      <c r="CD16" s="169"/>
      <c r="CE16" s="169"/>
      <c r="CF16" s="169"/>
      <c r="CG16" s="169"/>
      <c r="CH16" s="169"/>
      <c r="CI16" s="169"/>
      <c r="CJ16" s="169"/>
      <c r="CK16" s="169"/>
      <c r="CL16" s="169"/>
      <c r="CM16" s="169"/>
      <c r="CN16" s="169"/>
      <c r="CO16" s="169"/>
      <c r="CP16" s="169"/>
      <c r="CQ16" s="169"/>
      <c r="CR16" s="169"/>
      <c r="CS16" s="169"/>
      <c r="CT16" s="169"/>
      <c r="CU16" s="169"/>
      <c r="CV16" s="169"/>
      <c r="CW16" s="169"/>
      <c r="CX16" s="169"/>
      <c r="CY16" s="169"/>
      <c r="CZ16" s="169"/>
      <c r="DA16" s="169"/>
      <c r="DB16" s="169"/>
      <c r="DC16" s="169"/>
      <c r="DD16" s="169"/>
      <c r="DE16" s="169"/>
      <c r="DF16" s="169"/>
      <c r="DG16" s="169"/>
      <c r="DH16" s="169"/>
      <c r="DI16" s="169"/>
      <c r="DJ16" s="169"/>
      <c r="DK16" s="169"/>
      <c r="DL16" s="169"/>
      <c r="DM16" s="169"/>
      <c r="DN16" s="169"/>
      <c r="DO16" s="169"/>
      <c r="DP16" s="169"/>
      <c r="DQ16" s="169"/>
      <c r="DR16" s="169"/>
      <c r="DS16" s="169"/>
      <c r="DT16" s="169"/>
      <c r="DU16" s="169"/>
      <c r="DV16" s="169"/>
      <c r="DW16" s="169"/>
      <c r="DX16" s="169"/>
      <c r="DY16" s="169"/>
      <c r="DZ16" s="169"/>
      <c r="EA16" s="169"/>
      <c r="EB16" s="169"/>
      <c r="EC16" s="169"/>
      <c r="ED16" s="169"/>
      <c r="EE16" s="169"/>
      <c r="EF16" s="169"/>
      <c r="EG16" s="169"/>
      <c r="EH16" s="169"/>
      <c r="EI16" s="169"/>
      <c r="EJ16" s="169"/>
      <c r="EK16" s="169"/>
      <c r="EL16" s="169"/>
      <c r="EM16" s="169"/>
      <c r="EN16" s="169"/>
      <c r="EO16" s="169"/>
      <c r="EP16" s="169"/>
      <c r="EQ16" s="169"/>
      <c r="ER16" s="169"/>
      <c r="ES16" s="169"/>
      <c r="ET16" s="169"/>
      <c r="EU16" s="169"/>
      <c r="EV16" s="169"/>
      <c r="EW16" s="169"/>
      <c r="EX16" s="169"/>
      <c r="EY16" s="169"/>
      <c r="EZ16" s="169"/>
      <c r="FA16" s="169"/>
      <c r="FB16" s="169"/>
      <c r="FC16" s="169"/>
      <c r="FD16" s="169"/>
      <c r="FE16" s="169"/>
      <c r="FF16" s="169"/>
      <c r="FG16" s="169"/>
      <c r="FH16" s="169"/>
      <c r="FI16" s="169"/>
      <c r="FJ16" s="169"/>
      <c r="FK16" s="169"/>
      <c r="FL16" s="169"/>
      <c r="FM16" s="169"/>
      <c r="FN16" s="169"/>
      <c r="FO16" s="169"/>
      <c r="FP16" s="169"/>
      <c r="FQ16" s="169"/>
      <c r="FR16" s="169"/>
      <c r="FS16" s="169"/>
      <c r="FT16" s="169"/>
      <c r="FU16" s="169"/>
      <c r="FV16" s="169"/>
      <c r="FW16" s="169"/>
      <c r="FX16" s="169"/>
      <c r="FY16" s="169"/>
      <c r="FZ16" s="169"/>
      <c r="GA16" s="169"/>
      <c r="GB16" s="169"/>
      <c r="GC16" s="169"/>
      <c r="GD16" s="169"/>
      <c r="GE16" s="169"/>
      <c r="GF16" s="169"/>
      <c r="GG16" s="169"/>
      <c r="GH16" s="169"/>
      <c r="GI16" s="169"/>
      <c r="GJ16" s="169"/>
      <c r="GK16" s="169"/>
      <c r="GL16" s="169"/>
      <c r="GM16" s="169"/>
      <c r="GN16" s="169"/>
      <c r="GO16" s="169"/>
      <c r="GP16" s="169"/>
      <c r="GQ16" s="169"/>
      <c r="GR16" s="169"/>
      <c r="GS16" s="169"/>
      <c r="GT16" s="169"/>
      <c r="GU16" s="169"/>
      <c r="GV16" s="169"/>
      <c r="GW16" s="169"/>
      <c r="GX16" s="169"/>
      <c r="GY16" s="169"/>
      <c r="GZ16" s="169"/>
      <c r="HA16" s="169"/>
      <c r="HB16" s="169"/>
      <c r="HC16" s="169"/>
      <c r="HD16" s="169"/>
      <c r="HE16" s="169"/>
      <c r="HF16" s="169"/>
      <c r="HG16" s="169"/>
      <c r="HH16" s="169"/>
      <c r="HI16" s="169"/>
      <c r="HJ16" s="169"/>
      <c r="HK16" s="169"/>
      <c r="HL16" s="169"/>
      <c r="HM16" s="169"/>
      <c r="HN16" s="169"/>
      <c r="HO16" s="169"/>
      <c r="HP16" s="169"/>
      <c r="HQ16" s="169"/>
      <c r="HR16" s="169"/>
      <c r="HS16" s="169"/>
      <c r="HT16" s="169"/>
      <c r="HU16" s="169"/>
      <c r="HV16" s="169"/>
      <c r="HW16" s="169"/>
      <c r="HX16" s="169"/>
      <c r="HY16" s="169"/>
      <c r="HZ16" s="169"/>
      <c r="IA16" s="169"/>
      <c r="IB16" s="169"/>
      <c r="IC16" s="169"/>
      <c r="ID16" s="169"/>
      <c r="IE16" s="169"/>
      <c r="IF16" s="169"/>
      <c r="IG16" s="169"/>
      <c r="IH16" s="169"/>
      <c r="II16" s="169"/>
      <c r="IJ16" s="169"/>
      <c r="IK16" s="169"/>
      <c r="IL16" s="169"/>
      <c r="IM16" s="169"/>
      <c r="IN16" s="169"/>
      <c r="IO16" s="169"/>
      <c r="IP16" s="169"/>
      <c r="IQ16" s="169"/>
      <c r="IR16" s="169"/>
      <c r="IS16" s="169"/>
      <c r="IT16" s="169"/>
      <c r="IU16" s="169"/>
      <c r="IV16" s="169"/>
      <c r="IW16" s="169"/>
      <c r="IX16" s="169"/>
      <c r="IY16" s="169"/>
      <c r="IZ16" s="169"/>
      <c r="JA16" s="169"/>
      <c r="JB16" s="169"/>
      <c r="JC16" s="169"/>
      <c r="JD16" s="169"/>
      <c r="JE16" s="169"/>
      <c r="JF16" s="169"/>
      <c r="JG16" s="169"/>
      <c r="JH16" s="169"/>
      <c r="JI16" s="169"/>
      <c r="JJ16" s="169"/>
      <c r="JK16" s="169"/>
      <c r="JL16" s="169"/>
      <c r="JM16" s="169"/>
      <c r="JN16" s="169"/>
      <c r="JO16" s="169"/>
      <c r="JP16" s="169"/>
      <c r="JQ16" s="169"/>
      <c r="JR16" s="169"/>
      <c r="JS16" s="169"/>
      <c r="JT16" s="169"/>
      <c r="JU16" s="169"/>
      <c r="JV16" s="169"/>
      <c r="JW16" s="169"/>
      <c r="JX16" s="169"/>
      <c r="JY16" s="169"/>
      <c r="JZ16" s="169"/>
      <c r="KA16" s="169"/>
      <c r="KB16" s="169"/>
      <c r="KC16" s="169"/>
      <c r="KD16" s="169"/>
      <c r="KE16" s="169"/>
      <c r="KF16" s="169"/>
      <c r="KG16" s="169"/>
      <c r="KH16" s="169"/>
      <c r="KI16" s="169"/>
      <c r="KJ16" s="169"/>
      <c r="KK16" s="169"/>
      <c r="KL16" s="169"/>
    </row>
    <row r="17" spans="1:298" ht="40.15" customHeight="1">
      <c r="A17" s="404"/>
      <c r="B17" s="404"/>
      <c r="C17" s="405"/>
      <c r="D17" s="406"/>
      <c r="E17" s="404"/>
      <c r="F17" s="404"/>
      <c r="G17" s="405"/>
      <c r="H17" s="404"/>
      <c r="I17" s="404"/>
      <c r="J17" s="407"/>
      <c r="K17" s="405"/>
      <c r="L17" s="404"/>
      <c r="M17" s="404"/>
      <c r="N17" s="404"/>
      <c r="O17" s="143">
        <v>3</v>
      </c>
      <c r="P17" s="228" t="s">
        <v>450</v>
      </c>
      <c r="Q17" s="142" t="str">
        <f t="shared" si="0"/>
        <v>Probabilidad</v>
      </c>
      <c r="R17" s="219" t="s">
        <v>288</v>
      </c>
      <c r="S17" s="143" t="s">
        <v>375</v>
      </c>
      <c r="T17" s="220">
        <f>VLOOKUP(R17&amp;S17,Hoja1!$Q$4:$R$9,2,0)</f>
        <v>0.35</v>
      </c>
      <c r="U17" s="219" t="s">
        <v>369</v>
      </c>
      <c r="V17" s="219" t="s">
        <v>370</v>
      </c>
      <c r="W17" s="219" t="s">
        <v>371</v>
      </c>
      <c r="X17" s="220">
        <f t="shared" si="4"/>
        <v>0.21</v>
      </c>
      <c r="Y17" s="220" t="str">
        <f>IF(Z17&lt;=20%,'Tabla probabilidad'!$B$5,IF(Z17&lt;=40%,'Tabla probabilidad'!$B$6,IF(Z17&lt;=60%,'Tabla probabilidad'!$B$7,IF(Z17&lt;=80%,'Tabla probabilidad'!$B$8,IF(Z17&lt;=100%,'Tabla probabilidad'!$B$9)))))</f>
        <v>Baja</v>
      </c>
      <c r="Z17" s="220">
        <f>IF(R17="Preventivo",(J15-(J15*T17)),IF(R17="Detectivo",(J15-(J15*T17)),IF(R17="Correctivo",(J15))))</f>
        <v>0.39</v>
      </c>
      <c r="AA17" s="407"/>
      <c r="AB17" s="407"/>
      <c r="AC17" s="220" t="str">
        <f t="shared" si="1"/>
        <v>Mayor</v>
      </c>
      <c r="AD17" s="220">
        <f t="shared" si="5"/>
        <v>0.8</v>
      </c>
      <c r="AE17" s="407"/>
      <c r="AF17" s="407"/>
      <c r="AG17" s="404"/>
      <c r="AH17" s="405"/>
      <c r="AI17" s="404"/>
      <c r="AJ17" s="404"/>
      <c r="AK17" s="408"/>
      <c r="AL17" s="408"/>
      <c r="AM17" s="404"/>
      <c r="AN17" s="405"/>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A17" s="169"/>
      <c r="CB17" s="169"/>
      <c r="CC17" s="169"/>
      <c r="CD17" s="169"/>
      <c r="CE17" s="169"/>
      <c r="CF17" s="169"/>
      <c r="CG17" s="169"/>
      <c r="CH17" s="169"/>
      <c r="CI17" s="169"/>
      <c r="CJ17" s="169"/>
      <c r="CK17" s="169"/>
      <c r="CL17" s="169"/>
      <c r="CM17" s="169"/>
      <c r="CN17" s="169"/>
      <c r="CO17" s="169"/>
      <c r="CP17" s="169"/>
      <c r="CQ17" s="169"/>
      <c r="CR17" s="169"/>
      <c r="CS17" s="169"/>
      <c r="CT17" s="169"/>
      <c r="CU17" s="169"/>
      <c r="CV17" s="169"/>
      <c r="CW17" s="169"/>
      <c r="CX17" s="169"/>
      <c r="CY17" s="169"/>
      <c r="CZ17" s="169"/>
      <c r="DA17" s="169"/>
      <c r="DB17" s="169"/>
      <c r="DC17" s="169"/>
      <c r="DD17" s="169"/>
      <c r="DE17" s="169"/>
      <c r="DF17" s="169"/>
      <c r="DG17" s="169"/>
      <c r="DH17" s="169"/>
      <c r="DI17" s="169"/>
      <c r="DJ17" s="169"/>
      <c r="DK17" s="169"/>
      <c r="DL17" s="169"/>
      <c r="DM17" s="169"/>
      <c r="DN17" s="169"/>
      <c r="DO17" s="169"/>
      <c r="DP17" s="169"/>
      <c r="DQ17" s="169"/>
      <c r="DR17" s="169"/>
      <c r="DS17" s="169"/>
      <c r="DT17" s="169"/>
      <c r="DU17" s="169"/>
      <c r="DV17" s="169"/>
      <c r="DW17" s="169"/>
      <c r="DX17" s="169"/>
      <c r="DY17" s="169"/>
      <c r="DZ17" s="169"/>
      <c r="EA17" s="169"/>
      <c r="EB17" s="169"/>
      <c r="EC17" s="169"/>
      <c r="ED17" s="169"/>
      <c r="EE17" s="169"/>
      <c r="EF17" s="169"/>
      <c r="EG17" s="169"/>
      <c r="EH17" s="169"/>
      <c r="EI17" s="169"/>
      <c r="EJ17" s="169"/>
      <c r="EK17" s="169"/>
      <c r="EL17" s="169"/>
      <c r="EM17" s="169"/>
      <c r="EN17" s="169"/>
      <c r="EO17" s="169"/>
      <c r="EP17" s="169"/>
      <c r="EQ17" s="169"/>
      <c r="ER17" s="169"/>
      <c r="ES17" s="169"/>
      <c r="ET17" s="169"/>
      <c r="EU17" s="169"/>
      <c r="EV17" s="169"/>
      <c r="EW17" s="169"/>
      <c r="EX17" s="169"/>
      <c r="EY17" s="169"/>
      <c r="EZ17" s="169"/>
      <c r="FA17" s="169"/>
      <c r="FB17" s="169"/>
      <c r="FC17" s="169"/>
      <c r="FD17" s="169"/>
      <c r="FE17" s="169"/>
      <c r="FF17" s="169"/>
      <c r="FG17" s="169"/>
      <c r="FH17" s="169"/>
      <c r="FI17" s="169"/>
      <c r="FJ17" s="169"/>
      <c r="FK17" s="169"/>
      <c r="FL17" s="169"/>
      <c r="FM17" s="169"/>
      <c r="FN17" s="169"/>
      <c r="FO17" s="169"/>
      <c r="FP17" s="169"/>
      <c r="FQ17" s="169"/>
      <c r="FR17" s="169"/>
      <c r="FS17" s="169"/>
      <c r="FT17" s="169"/>
      <c r="FU17" s="169"/>
      <c r="FV17" s="169"/>
      <c r="FW17" s="169"/>
      <c r="FX17" s="169"/>
      <c r="FY17" s="169"/>
      <c r="FZ17" s="169"/>
      <c r="GA17" s="169"/>
      <c r="GB17" s="169"/>
      <c r="GC17" s="169"/>
      <c r="GD17" s="169"/>
      <c r="GE17" s="169"/>
      <c r="GF17" s="169"/>
      <c r="GG17" s="169"/>
      <c r="GH17" s="169"/>
      <c r="GI17" s="169"/>
      <c r="GJ17" s="169"/>
      <c r="GK17" s="169"/>
      <c r="GL17" s="169"/>
      <c r="GM17" s="169"/>
      <c r="GN17" s="169"/>
      <c r="GO17" s="169"/>
      <c r="GP17" s="169"/>
      <c r="GQ17" s="169"/>
      <c r="GR17" s="169"/>
      <c r="GS17" s="169"/>
      <c r="GT17" s="169"/>
      <c r="GU17" s="169"/>
      <c r="GV17" s="169"/>
      <c r="GW17" s="169"/>
      <c r="GX17" s="169"/>
      <c r="GY17" s="169"/>
      <c r="GZ17" s="169"/>
      <c r="HA17" s="169"/>
      <c r="HB17" s="169"/>
      <c r="HC17" s="169"/>
      <c r="HD17" s="169"/>
      <c r="HE17" s="169"/>
      <c r="HF17" s="169"/>
      <c r="HG17" s="169"/>
      <c r="HH17" s="169"/>
      <c r="HI17" s="169"/>
      <c r="HJ17" s="169"/>
      <c r="HK17" s="169"/>
      <c r="HL17" s="169"/>
      <c r="HM17" s="169"/>
      <c r="HN17" s="169"/>
      <c r="HO17" s="169"/>
      <c r="HP17" s="169"/>
      <c r="HQ17" s="169"/>
      <c r="HR17" s="169"/>
      <c r="HS17" s="169"/>
      <c r="HT17" s="169"/>
      <c r="HU17" s="169"/>
      <c r="HV17" s="169"/>
      <c r="HW17" s="169"/>
      <c r="HX17" s="169"/>
      <c r="HY17" s="169"/>
      <c r="HZ17" s="169"/>
      <c r="IA17" s="169"/>
      <c r="IB17" s="169"/>
      <c r="IC17" s="169"/>
      <c r="ID17" s="169"/>
      <c r="IE17" s="169"/>
      <c r="IF17" s="169"/>
      <c r="IG17" s="169"/>
      <c r="IH17" s="169"/>
      <c r="II17" s="169"/>
      <c r="IJ17" s="169"/>
      <c r="IK17" s="169"/>
      <c r="IL17" s="169"/>
      <c r="IM17" s="169"/>
      <c r="IN17" s="169"/>
      <c r="IO17" s="169"/>
      <c r="IP17" s="169"/>
      <c r="IQ17" s="169"/>
      <c r="IR17" s="169"/>
      <c r="IS17" s="169"/>
      <c r="IT17" s="169"/>
      <c r="IU17" s="169"/>
      <c r="IV17" s="169"/>
      <c r="IW17" s="169"/>
      <c r="IX17" s="169"/>
      <c r="IY17" s="169"/>
      <c r="IZ17" s="169"/>
      <c r="JA17" s="169"/>
      <c r="JB17" s="169"/>
      <c r="JC17" s="169"/>
      <c r="JD17" s="169"/>
      <c r="JE17" s="169"/>
      <c r="JF17" s="169"/>
      <c r="JG17" s="169"/>
      <c r="JH17" s="169"/>
      <c r="JI17" s="169"/>
      <c r="JJ17" s="169"/>
      <c r="JK17" s="169"/>
      <c r="JL17" s="169"/>
      <c r="JM17" s="169"/>
      <c r="JN17" s="169"/>
      <c r="JO17" s="169"/>
      <c r="JP17" s="169"/>
      <c r="JQ17" s="169"/>
      <c r="JR17" s="169"/>
      <c r="JS17" s="169"/>
      <c r="JT17" s="169"/>
      <c r="JU17" s="169"/>
      <c r="JV17" s="169"/>
      <c r="JW17" s="169"/>
      <c r="JX17" s="169"/>
      <c r="JY17" s="169"/>
      <c r="JZ17" s="169"/>
      <c r="KA17" s="169"/>
      <c r="KB17" s="169"/>
      <c r="KC17" s="169"/>
      <c r="KD17" s="169"/>
      <c r="KE17" s="169"/>
      <c r="KF17" s="169"/>
      <c r="KG17" s="169"/>
      <c r="KH17" s="169"/>
      <c r="KI17" s="169"/>
      <c r="KJ17" s="169"/>
      <c r="KK17" s="169"/>
      <c r="KL17" s="169"/>
    </row>
    <row r="18" spans="1:298" ht="40.15" customHeight="1">
      <c r="A18" s="404"/>
      <c r="B18" s="404"/>
      <c r="C18" s="405"/>
      <c r="D18" s="406"/>
      <c r="E18" s="404"/>
      <c r="F18" s="404"/>
      <c r="G18" s="405"/>
      <c r="H18" s="404"/>
      <c r="I18" s="404"/>
      <c r="J18" s="407"/>
      <c r="K18" s="405"/>
      <c r="L18" s="404"/>
      <c r="M18" s="404"/>
      <c r="N18" s="404"/>
      <c r="O18" s="143">
        <v>4</v>
      </c>
      <c r="P18" s="228" t="s">
        <v>450</v>
      </c>
      <c r="Q18" s="142" t="str">
        <f t="shared" si="0"/>
        <v>Probabilidad</v>
      </c>
      <c r="R18" s="219" t="s">
        <v>288</v>
      </c>
      <c r="S18" s="143" t="s">
        <v>375</v>
      </c>
      <c r="T18" s="220">
        <f>VLOOKUP(R18&amp;S18,Hoja1!$Q$4:$R$9,2,0)</f>
        <v>0.35</v>
      </c>
      <c r="U18" s="219" t="s">
        <v>369</v>
      </c>
      <c r="V18" s="219" t="s">
        <v>370</v>
      </c>
      <c r="W18" s="219" t="s">
        <v>371</v>
      </c>
      <c r="X18" s="220">
        <f t="shared" si="4"/>
        <v>0.21</v>
      </c>
      <c r="Y18" s="220" t="str">
        <f>IF(Z18&lt;=20%,'Tabla probabilidad'!$B$5,IF(Z18&lt;=40%,'Tabla probabilidad'!$B$6,IF(Z18&lt;=60%,'Tabla probabilidad'!$B$7,IF(Z18&lt;=80%,'Tabla probabilidad'!$B$8,IF(Z18&lt;=100%,'Tabla probabilidad'!$B$9)))))</f>
        <v>Baja</v>
      </c>
      <c r="Z18" s="220">
        <f>IF(R18="Preventivo",(J15-(J15*T18)),IF(R18="Detectivo",(J15-(J15*T18)),IF(R18="Correctivo",(J15))))</f>
        <v>0.39</v>
      </c>
      <c r="AA18" s="407"/>
      <c r="AB18" s="407"/>
      <c r="AC18" s="220" t="str">
        <f t="shared" si="1"/>
        <v>Mayor</v>
      </c>
      <c r="AD18" s="220">
        <f t="shared" si="5"/>
        <v>0.8</v>
      </c>
      <c r="AE18" s="407"/>
      <c r="AF18" s="407"/>
      <c r="AG18" s="404"/>
      <c r="AH18" s="405"/>
      <c r="AI18" s="404"/>
      <c r="AJ18" s="404"/>
      <c r="AK18" s="408"/>
      <c r="AL18" s="408"/>
      <c r="AM18" s="404"/>
      <c r="AN18" s="405"/>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9"/>
      <c r="CF18" s="169"/>
      <c r="CG18" s="169"/>
      <c r="CH18" s="169"/>
      <c r="CI18" s="169"/>
      <c r="CJ18" s="169"/>
      <c r="CK18" s="169"/>
      <c r="CL18" s="169"/>
      <c r="CM18" s="169"/>
      <c r="CN18" s="169"/>
      <c r="CO18" s="169"/>
      <c r="CP18" s="169"/>
      <c r="CQ18" s="169"/>
      <c r="CR18" s="169"/>
      <c r="CS18" s="169"/>
      <c r="CT18" s="169"/>
      <c r="CU18" s="169"/>
      <c r="CV18" s="169"/>
      <c r="CW18" s="169"/>
      <c r="CX18" s="169"/>
      <c r="CY18" s="169"/>
      <c r="CZ18" s="169"/>
      <c r="DA18" s="169"/>
      <c r="DB18" s="169"/>
      <c r="DC18" s="169"/>
      <c r="DD18" s="169"/>
      <c r="DE18" s="169"/>
      <c r="DF18" s="169"/>
      <c r="DG18" s="169"/>
      <c r="DH18" s="169"/>
      <c r="DI18" s="169"/>
      <c r="DJ18" s="169"/>
      <c r="DK18" s="169"/>
      <c r="DL18" s="169"/>
      <c r="DM18" s="169"/>
      <c r="DN18" s="169"/>
      <c r="DO18" s="169"/>
      <c r="DP18" s="169"/>
      <c r="DQ18" s="169"/>
      <c r="DR18" s="169"/>
      <c r="DS18" s="169"/>
      <c r="DT18" s="169"/>
      <c r="DU18" s="169"/>
      <c r="DV18" s="169"/>
      <c r="DW18" s="169"/>
      <c r="DX18" s="169"/>
      <c r="DY18" s="169"/>
      <c r="DZ18" s="169"/>
      <c r="EA18" s="169"/>
      <c r="EB18" s="169"/>
      <c r="EC18" s="169"/>
      <c r="ED18" s="169"/>
      <c r="EE18" s="169"/>
      <c r="EF18" s="169"/>
      <c r="EG18" s="169"/>
      <c r="EH18" s="169"/>
      <c r="EI18" s="169"/>
      <c r="EJ18" s="169"/>
      <c r="EK18" s="169"/>
      <c r="EL18" s="169"/>
      <c r="EM18" s="169"/>
      <c r="EN18" s="169"/>
      <c r="EO18" s="169"/>
      <c r="EP18" s="169"/>
      <c r="EQ18" s="169"/>
      <c r="ER18" s="169"/>
      <c r="ES18" s="169"/>
      <c r="ET18" s="169"/>
      <c r="EU18" s="169"/>
      <c r="EV18" s="169"/>
      <c r="EW18" s="169"/>
      <c r="EX18" s="169"/>
      <c r="EY18" s="169"/>
      <c r="EZ18" s="169"/>
      <c r="FA18" s="169"/>
      <c r="FB18" s="169"/>
      <c r="FC18" s="169"/>
      <c r="FD18" s="169"/>
      <c r="FE18" s="169"/>
      <c r="FF18" s="169"/>
      <c r="FG18" s="169"/>
      <c r="FH18" s="169"/>
      <c r="FI18" s="169"/>
      <c r="FJ18" s="169"/>
      <c r="FK18" s="169"/>
      <c r="FL18" s="169"/>
      <c r="FM18" s="169"/>
      <c r="FN18" s="169"/>
      <c r="FO18" s="169"/>
      <c r="FP18" s="169"/>
      <c r="FQ18" s="169"/>
      <c r="FR18" s="169"/>
      <c r="FS18" s="169"/>
      <c r="FT18" s="169"/>
      <c r="FU18" s="169"/>
      <c r="FV18" s="169"/>
      <c r="FW18" s="169"/>
      <c r="FX18" s="169"/>
      <c r="FY18" s="169"/>
      <c r="FZ18" s="169"/>
      <c r="GA18" s="169"/>
      <c r="GB18" s="169"/>
      <c r="GC18" s="169"/>
      <c r="GD18" s="169"/>
      <c r="GE18" s="169"/>
      <c r="GF18" s="169"/>
      <c r="GG18" s="169"/>
      <c r="GH18" s="169"/>
      <c r="GI18" s="169"/>
      <c r="GJ18" s="169"/>
      <c r="GK18" s="169"/>
      <c r="GL18" s="169"/>
      <c r="GM18" s="169"/>
      <c r="GN18" s="169"/>
      <c r="GO18" s="169"/>
      <c r="GP18" s="169"/>
      <c r="GQ18" s="169"/>
      <c r="GR18" s="169"/>
      <c r="GS18" s="169"/>
      <c r="GT18" s="169"/>
      <c r="GU18" s="169"/>
      <c r="GV18" s="169"/>
      <c r="GW18" s="169"/>
      <c r="GX18" s="169"/>
      <c r="GY18" s="169"/>
      <c r="GZ18" s="169"/>
      <c r="HA18" s="169"/>
      <c r="HB18" s="169"/>
      <c r="HC18" s="169"/>
      <c r="HD18" s="169"/>
      <c r="HE18" s="169"/>
      <c r="HF18" s="169"/>
      <c r="HG18" s="169"/>
      <c r="HH18" s="169"/>
      <c r="HI18" s="169"/>
      <c r="HJ18" s="169"/>
      <c r="HK18" s="169"/>
      <c r="HL18" s="169"/>
      <c r="HM18" s="169"/>
      <c r="HN18" s="169"/>
      <c r="HO18" s="169"/>
      <c r="HP18" s="169"/>
      <c r="HQ18" s="169"/>
      <c r="HR18" s="169"/>
      <c r="HS18" s="169"/>
      <c r="HT18" s="169"/>
      <c r="HU18" s="169"/>
      <c r="HV18" s="169"/>
      <c r="HW18" s="169"/>
      <c r="HX18" s="169"/>
      <c r="HY18" s="169"/>
      <c r="HZ18" s="169"/>
      <c r="IA18" s="169"/>
      <c r="IB18" s="169"/>
      <c r="IC18" s="169"/>
      <c r="ID18" s="169"/>
      <c r="IE18" s="169"/>
      <c r="IF18" s="169"/>
      <c r="IG18" s="169"/>
      <c r="IH18" s="169"/>
      <c r="II18" s="169"/>
      <c r="IJ18" s="169"/>
      <c r="IK18" s="169"/>
      <c r="IL18" s="169"/>
      <c r="IM18" s="169"/>
      <c r="IN18" s="169"/>
      <c r="IO18" s="169"/>
      <c r="IP18" s="169"/>
      <c r="IQ18" s="169"/>
      <c r="IR18" s="169"/>
      <c r="IS18" s="169"/>
      <c r="IT18" s="169"/>
      <c r="IU18" s="169"/>
      <c r="IV18" s="169"/>
      <c r="IW18" s="169"/>
      <c r="IX18" s="169"/>
      <c r="IY18" s="169"/>
      <c r="IZ18" s="169"/>
      <c r="JA18" s="169"/>
      <c r="JB18" s="169"/>
      <c r="JC18" s="169"/>
      <c r="JD18" s="169"/>
      <c r="JE18" s="169"/>
      <c r="JF18" s="169"/>
      <c r="JG18" s="169"/>
      <c r="JH18" s="169"/>
      <c r="JI18" s="169"/>
      <c r="JJ18" s="169"/>
      <c r="JK18" s="169"/>
      <c r="JL18" s="169"/>
      <c r="JM18" s="169"/>
      <c r="JN18" s="169"/>
      <c r="JO18" s="169"/>
      <c r="JP18" s="169"/>
      <c r="JQ18" s="169"/>
      <c r="JR18" s="169"/>
      <c r="JS18" s="169"/>
      <c r="JT18" s="169"/>
      <c r="JU18" s="169"/>
      <c r="JV18" s="169"/>
      <c r="JW18" s="169"/>
      <c r="JX18" s="169"/>
      <c r="JY18" s="169"/>
      <c r="JZ18" s="169"/>
      <c r="KA18" s="169"/>
      <c r="KB18" s="169"/>
      <c r="KC18" s="169"/>
      <c r="KD18" s="169"/>
      <c r="KE18" s="169"/>
      <c r="KF18" s="169"/>
      <c r="KG18" s="169"/>
      <c r="KH18" s="169"/>
      <c r="KI18" s="169"/>
      <c r="KJ18" s="169"/>
      <c r="KK18" s="169"/>
      <c r="KL18" s="169"/>
    </row>
    <row r="19" spans="1:298" ht="40.15" customHeight="1">
      <c r="A19" s="404"/>
      <c r="B19" s="404"/>
      <c r="C19" s="405"/>
      <c r="D19" s="406"/>
      <c r="E19" s="404"/>
      <c r="F19" s="404"/>
      <c r="G19" s="405"/>
      <c r="H19" s="404"/>
      <c r="I19" s="404"/>
      <c r="J19" s="407"/>
      <c r="K19" s="405"/>
      <c r="L19" s="404"/>
      <c r="M19" s="404"/>
      <c r="N19" s="404"/>
      <c r="O19" s="143">
        <v>5</v>
      </c>
      <c r="P19" s="228" t="s">
        <v>451</v>
      </c>
      <c r="Q19" s="142" t="str">
        <f t="shared" si="0"/>
        <v>Probabilidad</v>
      </c>
      <c r="R19" s="219" t="s">
        <v>284</v>
      </c>
      <c r="S19" s="143" t="s">
        <v>375</v>
      </c>
      <c r="T19" s="220">
        <f>VLOOKUP(R19&amp;S19,Hoja1!$Q$4:$R$9,2,0)</f>
        <v>0.45</v>
      </c>
      <c r="U19" s="219" t="s">
        <v>369</v>
      </c>
      <c r="V19" s="219" t="s">
        <v>370</v>
      </c>
      <c r="W19" s="219" t="s">
        <v>371</v>
      </c>
      <c r="X19" s="220">
        <f t="shared" si="4"/>
        <v>0.27</v>
      </c>
      <c r="Y19" s="220" t="str">
        <f>IF(Z19&lt;=20%,'Tabla probabilidad'!$B$5,IF(Z19&lt;=40%,'Tabla probabilidad'!$B$6,IF(Z19&lt;=60%,'Tabla probabilidad'!$B$7,IF(Z19&lt;=80%,'Tabla probabilidad'!$B$8,IF(Z19&lt;=100%,'Tabla probabilidad'!$B$9)))))</f>
        <v>Baja</v>
      </c>
      <c r="Z19" s="220">
        <f>IF(R19="Preventivo",(J15-(J15*T19)),IF(R19="Detectivo",(J15-(J15*T19)),IF(R19="Correctivo",(J15))))</f>
        <v>0.32999999999999996</v>
      </c>
      <c r="AA19" s="407"/>
      <c r="AB19" s="407"/>
      <c r="AC19" s="220" t="str">
        <f t="shared" si="1"/>
        <v>Mayor</v>
      </c>
      <c r="AD19" s="220">
        <f t="shared" si="5"/>
        <v>0.8</v>
      </c>
      <c r="AE19" s="407"/>
      <c r="AF19" s="407"/>
      <c r="AG19" s="404"/>
      <c r="AH19" s="405"/>
      <c r="AI19" s="404"/>
      <c r="AJ19" s="404"/>
      <c r="AK19" s="408"/>
      <c r="AL19" s="408"/>
      <c r="AM19" s="404"/>
      <c r="AN19" s="405"/>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9"/>
      <c r="CF19" s="169"/>
      <c r="CG19" s="169"/>
      <c r="CH19" s="169"/>
      <c r="CI19" s="169"/>
      <c r="CJ19" s="169"/>
      <c r="CK19" s="169"/>
      <c r="CL19" s="169"/>
      <c r="CM19" s="169"/>
      <c r="CN19" s="169"/>
      <c r="CO19" s="169"/>
      <c r="CP19" s="169"/>
      <c r="CQ19" s="169"/>
      <c r="CR19" s="169"/>
      <c r="CS19" s="169"/>
      <c r="CT19" s="169"/>
      <c r="CU19" s="169"/>
      <c r="CV19" s="169"/>
      <c r="CW19" s="169"/>
      <c r="CX19" s="169"/>
      <c r="CY19" s="169"/>
      <c r="CZ19" s="169"/>
      <c r="DA19" s="169"/>
      <c r="DB19" s="169"/>
      <c r="DC19" s="169"/>
      <c r="DD19" s="169"/>
      <c r="DE19" s="169"/>
      <c r="DF19" s="169"/>
      <c r="DG19" s="169"/>
      <c r="DH19" s="169"/>
      <c r="DI19" s="169"/>
      <c r="DJ19" s="169"/>
      <c r="DK19" s="169"/>
      <c r="DL19" s="169"/>
      <c r="DM19" s="169"/>
      <c r="DN19" s="169"/>
      <c r="DO19" s="169"/>
      <c r="DP19" s="169"/>
      <c r="DQ19" s="169"/>
      <c r="DR19" s="169"/>
      <c r="DS19" s="169"/>
      <c r="DT19" s="169"/>
      <c r="DU19" s="169"/>
      <c r="DV19" s="169"/>
      <c r="DW19" s="169"/>
      <c r="DX19" s="169"/>
      <c r="DY19" s="169"/>
      <c r="DZ19" s="169"/>
      <c r="EA19" s="169"/>
      <c r="EB19" s="169"/>
      <c r="EC19" s="169"/>
      <c r="ED19" s="169"/>
      <c r="EE19" s="169"/>
      <c r="EF19" s="169"/>
      <c r="EG19" s="169"/>
      <c r="EH19" s="169"/>
      <c r="EI19" s="169"/>
      <c r="EJ19" s="169"/>
      <c r="EK19" s="169"/>
      <c r="EL19" s="169"/>
      <c r="EM19" s="169"/>
      <c r="EN19" s="169"/>
      <c r="EO19" s="169"/>
      <c r="EP19" s="169"/>
      <c r="EQ19" s="169"/>
      <c r="ER19" s="169"/>
      <c r="ES19" s="169"/>
      <c r="ET19" s="169"/>
      <c r="EU19" s="169"/>
      <c r="EV19" s="169"/>
      <c r="EW19" s="169"/>
      <c r="EX19" s="169"/>
      <c r="EY19" s="169"/>
      <c r="EZ19" s="169"/>
      <c r="FA19" s="169"/>
      <c r="FB19" s="169"/>
      <c r="FC19" s="169"/>
      <c r="FD19" s="169"/>
      <c r="FE19" s="169"/>
      <c r="FF19" s="169"/>
      <c r="FG19" s="169"/>
      <c r="FH19" s="169"/>
      <c r="FI19" s="169"/>
      <c r="FJ19" s="169"/>
      <c r="FK19" s="169"/>
      <c r="FL19" s="169"/>
      <c r="FM19" s="169"/>
      <c r="FN19" s="169"/>
      <c r="FO19" s="169"/>
      <c r="FP19" s="169"/>
      <c r="FQ19" s="169"/>
      <c r="FR19" s="169"/>
      <c r="FS19" s="169"/>
      <c r="FT19" s="169"/>
      <c r="FU19" s="169"/>
      <c r="FV19" s="169"/>
      <c r="FW19" s="169"/>
      <c r="FX19" s="169"/>
      <c r="FY19" s="169"/>
      <c r="FZ19" s="169"/>
      <c r="GA19" s="169"/>
      <c r="GB19" s="169"/>
      <c r="GC19" s="169"/>
      <c r="GD19" s="169"/>
      <c r="GE19" s="169"/>
      <c r="GF19" s="169"/>
      <c r="GG19" s="169"/>
      <c r="GH19" s="169"/>
      <c r="GI19" s="169"/>
      <c r="GJ19" s="169"/>
      <c r="GK19" s="169"/>
      <c r="GL19" s="169"/>
      <c r="GM19" s="169"/>
      <c r="GN19" s="169"/>
      <c r="GO19" s="169"/>
      <c r="GP19" s="169"/>
      <c r="GQ19" s="169"/>
      <c r="GR19" s="169"/>
      <c r="GS19" s="169"/>
      <c r="GT19" s="169"/>
      <c r="GU19" s="169"/>
      <c r="GV19" s="169"/>
      <c r="GW19" s="169"/>
      <c r="GX19" s="169"/>
      <c r="GY19" s="169"/>
      <c r="GZ19" s="169"/>
      <c r="HA19" s="169"/>
      <c r="HB19" s="169"/>
      <c r="HC19" s="169"/>
      <c r="HD19" s="169"/>
      <c r="HE19" s="169"/>
      <c r="HF19" s="169"/>
      <c r="HG19" s="169"/>
      <c r="HH19" s="169"/>
      <c r="HI19" s="169"/>
      <c r="HJ19" s="169"/>
      <c r="HK19" s="169"/>
      <c r="HL19" s="169"/>
      <c r="HM19" s="169"/>
      <c r="HN19" s="169"/>
      <c r="HO19" s="169"/>
      <c r="HP19" s="169"/>
      <c r="HQ19" s="169"/>
      <c r="HR19" s="169"/>
      <c r="HS19" s="169"/>
      <c r="HT19" s="169"/>
      <c r="HU19" s="169"/>
      <c r="HV19" s="169"/>
      <c r="HW19" s="169"/>
      <c r="HX19" s="169"/>
      <c r="HY19" s="169"/>
      <c r="HZ19" s="169"/>
      <c r="IA19" s="169"/>
      <c r="IB19" s="169"/>
      <c r="IC19" s="169"/>
      <c r="ID19" s="169"/>
      <c r="IE19" s="169"/>
      <c r="IF19" s="169"/>
      <c r="IG19" s="169"/>
      <c r="IH19" s="169"/>
      <c r="II19" s="169"/>
      <c r="IJ19" s="169"/>
      <c r="IK19" s="169"/>
      <c r="IL19" s="169"/>
      <c r="IM19" s="169"/>
      <c r="IN19" s="169"/>
      <c r="IO19" s="169"/>
      <c r="IP19" s="169"/>
      <c r="IQ19" s="169"/>
      <c r="IR19" s="169"/>
      <c r="IS19" s="169"/>
      <c r="IT19" s="169"/>
      <c r="IU19" s="169"/>
      <c r="IV19" s="169"/>
      <c r="IW19" s="169"/>
      <c r="IX19" s="169"/>
      <c r="IY19" s="169"/>
      <c r="IZ19" s="169"/>
      <c r="JA19" s="169"/>
      <c r="JB19" s="169"/>
      <c r="JC19" s="169"/>
      <c r="JD19" s="169"/>
      <c r="JE19" s="169"/>
      <c r="JF19" s="169"/>
      <c r="JG19" s="169"/>
      <c r="JH19" s="169"/>
      <c r="JI19" s="169"/>
      <c r="JJ19" s="169"/>
      <c r="JK19" s="169"/>
      <c r="JL19" s="169"/>
      <c r="JM19" s="169"/>
      <c r="JN19" s="169"/>
      <c r="JO19" s="169"/>
      <c r="JP19" s="169"/>
      <c r="JQ19" s="169"/>
      <c r="JR19" s="169"/>
      <c r="JS19" s="169"/>
      <c r="JT19" s="169"/>
      <c r="JU19" s="169"/>
      <c r="JV19" s="169"/>
      <c r="JW19" s="169"/>
      <c r="JX19" s="169"/>
      <c r="JY19" s="169"/>
      <c r="JZ19" s="169"/>
      <c r="KA19" s="169"/>
      <c r="KB19" s="169"/>
      <c r="KC19" s="169"/>
      <c r="KD19" s="169"/>
      <c r="KE19" s="169"/>
      <c r="KF19" s="169"/>
      <c r="KG19" s="169"/>
      <c r="KH19" s="169"/>
      <c r="KI19" s="169"/>
      <c r="KJ19" s="169"/>
      <c r="KK19" s="169"/>
      <c r="KL19" s="169"/>
    </row>
    <row r="20" spans="1:298" ht="40.15" customHeight="1">
      <c r="A20" s="404">
        <v>3</v>
      </c>
      <c r="B20" s="404" t="s">
        <v>452</v>
      </c>
      <c r="C20" s="405" t="s">
        <v>243</v>
      </c>
      <c r="D20" s="406" t="s">
        <v>453</v>
      </c>
      <c r="E20" s="404" t="s">
        <v>454</v>
      </c>
      <c r="F20" s="404" t="s">
        <v>455</v>
      </c>
      <c r="G20" s="405" t="s">
        <v>368</v>
      </c>
      <c r="H20" s="404">
        <v>2880</v>
      </c>
      <c r="I20" s="404" t="str">
        <f>IF(H20&lt;=2,'Tabla probabilidad'!$B$5,IF(H20&lt;=24,'Tabla probabilidad'!$B$6,IF(H20&lt;=500,'Tabla probabilidad'!$B$7,IF(H20&lt;=5000,'Tabla probabilidad'!$B$8,IF(H20&gt;5000,'Tabla probabilidad'!$B$9)))))</f>
        <v>Alta</v>
      </c>
      <c r="J20" s="407">
        <f>IF(H20&lt;=2,'Tabla probabilidad'!$D$5,IF(H20&lt;=24,'Tabla probabilidad'!$D$6,IF(H20&lt;=500,'Tabla probabilidad'!$D$7,IF(H20&lt;=5000,'Tabla probabilidad'!$D$8,IF(H20&gt;5000,'Tabla probabilidad'!$D$9)))))</f>
        <v>0.8</v>
      </c>
      <c r="K20" s="405" t="s">
        <v>401</v>
      </c>
      <c r="L20" s="404"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Mayor</v>
      </c>
      <c r="M20" s="404"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80%</v>
      </c>
      <c r="N20" s="404" t="str">
        <f>VLOOKUP((I20&amp;L20),Hoja1!$B$4:$C$28,2,0)</f>
        <v xml:space="preserve">Alto </v>
      </c>
      <c r="O20" s="143">
        <v>1</v>
      </c>
      <c r="P20" s="228" t="s">
        <v>456</v>
      </c>
      <c r="Q20" s="142" t="str">
        <f t="shared" si="0"/>
        <v>Probabilidad</v>
      </c>
      <c r="R20" s="219" t="s">
        <v>284</v>
      </c>
      <c r="S20" s="143" t="s">
        <v>375</v>
      </c>
      <c r="T20" s="220">
        <f>VLOOKUP(R20&amp;S20,Hoja1!$Q$4:$R$9,2,0)</f>
        <v>0.45</v>
      </c>
      <c r="U20" s="219" t="s">
        <v>369</v>
      </c>
      <c r="V20" s="219" t="s">
        <v>370</v>
      </c>
      <c r="W20" s="219" t="s">
        <v>371</v>
      </c>
      <c r="X20" s="220">
        <f>IF(Q20="Probabilidad",($J$20*T20),IF(Q20="Impacto"," "))</f>
        <v>0.36000000000000004</v>
      </c>
      <c r="Y20" s="220" t="str">
        <f>IF(Z20&lt;=20%,'Tabla probabilidad'!$B$5,IF(Z20&lt;=40%,'Tabla probabilidad'!$B$6,IF(Z20&lt;=60%,'Tabla probabilidad'!$B$7,IF(Z20&lt;=80%,'Tabla probabilidad'!$B$8,IF(Z20&lt;=100%,'Tabla probabilidad'!$B$9)))))</f>
        <v>Media</v>
      </c>
      <c r="Z20" s="220">
        <f>IF(R20="Preventivo",(J20-(J20*T20)),IF(R20="Detectivo",(J20-(J20*T20)),IF(R20="Correctivo",(J20))))</f>
        <v>0.44</v>
      </c>
      <c r="AA20" s="407" t="str">
        <f>IF(AB20&lt;=20%,'Tabla probabilidad'!$B$5,IF(AB20&lt;=40%,'Tabla probabilidad'!$B$6,IF(AB20&lt;=60%,'Tabla probabilidad'!$B$7,IF(AB20&lt;=80%,'Tabla probabilidad'!$B$8,IF(AB20&lt;=100%,'Tabla probabilidad'!$B$9)))))</f>
        <v>Media</v>
      </c>
      <c r="AB20" s="407">
        <f>AVERAGE(Z20:Z24)</f>
        <v>0.44000000000000006</v>
      </c>
      <c r="AC20" s="220" t="str">
        <f t="shared" si="1"/>
        <v>Mayor</v>
      </c>
      <c r="AD20" s="220">
        <f>IF(Q20="Probabilidad",(($M$20-0)),IF(Q20="Impacto",($M$20-($M$20*T20))))</f>
        <v>0.8</v>
      </c>
      <c r="AE20" s="407" t="str">
        <f>IF(AF20&lt;=20%,"Leve",IF(AF20&lt;=40%,"Menor",IF(AF20&lt;=60%,"Moderado",IF(AF20&lt;=80%,"Mayor",IF(AF20&lt;=100%,"Catastrófico")))))</f>
        <v>Mayor</v>
      </c>
      <c r="AF20" s="407">
        <f>AVERAGE(AD20:AD24)</f>
        <v>0.8</v>
      </c>
      <c r="AG20" s="404" t="str">
        <f>VLOOKUP(AA20&amp;AE20,Hoja1!$B$4:$C$28,2,0)</f>
        <v xml:space="preserve">Alto </v>
      </c>
      <c r="AH20" s="405" t="s">
        <v>380</v>
      </c>
      <c r="AI20" s="404" t="s">
        <v>438</v>
      </c>
      <c r="AJ20" s="404" t="s">
        <v>439</v>
      </c>
      <c r="AK20" s="408">
        <v>44563</v>
      </c>
      <c r="AL20" s="408">
        <v>44926</v>
      </c>
      <c r="AM20" s="404" t="s">
        <v>438</v>
      </c>
      <c r="AN20" s="405" t="s">
        <v>379</v>
      </c>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9"/>
      <c r="CF20" s="169"/>
      <c r="CG20" s="169"/>
      <c r="CH20" s="169"/>
      <c r="CI20" s="169"/>
      <c r="CJ20" s="169"/>
      <c r="CK20" s="169"/>
      <c r="CL20" s="169"/>
      <c r="CM20" s="169"/>
      <c r="CN20" s="169"/>
      <c r="CO20" s="169"/>
      <c r="CP20" s="169"/>
      <c r="CQ20" s="169"/>
      <c r="CR20" s="169"/>
      <c r="CS20" s="169"/>
      <c r="CT20" s="169"/>
      <c r="CU20" s="169"/>
      <c r="CV20" s="169"/>
      <c r="CW20" s="169"/>
      <c r="CX20" s="169"/>
      <c r="CY20" s="169"/>
      <c r="CZ20" s="169"/>
      <c r="DA20" s="169"/>
      <c r="DB20" s="169"/>
      <c r="DC20" s="169"/>
      <c r="DD20" s="169"/>
      <c r="DE20" s="169"/>
      <c r="DF20" s="169"/>
      <c r="DG20" s="169"/>
      <c r="DH20" s="169"/>
      <c r="DI20" s="169"/>
      <c r="DJ20" s="169"/>
      <c r="DK20" s="169"/>
      <c r="DL20" s="169"/>
      <c r="DM20" s="169"/>
      <c r="DN20" s="169"/>
      <c r="DO20" s="169"/>
      <c r="DP20" s="169"/>
      <c r="DQ20" s="169"/>
      <c r="DR20" s="169"/>
      <c r="DS20" s="169"/>
      <c r="DT20" s="169"/>
      <c r="DU20" s="169"/>
      <c r="DV20" s="169"/>
      <c r="DW20" s="169"/>
      <c r="DX20" s="169"/>
      <c r="DY20" s="169"/>
      <c r="DZ20" s="169"/>
      <c r="EA20" s="169"/>
      <c r="EB20" s="169"/>
      <c r="EC20" s="169"/>
      <c r="ED20" s="169"/>
      <c r="EE20" s="169"/>
      <c r="EF20" s="169"/>
      <c r="EG20" s="169"/>
      <c r="EH20" s="169"/>
      <c r="EI20" s="169"/>
      <c r="EJ20" s="169"/>
      <c r="EK20" s="169"/>
      <c r="EL20" s="169"/>
      <c r="EM20" s="169"/>
      <c r="EN20" s="169"/>
      <c r="EO20" s="169"/>
      <c r="EP20" s="169"/>
      <c r="EQ20" s="169"/>
      <c r="ER20" s="169"/>
      <c r="ES20" s="169"/>
      <c r="ET20" s="169"/>
      <c r="EU20" s="169"/>
      <c r="EV20" s="169"/>
      <c r="EW20" s="169"/>
      <c r="EX20" s="169"/>
      <c r="EY20" s="169"/>
      <c r="EZ20" s="169"/>
      <c r="FA20" s="169"/>
      <c r="FB20" s="169"/>
      <c r="FC20" s="169"/>
      <c r="FD20" s="169"/>
      <c r="FE20" s="169"/>
      <c r="FF20" s="169"/>
      <c r="FG20" s="169"/>
      <c r="FH20" s="169"/>
      <c r="FI20" s="169"/>
      <c r="FJ20" s="169"/>
      <c r="FK20" s="169"/>
      <c r="FL20" s="169"/>
      <c r="FM20" s="169"/>
      <c r="FN20" s="169"/>
      <c r="FO20" s="169"/>
      <c r="FP20" s="169"/>
      <c r="FQ20" s="169"/>
      <c r="FR20" s="169"/>
      <c r="FS20" s="169"/>
      <c r="FT20" s="169"/>
      <c r="FU20" s="169"/>
      <c r="FV20" s="169"/>
      <c r="FW20" s="169"/>
      <c r="FX20" s="169"/>
      <c r="FY20" s="169"/>
      <c r="FZ20" s="169"/>
      <c r="GA20" s="169"/>
      <c r="GB20" s="169"/>
      <c r="GC20" s="169"/>
      <c r="GD20" s="169"/>
      <c r="GE20" s="169"/>
      <c r="GF20" s="169"/>
      <c r="GG20" s="169"/>
      <c r="GH20" s="169"/>
      <c r="GI20" s="169"/>
      <c r="GJ20" s="169"/>
      <c r="GK20" s="169"/>
      <c r="GL20" s="169"/>
      <c r="GM20" s="169"/>
      <c r="GN20" s="169"/>
      <c r="GO20" s="169"/>
      <c r="GP20" s="169"/>
      <c r="GQ20" s="169"/>
      <c r="GR20" s="169"/>
      <c r="GS20" s="169"/>
      <c r="GT20" s="169"/>
      <c r="GU20" s="169"/>
      <c r="GV20" s="169"/>
      <c r="GW20" s="169"/>
      <c r="GX20" s="169"/>
      <c r="GY20" s="169"/>
      <c r="GZ20" s="169"/>
      <c r="HA20" s="169"/>
      <c r="HB20" s="169"/>
      <c r="HC20" s="169"/>
      <c r="HD20" s="169"/>
      <c r="HE20" s="169"/>
      <c r="HF20" s="169"/>
      <c r="HG20" s="169"/>
      <c r="HH20" s="169"/>
      <c r="HI20" s="169"/>
      <c r="HJ20" s="169"/>
      <c r="HK20" s="169"/>
      <c r="HL20" s="169"/>
      <c r="HM20" s="169"/>
      <c r="HN20" s="169"/>
      <c r="HO20" s="169"/>
      <c r="HP20" s="169"/>
      <c r="HQ20" s="169"/>
      <c r="HR20" s="169"/>
      <c r="HS20" s="169"/>
      <c r="HT20" s="169"/>
      <c r="HU20" s="169"/>
      <c r="HV20" s="169"/>
      <c r="HW20" s="169"/>
      <c r="HX20" s="169"/>
      <c r="HY20" s="169"/>
      <c r="HZ20" s="169"/>
      <c r="IA20" s="169"/>
      <c r="IB20" s="169"/>
      <c r="IC20" s="169"/>
      <c r="ID20" s="169"/>
      <c r="IE20" s="169"/>
      <c r="IF20" s="169"/>
      <c r="IG20" s="169"/>
      <c r="IH20" s="169"/>
      <c r="II20" s="169"/>
      <c r="IJ20" s="169"/>
      <c r="IK20" s="169"/>
      <c r="IL20" s="169"/>
      <c r="IM20" s="169"/>
      <c r="IN20" s="169"/>
      <c r="IO20" s="169"/>
      <c r="IP20" s="169"/>
      <c r="IQ20" s="169"/>
      <c r="IR20" s="169"/>
      <c r="IS20" s="169"/>
      <c r="IT20" s="169"/>
      <c r="IU20" s="169"/>
      <c r="IV20" s="169"/>
      <c r="IW20" s="169"/>
      <c r="IX20" s="169"/>
      <c r="IY20" s="169"/>
      <c r="IZ20" s="169"/>
      <c r="JA20" s="169"/>
      <c r="JB20" s="169"/>
      <c r="JC20" s="169"/>
      <c r="JD20" s="169"/>
      <c r="JE20" s="169"/>
      <c r="JF20" s="169"/>
      <c r="JG20" s="169"/>
      <c r="JH20" s="169"/>
      <c r="JI20" s="169"/>
      <c r="JJ20" s="169"/>
      <c r="JK20" s="169"/>
      <c r="JL20" s="169"/>
      <c r="JM20" s="169"/>
      <c r="JN20" s="169"/>
      <c r="JO20" s="169"/>
      <c r="JP20" s="169"/>
      <c r="JQ20" s="169"/>
      <c r="JR20" s="169"/>
      <c r="JS20" s="169"/>
      <c r="JT20" s="169"/>
      <c r="JU20" s="169"/>
      <c r="JV20" s="169"/>
      <c r="JW20" s="169"/>
      <c r="JX20" s="169"/>
      <c r="JY20" s="169"/>
      <c r="JZ20" s="169"/>
      <c r="KA20" s="169"/>
      <c r="KB20" s="169"/>
      <c r="KC20" s="169"/>
      <c r="KD20" s="169"/>
      <c r="KE20" s="169"/>
      <c r="KF20" s="169"/>
      <c r="KG20" s="169"/>
      <c r="KH20" s="169"/>
      <c r="KI20" s="169"/>
      <c r="KJ20" s="169"/>
      <c r="KK20" s="169"/>
      <c r="KL20" s="169"/>
    </row>
    <row r="21" spans="1:298" ht="40.15" customHeight="1">
      <c r="A21" s="404"/>
      <c r="B21" s="404"/>
      <c r="C21" s="405"/>
      <c r="D21" s="406"/>
      <c r="E21" s="404"/>
      <c r="F21" s="404"/>
      <c r="G21" s="405"/>
      <c r="H21" s="404"/>
      <c r="I21" s="404"/>
      <c r="J21" s="407"/>
      <c r="K21" s="405"/>
      <c r="L21" s="404"/>
      <c r="M21" s="404"/>
      <c r="N21" s="404"/>
      <c r="O21" s="143">
        <v>2</v>
      </c>
      <c r="P21" s="228" t="s">
        <v>457</v>
      </c>
      <c r="Q21" s="142" t="str">
        <f t="shared" si="0"/>
        <v>Probabilidad</v>
      </c>
      <c r="R21" s="219" t="s">
        <v>284</v>
      </c>
      <c r="S21" s="143" t="s">
        <v>375</v>
      </c>
      <c r="T21" s="220">
        <f>VLOOKUP(R21&amp;S21,Hoja1!$Q$4:$R$9,2,0)</f>
        <v>0.45</v>
      </c>
      <c r="U21" s="219" t="s">
        <v>369</v>
      </c>
      <c r="V21" s="219" t="s">
        <v>370</v>
      </c>
      <c r="W21" s="219" t="s">
        <v>371</v>
      </c>
      <c r="X21" s="220">
        <f t="shared" ref="X21:X24" si="6">IF(Q21="Probabilidad",($J$20*T21),IF(Q21="Impacto"," "))</f>
        <v>0.36000000000000004</v>
      </c>
      <c r="Y21" s="220" t="str">
        <f>IF(Z21&lt;=20%,'Tabla probabilidad'!$B$5,IF(Z21&lt;=40%,'Tabla probabilidad'!$B$6,IF(Z21&lt;=60%,'Tabla probabilidad'!$B$7,IF(Z21&lt;=80%,'Tabla probabilidad'!$B$8,IF(Z21&lt;=100%,'Tabla probabilidad'!$B$9)))))</f>
        <v>Media</v>
      </c>
      <c r="Z21" s="220">
        <f>IF(R21="Preventivo",(J20-(J20*T21)),IF(R21="Detectivo",(J20-(J20*T21)),IF(R21="Correctivo",(J20))))</f>
        <v>0.44</v>
      </c>
      <c r="AA21" s="407"/>
      <c r="AB21" s="407"/>
      <c r="AC21" s="220" t="str">
        <f t="shared" si="1"/>
        <v>Mayor</v>
      </c>
      <c r="AD21" s="220">
        <f t="shared" ref="AD21:AD24" si="7">IF(Q21="Probabilidad",(($M$20-0)),IF(Q21="Impacto",($M$20-($M$20*T21))))</f>
        <v>0.8</v>
      </c>
      <c r="AE21" s="407"/>
      <c r="AF21" s="407"/>
      <c r="AG21" s="404"/>
      <c r="AH21" s="405"/>
      <c r="AI21" s="404"/>
      <c r="AJ21" s="404"/>
      <c r="AK21" s="408"/>
      <c r="AL21" s="408"/>
      <c r="AM21" s="404"/>
      <c r="AN21" s="405"/>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69"/>
      <c r="CF21" s="169"/>
      <c r="CG21" s="169"/>
      <c r="CH21" s="169"/>
      <c r="CI21" s="169"/>
      <c r="CJ21" s="169"/>
      <c r="CK21" s="169"/>
      <c r="CL21" s="169"/>
      <c r="CM21" s="169"/>
      <c r="CN21" s="169"/>
      <c r="CO21" s="169"/>
      <c r="CP21" s="169"/>
      <c r="CQ21" s="169"/>
      <c r="CR21" s="169"/>
      <c r="CS21" s="169"/>
      <c r="CT21" s="169"/>
      <c r="CU21" s="169"/>
      <c r="CV21" s="169"/>
      <c r="CW21" s="169"/>
      <c r="CX21" s="169"/>
      <c r="CY21" s="169"/>
      <c r="CZ21" s="169"/>
      <c r="DA21" s="169"/>
      <c r="DB21" s="169"/>
      <c r="DC21" s="169"/>
      <c r="DD21" s="169"/>
      <c r="DE21" s="169"/>
      <c r="DF21" s="169"/>
      <c r="DG21" s="169"/>
      <c r="DH21" s="169"/>
      <c r="DI21" s="169"/>
      <c r="DJ21" s="169"/>
      <c r="DK21" s="169"/>
      <c r="DL21" s="169"/>
      <c r="DM21" s="169"/>
      <c r="DN21" s="169"/>
      <c r="DO21" s="169"/>
      <c r="DP21" s="169"/>
      <c r="DQ21" s="169"/>
      <c r="DR21" s="169"/>
      <c r="DS21" s="169"/>
      <c r="DT21" s="169"/>
      <c r="DU21" s="169"/>
      <c r="DV21" s="169"/>
      <c r="DW21" s="169"/>
      <c r="DX21" s="169"/>
      <c r="DY21" s="169"/>
      <c r="DZ21" s="169"/>
      <c r="EA21" s="169"/>
      <c r="EB21" s="169"/>
      <c r="EC21" s="169"/>
      <c r="ED21" s="169"/>
      <c r="EE21" s="169"/>
      <c r="EF21" s="169"/>
      <c r="EG21" s="169"/>
      <c r="EH21" s="169"/>
      <c r="EI21" s="169"/>
      <c r="EJ21" s="169"/>
      <c r="EK21" s="169"/>
      <c r="EL21" s="169"/>
      <c r="EM21" s="169"/>
      <c r="EN21" s="169"/>
      <c r="EO21" s="169"/>
      <c r="EP21" s="169"/>
      <c r="EQ21" s="169"/>
      <c r="ER21" s="169"/>
      <c r="ES21" s="169"/>
      <c r="ET21" s="169"/>
      <c r="EU21" s="169"/>
      <c r="EV21" s="169"/>
      <c r="EW21" s="169"/>
      <c r="EX21" s="169"/>
      <c r="EY21" s="169"/>
      <c r="EZ21" s="169"/>
      <c r="FA21" s="169"/>
      <c r="FB21" s="169"/>
      <c r="FC21" s="169"/>
      <c r="FD21" s="169"/>
      <c r="FE21" s="169"/>
      <c r="FF21" s="169"/>
      <c r="FG21" s="169"/>
      <c r="FH21" s="169"/>
      <c r="FI21" s="169"/>
      <c r="FJ21" s="169"/>
      <c r="FK21" s="169"/>
      <c r="FL21" s="169"/>
      <c r="FM21" s="169"/>
      <c r="FN21" s="169"/>
      <c r="FO21" s="169"/>
      <c r="FP21" s="169"/>
      <c r="FQ21" s="169"/>
      <c r="FR21" s="169"/>
      <c r="FS21" s="169"/>
      <c r="FT21" s="169"/>
      <c r="FU21" s="169"/>
      <c r="FV21" s="169"/>
      <c r="FW21" s="169"/>
      <c r="FX21" s="169"/>
      <c r="FY21" s="169"/>
      <c r="FZ21" s="169"/>
      <c r="GA21" s="169"/>
      <c r="GB21" s="169"/>
      <c r="GC21" s="169"/>
      <c r="GD21" s="169"/>
      <c r="GE21" s="169"/>
      <c r="GF21" s="169"/>
      <c r="GG21" s="169"/>
      <c r="GH21" s="169"/>
      <c r="GI21" s="169"/>
      <c r="GJ21" s="169"/>
      <c r="GK21" s="169"/>
      <c r="GL21" s="169"/>
      <c r="GM21" s="169"/>
      <c r="GN21" s="169"/>
      <c r="GO21" s="169"/>
      <c r="GP21" s="169"/>
      <c r="GQ21" s="169"/>
      <c r="GR21" s="169"/>
      <c r="GS21" s="169"/>
      <c r="GT21" s="169"/>
      <c r="GU21" s="169"/>
      <c r="GV21" s="169"/>
      <c r="GW21" s="169"/>
      <c r="GX21" s="169"/>
      <c r="GY21" s="169"/>
      <c r="GZ21" s="169"/>
      <c r="HA21" s="169"/>
      <c r="HB21" s="169"/>
      <c r="HC21" s="169"/>
      <c r="HD21" s="169"/>
      <c r="HE21" s="169"/>
      <c r="HF21" s="169"/>
      <c r="HG21" s="169"/>
      <c r="HH21" s="169"/>
      <c r="HI21" s="169"/>
      <c r="HJ21" s="169"/>
      <c r="HK21" s="169"/>
      <c r="HL21" s="169"/>
      <c r="HM21" s="169"/>
      <c r="HN21" s="169"/>
      <c r="HO21" s="169"/>
      <c r="HP21" s="169"/>
      <c r="HQ21" s="169"/>
      <c r="HR21" s="169"/>
      <c r="HS21" s="169"/>
      <c r="HT21" s="169"/>
      <c r="HU21" s="169"/>
      <c r="HV21" s="169"/>
      <c r="HW21" s="169"/>
      <c r="HX21" s="169"/>
      <c r="HY21" s="169"/>
      <c r="HZ21" s="169"/>
      <c r="IA21" s="169"/>
      <c r="IB21" s="169"/>
      <c r="IC21" s="169"/>
      <c r="ID21" s="169"/>
      <c r="IE21" s="169"/>
      <c r="IF21" s="169"/>
      <c r="IG21" s="169"/>
      <c r="IH21" s="169"/>
      <c r="II21" s="169"/>
      <c r="IJ21" s="169"/>
      <c r="IK21" s="169"/>
      <c r="IL21" s="169"/>
      <c r="IM21" s="169"/>
      <c r="IN21" s="169"/>
      <c r="IO21" s="169"/>
      <c r="IP21" s="169"/>
      <c r="IQ21" s="169"/>
      <c r="IR21" s="169"/>
      <c r="IS21" s="169"/>
      <c r="IT21" s="169"/>
      <c r="IU21" s="169"/>
      <c r="IV21" s="169"/>
      <c r="IW21" s="169"/>
      <c r="IX21" s="169"/>
      <c r="IY21" s="169"/>
      <c r="IZ21" s="169"/>
      <c r="JA21" s="169"/>
      <c r="JB21" s="169"/>
      <c r="JC21" s="169"/>
      <c r="JD21" s="169"/>
      <c r="JE21" s="169"/>
      <c r="JF21" s="169"/>
      <c r="JG21" s="169"/>
      <c r="JH21" s="169"/>
      <c r="JI21" s="169"/>
      <c r="JJ21" s="169"/>
      <c r="JK21" s="169"/>
      <c r="JL21" s="169"/>
      <c r="JM21" s="169"/>
      <c r="JN21" s="169"/>
      <c r="JO21" s="169"/>
      <c r="JP21" s="169"/>
      <c r="JQ21" s="169"/>
      <c r="JR21" s="169"/>
      <c r="JS21" s="169"/>
      <c r="JT21" s="169"/>
      <c r="JU21" s="169"/>
      <c r="JV21" s="169"/>
      <c r="JW21" s="169"/>
      <c r="JX21" s="169"/>
      <c r="JY21" s="169"/>
      <c r="JZ21" s="169"/>
      <c r="KA21" s="169"/>
      <c r="KB21" s="169"/>
      <c r="KC21" s="169"/>
      <c r="KD21" s="169"/>
      <c r="KE21" s="169"/>
      <c r="KF21" s="169"/>
      <c r="KG21" s="169"/>
      <c r="KH21" s="169"/>
      <c r="KI21" s="169"/>
      <c r="KJ21" s="169"/>
      <c r="KK21" s="169"/>
      <c r="KL21" s="169"/>
    </row>
    <row r="22" spans="1:298" ht="40.15" customHeight="1">
      <c r="A22" s="404"/>
      <c r="B22" s="404"/>
      <c r="C22" s="405"/>
      <c r="D22" s="406"/>
      <c r="E22" s="404"/>
      <c r="F22" s="404"/>
      <c r="G22" s="405"/>
      <c r="H22" s="404"/>
      <c r="I22" s="404"/>
      <c r="J22" s="407"/>
      <c r="K22" s="405"/>
      <c r="L22" s="404"/>
      <c r="M22" s="404"/>
      <c r="N22" s="404"/>
      <c r="O22" s="143">
        <v>3</v>
      </c>
      <c r="P22" s="228" t="s">
        <v>458</v>
      </c>
      <c r="Q22" s="142" t="str">
        <f t="shared" si="0"/>
        <v>Probabilidad</v>
      </c>
      <c r="R22" s="219" t="s">
        <v>284</v>
      </c>
      <c r="S22" s="143" t="s">
        <v>375</v>
      </c>
      <c r="T22" s="220">
        <f>VLOOKUP(R22&amp;S22,Hoja1!$Q$4:$R$9,2,0)</f>
        <v>0.45</v>
      </c>
      <c r="U22" s="219" t="s">
        <v>369</v>
      </c>
      <c r="V22" s="219" t="s">
        <v>370</v>
      </c>
      <c r="W22" s="219" t="s">
        <v>371</v>
      </c>
      <c r="X22" s="220">
        <f t="shared" si="6"/>
        <v>0.36000000000000004</v>
      </c>
      <c r="Y22" s="220" t="str">
        <f>IF(Z22&lt;=20%,'Tabla probabilidad'!$B$5,IF(Z22&lt;=40%,'Tabla probabilidad'!$B$6,IF(Z22&lt;=60%,'Tabla probabilidad'!$B$7,IF(Z22&lt;=80%,'Tabla probabilidad'!$B$8,IF(Z22&lt;=100%,'Tabla probabilidad'!$B$9)))))</f>
        <v>Media</v>
      </c>
      <c r="Z22" s="220">
        <f>IF(R22="Preventivo",(J20-(J20*T22)),IF(R22="Detectivo",(J20-(J20*T22)),IF(R22="Correctivo",(J20))))</f>
        <v>0.44</v>
      </c>
      <c r="AA22" s="407"/>
      <c r="AB22" s="407"/>
      <c r="AC22" s="220" t="str">
        <f t="shared" si="1"/>
        <v>Mayor</v>
      </c>
      <c r="AD22" s="220">
        <f t="shared" si="7"/>
        <v>0.8</v>
      </c>
      <c r="AE22" s="407"/>
      <c r="AF22" s="407"/>
      <c r="AG22" s="404"/>
      <c r="AH22" s="405"/>
      <c r="AI22" s="404"/>
      <c r="AJ22" s="404"/>
      <c r="AK22" s="408"/>
      <c r="AL22" s="408"/>
      <c r="AM22" s="404"/>
      <c r="AN22" s="405"/>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c r="CC22" s="169"/>
      <c r="CD22" s="169"/>
      <c r="CE22" s="169"/>
      <c r="CF22" s="169"/>
      <c r="CG22" s="169"/>
      <c r="CH22" s="169"/>
      <c r="CI22" s="169"/>
      <c r="CJ22" s="169"/>
      <c r="CK22" s="169"/>
      <c r="CL22" s="169"/>
      <c r="CM22" s="169"/>
      <c r="CN22" s="169"/>
      <c r="CO22" s="169"/>
      <c r="CP22" s="169"/>
      <c r="CQ22" s="169"/>
      <c r="CR22" s="169"/>
      <c r="CS22" s="169"/>
      <c r="CT22" s="169"/>
      <c r="CU22" s="169"/>
      <c r="CV22" s="169"/>
      <c r="CW22" s="169"/>
      <c r="CX22" s="169"/>
      <c r="CY22" s="169"/>
      <c r="CZ22" s="169"/>
      <c r="DA22" s="169"/>
      <c r="DB22" s="169"/>
      <c r="DC22" s="169"/>
      <c r="DD22" s="169"/>
      <c r="DE22" s="169"/>
      <c r="DF22" s="169"/>
      <c r="DG22" s="169"/>
      <c r="DH22" s="169"/>
      <c r="DI22" s="169"/>
      <c r="DJ22" s="169"/>
      <c r="DK22" s="169"/>
      <c r="DL22" s="169"/>
      <c r="DM22" s="169"/>
      <c r="DN22" s="169"/>
      <c r="DO22" s="169"/>
      <c r="DP22" s="169"/>
      <c r="DQ22" s="169"/>
      <c r="DR22" s="169"/>
      <c r="DS22" s="169"/>
      <c r="DT22" s="169"/>
      <c r="DU22" s="169"/>
      <c r="DV22" s="169"/>
      <c r="DW22" s="169"/>
      <c r="DX22" s="169"/>
      <c r="DY22" s="169"/>
      <c r="DZ22" s="169"/>
      <c r="EA22" s="169"/>
      <c r="EB22" s="169"/>
      <c r="EC22" s="169"/>
      <c r="ED22" s="169"/>
      <c r="EE22" s="169"/>
      <c r="EF22" s="169"/>
      <c r="EG22" s="169"/>
      <c r="EH22" s="169"/>
      <c r="EI22" s="169"/>
      <c r="EJ22" s="169"/>
      <c r="EK22" s="169"/>
      <c r="EL22" s="169"/>
      <c r="EM22" s="169"/>
      <c r="EN22" s="169"/>
      <c r="EO22" s="169"/>
      <c r="EP22" s="169"/>
      <c r="EQ22" s="169"/>
      <c r="ER22" s="169"/>
      <c r="ES22" s="169"/>
      <c r="ET22" s="169"/>
      <c r="EU22" s="169"/>
      <c r="EV22" s="169"/>
      <c r="EW22" s="169"/>
      <c r="EX22" s="169"/>
      <c r="EY22" s="169"/>
      <c r="EZ22" s="169"/>
      <c r="FA22" s="169"/>
      <c r="FB22" s="169"/>
      <c r="FC22" s="169"/>
      <c r="FD22" s="169"/>
      <c r="FE22" s="169"/>
      <c r="FF22" s="169"/>
      <c r="FG22" s="169"/>
      <c r="FH22" s="169"/>
      <c r="FI22" s="169"/>
      <c r="FJ22" s="169"/>
      <c r="FK22" s="169"/>
      <c r="FL22" s="169"/>
      <c r="FM22" s="169"/>
      <c r="FN22" s="169"/>
      <c r="FO22" s="169"/>
      <c r="FP22" s="169"/>
      <c r="FQ22" s="169"/>
      <c r="FR22" s="169"/>
      <c r="FS22" s="169"/>
      <c r="FT22" s="169"/>
      <c r="FU22" s="169"/>
      <c r="FV22" s="169"/>
      <c r="FW22" s="169"/>
      <c r="FX22" s="169"/>
      <c r="FY22" s="169"/>
      <c r="FZ22" s="169"/>
      <c r="GA22" s="169"/>
      <c r="GB22" s="169"/>
      <c r="GC22" s="169"/>
      <c r="GD22" s="169"/>
      <c r="GE22" s="169"/>
      <c r="GF22" s="169"/>
      <c r="GG22" s="169"/>
      <c r="GH22" s="169"/>
      <c r="GI22" s="169"/>
      <c r="GJ22" s="169"/>
      <c r="GK22" s="169"/>
      <c r="GL22" s="169"/>
      <c r="GM22" s="169"/>
      <c r="GN22" s="169"/>
      <c r="GO22" s="169"/>
      <c r="GP22" s="169"/>
      <c r="GQ22" s="169"/>
      <c r="GR22" s="169"/>
      <c r="GS22" s="169"/>
      <c r="GT22" s="169"/>
      <c r="GU22" s="169"/>
      <c r="GV22" s="169"/>
      <c r="GW22" s="169"/>
      <c r="GX22" s="169"/>
      <c r="GY22" s="169"/>
      <c r="GZ22" s="169"/>
      <c r="HA22" s="169"/>
      <c r="HB22" s="169"/>
      <c r="HC22" s="169"/>
      <c r="HD22" s="169"/>
      <c r="HE22" s="169"/>
      <c r="HF22" s="169"/>
      <c r="HG22" s="169"/>
      <c r="HH22" s="169"/>
      <c r="HI22" s="169"/>
      <c r="HJ22" s="169"/>
      <c r="HK22" s="169"/>
      <c r="HL22" s="169"/>
      <c r="HM22" s="169"/>
      <c r="HN22" s="169"/>
      <c r="HO22" s="169"/>
      <c r="HP22" s="169"/>
      <c r="HQ22" s="169"/>
      <c r="HR22" s="169"/>
      <c r="HS22" s="169"/>
      <c r="HT22" s="169"/>
      <c r="HU22" s="169"/>
      <c r="HV22" s="169"/>
      <c r="HW22" s="169"/>
      <c r="HX22" s="169"/>
      <c r="HY22" s="169"/>
      <c r="HZ22" s="169"/>
      <c r="IA22" s="169"/>
      <c r="IB22" s="169"/>
      <c r="IC22" s="169"/>
      <c r="ID22" s="169"/>
      <c r="IE22" s="169"/>
      <c r="IF22" s="169"/>
      <c r="IG22" s="169"/>
      <c r="IH22" s="169"/>
      <c r="II22" s="169"/>
      <c r="IJ22" s="169"/>
      <c r="IK22" s="169"/>
      <c r="IL22" s="169"/>
      <c r="IM22" s="169"/>
      <c r="IN22" s="169"/>
      <c r="IO22" s="169"/>
      <c r="IP22" s="169"/>
      <c r="IQ22" s="169"/>
      <c r="IR22" s="169"/>
      <c r="IS22" s="169"/>
      <c r="IT22" s="169"/>
      <c r="IU22" s="169"/>
      <c r="IV22" s="169"/>
      <c r="IW22" s="169"/>
      <c r="IX22" s="169"/>
      <c r="IY22" s="169"/>
      <c r="IZ22" s="169"/>
      <c r="JA22" s="169"/>
      <c r="JB22" s="169"/>
      <c r="JC22" s="169"/>
      <c r="JD22" s="169"/>
      <c r="JE22" s="169"/>
      <c r="JF22" s="169"/>
      <c r="JG22" s="169"/>
      <c r="JH22" s="169"/>
      <c r="JI22" s="169"/>
      <c r="JJ22" s="169"/>
      <c r="JK22" s="169"/>
      <c r="JL22" s="169"/>
      <c r="JM22" s="169"/>
      <c r="JN22" s="169"/>
      <c r="JO22" s="169"/>
      <c r="JP22" s="169"/>
      <c r="JQ22" s="169"/>
      <c r="JR22" s="169"/>
      <c r="JS22" s="169"/>
      <c r="JT22" s="169"/>
      <c r="JU22" s="169"/>
      <c r="JV22" s="169"/>
      <c r="JW22" s="169"/>
      <c r="JX22" s="169"/>
      <c r="JY22" s="169"/>
      <c r="JZ22" s="169"/>
      <c r="KA22" s="169"/>
      <c r="KB22" s="169"/>
      <c r="KC22" s="169"/>
      <c r="KD22" s="169"/>
      <c r="KE22" s="169"/>
      <c r="KF22" s="169"/>
      <c r="KG22" s="169"/>
      <c r="KH22" s="169"/>
      <c r="KI22" s="169"/>
      <c r="KJ22" s="169"/>
      <c r="KK22" s="169"/>
      <c r="KL22" s="169"/>
    </row>
    <row r="23" spans="1:298" ht="40.15" customHeight="1">
      <c r="A23" s="404"/>
      <c r="B23" s="404"/>
      <c r="C23" s="405"/>
      <c r="D23" s="406"/>
      <c r="E23" s="404"/>
      <c r="F23" s="404"/>
      <c r="G23" s="405"/>
      <c r="H23" s="404"/>
      <c r="I23" s="404"/>
      <c r="J23" s="407"/>
      <c r="K23" s="405"/>
      <c r="L23" s="404"/>
      <c r="M23" s="404"/>
      <c r="N23" s="404"/>
      <c r="O23" s="143">
        <v>4</v>
      </c>
      <c r="P23" s="228" t="s">
        <v>459</v>
      </c>
      <c r="Q23" s="142" t="str">
        <f t="shared" si="0"/>
        <v>Probabilidad</v>
      </c>
      <c r="R23" s="219" t="s">
        <v>284</v>
      </c>
      <c r="S23" s="143" t="s">
        <v>375</v>
      </c>
      <c r="T23" s="220">
        <f>VLOOKUP(R23&amp;S23,Hoja1!$Q$4:$R$9,2,0)</f>
        <v>0.45</v>
      </c>
      <c r="U23" s="219" t="s">
        <v>369</v>
      </c>
      <c r="V23" s="219" t="s">
        <v>370</v>
      </c>
      <c r="W23" s="219" t="s">
        <v>371</v>
      </c>
      <c r="X23" s="220">
        <f t="shared" si="6"/>
        <v>0.36000000000000004</v>
      </c>
      <c r="Y23" s="220" t="str">
        <f>IF(Z23&lt;=20%,'Tabla probabilidad'!$B$5,IF(Z23&lt;=40%,'Tabla probabilidad'!$B$6,IF(Z23&lt;=60%,'Tabla probabilidad'!$B$7,IF(Z23&lt;=80%,'Tabla probabilidad'!$B$8,IF(Z23&lt;=100%,'Tabla probabilidad'!$B$9)))))</f>
        <v>Media</v>
      </c>
      <c r="Z23" s="220">
        <f>IF(R23="Preventivo",(J20-(J20*T23)),IF(R23="Detectivo",(J20-(J20*T23)),IF(R23="Correctivo",(J20))))</f>
        <v>0.44</v>
      </c>
      <c r="AA23" s="407"/>
      <c r="AB23" s="407"/>
      <c r="AC23" s="220" t="str">
        <f t="shared" si="1"/>
        <v>Mayor</v>
      </c>
      <c r="AD23" s="220">
        <f t="shared" si="7"/>
        <v>0.8</v>
      </c>
      <c r="AE23" s="407"/>
      <c r="AF23" s="407"/>
      <c r="AG23" s="404"/>
      <c r="AH23" s="405"/>
      <c r="AI23" s="404"/>
      <c r="AJ23" s="404"/>
      <c r="AK23" s="408"/>
      <c r="AL23" s="408"/>
      <c r="AM23" s="404"/>
      <c r="AN23" s="405"/>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169"/>
      <c r="CO23" s="169"/>
      <c r="CP23" s="169"/>
      <c r="CQ23" s="169"/>
      <c r="CR23" s="169"/>
      <c r="CS23" s="169"/>
      <c r="CT23" s="169"/>
      <c r="CU23" s="169"/>
      <c r="CV23" s="169"/>
      <c r="CW23" s="169"/>
      <c r="CX23" s="169"/>
      <c r="CY23" s="169"/>
      <c r="CZ23" s="169"/>
      <c r="DA23" s="169"/>
      <c r="DB23" s="169"/>
      <c r="DC23" s="169"/>
      <c r="DD23" s="169"/>
      <c r="DE23" s="169"/>
      <c r="DF23" s="169"/>
      <c r="DG23" s="169"/>
      <c r="DH23" s="169"/>
      <c r="DI23" s="169"/>
      <c r="DJ23" s="169"/>
      <c r="DK23" s="169"/>
      <c r="DL23" s="169"/>
      <c r="DM23" s="169"/>
      <c r="DN23" s="169"/>
      <c r="DO23" s="169"/>
      <c r="DP23" s="169"/>
      <c r="DQ23" s="169"/>
      <c r="DR23" s="169"/>
      <c r="DS23" s="169"/>
      <c r="DT23" s="169"/>
      <c r="DU23" s="169"/>
      <c r="DV23" s="169"/>
      <c r="DW23" s="169"/>
      <c r="DX23" s="169"/>
      <c r="DY23" s="169"/>
      <c r="DZ23" s="169"/>
      <c r="EA23" s="169"/>
      <c r="EB23" s="169"/>
      <c r="EC23" s="169"/>
      <c r="ED23" s="169"/>
      <c r="EE23" s="169"/>
      <c r="EF23" s="169"/>
      <c r="EG23" s="169"/>
      <c r="EH23" s="169"/>
      <c r="EI23" s="169"/>
      <c r="EJ23" s="169"/>
      <c r="EK23" s="169"/>
      <c r="EL23" s="169"/>
      <c r="EM23" s="169"/>
      <c r="EN23" s="169"/>
      <c r="EO23" s="169"/>
      <c r="EP23" s="169"/>
      <c r="EQ23" s="169"/>
      <c r="ER23" s="169"/>
      <c r="ES23" s="169"/>
      <c r="ET23" s="169"/>
      <c r="EU23" s="169"/>
      <c r="EV23" s="169"/>
      <c r="EW23" s="169"/>
      <c r="EX23" s="169"/>
      <c r="EY23" s="169"/>
      <c r="EZ23" s="169"/>
      <c r="FA23" s="169"/>
      <c r="FB23" s="169"/>
      <c r="FC23" s="169"/>
      <c r="FD23" s="169"/>
      <c r="FE23" s="169"/>
      <c r="FF23" s="169"/>
      <c r="FG23" s="169"/>
      <c r="FH23" s="169"/>
      <c r="FI23" s="169"/>
      <c r="FJ23" s="169"/>
      <c r="FK23" s="169"/>
      <c r="FL23" s="169"/>
      <c r="FM23" s="169"/>
      <c r="FN23" s="169"/>
      <c r="FO23" s="169"/>
      <c r="FP23" s="169"/>
      <c r="FQ23" s="169"/>
      <c r="FR23" s="169"/>
      <c r="FS23" s="169"/>
      <c r="FT23" s="169"/>
      <c r="FU23" s="169"/>
      <c r="FV23" s="169"/>
      <c r="FW23" s="169"/>
      <c r="FX23" s="169"/>
      <c r="FY23" s="169"/>
      <c r="FZ23" s="169"/>
      <c r="GA23" s="169"/>
      <c r="GB23" s="169"/>
      <c r="GC23" s="169"/>
      <c r="GD23" s="169"/>
      <c r="GE23" s="169"/>
      <c r="GF23" s="169"/>
      <c r="GG23" s="169"/>
      <c r="GH23" s="169"/>
      <c r="GI23" s="169"/>
      <c r="GJ23" s="169"/>
      <c r="GK23" s="169"/>
      <c r="GL23" s="169"/>
      <c r="GM23" s="169"/>
      <c r="GN23" s="169"/>
      <c r="GO23" s="169"/>
      <c r="GP23" s="169"/>
      <c r="GQ23" s="169"/>
      <c r="GR23" s="169"/>
      <c r="GS23" s="169"/>
      <c r="GT23" s="169"/>
      <c r="GU23" s="169"/>
      <c r="GV23" s="169"/>
      <c r="GW23" s="169"/>
      <c r="GX23" s="169"/>
      <c r="GY23" s="169"/>
      <c r="GZ23" s="169"/>
      <c r="HA23" s="169"/>
      <c r="HB23" s="169"/>
      <c r="HC23" s="169"/>
      <c r="HD23" s="169"/>
      <c r="HE23" s="169"/>
      <c r="HF23" s="169"/>
      <c r="HG23" s="169"/>
      <c r="HH23" s="169"/>
      <c r="HI23" s="169"/>
      <c r="HJ23" s="169"/>
      <c r="HK23" s="169"/>
      <c r="HL23" s="169"/>
      <c r="HM23" s="169"/>
      <c r="HN23" s="169"/>
      <c r="HO23" s="169"/>
      <c r="HP23" s="169"/>
      <c r="HQ23" s="169"/>
      <c r="HR23" s="169"/>
      <c r="HS23" s="169"/>
      <c r="HT23" s="169"/>
      <c r="HU23" s="169"/>
      <c r="HV23" s="169"/>
      <c r="HW23" s="169"/>
      <c r="HX23" s="169"/>
      <c r="HY23" s="169"/>
      <c r="HZ23" s="169"/>
      <c r="IA23" s="169"/>
      <c r="IB23" s="169"/>
      <c r="IC23" s="169"/>
      <c r="ID23" s="169"/>
      <c r="IE23" s="169"/>
      <c r="IF23" s="169"/>
      <c r="IG23" s="169"/>
      <c r="IH23" s="169"/>
      <c r="II23" s="169"/>
      <c r="IJ23" s="169"/>
      <c r="IK23" s="169"/>
      <c r="IL23" s="169"/>
      <c r="IM23" s="169"/>
      <c r="IN23" s="169"/>
      <c r="IO23" s="169"/>
      <c r="IP23" s="169"/>
      <c r="IQ23" s="169"/>
      <c r="IR23" s="169"/>
      <c r="IS23" s="169"/>
      <c r="IT23" s="169"/>
      <c r="IU23" s="169"/>
      <c r="IV23" s="169"/>
      <c r="IW23" s="169"/>
      <c r="IX23" s="169"/>
      <c r="IY23" s="169"/>
      <c r="IZ23" s="169"/>
      <c r="JA23" s="169"/>
      <c r="JB23" s="169"/>
      <c r="JC23" s="169"/>
      <c r="JD23" s="169"/>
      <c r="JE23" s="169"/>
      <c r="JF23" s="169"/>
      <c r="JG23" s="169"/>
      <c r="JH23" s="169"/>
      <c r="JI23" s="169"/>
      <c r="JJ23" s="169"/>
      <c r="JK23" s="169"/>
      <c r="JL23" s="169"/>
      <c r="JM23" s="169"/>
      <c r="JN23" s="169"/>
      <c r="JO23" s="169"/>
      <c r="JP23" s="169"/>
      <c r="JQ23" s="169"/>
      <c r="JR23" s="169"/>
      <c r="JS23" s="169"/>
      <c r="JT23" s="169"/>
      <c r="JU23" s="169"/>
      <c r="JV23" s="169"/>
      <c r="JW23" s="169"/>
      <c r="JX23" s="169"/>
      <c r="JY23" s="169"/>
      <c r="JZ23" s="169"/>
      <c r="KA23" s="169"/>
      <c r="KB23" s="169"/>
      <c r="KC23" s="169"/>
      <c r="KD23" s="169"/>
      <c r="KE23" s="169"/>
      <c r="KF23" s="169"/>
      <c r="KG23" s="169"/>
      <c r="KH23" s="169"/>
      <c r="KI23" s="169"/>
      <c r="KJ23" s="169"/>
      <c r="KK23" s="169"/>
      <c r="KL23" s="169"/>
    </row>
    <row r="24" spans="1:298" ht="33.75" customHeight="1">
      <c r="A24" s="404"/>
      <c r="B24" s="404"/>
      <c r="C24" s="405"/>
      <c r="D24" s="406"/>
      <c r="E24" s="404"/>
      <c r="F24" s="404"/>
      <c r="G24" s="405"/>
      <c r="H24" s="404"/>
      <c r="I24" s="404"/>
      <c r="J24" s="407"/>
      <c r="K24" s="405"/>
      <c r="L24" s="404"/>
      <c r="M24" s="404"/>
      <c r="N24" s="404"/>
      <c r="O24" s="143">
        <v>5</v>
      </c>
      <c r="P24" s="228" t="s">
        <v>460</v>
      </c>
      <c r="Q24" s="142" t="str">
        <f t="shared" si="0"/>
        <v>Probabilidad</v>
      </c>
      <c r="R24" s="219" t="s">
        <v>284</v>
      </c>
      <c r="S24" s="143" t="s">
        <v>375</v>
      </c>
      <c r="T24" s="220">
        <f>VLOOKUP(R24&amp;S24,Hoja1!$Q$4:$R$9,2,0)</f>
        <v>0.45</v>
      </c>
      <c r="U24" s="219" t="s">
        <v>369</v>
      </c>
      <c r="V24" s="219" t="s">
        <v>370</v>
      </c>
      <c r="W24" s="219" t="s">
        <v>371</v>
      </c>
      <c r="X24" s="220">
        <f t="shared" si="6"/>
        <v>0.36000000000000004</v>
      </c>
      <c r="Y24" s="220" t="str">
        <f>IF(Z24&lt;=20%,'Tabla probabilidad'!$B$5,IF(Z24&lt;=40%,'Tabla probabilidad'!$B$6,IF(Z24&lt;=60%,'Tabla probabilidad'!$B$7,IF(Z24&lt;=80%,'Tabla probabilidad'!$B$8,IF(Z24&lt;=100%,'Tabla probabilidad'!$B$9)))))</f>
        <v>Media</v>
      </c>
      <c r="Z24" s="220">
        <f>IF(R24="Preventivo",(J20-(J20*T24)),IF(R24="Detectivo",(J20-(J20*T24)),IF(R24="Correctivo",(J20))))</f>
        <v>0.44</v>
      </c>
      <c r="AA24" s="407"/>
      <c r="AB24" s="407"/>
      <c r="AC24" s="220" t="str">
        <f t="shared" si="1"/>
        <v>Mayor</v>
      </c>
      <c r="AD24" s="220">
        <f t="shared" si="7"/>
        <v>0.8</v>
      </c>
      <c r="AE24" s="407"/>
      <c r="AF24" s="407"/>
      <c r="AG24" s="404"/>
      <c r="AH24" s="405"/>
      <c r="AI24" s="404"/>
      <c r="AJ24" s="404"/>
      <c r="AK24" s="408"/>
      <c r="AL24" s="408"/>
      <c r="AM24" s="404"/>
      <c r="AN24" s="405"/>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169"/>
      <c r="CO24" s="169"/>
      <c r="CP24" s="169"/>
      <c r="CQ24" s="169"/>
      <c r="CR24" s="169"/>
      <c r="CS24" s="169"/>
      <c r="CT24" s="169"/>
      <c r="CU24" s="169"/>
      <c r="CV24" s="169"/>
      <c r="CW24" s="169"/>
      <c r="CX24" s="169"/>
      <c r="CY24" s="169"/>
      <c r="CZ24" s="169"/>
      <c r="DA24" s="169"/>
      <c r="DB24" s="169"/>
      <c r="DC24" s="169"/>
      <c r="DD24" s="169"/>
      <c r="DE24" s="169"/>
      <c r="DF24" s="169"/>
      <c r="DG24" s="169"/>
      <c r="DH24" s="169"/>
      <c r="DI24" s="169"/>
      <c r="DJ24" s="169"/>
      <c r="DK24" s="169"/>
      <c r="DL24" s="169"/>
      <c r="DM24" s="169"/>
      <c r="DN24" s="169"/>
      <c r="DO24" s="169"/>
      <c r="DP24" s="169"/>
      <c r="DQ24" s="169"/>
      <c r="DR24" s="169"/>
      <c r="DS24" s="169"/>
      <c r="DT24" s="169"/>
      <c r="DU24" s="169"/>
      <c r="DV24" s="169"/>
      <c r="DW24" s="169"/>
      <c r="DX24" s="169"/>
      <c r="DY24" s="169"/>
      <c r="DZ24" s="169"/>
      <c r="EA24" s="169"/>
      <c r="EB24" s="169"/>
      <c r="EC24" s="169"/>
      <c r="ED24" s="169"/>
      <c r="EE24" s="169"/>
      <c r="EF24" s="169"/>
      <c r="EG24" s="169"/>
      <c r="EH24" s="169"/>
      <c r="EI24" s="169"/>
      <c r="EJ24" s="169"/>
      <c r="EK24" s="169"/>
      <c r="EL24" s="169"/>
      <c r="EM24" s="169"/>
      <c r="EN24" s="169"/>
      <c r="EO24" s="169"/>
      <c r="EP24" s="169"/>
      <c r="EQ24" s="169"/>
      <c r="ER24" s="169"/>
      <c r="ES24" s="169"/>
      <c r="ET24" s="169"/>
      <c r="EU24" s="169"/>
      <c r="EV24" s="169"/>
      <c r="EW24" s="169"/>
      <c r="EX24" s="169"/>
      <c r="EY24" s="169"/>
      <c r="EZ24" s="169"/>
      <c r="FA24" s="169"/>
      <c r="FB24" s="169"/>
      <c r="FC24" s="169"/>
      <c r="FD24" s="169"/>
      <c r="FE24" s="169"/>
      <c r="FF24" s="169"/>
      <c r="FG24" s="169"/>
      <c r="FH24" s="169"/>
      <c r="FI24" s="169"/>
      <c r="FJ24" s="169"/>
      <c r="FK24" s="169"/>
      <c r="FL24" s="169"/>
      <c r="FM24" s="169"/>
      <c r="FN24" s="169"/>
      <c r="FO24" s="169"/>
      <c r="FP24" s="169"/>
      <c r="FQ24" s="169"/>
      <c r="FR24" s="169"/>
      <c r="FS24" s="169"/>
      <c r="FT24" s="169"/>
      <c r="FU24" s="169"/>
      <c r="FV24" s="169"/>
      <c r="FW24" s="169"/>
      <c r="FX24" s="169"/>
      <c r="FY24" s="169"/>
      <c r="FZ24" s="169"/>
      <c r="GA24" s="169"/>
      <c r="GB24" s="169"/>
      <c r="GC24" s="169"/>
      <c r="GD24" s="169"/>
      <c r="GE24" s="169"/>
      <c r="GF24" s="169"/>
      <c r="GG24" s="169"/>
      <c r="GH24" s="169"/>
      <c r="GI24" s="169"/>
      <c r="GJ24" s="169"/>
      <c r="GK24" s="169"/>
      <c r="GL24" s="169"/>
      <c r="GM24" s="169"/>
      <c r="GN24" s="169"/>
      <c r="GO24" s="169"/>
      <c r="GP24" s="169"/>
      <c r="GQ24" s="169"/>
      <c r="GR24" s="169"/>
      <c r="GS24" s="169"/>
      <c r="GT24" s="169"/>
      <c r="GU24" s="169"/>
      <c r="GV24" s="169"/>
      <c r="GW24" s="169"/>
      <c r="GX24" s="169"/>
      <c r="GY24" s="169"/>
      <c r="GZ24" s="169"/>
      <c r="HA24" s="169"/>
      <c r="HB24" s="169"/>
      <c r="HC24" s="169"/>
      <c r="HD24" s="169"/>
      <c r="HE24" s="169"/>
      <c r="HF24" s="169"/>
      <c r="HG24" s="169"/>
      <c r="HH24" s="169"/>
      <c r="HI24" s="169"/>
      <c r="HJ24" s="169"/>
      <c r="HK24" s="169"/>
      <c r="HL24" s="169"/>
      <c r="HM24" s="169"/>
      <c r="HN24" s="169"/>
      <c r="HO24" s="169"/>
      <c r="HP24" s="169"/>
      <c r="HQ24" s="169"/>
      <c r="HR24" s="169"/>
      <c r="HS24" s="169"/>
      <c r="HT24" s="169"/>
      <c r="HU24" s="169"/>
      <c r="HV24" s="169"/>
      <c r="HW24" s="169"/>
      <c r="HX24" s="169"/>
      <c r="HY24" s="169"/>
      <c r="HZ24" s="169"/>
      <c r="IA24" s="169"/>
      <c r="IB24" s="169"/>
      <c r="IC24" s="169"/>
      <c r="ID24" s="169"/>
      <c r="IE24" s="169"/>
      <c r="IF24" s="169"/>
      <c r="IG24" s="169"/>
      <c r="IH24" s="169"/>
      <c r="II24" s="169"/>
      <c r="IJ24" s="169"/>
      <c r="IK24" s="169"/>
      <c r="IL24" s="169"/>
      <c r="IM24" s="169"/>
      <c r="IN24" s="169"/>
      <c r="IO24" s="169"/>
      <c r="IP24" s="169"/>
      <c r="IQ24" s="169"/>
      <c r="IR24" s="169"/>
      <c r="IS24" s="169"/>
      <c r="IT24" s="169"/>
      <c r="IU24" s="169"/>
      <c r="IV24" s="169"/>
      <c r="IW24" s="169"/>
      <c r="IX24" s="169"/>
      <c r="IY24" s="169"/>
      <c r="IZ24" s="169"/>
      <c r="JA24" s="169"/>
      <c r="JB24" s="169"/>
      <c r="JC24" s="169"/>
      <c r="JD24" s="169"/>
      <c r="JE24" s="169"/>
      <c r="JF24" s="169"/>
      <c r="JG24" s="169"/>
      <c r="JH24" s="169"/>
      <c r="JI24" s="169"/>
      <c r="JJ24" s="169"/>
      <c r="JK24" s="169"/>
      <c r="JL24" s="169"/>
      <c r="JM24" s="169"/>
      <c r="JN24" s="169"/>
      <c r="JO24" s="169"/>
      <c r="JP24" s="169"/>
      <c r="JQ24" s="169"/>
      <c r="JR24" s="169"/>
      <c r="JS24" s="169"/>
      <c r="JT24" s="169"/>
      <c r="JU24" s="169"/>
      <c r="JV24" s="169"/>
      <c r="JW24" s="169"/>
      <c r="JX24" s="169"/>
      <c r="JY24" s="169"/>
      <c r="JZ24" s="169"/>
      <c r="KA24" s="169"/>
      <c r="KB24" s="169"/>
      <c r="KC24" s="169"/>
      <c r="KD24" s="169"/>
      <c r="KE24" s="169"/>
      <c r="KF24" s="169"/>
      <c r="KG24" s="169"/>
      <c r="KH24" s="169"/>
      <c r="KI24" s="169"/>
      <c r="KJ24" s="169"/>
      <c r="KK24" s="169"/>
      <c r="KL24" s="169"/>
    </row>
    <row r="25" spans="1:298" ht="25.5">
      <c r="A25" s="404">
        <v>4</v>
      </c>
      <c r="B25" s="404" t="s">
        <v>461</v>
      </c>
      <c r="C25" s="405" t="s">
        <v>385</v>
      </c>
      <c r="D25" s="406" t="s">
        <v>462</v>
      </c>
      <c r="E25" s="404" t="s">
        <v>463</v>
      </c>
      <c r="F25" s="404" t="s">
        <v>464</v>
      </c>
      <c r="G25" s="405" t="s">
        <v>368</v>
      </c>
      <c r="H25" s="404">
        <v>26000</v>
      </c>
      <c r="I25" s="404" t="str">
        <f>IF(H25&lt;=2,'Tabla probabilidad'!$B$5,IF(H25&lt;=24,'Tabla probabilidad'!$B$6,IF(H25&lt;=500,'Tabla probabilidad'!$B$7,IF(H25&lt;=5000,'Tabla probabilidad'!$B$8,IF(H25&gt;5000,'Tabla probabilidad'!$B$9)))))</f>
        <v>Muy Alta</v>
      </c>
      <c r="J25" s="407">
        <f>IF(H25&lt;=2,'Tabla probabilidad'!$D$5,IF(H25&lt;=24,'Tabla probabilidad'!$D$6,IF(H25&lt;=500,'Tabla probabilidad'!$D$7,IF(H25&lt;=5000,'Tabla probabilidad'!$D$8,IF(H25&gt;5000,'Tabla probabilidad'!$D$9)))))</f>
        <v>1</v>
      </c>
      <c r="K25" s="405" t="s">
        <v>398</v>
      </c>
      <c r="L25" s="404"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Leve</v>
      </c>
      <c r="M25" s="404"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20%</v>
      </c>
      <c r="N25" s="404" t="str">
        <f>VLOOKUP((I25&amp;L25),Hoja1!$B$4:$C$28,2,0)</f>
        <v xml:space="preserve">Alto </v>
      </c>
      <c r="O25" s="143">
        <v>1</v>
      </c>
      <c r="P25" s="252" t="s">
        <v>465</v>
      </c>
      <c r="Q25" s="142" t="str">
        <f t="shared" si="0"/>
        <v>Probabilidad</v>
      </c>
      <c r="R25" s="219" t="s">
        <v>284</v>
      </c>
      <c r="S25" s="143" t="s">
        <v>375</v>
      </c>
      <c r="T25" s="220">
        <f>VLOOKUP(R25&amp;S25,Hoja1!$Q$4:$R$9,2,0)</f>
        <v>0.45</v>
      </c>
      <c r="U25" s="219" t="s">
        <v>369</v>
      </c>
      <c r="V25" s="219" t="s">
        <v>370</v>
      </c>
      <c r="W25" s="219" t="s">
        <v>371</v>
      </c>
      <c r="X25" s="220">
        <f>IF(Q25="Probabilidad",($J$25*T25),IF(Q25="Impacto"," "))</f>
        <v>0.45</v>
      </c>
      <c r="Y25" s="220" t="str">
        <f>IF(Z25&lt;=20%,'Tabla probabilidad'!$B$5,IF(Z25&lt;=40%,'Tabla probabilidad'!$B$6,IF(Z25&lt;=60%,'Tabla probabilidad'!$B$7,IF(Z25&lt;=80%,'Tabla probabilidad'!$B$8,IF(Z25&lt;=100%,'Tabla probabilidad'!$B$9)))))</f>
        <v>Media</v>
      </c>
      <c r="Z25" s="220">
        <f>IF(R25="Preventivo",(J25-(J25*T25)),IF(R25="Detectivo",(J25-(J25*T25)),IF(R25="Correctivo",(J25))))</f>
        <v>0.55000000000000004</v>
      </c>
      <c r="AA25" s="407" t="str">
        <f>IF(AB25&lt;=20%,'Tabla probabilidad'!$B$5,IF(AB25&lt;=40%,'Tabla probabilidad'!$B$6,IF(AB25&lt;=60%,'Tabla probabilidad'!$B$7,IF(AB25&lt;=80%,'Tabla probabilidad'!$B$8,IF(AB25&lt;=100%,'Tabla probabilidad'!$B$9)))))</f>
        <v>Media</v>
      </c>
      <c r="AB25" s="407">
        <f>AVERAGE(Z25:Z30)</f>
        <v>0.55000000000000004</v>
      </c>
      <c r="AC25" s="220" t="str">
        <f t="shared" si="1"/>
        <v>Leve</v>
      </c>
      <c r="AD25" s="220">
        <f>IF(Q25="Probabilidad",(($M$25-0)),IF(Q25="Impacto",($M$25-($M$25*T25))))</f>
        <v>0.2</v>
      </c>
      <c r="AE25" s="407" t="str">
        <f>IF(AF25&lt;=20%,"Leve",IF(AF25&lt;=40%,"Menor",IF(AF25&lt;=60%,"Moderado",IF(AF25&lt;=80%,"Mayor",IF(AF25&lt;=100%,"Catastrófico")))))</f>
        <v>Leve</v>
      </c>
      <c r="AF25" s="407">
        <f>AVERAGE(AD25:AD30)</f>
        <v>0.2</v>
      </c>
      <c r="AG25" s="404" t="str">
        <f>VLOOKUP(AA25&amp;AE25,Hoja1!$B$4:$C$28,2,0)</f>
        <v>Moderado</v>
      </c>
      <c r="AH25" s="405" t="s">
        <v>373</v>
      </c>
      <c r="AI25" s="404"/>
      <c r="AJ25" s="435" t="s">
        <v>466</v>
      </c>
      <c r="AK25" s="408"/>
      <c r="AL25" s="408"/>
      <c r="AM25" s="404" t="s">
        <v>438</v>
      </c>
      <c r="AN25" s="405" t="s">
        <v>379</v>
      </c>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169"/>
      <c r="BO25" s="169"/>
      <c r="BP25" s="169"/>
      <c r="BQ25" s="169"/>
      <c r="BR25" s="169"/>
      <c r="BS25" s="169"/>
      <c r="BT25" s="169"/>
      <c r="BU25" s="169"/>
      <c r="BV25" s="169"/>
      <c r="BW25" s="169"/>
      <c r="BX25" s="169"/>
      <c r="BY25" s="169"/>
      <c r="BZ25" s="169"/>
      <c r="CA25" s="169"/>
      <c r="CB25" s="169"/>
      <c r="CC25" s="169"/>
      <c r="CD25" s="169"/>
      <c r="CE25" s="169"/>
      <c r="CF25" s="169"/>
      <c r="CG25" s="169"/>
      <c r="CH25" s="169"/>
      <c r="CI25" s="169"/>
      <c r="CJ25" s="169"/>
      <c r="CK25" s="169"/>
      <c r="CL25" s="169"/>
      <c r="CM25" s="169"/>
      <c r="CN25" s="169"/>
      <c r="CO25" s="169"/>
      <c r="CP25" s="169"/>
      <c r="CQ25" s="169"/>
      <c r="CR25" s="169"/>
      <c r="CS25" s="169"/>
      <c r="CT25" s="169"/>
      <c r="CU25" s="169"/>
      <c r="CV25" s="169"/>
      <c r="CW25" s="169"/>
      <c r="CX25" s="169"/>
      <c r="CY25" s="169"/>
      <c r="CZ25" s="169"/>
      <c r="DA25" s="169"/>
      <c r="DB25" s="169"/>
      <c r="DC25" s="169"/>
      <c r="DD25" s="169"/>
      <c r="DE25" s="169"/>
      <c r="DF25" s="169"/>
      <c r="DG25" s="169"/>
      <c r="DH25" s="169"/>
      <c r="DI25" s="169"/>
      <c r="DJ25" s="169"/>
      <c r="DK25" s="169"/>
      <c r="DL25" s="169"/>
      <c r="DM25" s="169"/>
      <c r="DN25" s="169"/>
      <c r="DO25" s="169"/>
      <c r="DP25" s="169"/>
      <c r="DQ25" s="169"/>
      <c r="DR25" s="169"/>
      <c r="DS25" s="169"/>
      <c r="DT25" s="169"/>
      <c r="DU25" s="169"/>
      <c r="DV25" s="169"/>
      <c r="DW25" s="169"/>
      <c r="DX25" s="169"/>
      <c r="DY25" s="169"/>
      <c r="DZ25" s="169"/>
      <c r="EA25" s="169"/>
      <c r="EB25" s="169"/>
      <c r="EC25" s="169"/>
      <c r="ED25" s="169"/>
      <c r="EE25" s="169"/>
      <c r="EF25" s="169"/>
      <c r="EG25" s="169"/>
      <c r="EH25" s="169"/>
      <c r="EI25" s="169"/>
      <c r="EJ25" s="169"/>
      <c r="EK25" s="169"/>
      <c r="EL25" s="169"/>
      <c r="EM25" s="169"/>
      <c r="EN25" s="169"/>
      <c r="EO25" s="169"/>
      <c r="EP25" s="169"/>
      <c r="EQ25" s="169"/>
      <c r="ER25" s="169"/>
      <c r="ES25" s="169"/>
      <c r="ET25" s="169"/>
      <c r="EU25" s="169"/>
      <c r="EV25" s="169"/>
      <c r="EW25" s="169"/>
      <c r="EX25" s="169"/>
      <c r="EY25" s="169"/>
      <c r="EZ25" s="169"/>
      <c r="FA25" s="169"/>
      <c r="FB25" s="169"/>
      <c r="FC25" s="169"/>
      <c r="FD25" s="169"/>
      <c r="FE25" s="169"/>
      <c r="FF25" s="169"/>
      <c r="FG25" s="169"/>
      <c r="FH25" s="169"/>
      <c r="FI25" s="169"/>
      <c r="FJ25" s="169"/>
      <c r="FK25" s="169"/>
      <c r="FL25" s="169"/>
      <c r="FM25" s="169"/>
      <c r="FN25" s="169"/>
      <c r="FO25" s="169"/>
      <c r="FP25" s="169"/>
      <c r="FQ25" s="169"/>
      <c r="FR25" s="169"/>
      <c r="FS25" s="169"/>
      <c r="FT25" s="169"/>
      <c r="FU25" s="169"/>
      <c r="FV25" s="169"/>
      <c r="FW25" s="169"/>
      <c r="FX25" s="169"/>
      <c r="FY25" s="169"/>
      <c r="FZ25" s="169"/>
      <c r="GA25" s="169"/>
      <c r="GB25" s="169"/>
      <c r="GC25" s="169"/>
      <c r="GD25" s="169"/>
      <c r="GE25" s="169"/>
      <c r="GF25" s="169"/>
      <c r="GG25" s="169"/>
      <c r="GH25" s="169"/>
      <c r="GI25" s="169"/>
      <c r="GJ25" s="169"/>
      <c r="GK25" s="169"/>
      <c r="GL25" s="169"/>
      <c r="GM25" s="169"/>
      <c r="GN25" s="169"/>
      <c r="GO25" s="169"/>
      <c r="GP25" s="169"/>
      <c r="GQ25" s="169"/>
      <c r="GR25" s="169"/>
      <c r="GS25" s="169"/>
      <c r="GT25" s="169"/>
      <c r="GU25" s="169"/>
      <c r="GV25" s="169"/>
      <c r="GW25" s="169"/>
      <c r="GX25" s="169"/>
      <c r="GY25" s="169"/>
      <c r="GZ25" s="169"/>
      <c r="HA25" s="169"/>
      <c r="HB25" s="169"/>
      <c r="HC25" s="169"/>
      <c r="HD25" s="169"/>
      <c r="HE25" s="169"/>
      <c r="HF25" s="169"/>
      <c r="HG25" s="169"/>
      <c r="HH25" s="169"/>
      <c r="HI25" s="169"/>
      <c r="HJ25" s="169"/>
      <c r="HK25" s="169"/>
      <c r="HL25" s="169"/>
      <c r="HM25" s="169"/>
      <c r="HN25" s="169"/>
      <c r="HO25" s="169"/>
      <c r="HP25" s="169"/>
      <c r="HQ25" s="169"/>
      <c r="HR25" s="169"/>
      <c r="HS25" s="169"/>
      <c r="HT25" s="169"/>
      <c r="HU25" s="169"/>
      <c r="HV25" s="169"/>
      <c r="HW25" s="169"/>
      <c r="HX25" s="169"/>
      <c r="HY25" s="169"/>
      <c r="HZ25" s="169"/>
      <c r="IA25" s="169"/>
      <c r="IB25" s="169"/>
      <c r="IC25" s="169"/>
      <c r="ID25" s="169"/>
      <c r="IE25" s="169"/>
      <c r="IF25" s="169"/>
      <c r="IG25" s="169"/>
      <c r="IH25" s="169"/>
      <c r="II25" s="169"/>
      <c r="IJ25" s="169"/>
      <c r="IK25" s="169"/>
      <c r="IL25" s="169"/>
      <c r="IM25" s="169"/>
      <c r="IN25" s="169"/>
      <c r="IO25" s="169"/>
      <c r="IP25" s="169"/>
      <c r="IQ25" s="169"/>
      <c r="IR25" s="169"/>
      <c r="IS25" s="169"/>
      <c r="IT25" s="169"/>
      <c r="IU25" s="169"/>
      <c r="IV25" s="169"/>
      <c r="IW25" s="169"/>
      <c r="IX25" s="169"/>
      <c r="IY25" s="169"/>
      <c r="IZ25" s="169"/>
      <c r="JA25" s="169"/>
      <c r="JB25" s="169"/>
      <c r="JC25" s="169"/>
      <c r="JD25" s="169"/>
      <c r="JE25" s="169"/>
      <c r="JF25" s="169"/>
      <c r="JG25" s="169"/>
      <c r="JH25" s="169"/>
      <c r="JI25" s="169"/>
      <c r="JJ25" s="169"/>
      <c r="JK25" s="169"/>
      <c r="JL25" s="169"/>
      <c r="JM25" s="169"/>
      <c r="JN25" s="169"/>
      <c r="JO25" s="169"/>
      <c r="JP25" s="169"/>
      <c r="JQ25" s="169"/>
      <c r="JR25" s="169"/>
      <c r="JS25" s="169"/>
      <c r="JT25" s="169"/>
      <c r="JU25" s="169"/>
      <c r="JV25" s="169"/>
      <c r="JW25" s="169"/>
      <c r="JX25" s="169"/>
      <c r="JY25" s="169"/>
      <c r="JZ25" s="169"/>
      <c r="KA25" s="169"/>
      <c r="KB25" s="169"/>
      <c r="KC25" s="169"/>
      <c r="KD25" s="169"/>
      <c r="KE25" s="169"/>
      <c r="KF25" s="169"/>
      <c r="KG25" s="169"/>
      <c r="KH25" s="169"/>
      <c r="KI25" s="169"/>
      <c r="KJ25" s="169"/>
      <c r="KK25" s="169"/>
      <c r="KL25" s="169"/>
    </row>
    <row r="26" spans="1:298" ht="38.25">
      <c r="A26" s="404"/>
      <c r="B26" s="404"/>
      <c r="C26" s="405"/>
      <c r="D26" s="406"/>
      <c r="E26" s="404"/>
      <c r="F26" s="404"/>
      <c r="G26" s="405"/>
      <c r="H26" s="404"/>
      <c r="I26" s="404"/>
      <c r="J26" s="407"/>
      <c r="K26" s="405"/>
      <c r="L26" s="404"/>
      <c r="M26" s="404"/>
      <c r="N26" s="404"/>
      <c r="O26" s="143">
        <v>2</v>
      </c>
      <c r="P26" s="252" t="s">
        <v>467</v>
      </c>
      <c r="Q26" s="142" t="str">
        <f t="shared" si="0"/>
        <v>Probabilidad</v>
      </c>
      <c r="R26" s="219" t="s">
        <v>284</v>
      </c>
      <c r="S26" s="143" t="s">
        <v>375</v>
      </c>
      <c r="T26" s="220">
        <f>VLOOKUP(R26&amp;S26,Hoja1!$Q$4:$R$9,2,0)</f>
        <v>0.45</v>
      </c>
      <c r="U26" s="219" t="s">
        <v>369</v>
      </c>
      <c r="V26" s="219" t="s">
        <v>370</v>
      </c>
      <c r="W26" s="219" t="s">
        <v>371</v>
      </c>
      <c r="X26" s="220">
        <f t="shared" ref="X26:X30" si="8">IF(Q26="Probabilidad",($J$25*T26),IF(Q26="Impacto"," "))</f>
        <v>0.45</v>
      </c>
      <c r="Y26" s="220" t="str">
        <f>IF(Z26&lt;=20%,'Tabla probabilidad'!$B$5,IF(Z26&lt;=40%,'Tabla probabilidad'!$B$6,IF(Z26&lt;=60%,'Tabla probabilidad'!$B$7,IF(Z26&lt;=80%,'Tabla probabilidad'!$B$8,IF(Z26&lt;=100%,'Tabla probabilidad'!$B$9)))))</f>
        <v>Media</v>
      </c>
      <c r="Z26" s="220">
        <f>IF(R26="Preventivo",(J25-(J25*T26)),IF(R26="Detectivo",(J25-(J25*T26)),IF(R26="Correctivo",(J25))))</f>
        <v>0.55000000000000004</v>
      </c>
      <c r="AA26" s="407"/>
      <c r="AB26" s="407"/>
      <c r="AC26" s="220" t="str">
        <f t="shared" si="1"/>
        <v>Leve</v>
      </c>
      <c r="AD26" s="220">
        <f t="shared" ref="AD26:AD30" si="9">IF(Q26="Probabilidad",(($M$25-0)),IF(Q26="Impacto",($M$25-($M$25*T26))))</f>
        <v>0.2</v>
      </c>
      <c r="AE26" s="407"/>
      <c r="AF26" s="407"/>
      <c r="AG26" s="404"/>
      <c r="AH26" s="405"/>
      <c r="AI26" s="404"/>
      <c r="AJ26" s="435"/>
      <c r="AK26" s="408"/>
      <c r="AL26" s="408"/>
      <c r="AM26" s="404"/>
      <c r="AN26" s="405"/>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69"/>
      <c r="BP26" s="169"/>
      <c r="BQ26" s="169"/>
      <c r="BR26" s="169"/>
      <c r="BS26" s="169"/>
      <c r="BT26" s="169"/>
      <c r="BU26" s="169"/>
      <c r="BV26" s="169"/>
      <c r="BW26" s="169"/>
      <c r="BX26" s="169"/>
      <c r="BY26" s="169"/>
      <c r="BZ26" s="169"/>
      <c r="CA26" s="169"/>
      <c r="CB26" s="169"/>
      <c r="CC26" s="169"/>
      <c r="CD26" s="169"/>
      <c r="CE26" s="169"/>
      <c r="CF26" s="169"/>
      <c r="CG26" s="169"/>
      <c r="CH26" s="169"/>
      <c r="CI26" s="169"/>
      <c r="CJ26" s="169"/>
      <c r="CK26" s="169"/>
      <c r="CL26" s="169"/>
      <c r="CM26" s="169"/>
      <c r="CN26" s="169"/>
      <c r="CO26" s="169"/>
      <c r="CP26" s="169"/>
      <c r="CQ26" s="169"/>
      <c r="CR26" s="169"/>
      <c r="CS26" s="169"/>
      <c r="CT26" s="169"/>
      <c r="CU26" s="169"/>
      <c r="CV26" s="169"/>
      <c r="CW26" s="169"/>
      <c r="CX26" s="169"/>
      <c r="CY26" s="169"/>
      <c r="CZ26" s="169"/>
      <c r="DA26" s="169"/>
      <c r="DB26" s="169"/>
      <c r="DC26" s="169"/>
      <c r="DD26" s="169"/>
      <c r="DE26" s="169"/>
      <c r="DF26" s="169"/>
      <c r="DG26" s="169"/>
      <c r="DH26" s="169"/>
      <c r="DI26" s="169"/>
      <c r="DJ26" s="169"/>
      <c r="DK26" s="169"/>
      <c r="DL26" s="169"/>
      <c r="DM26" s="169"/>
      <c r="DN26" s="169"/>
      <c r="DO26" s="169"/>
      <c r="DP26" s="169"/>
      <c r="DQ26" s="169"/>
      <c r="DR26" s="169"/>
      <c r="DS26" s="169"/>
      <c r="DT26" s="169"/>
      <c r="DU26" s="169"/>
      <c r="DV26" s="169"/>
      <c r="DW26" s="169"/>
      <c r="DX26" s="169"/>
      <c r="DY26" s="169"/>
      <c r="DZ26" s="169"/>
      <c r="EA26" s="169"/>
      <c r="EB26" s="169"/>
      <c r="EC26" s="169"/>
      <c r="ED26" s="169"/>
      <c r="EE26" s="169"/>
      <c r="EF26" s="169"/>
      <c r="EG26" s="169"/>
      <c r="EH26" s="169"/>
      <c r="EI26" s="169"/>
      <c r="EJ26" s="169"/>
      <c r="EK26" s="169"/>
      <c r="EL26" s="169"/>
      <c r="EM26" s="169"/>
      <c r="EN26" s="169"/>
      <c r="EO26" s="169"/>
      <c r="EP26" s="169"/>
      <c r="EQ26" s="169"/>
      <c r="ER26" s="169"/>
      <c r="ES26" s="169"/>
      <c r="ET26" s="169"/>
      <c r="EU26" s="169"/>
      <c r="EV26" s="169"/>
      <c r="EW26" s="169"/>
      <c r="EX26" s="169"/>
      <c r="EY26" s="169"/>
      <c r="EZ26" s="169"/>
      <c r="FA26" s="169"/>
      <c r="FB26" s="169"/>
      <c r="FC26" s="169"/>
      <c r="FD26" s="169"/>
      <c r="FE26" s="169"/>
      <c r="FF26" s="169"/>
      <c r="FG26" s="169"/>
      <c r="FH26" s="169"/>
      <c r="FI26" s="169"/>
      <c r="FJ26" s="169"/>
      <c r="FK26" s="169"/>
      <c r="FL26" s="169"/>
      <c r="FM26" s="169"/>
      <c r="FN26" s="169"/>
      <c r="FO26" s="169"/>
      <c r="FP26" s="169"/>
      <c r="FQ26" s="169"/>
      <c r="FR26" s="169"/>
      <c r="FS26" s="169"/>
      <c r="FT26" s="169"/>
      <c r="FU26" s="169"/>
      <c r="FV26" s="169"/>
      <c r="FW26" s="169"/>
      <c r="FX26" s="169"/>
      <c r="FY26" s="169"/>
      <c r="FZ26" s="169"/>
      <c r="GA26" s="169"/>
      <c r="GB26" s="169"/>
      <c r="GC26" s="169"/>
      <c r="GD26" s="169"/>
      <c r="GE26" s="169"/>
      <c r="GF26" s="169"/>
      <c r="GG26" s="169"/>
      <c r="GH26" s="169"/>
      <c r="GI26" s="169"/>
      <c r="GJ26" s="169"/>
      <c r="GK26" s="169"/>
      <c r="GL26" s="169"/>
      <c r="GM26" s="169"/>
      <c r="GN26" s="169"/>
      <c r="GO26" s="169"/>
      <c r="GP26" s="169"/>
      <c r="GQ26" s="169"/>
      <c r="GR26" s="169"/>
      <c r="GS26" s="169"/>
      <c r="GT26" s="169"/>
      <c r="GU26" s="169"/>
      <c r="GV26" s="169"/>
      <c r="GW26" s="169"/>
      <c r="GX26" s="169"/>
      <c r="GY26" s="169"/>
      <c r="GZ26" s="169"/>
      <c r="HA26" s="169"/>
      <c r="HB26" s="169"/>
      <c r="HC26" s="169"/>
      <c r="HD26" s="169"/>
      <c r="HE26" s="169"/>
      <c r="HF26" s="169"/>
      <c r="HG26" s="169"/>
      <c r="HH26" s="169"/>
      <c r="HI26" s="169"/>
      <c r="HJ26" s="169"/>
      <c r="HK26" s="169"/>
      <c r="HL26" s="169"/>
      <c r="HM26" s="169"/>
      <c r="HN26" s="169"/>
      <c r="HO26" s="169"/>
      <c r="HP26" s="169"/>
      <c r="HQ26" s="169"/>
      <c r="HR26" s="169"/>
      <c r="HS26" s="169"/>
      <c r="HT26" s="169"/>
      <c r="HU26" s="169"/>
      <c r="HV26" s="169"/>
      <c r="HW26" s="169"/>
      <c r="HX26" s="169"/>
      <c r="HY26" s="169"/>
      <c r="HZ26" s="169"/>
      <c r="IA26" s="169"/>
      <c r="IB26" s="169"/>
      <c r="IC26" s="169"/>
      <c r="ID26" s="169"/>
      <c r="IE26" s="169"/>
      <c r="IF26" s="169"/>
      <c r="IG26" s="169"/>
      <c r="IH26" s="169"/>
      <c r="II26" s="169"/>
      <c r="IJ26" s="169"/>
      <c r="IK26" s="169"/>
      <c r="IL26" s="169"/>
      <c r="IM26" s="169"/>
      <c r="IN26" s="169"/>
      <c r="IO26" s="169"/>
      <c r="IP26" s="169"/>
      <c r="IQ26" s="169"/>
      <c r="IR26" s="169"/>
      <c r="IS26" s="169"/>
      <c r="IT26" s="169"/>
      <c r="IU26" s="169"/>
      <c r="IV26" s="169"/>
      <c r="IW26" s="169"/>
      <c r="IX26" s="169"/>
      <c r="IY26" s="169"/>
      <c r="IZ26" s="169"/>
      <c r="JA26" s="169"/>
      <c r="JB26" s="169"/>
      <c r="JC26" s="169"/>
      <c r="JD26" s="169"/>
      <c r="JE26" s="169"/>
      <c r="JF26" s="169"/>
      <c r="JG26" s="169"/>
      <c r="JH26" s="169"/>
      <c r="JI26" s="169"/>
      <c r="JJ26" s="169"/>
      <c r="JK26" s="169"/>
      <c r="JL26" s="169"/>
      <c r="JM26" s="169"/>
      <c r="JN26" s="169"/>
      <c r="JO26" s="169"/>
      <c r="JP26" s="169"/>
      <c r="JQ26" s="169"/>
      <c r="JR26" s="169"/>
      <c r="JS26" s="169"/>
      <c r="JT26" s="169"/>
      <c r="JU26" s="169"/>
      <c r="JV26" s="169"/>
      <c r="JW26" s="169"/>
      <c r="JX26" s="169"/>
      <c r="JY26" s="169"/>
      <c r="JZ26" s="169"/>
      <c r="KA26" s="169"/>
      <c r="KB26" s="169"/>
      <c r="KC26" s="169"/>
      <c r="KD26" s="169"/>
      <c r="KE26" s="169"/>
      <c r="KF26" s="169"/>
      <c r="KG26" s="169"/>
      <c r="KH26" s="169"/>
      <c r="KI26" s="169"/>
      <c r="KJ26" s="169"/>
      <c r="KK26" s="169"/>
      <c r="KL26" s="169"/>
    </row>
    <row r="27" spans="1:298" ht="38.25">
      <c r="A27" s="404"/>
      <c r="B27" s="404"/>
      <c r="C27" s="405"/>
      <c r="D27" s="406"/>
      <c r="E27" s="404"/>
      <c r="F27" s="404"/>
      <c r="G27" s="405"/>
      <c r="H27" s="404"/>
      <c r="I27" s="404"/>
      <c r="J27" s="407"/>
      <c r="K27" s="405"/>
      <c r="L27" s="404"/>
      <c r="M27" s="404"/>
      <c r="N27" s="404"/>
      <c r="O27" s="143">
        <v>3</v>
      </c>
      <c r="P27" s="252" t="s">
        <v>468</v>
      </c>
      <c r="Q27" s="142" t="str">
        <f t="shared" si="0"/>
        <v>Probabilidad</v>
      </c>
      <c r="R27" s="219" t="s">
        <v>284</v>
      </c>
      <c r="S27" s="143" t="s">
        <v>375</v>
      </c>
      <c r="T27" s="220">
        <f>VLOOKUP(R27&amp;S27,Hoja1!$Q$4:$R$9,2,0)</f>
        <v>0.45</v>
      </c>
      <c r="U27" s="219" t="s">
        <v>369</v>
      </c>
      <c r="V27" s="219" t="s">
        <v>370</v>
      </c>
      <c r="W27" s="219" t="s">
        <v>378</v>
      </c>
      <c r="X27" s="220">
        <f t="shared" si="8"/>
        <v>0.45</v>
      </c>
      <c r="Y27" s="220" t="str">
        <f>IF(Z27&lt;=20%,'Tabla probabilidad'!$B$5,IF(Z27&lt;=40%,'Tabla probabilidad'!$B$6,IF(Z27&lt;=60%,'Tabla probabilidad'!$B$7,IF(Z27&lt;=80%,'Tabla probabilidad'!$B$8,IF(Z27&lt;=100%,'Tabla probabilidad'!$B$9)))))</f>
        <v>Media</v>
      </c>
      <c r="Z27" s="220">
        <f>IF(R27="Preventivo",(J25-(J25*T27)),IF(R27="Detectivo",(J25-(J25*T27)),IF(R27="Correctivo",(J25))))</f>
        <v>0.55000000000000004</v>
      </c>
      <c r="AA27" s="407"/>
      <c r="AB27" s="407"/>
      <c r="AC27" s="220" t="str">
        <f t="shared" si="1"/>
        <v>Leve</v>
      </c>
      <c r="AD27" s="220">
        <f t="shared" si="9"/>
        <v>0.2</v>
      </c>
      <c r="AE27" s="407"/>
      <c r="AF27" s="407"/>
      <c r="AG27" s="404"/>
      <c r="AH27" s="405"/>
      <c r="AI27" s="404"/>
      <c r="AJ27" s="435"/>
      <c r="AK27" s="408"/>
      <c r="AL27" s="408"/>
      <c r="AM27" s="404"/>
      <c r="AN27" s="405"/>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9"/>
      <c r="CF27" s="169"/>
      <c r="CG27" s="169"/>
      <c r="CH27" s="169"/>
      <c r="CI27" s="169"/>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c r="FH27" s="169"/>
      <c r="FI27" s="169"/>
      <c r="FJ27" s="169"/>
      <c r="FK27" s="169"/>
      <c r="FL27" s="169"/>
      <c r="FM27" s="169"/>
      <c r="FN27" s="169"/>
      <c r="FO27" s="169"/>
      <c r="FP27" s="169"/>
      <c r="FQ27" s="169"/>
      <c r="FR27" s="169"/>
      <c r="FS27" s="169"/>
      <c r="FT27" s="169"/>
      <c r="FU27" s="169"/>
      <c r="FV27" s="169"/>
      <c r="FW27" s="169"/>
      <c r="FX27" s="169"/>
      <c r="FY27" s="169"/>
      <c r="FZ27" s="169"/>
      <c r="GA27" s="169"/>
      <c r="GB27" s="169"/>
      <c r="GC27" s="169"/>
      <c r="GD27" s="169"/>
      <c r="GE27" s="169"/>
      <c r="GF27" s="169"/>
      <c r="GG27" s="169"/>
      <c r="GH27" s="169"/>
      <c r="GI27" s="169"/>
      <c r="GJ27" s="169"/>
      <c r="GK27" s="169"/>
      <c r="GL27" s="169"/>
      <c r="GM27" s="169"/>
      <c r="GN27" s="169"/>
      <c r="GO27" s="169"/>
      <c r="GP27" s="169"/>
      <c r="GQ27" s="169"/>
      <c r="GR27" s="169"/>
      <c r="GS27" s="169"/>
      <c r="GT27" s="169"/>
      <c r="GU27" s="169"/>
      <c r="GV27" s="169"/>
      <c r="GW27" s="169"/>
      <c r="GX27" s="169"/>
      <c r="GY27" s="169"/>
      <c r="GZ27" s="169"/>
      <c r="HA27" s="169"/>
      <c r="HB27" s="169"/>
      <c r="HC27" s="169"/>
      <c r="HD27" s="169"/>
      <c r="HE27" s="169"/>
      <c r="HF27" s="169"/>
      <c r="HG27" s="169"/>
      <c r="HH27" s="169"/>
      <c r="HI27" s="169"/>
      <c r="HJ27" s="169"/>
      <c r="HK27" s="169"/>
      <c r="HL27" s="169"/>
      <c r="HM27" s="169"/>
      <c r="HN27" s="169"/>
      <c r="HO27" s="169"/>
      <c r="HP27" s="169"/>
      <c r="HQ27" s="169"/>
      <c r="HR27" s="169"/>
      <c r="HS27" s="169"/>
      <c r="HT27" s="169"/>
      <c r="HU27" s="169"/>
      <c r="HV27" s="169"/>
      <c r="HW27" s="169"/>
      <c r="HX27" s="169"/>
      <c r="HY27" s="169"/>
      <c r="HZ27" s="169"/>
      <c r="IA27" s="169"/>
      <c r="IB27" s="169"/>
      <c r="IC27" s="169"/>
      <c r="ID27" s="169"/>
      <c r="IE27" s="169"/>
      <c r="IF27" s="169"/>
      <c r="IG27" s="169"/>
      <c r="IH27" s="169"/>
      <c r="II27" s="169"/>
      <c r="IJ27" s="169"/>
      <c r="IK27" s="169"/>
      <c r="IL27" s="169"/>
      <c r="IM27" s="169"/>
      <c r="IN27" s="169"/>
      <c r="IO27" s="169"/>
      <c r="IP27" s="169"/>
      <c r="IQ27" s="169"/>
      <c r="IR27" s="169"/>
      <c r="IS27" s="169"/>
      <c r="IT27" s="169"/>
      <c r="IU27" s="169"/>
      <c r="IV27" s="169"/>
      <c r="IW27" s="169"/>
      <c r="IX27" s="169"/>
      <c r="IY27" s="169"/>
      <c r="IZ27" s="169"/>
      <c r="JA27" s="169"/>
      <c r="JB27" s="169"/>
      <c r="JC27" s="169"/>
      <c r="JD27" s="169"/>
      <c r="JE27" s="169"/>
      <c r="JF27" s="169"/>
      <c r="JG27" s="169"/>
      <c r="JH27" s="169"/>
      <c r="JI27" s="169"/>
      <c r="JJ27" s="169"/>
      <c r="JK27" s="169"/>
      <c r="JL27" s="169"/>
      <c r="JM27" s="169"/>
      <c r="JN27" s="169"/>
      <c r="JO27" s="169"/>
      <c r="JP27" s="169"/>
      <c r="JQ27" s="169"/>
      <c r="JR27" s="169"/>
      <c r="JS27" s="169"/>
      <c r="JT27" s="169"/>
      <c r="JU27" s="169"/>
      <c r="JV27" s="169"/>
      <c r="JW27" s="169"/>
      <c r="JX27" s="169"/>
      <c r="JY27" s="169"/>
      <c r="JZ27" s="169"/>
      <c r="KA27" s="169"/>
      <c r="KB27" s="169"/>
      <c r="KC27" s="169"/>
      <c r="KD27" s="169"/>
      <c r="KE27" s="169"/>
      <c r="KF27" s="169"/>
      <c r="KG27" s="169"/>
      <c r="KH27" s="169"/>
      <c r="KI27" s="169"/>
      <c r="KJ27" s="169"/>
      <c r="KK27" s="169"/>
      <c r="KL27" s="169"/>
    </row>
    <row r="28" spans="1:298" ht="38.25">
      <c r="A28" s="404"/>
      <c r="B28" s="404"/>
      <c r="C28" s="405"/>
      <c r="D28" s="406"/>
      <c r="E28" s="404"/>
      <c r="F28" s="404"/>
      <c r="G28" s="405"/>
      <c r="H28" s="404"/>
      <c r="I28" s="404"/>
      <c r="J28" s="407"/>
      <c r="K28" s="405"/>
      <c r="L28" s="404"/>
      <c r="M28" s="404"/>
      <c r="N28" s="404"/>
      <c r="O28" s="143">
        <v>4</v>
      </c>
      <c r="P28" s="252" t="s">
        <v>469</v>
      </c>
      <c r="Q28" s="142" t="str">
        <f t="shared" si="0"/>
        <v>Probabilidad</v>
      </c>
      <c r="R28" s="219" t="s">
        <v>284</v>
      </c>
      <c r="S28" s="143" t="s">
        <v>375</v>
      </c>
      <c r="T28" s="220">
        <f>VLOOKUP(R28&amp;S28,Hoja1!$Q$4:$R$9,2,0)</f>
        <v>0.45</v>
      </c>
      <c r="U28" s="219" t="s">
        <v>369</v>
      </c>
      <c r="V28" s="219" t="s">
        <v>377</v>
      </c>
      <c r="W28" s="219" t="s">
        <v>371</v>
      </c>
      <c r="X28" s="220">
        <f t="shared" si="8"/>
        <v>0.45</v>
      </c>
      <c r="Y28" s="220" t="str">
        <f>IF(Z28&lt;=20%,'Tabla probabilidad'!$B$5,IF(Z28&lt;=40%,'Tabla probabilidad'!$B$6,IF(Z28&lt;=60%,'Tabla probabilidad'!$B$7,IF(Z28&lt;=80%,'Tabla probabilidad'!$B$8,IF(Z28&lt;=100%,'Tabla probabilidad'!$B$9)))))</f>
        <v>Media</v>
      </c>
      <c r="Z28" s="220">
        <f>IF(R28="Preventivo",(J25-(J25*T28)),IF(R28="Detectivo",(J25-(J25*T28)),IF(R28="Correctivo",(J25))))</f>
        <v>0.55000000000000004</v>
      </c>
      <c r="AA28" s="407"/>
      <c r="AB28" s="407"/>
      <c r="AC28" s="220" t="str">
        <f t="shared" si="1"/>
        <v>Leve</v>
      </c>
      <c r="AD28" s="220">
        <f t="shared" si="9"/>
        <v>0.2</v>
      </c>
      <c r="AE28" s="407"/>
      <c r="AF28" s="407"/>
      <c r="AG28" s="404"/>
      <c r="AH28" s="405"/>
      <c r="AI28" s="404"/>
      <c r="AJ28" s="435"/>
      <c r="AK28" s="408"/>
      <c r="AL28" s="408"/>
      <c r="AM28" s="404"/>
      <c r="AN28" s="405"/>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9"/>
      <c r="CF28" s="169"/>
      <c r="CG28" s="169"/>
      <c r="CH28" s="169"/>
      <c r="CI28" s="169"/>
      <c r="CJ28" s="169"/>
      <c r="CK28" s="169"/>
      <c r="CL28" s="169"/>
      <c r="CM28" s="169"/>
      <c r="CN28" s="169"/>
      <c r="CO28" s="169"/>
      <c r="CP28" s="169"/>
      <c r="CQ28" s="169"/>
      <c r="CR28" s="169"/>
      <c r="CS28" s="169"/>
      <c r="CT28" s="169"/>
      <c r="CU28" s="169"/>
      <c r="CV28" s="169"/>
      <c r="CW28" s="169"/>
      <c r="CX28" s="169"/>
      <c r="CY28" s="169"/>
      <c r="CZ28" s="169"/>
      <c r="DA28" s="169"/>
      <c r="DB28" s="169"/>
      <c r="DC28" s="169"/>
      <c r="DD28" s="169"/>
      <c r="DE28" s="169"/>
      <c r="DF28" s="169"/>
      <c r="DG28" s="169"/>
      <c r="DH28" s="169"/>
      <c r="DI28" s="169"/>
      <c r="DJ28" s="169"/>
      <c r="DK28" s="169"/>
      <c r="DL28" s="169"/>
      <c r="DM28" s="169"/>
      <c r="DN28" s="169"/>
      <c r="DO28" s="169"/>
      <c r="DP28" s="169"/>
      <c r="DQ28" s="169"/>
      <c r="DR28" s="169"/>
      <c r="DS28" s="169"/>
      <c r="DT28" s="169"/>
      <c r="DU28" s="169"/>
      <c r="DV28" s="169"/>
      <c r="DW28" s="169"/>
      <c r="DX28" s="169"/>
      <c r="DY28" s="169"/>
      <c r="DZ28" s="169"/>
      <c r="EA28" s="169"/>
      <c r="EB28" s="169"/>
      <c r="EC28" s="169"/>
      <c r="ED28" s="169"/>
      <c r="EE28" s="169"/>
      <c r="EF28" s="169"/>
      <c r="EG28" s="169"/>
      <c r="EH28" s="169"/>
      <c r="EI28" s="169"/>
      <c r="EJ28" s="169"/>
      <c r="EK28" s="169"/>
      <c r="EL28" s="169"/>
      <c r="EM28" s="169"/>
      <c r="EN28" s="169"/>
      <c r="EO28" s="169"/>
      <c r="EP28" s="169"/>
      <c r="EQ28" s="169"/>
      <c r="ER28" s="169"/>
      <c r="ES28" s="169"/>
      <c r="ET28" s="169"/>
      <c r="EU28" s="169"/>
      <c r="EV28" s="169"/>
      <c r="EW28" s="169"/>
      <c r="EX28" s="169"/>
      <c r="EY28" s="169"/>
      <c r="EZ28" s="169"/>
      <c r="FA28" s="169"/>
      <c r="FB28" s="169"/>
      <c r="FC28" s="169"/>
      <c r="FD28" s="169"/>
      <c r="FE28" s="169"/>
      <c r="FF28" s="169"/>
      <c r="FG28" s="169"/>
      <c r="FH28" s="169"/>
      <c r="FI28" s="169"/>
      <c r="FJ28" s="169"/>
      <c r="FK28" s="169"/>
      <c r="FL28" s="169"/>
      <c r="FM28" s="169"/>
      <c r="FN28" s="169"/>
      <c r="FO28" s="169"/>
      <c r="FP28" s="169"/>
      <c r="FQ28" s="169"/>
      <c r="FR28" s="169"/>
      <c r="FS28" s="169"/>
      <c r="FT28" s="169"/>
      <c r="FU28" s="169"/>
      <c r="FV28" s="169"/>
      <c r="FW28" s="169"/>
      <c r="FX28" s="169"/>
      <c r="FY28" s="169"/>
      <c r="FZ28" s="169"/>
      <c r="GA28" s="169"/>
      <c r="GB28" s="169"/>
      <c r="GC28" s="169"/>
      <c r="GD28" s="169"/>
      <c r="GE28" s="169"/>
      <c r="GF28" s="169"/>
      <c r="GG28" s="169"/>
      <c r="GH28" s="169"/>
      <c r="GI28" s="169"/>
      <c r="GJ28" s="169"/>
      <c r="GK28" s="169"/>
      <c r="GL28" s="169"/>
      <c r="GM28" s="169"/>
      <c r="GN28" s="169"/>
      <c r="GO28" s="169"/>
      <c r="GP28" s="169"/>
      <c r="GQ28" s="169"/>
      <c r="GR28" s="169"/>
      <c r="GS28" s="169"/>
      <c r="GT28" s="169"/>
      <c r="GU28" s="169"/>
      <c r="GV28" s="169"/>
      <c r="GW28" s="169"/>
      <c r="GX28" s="169"/>
      <c r="GY28" s="169"/>
      <c r="GZ28" s="169"/>
      <c r="HA28" s="169"/>
      <c r="HB28" s="169"/>
      <c r="HC28" s="169"/>
      <c r="HD28" s="169"/>
      <c r="HE28" s="169"/>
      <c r="HF28" s="169"/>
      <c r="HG28" s="169"/>
      <c r="HH28" s="169"/>
      <c r="HI28" s="169"/>
      <c r="HJ28" s="169"/>
      <c r="HK28" s="169"/>
      <c r="HL28" s="169"/>
      <c r="HM28" s="169"/>
      <c r="HN28" s="169"/>
      <c r="HO28" s="169"/>
      <c r="HP28" s="169"/>
      <c r="HQ28" s="169"/>
      <c r="HR28" s="169"/>
      <c r="HS28" s="169"/>
      <c r="HT28" s="169"/>
      <c r="HU28" s="169"/>
      <c r="HV28" s="169"/>
      <c r="HW28" s="169"/>
      <c r="HX28" s="169"/>
      <c r="HY28" s="169"/>
      <c r="HZ28" s="169"/>
      <c r="IA28" s="169"/>
      <c r="IB28" s="169"/>
      <c r="IC28" s="169"/>
      <c r="ID28" s="169"/>
      <c r="IE28" s="169"/>
      <c r="IF28" s="169"/>
      <c r="IG28" s="169"/>
      <c r="IH28" s="169"/>
      <c r="II28" s="169"/>
      <c r="IJ28" s="169"/>
      <c r="IK28" s="169"/>
      <c r="IL28" s="169"/>
      <c r="IM28" s="169"/>
      <c r="IN28" s="169"/>
      <c r="IO28" s="169"/>
      <c r="IP28" s="169"/>
      <c r="IQ28" s="169"/>
      <c r="IR28" s="169"/>
      <c r="IS28" s="169"/>
      <c r="IT28" s="169"/>
      <c r="IU28" s="169"/>
      <c r="IV28" s="169"/>
      <c r="IW28" s="169"/>
      <c r="IX28" s="169"/>
      <c r="IY28" s="169"/>
      <c r="IZ28" s="169"/>
      <c r="JA28" s="169"/>
      <c r="JB28" s="169"/>
      <c r="JC28" s="169"/>
      <c r="JD28" s="169"/>
      <c r="JE28" s="169"/>
      <c r="JF28" s="169"/>
      <c r="JG28" s="169"/>
      <c r="JH28" s="169"/>
      <c r="JI28" s="169"/>
      <c r="JJ28" s="169"/>
      <c r="JK28" s="169"/>
      <c r="JL28" s="169"/>
      <c r="JM28" s="169"/>
      <c r="JN28" s="169"/>
      <c r="JO28" s="169"/>
      <c r="JP28" s="169"/>
      <c r="JQ28" s="169"/>
      <c r="JR28" s="169"/>
      <c r="JS28" s="169"/>
      <c r="JT28" s="169"/>
      <c r="JU28" s="169"/>
      <c r="JV28" s="169"/>
      <c r="JW28" s="169"/>
      <c r="JX28" s="169"/>
      <c r="JY28" s="169"/>
      <c r="JZ28" s="169"/>
      <c r="KA28" s="169"/>
      <c r="KB28" s="169"/>
      <c r="KC28" s="169"/>
      <c r="KD28" s="169"/>
      <c r="KE28" s="169"/>
      <c r="KF28" s="169"/>
      <c r="KG28" s="169"/>
      <c r="KH28" s="169"/>
      <c r="KI28" s="169"/>
      <c r="KJ28" s="169"/>
      <c r="KK28" s="169"/>
      <c r="KL28" s="169"/>
    </row>
    <row r="29" spans="1:298" ht="25.5">
      <c r="A29" s="404"/>
      <c r="B29" s="404"/>
      <c r="C29" s="405"/>
      <c r="D29" s="406"/>
      <c r="E29" s="404"/>
      <c r="F29" s="404"/>
      <c r="G29" s="405"/>
      <c r="H29" s="404"/>
      <c r="I29" s="404"/>
      <c r="J29" s="407"/>
      <c r="K29" s="405"/>
      <c r="L29" s="404"/>
      <c r="M29" s="404"/>
      <c r="N29" s="404"/>
      <c r="O29" s="143">
        <v>5</v>
      </c>
      <c r="P29" s="252" t="s">
        <v>470</v>
      </c>
      <c r="Q29" s="142" t="str">
        <f t="shared" ref="Q29" si="10">IF(R29="Preventivo","Probabilidad",IF(R29="Detectivo","Probabilidad", IF(R29="Correctivo","Impacto")))</f>
        <v>Probabilidad</v>
      </c>
      <c r="R29" s="219" t="s">
        <v>284</v>
      </c>
      <c r="S29" s="143" t="s">
        <v>375</v>
      </c>
      <c r="T29" s="220">
        <f>VLOOKUP(R29&amp;S29,Hoja1!$Q$4:$R$9,2,0)</f>
        <v>0.45</v>
      </c>
      <c r="U29" s="219" t="s">
        <v>369</v>
      </c>
      <c r="V29" s="219" t="s">
        <v>370</v>
      </c>
      <c r="W29" s="219" t="s">
        <v>371</v>
      </c>
      <c r="X29" s="220"/>
      <c r="Y29" s="220"/>
      <c r="Z29" s="220"/>
      <c r="AA29" s="407"/>
      <c r="AB29" s="407"/>
      <c r="AC29" s="220"/>
      <c r="AD29" s="220"/>
      <c r="AE29" s="407"/>
      <c r="AF29" s="407"/>
      <c r="AG29" s="404"/>
      <c r="AH29" s="405"/>
      <c r="AI29" s="404"/>
      <c r="AJ29" s="435"/>
      <c r="AK29" s="408"/>
      <c r="AL29" s="408"/>
      <c r="AM29" s="404"/>
      <c r="AN29" s="405"/>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69"/>
      <c r="CC29" s="169"/>
      <c r="CD29" s="169"/>
      <c r="CE29" s="169"/>
      <c r="CF29" s="169"/>
      <c r="CG29" s="169"/>
      <c r="CH29" s="169"/>
      <c r="CI29" s="169"/>
      <c r="CJ29" s="169"/>
      <c r="CK29" s="169"/>
      <c r="CL29" s="169"/>
      <c r="CM29" s="169"/>
      <c r="CN29" s="169"/>
      <c r="CO29" s="169"/>
      <c r="CP29" s="169"/>
      <c r="CQ29" s="169"/>
      <c r="CR29" s="169"/>
      <c r="CS29" s="169"/>
      <c r="CT29" s="169"/>
      <c r="CU29" s="169"/>
      <c r="CV29" s="169"/>
      <c r="CW29" s="169"/>
      <c r="CX29" s="169"/>
      <c r="CY29" s="169"/>
      <c r="CZ29" s="169"/>
      <c r="DA29" s="169"/>
      <c r="DB29" s="169"/>
      <c r="DC29" s="169"/>
      <c r="DD29" s="169"/>
      <c r="DE29" s="169"/>
      <c r="DF29" s="169"/>
      <c r="DG29" s="169"/>
      <c r="DH29" s="169"/>
      <c r="DI29" s="169"/>
      <c r="DJ29" s="169"/>
      <c r="DK29" s="169"/>
      <c r="DL29" s="169"/>
      <c r="DM29" s="169"/>
      <c r="DN29" s="169"/>
      <c r="DO29" s="169"/>
      <c r="DP29" s="169"/>
      <c r="DQ29" s="169"/>
      <c r="DR29" s="169"/>
      <c r="DS29" s="169"/>
      <c r="DT29" s="169"/>
      <c r="DU29" s="169"/>
      <c r="DV29" s="169"/>
      <c r="DW29" s="169"/>
      <c r="DX29" s="169"/>
      <c r="DY29" s="169"/>
      <c r="DZ29" s="169"/>
      <c r="EA29" s="169"/>
      <c r="EB29" s="169"/>
      <c r="EC29" s="169"/>
      <c r="ED29" s="169"/>
      <c r="EE29" s="169"/>
      <c r="EF29" s="169"/>
      <c r="EG29" s="169"/>
      <c r="EH29" s="169"/>
      <c r="EI29" s="169"/>
      <c r="EJ29" s="169"/>
      <c r="EK29" s="169"/>
      <c r="EL29" s="169"/>
      <c r="EM29" s="169"/>
      <c r="EN29" s="169"/>
      <c r="EO29" s="169"/>
      <c r="EP29" s="169"/>
      <c r="EQ29" s="169"/>
      <c r="ER29" s="169"/>
      <c r="ES29" s="169"/>
      <c r="ET29" s="169"/>
      <c r="EU29" s="169"/>
      <c r="EV29" s="169"/>
      <c r="EW29" s="169"/>
      <c r="EX29" s="169"/>
      <c r="EY29" s="169"/>
      <c r="EZ29" s="169"/>
      <c r="FA29" s="169"/>
      <c r="FB29" s="169"/>
      <c r="FC29" s="169"/>
      <c r="FD29" s="169"/>
      <c r="FE29" s="169"/>
      <c r="FF29" s="169"/>
      <c r="FG29" s="169"/>
      <c r="FH29" s="169"/>
      <c r="FI29" s="169"/>
      <c r="FJ29" s="169"/>
      <c r="FK29" s="169"/>
      <c r="FL29" s="169"/>
      <c r="FM29" s="169"/>
      <c r="FN29" s="169"/>
      <c r="FO29" s="169"/>
      <c r="FP29" s="169"/>
      <c r="FQ29" s="169"/>
      <c r="FR29" s="169"/>
      <c r="FS29" s="169"/>
      <c r="FT29" s="169"/>
      <c r="FU29" s="169"/>
      <c r="FV29" s="169"/>
      <c r="FW29" s="169"/>
      <c r="FX29" s="169"/>
      <c r="FY29" s="169"/>
      <c r="FZ29" s="169"/>
      <c r="GA29" s="169"/>
      <c r="GB29" s="169"/>
      <c r="GC29" s="169"/>
      <c r="GD29" s="169"/>
      <c r="GE29" s="169"/>
      <c r="GF29" s="169"/>
      <c r="GG29" s="169"/>
      <c r="GH29" s="169"/>
      <c r="GI29" s="169"/>
      <c r="GJ29" s="169"/>
      <c r="GK29" s="169"/>
      <c r="GL29" s="169"/>
      <c r="GM29" s="169"/>
      <c r="GN29" s="169"/>
      <c r="GO29" s="169"/>
      <c r="GP29" s="169"/>
      <c r="GQ29" s="169"/>
      <c r="GR29" s="169"/>
      <c r="GS29" s="169"/>
      <c r="GT29" s="169"/>
      <c r="GU29" s="169"/>
      <c r="GV29" s="169"/>
      <c r="GW29" s="169"/>
      <c r="GX29" s="169"/>
      <c r="GY29" s="169"/>
      <c r="GZ29" s="169"/>
      <c r="HA29" s="169"/>
      <c r="HB29" s="169"/>
      <c r="HC29" s="169"/>
      <c r="HD29" s="169"/>
      <c r="HE29" s="169"/>
      <c r="HF29" s="169"/>
      <c r="HG29" s="169"/>
      <c r="HH29" s="169"/>
      <c r="HI29" s="169"/>
      <c r="HJ29" s="169"/>
      <c r="HK29" s="169"/>
      <c r="HL29" s="169"/>
      <c r="HM29" s="169"/>
      <c r="HN29" s="169"/>
      <c r="HO29" s="169"/>
      <c r="HP29" s="169"/>
      <c r="HQ29" s="169"/>
      <c r="HR29" s="169"/>
      <c r="HS29" s="169"/>
      <c r="HT29" s="169"/>
      <c r="HU29" s="169"/>
      <c r="HV29" s="169"/>
      <c r="HW29" s="169"/>
      <c r="HX29" s="169"/>
      <c r="HY29" s="169"/>
      <c r="HZ29" s="169"/>
      <c r="IA29" s="169"/>
      <c r="IB29" s="169"/>
      <c r="IC29" s="169"/>
      <c r="ID29" s="169"/>
      <c r="IE29" s="169"/>
      <c r="IF29" s="169"/>
      <c r="IG29" s="169"/>
      <c r="IH29" s="169"/>
      <c r="II29" s="169"/>
      <c r="IJ29" s="169"/>
      <c r="IK29" s="169"/>
      <c r="IL29" s="169"/>
      <c r="IM29" s="169"/>
      <c r="IN29" s="169"/>
      <c r="IO29" s="169"/>
      <c r="IP29" s="169"/>
      <c r="IQ29" s="169"/>
      <c r="IR29" s="169"/>
      <c r="IS29" s="169"/>
      <c r="IT29" s="169"/>
      <c r="IU29" s="169"/>
      <c r="IV29" s="169"/>
      <c r="IW29" s="169"/>
      <c r="IX29" s="169"/>
      <c r="IY29" s="169"/>
      <c r="IZ29" s="169"/>
      <c r="JA29" s="169"/>
      <c r="JB29" s="169"/>
      <c r="JC29" s="169"/>
      <c r="JD29" s="169"/>
      <c r="JE29" s="169"/>
      <c r="JF29" s="169"/>
      <c r="JG29" s="169"/>
      <c r="JH29" s="169"/>
      <c r="JI29" s="169"/>
      <c r="JJ29" s="169"/>
      <c r="JK29" s="169"/>
      <c r="JL29" s="169"/>
      <c r="JM29" s="169"/>
      <c r="JN29" s="169"/>
      <c r="JO29" s="169"/>
      <c r="JP29" s="169"/>
      <c r="JQ29" s="169"/>
      <c r="JR29" s="169"/>
      <c r="JS29" s="169"/>
      <c r="JT29" s="169"/>
      <c r="JU29" s="169"/>
      <c r="JV29" s="169"/>
      <c r="JW29" s="169"/>
      <c r="JX29" s="169"/>
      <c r="JY29" s="169"/>
      <c r="JZ29" s="169"/>
      <c r="KA29" s="169"/>
      <c r="KB29" s="169"/>
      <c r="KC29" s="169"/>
      <c r="KD29" s="169"/>
      <c r="KE29" s="169"/>
      <c r="KF29" s="169"/>
      <c r="KG29" s="169"/>
      <c r="KH29" s="169"/>
      <c r="KI29" s="169"/>
      <c r="KJ29" s="169"/>
      <c r="KK29" s="169"/>
      <c r="KL29" s="169"/>
    </row>
    <row r="30" spans="1:298" ht="25.5">
      <c r="A30" s="404"/>
      <c r="B30" s="404"/>
      <c r="C30" s="405"/>
      <c r="D30" s="406"/>
      <c r="E30" s="404"/>
      <c r="F30" s="404"/>
      <c r="G30" s="405"/>
      <c r="H30" s="404"/>
      <c r="I30" s="404"/>
      <c r="J30" s="407"/>
      <c r="K30" s="405"/>
      <c r="L30" s="404"/>
      <c r="M30" s="404"/>
      <c r="N30" s="404"/>
      <c r="O30" s="143">
        <v>6</v>
      </c>
      <c r="P30" s="252" t="s">
        <v>471</v>
      </c>
      <c r="Q30" s="142" t="str">
        <f t="shared" si="0"/>
        <v>Probabilidad</v>
      </c>
      <c r="R30" s="219" t="s">
        <v>284</v>
      </c>
      <c r="S30" s="143" t="s">
        <v>375</v>
      </c>
      <c r="T30" s="220">
        <f>VLOOKUP(R30&amp;S30,Hoja1!$Q$4:$R$9,2,0)</f>
        <v>0.45</v>
      </c>
      <c r="U30" s="219" t="s">
        <v>369</v>
      </c>
      <c r="V30" s="219" t="s">
        <v>377</v>
      </c>
      <c r="W30" s="219" t="s">
        <v>371</v>
      </c>
      <c r="X30" s="220">
        <f t="shared" si="8"/>
        <v>0.45</v>
      </c>
      <c r="Y30" s="220" t="str">
        <f>IF(Z30&lt;=20%,'Tabla probabilidad'!$B$5,IF(Z30&lt;=40%,'Tabla probabilidad'!$B$6,IF(Z30&lt;=60%,'Tabla probabilidad'!$B$7,IF(Z30&lt;=80%,'Tabla probabilidad'!$B$8,IF(Z30&lt;=100%,'Tabla probabilidad'!$B$9)))))</f>
        <v>Media</v>
      </c>
      <c r="Z30" s="220">
        <f>IF(R30="Preventivo",(J25-(J25*T30)),IF(R30="Detectivo",(J25-(J25*T30)),IF(R30="Correctivo",(J25))))</f>
        <v>0.55000000000000004</v>
      </c>
      <c r="AA30" s="407"/>
      <c r="AB30" s="407"/>
      <c r="AC30" s="220" t="str">
        <f t="shared" si="1"/>
        <v>Leve</v>
      </c>
      <c r="AD30" s="220">
        <f t="shared" si="9"/>
        <v>0.2</v>
      </c>
      <c r="AE30" s="407"/>
      <c r="AF30" s="407"/>
      <c r="AG30" s="404"/>
      <c r="AH30" s="405"/>
      <c r="AI30" s="404"/>
      <c r="AJ30" s="435"/>
      <c r="AK30" s="408"/>
      <c r="AL30" s="408"/>
      <c r="AM30" s="404"/>
      <c r="AN30" s="405"/>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9"/>
      <c r="CF30" s="169"/>
      <c r="CG30" s="169"/>
      <c r="CH30" s="169"/>
      <c r="CI30" s="169"/>
      <c r="CJ30" s="169"/>
      <c r="CK30" s="169"/>
      <c r="CL30" s="169"/>
      <c r="CM30" s="169"/>
      <c r="CN30" s="169"/>
      <c r="CO30" s="169"/>
      <c r="CP30" s="169"/>
      <c r="CQ30" s="169"/>
      <c r="CR30" s="169"/>
      <c r="CS30" s="169"/>
      <c r="CT30" s="169"/>
      <c r="CU30" s="169"/>
      <c r="CV30" s="169"/>
      <c r="CW30" s="169"/>
      <c r="CX30" s="169"/>
      <c r="CY30" s="169"/>
      <c r="CZ30" s="169"/>
      <c r="DA30" s="169"/>
      <c r="DB30" s="169"/>
      <c r="DC30" s="169"/>
      <c r="DD30" s="169"/>
      <c r="DE30" s="169"/>
      <c r="DF30" s="169"/>
      <c r="DG30" s="169"/>
      <c r="DH30" s="169"/>
      <c r="DI30" s="169"/>
      <c r="DJ30" s="169"/>
      <c r="DK30" s="169"/>
      <c r="DL30" s="169"/>
      <c r="DM30" s="169"/>
      <c r="DN30" s="169"/>
      <c r="DO30" s="169"/>
      <c r="DP30" s="169"/>
      <c r="DQ30" s="169"/>
      <c r="DR30" s="169"/>
      <c r="DS30" s="169"/>
      <c r="DT30" s="169"/>
      <c r="DU30" s="169"/>
      <c r="DV30" s="169"/>
      <c r="DW30" s="169"/>
      <c r="DX30" s="169"/>
      <c r="DY30" s="169"/>
      <c r="DZ30" s="169"/>
      <c r="EA30" s="169"/>
      <c r="EB30" s="169"/>
      <c r="EC30" s="169"/>
      <c r="ED30" s="169"/>
      <c r="EE30" s="169"/>
      <c r="EF30" s="169"/>
      <c r="EG30" s="169"/>
      <c r="EH30" s="169"/>
      <c r="EI30" s="169"/>
      <c r="EJ30" s="169"/>
      <c r="EK30" s="169"/>
      <c r="EL30" s="169"/>
      <c r="EM30" s="169"/>
      <c r="EN30" s="169"/>
      <c r="EO30" s="169"/>
      <c r="EP30" s="169"/>
      <c r="EQ30" s="169"/>
      <c r="ER30" s="169"/>
      <c r="ES30" s="169"/>
      <c r="ET30" s="169"/>
      <c r="EU30" s="169"/>
      <c r="EV30" s="169"/>
      <c r="EW30" s="169"/>
      <c r="EX30" s="169"/>
      <c r="EY30" s="169"/>
      <c r="EZ30" s="169"/>
      <c r="FA30" s="169"/>
      <c r="FB30" s="169"/>
      <c r="FC30" s="169"/>
      <c r="FD30" s="169"/>
      <c r="FE30" s="169"/>
      <c r="FF30" s="169"/>
      <c r="FG30" s="169"/>
      <c r="FH30" s="169"/>
      <c r="FI30" s="169"/>
      <c r="FJ30" s="169"/>
      <c r="FK30" s="169"/>
      <c r="FL30" s="169"/>
      <c r="FM30" s="169"/>
      <c r="FN30" s="169"/>
      <c r="FO30" s="169"/>
      <c r="FP30" s="169"/>
      <c r="FQ30" s="169"/>
      <c r="FR30" s="169"/>
      <c r="FS30" s="169"/>
      <c r="FT30" s="169"/>
      <c r="FU30" s="169"/>
      <c r="FV30" s="169"/>
      <c r="FW30" s="169"/>
      <c r="FX30" s="169"/>
      <c r="FY30" s="169"/>
      <c r="FZ30" s="169"/>
      <c r="GA30" s="169"/>
      <c r="GB30" s="169"/>
      <c r="GC30" s="169"/>
      <c r="GD30" s="169"/>
      <c r="GE30" s="169"/>
      <c r="GF30" s="169"/>
      <c r="GG30" s="169"/>
      <c r="GH30" s="169"/>
      <c r="GI30" s="169"/>
      <c r="GJ30" s="169"/>
      <c r="GK30" s="169"/>
      <c r="GL30" s="169"/>
      <c r="GM30" s="169"/>
      <c r="GN30" s="169"/>
      <c r="GO30" s="169"/>
      <c r="GP30" s="169"/>
      <c r="GQ30" s="169"/>
      <c r="GR30" s="169"/>
      <c r="GS30" s="169"/>
      <c r="GT30" s="169"/>
      <c r="GU30" s="169"/>
      <c r="GV30" s="169"/>
      <c r="GW30" s="169"/>
      <c r="GX30" s="169"/>
      <c r="GY30" s="169"/>
      <c r="GZ30" s="169"/>
      <c r="HA30" s="169"/>
      <c r="HB30" s="169"/>
      <c r="HC30" s="169"/>
      <c r="HD30" s="169"/>
      <c r="HE30" s="169"/>
      <c r="HF30" s="169"/>
      <c r="HG30" s="169"/>
      <c r="HH30" s="169"/>
      <c r="HI30" s="169"/>
      <c r="HJ30" s="169"/>
      <c r="HK30" s="169"/>
      <c r="HL30" s="169"/>
      <c r="HM30" s="169"/>
      <c r="HN30" s="169"/>
      <c r="HO30" s="169"/>
      <c r="HP30" s="169"/>
      <c r="HQ30" s="169"/>
      <c r="HR30" s="169"/>
      <c r="HS30" s="169"/>
      <c r="HT30" s="169"/>
      <c r="HU30" s="169"/>
      <c r="HV30" s="169"/>
      <c r="HW30" s="169"/>
      <c r="HX30" s="169"/>
      <c r="HY30" s="169"/>
      <c r="HZ30" s="169"/>
      <c r="IA30" s="169"/>
      <c r="IB30" s="169"/>
      <c r="IC30" s="169"/>
      <c r="ID30" s="169"/>
      <c r="IE30" s="169"/>
      <c r="IF30" s="169"/>
      <c r="IG30" s="169"/>
      <c r="IH30" s="169"/>
      <c r="II30" s="169"/>
      <c r="IJ30" s="169"/>
      <c r="IK30" s="169"/>
      <c r="IL30" s="169"/>
      <c r="IM30" s="169"/>
      <c r="IN30" s="169"/>
      <c r="IO30" s="169"/>
      <c r="IP30" s="169"/>
      <c r="IQ30" s="169"/>
      <c r="IR30" s="169"/>
      <c r="IS30" s="169"/>
      <c r="IT30" s="169"/>
      <c r="IU30" s="169"/>
      <c r="IV30" s="169"/>
      <c r="IW30" s="169"/>
      <c r="IX30" s="169"/>
      <c r="IY30" s="169"/>
      <c r="IZ30" s="169"/>
      <c r="JA30" s="169"/>
      <c r="JB30" s="169"/>
      <c r="JC30" s="169"/>
      <c r="JD30" s="169"/>
      <c r="JE30" s="169"/>
      <c r="JF30" s="169"/>
      <c r="JG30" s="169"/>
      <c r="JH30" s="169"/>
      <c r="JI30" s="169"/>
      <c r="JJ30" s="169"/>
      <c r="JK30" s="169"/>
      <c r="JL30" s="169"/>
      <c r="JM30" s="169"/>
      <c r="JN30" s="169"/>
      <c r="JO30" s="169"/>
      <c r="JP30" s="169"/>
      <c r="JQ30" s="169"/>
      <c r="JR30" s="169"/>
      <c r="JS30" s="169"/>
      <c r="JT30" s="169"/>
      <c r="JU30" s="169"/>
      <c r="JV30" s="169"/>
      <c r="JW30" s="169"/>
      <c r="JX30" s="169"/>
      <c r="JY30" s="169"/>
      <c r="JZ30" s="169"/>
      <c r="KA30" s="169"/>
      <c r="KB30" s="169"/>
      <c r="KC30" s="169"/>
      <c r="KD30" s="169"/>
      <c r="KE30" s="169"/>
      <c r="KF30" s="169"/>
      <c r="KG30" s="169"/>
      <c r="KH30" s="169"/>
      <c r="KI30" s="169"/>
      <c r="KJ30" s="169"/>
      <c r="KK30" s="169"/>
      <c r="KL30" s="169"/>
    </row>
    <row r="31" spans="1:298" ht="32.25" customHeight="1">
      <c r="A31" s="404">
        <v>5</v>
      </c>
      <c r="B31" s="404" t="s">
        <v>472</v>
      </c>
      <c r="C31" s="405" t="s">
        <v>385</v>
      </c>
      <c r="D31" s="406" t="s">
        <v>473</v>
      </c>
      <c r="E31" s="404" t="s">
        <v>474</v>
      </c>
      <c r="F31" s="404" t="s">
        <v>475</v>
      </c>
      <c r="G31" s="405" t="s">
        <v>368</v>
      </c>
      <c r="H31" s="404">
        <v>600</v>
      </c>
      <c r="I31" s="404" t="str">
        <f>IF(H31&lt;=2,'Tabla probabilidad'!$B$5,IF(H31&lt;=24,'Tabla probabilidad'!$B$6,IF(H31&lt;=500,'Tabla probabilidad'!$B$7,IF(H31&lt;=5000,'Tabla probabilidad'!$B$8,IF(H31&gt;5000,'Tabla probabilidad'!$B$9)))))</f>
        <v>Alta</v>
      </c>
      <c r="J31" s="407">
        <f>IF(H31&lt;=2,'Tabla probabilidad'!$D$5,IF(H31&lt;=24,'Tabla probabilidad'!$D$6,IF(H31&lt;=500,'Tabla probabilidad'!$D$7,IF(H31&lt;=5000,'Tabla probabilidad'!$D$8,IF(H31&gt;5000,'Tabla probabilidad'!$D$9)))))</f>
        <v>0.8</v>
      </c>
      <c r="K31" s="405" t="s">
        <v>396</v>
      </c>
      <c r="L31" s="404" t="str">
        <f>IF(K31="El riesgo afecta la imagen de alguna área de la organización","Leve",IF(K31="El riesgo afecta la imagen de la entidad internamente, de conocimiento general, nivel interno, alta dirección, contratista y/o de provedores","Menor",IF(K31="El riesgo afecta la imagen de la entidad con algunos usuarios de relevancia frente al logro de los objetivos","Moderado",IF(K31="El riesgo afecta la imagen de de la entidad con efecto publicitario sostenido a nivel del sector justicia","Mayor",IF(K31="El riesgo afecta la imagen de la entidad a nivel nacional, con efecto publicitarios sostenible a nivel país","Catastrófico",IF(K31="Impacto que afecte la ejecución presupuestal en un valor ≥0,5%.","Leve",IF(K31="Impacto que afecte la ejecución presupuestal en un valor ≥1%.","Menor",IF(K31="Impacto que afecte la ejecución presupuestal en un valor ≥5%.","Moderado",IF(K31="Impacto que afecte la ejecución presupuestal en un valor ≥20%.","Mayor",IF(K31="Impacto que afecte la ejecución presupuestal en un valor ≥50%.","Catastrófico",IF(K31="Incumplimiento máximo del 5% de la meta planeada","Leve",IF(K31="Incumplimiento máximo del 15% de la meta planeada","Menor",IF(K31="Incumplimiento máximo del 20% de la meta planeada","Moderado",IF(K31="Incumplimiento máximo del 50% de la meta planeada","Mayor",IF(K31="Incumplimiento máximo del 80% de la meta planeada","Catastrófico",IF(K31="Cualquier afectación a la violacion de los derechos de los ciudadanos se considera con consecuencias altas","Mayor",IF(K31="Cualquier afectación a la violacion de los derechos de los ciudadanos se considera con consecuencias desastrosas","Catastrófico",IF(K31="Afecta la Prestación del Servicio de Administración de Justicia en 5%","Leve",IF(K31="Afecta la Prestación del Servicio de Administración de Justicia en 10%","Menor",IF(K31="Afecta la Prestación del Servicio de Administración de Justicia en 15%","Moderado",IF(K31="Afecta la Prestación del Servicio de Administración de Justicia en 20%","Mayor",IF(K31="Afecta la Prestación del Servicio de Administración de Justicia en más del 50%","Catastrófico",IF(K31="Cualquier acto indebido de los servidores judiciales genera altas consecuencias para la entidad","Mayor",IF(K31="Cualquier acto indebido de los servidores judiciales genera consecuencias desastrosas para la entidad","Catastrófico",IF(K31="Si el hecho llegara a presentarse, tendría consecuencias o efectos mínimos sobre la entidad","Leve",IF(K31="Si el hecho llegara a presentarse, tendría bajo impacto o efecto sobre la entidad","Menor",IF(K31="Si el hecho llegara a presentarse, tendría medianas consecuencias o efectos sobre la entidad","Moderado",IF(K31="Si el hecho llegara a presentarse, tendría altas consecuencias o efectos sobre la entidad","Mayor",IF(K31="Si el hecho llegara a presentarse, tendría desastrosas consecuencias o efectos sobre la entidad","Catastrófico")))))))))))))))))))))))))))))</f>
        <v>Mayor</v>
      </c>
      <c r="M31" s="404" t="str">
        <f>IF(K31="El riesgo afecta la imagen de alguna área de la organización","20%",IF(K31="El riesgo afecta la imagen de la entidad internamente, de conocimiento general, nivel interno, alta dirección, contratista y/o de provedores","40%",IF(K31="El riesgo afecta la imagen de la entidad con algunos usuarios de relevancia frente al logro de los objetivos","60%",IF(K31="El riesgo afecta la imagen de de la entidad con efecto publicitario sostenido a nivel del sector justicia","80%",IF(K31="El riesgo afecta la imagen de la entidad a nivel nacional, con efecto publicitarios sostenible a nivel país","100%",IF(K31="Impacto que afecte la ejecución presupuestal en un valor ≥0,5%.","20%",IF(K31="Impacto que afecte la ejecución presupuestal en un valor ≥1%.","40%",IF(K31="Impacto que afecte la ejecución presupuestal en un valor ≥5%.","60%",IF(K31="Impacto que afecte la ejecución presupuestal en un valor ≥20%.","80%",IF(K31="Impacto que afecte la ejecución presupuestal en un valor ≥50%.","100%",IF(K31="Incumplimiento máximo del 5% de la meta planeada","20%",IF(K31="Incumplimiento máximo del 15% de la meta planeada","40%",IF(K31="Incumplimiento máximo del 20% de la meta planeada","60%",IF(K31="Incumplimiento máximo del 50% de la meta planeada","80%",IF(K31="Incumplimiento máximo del 80% de la meta planeada","100%",IF(K31="Cualquier afectación a la violacion de los derechos de los ciudadanos se considera con consecuencias altas","80%",IF(K31="Cualquier afectación a la violacion de los derechos de los ciudadanos se considera con consecuencias desastrosas","100%",IF(K31="Afecta la Prestación del Servicio de Administración de Justicia en 5%","20%",IF(K31="Afecta la Prestación del Servicio de Administración de Justicia en 10%","40%",IF(K31="Afecta la Prestación del Servicio de Administración de Justicia en 15%","60%",IF(K31="Afecta la Prestación del Servicio de Administración de Justicia en 20%","80%",IF(K31="Afecta la Prestación del Servicio de Administración de Justicia en más del 50%","100%",IF(K31="Cualquier acto indebido de los servidores judiciales genera altas consecuencias para la entidad","80%",IF(K31="Cualquier acto indebido de los servidores judiciales genera consecuencias desastrosas para la entidad","100%",IF(K31="Si el hecho llegara a presentarse, tendría consecuencias o efectos mínimos sobre la entidad","20%",IF(K31="Si el hecho llegara a presentarse, tendría bajo impacto o efecto sobre la entidad","40%",IF(K31="Si el hecho llegara a presentarse, tendría medianas consecuencias o efectos sobre la entidad","60%",IF(K31="Si el hecho llegara a presentarse, tendría altas consecuencias o efectos sobre la entidad","80%",IF(K31="Si el hecho llegara a presentarse, tendría desastrosas consecuencias o efectos sobre la entidad","100%")))))))))))))))))))))))))))))</f>
        <v>80%</v>
      </c>
      <c r="N31" s="404" t="str">
        <f>VLOOKUP((I31&amp;L31),Hoja1!$B$4:$C$28,2,0)</f>
        <v xml:space="preserve">Alto </v>
      </c>
      <c r="O31" s="217">
        <v>1</v>
      </c>
      <c r="P31" s="229" t="s">
        <v>476</v>
      </c>
      <c r="Q31" s="142" t="str">
        <f t="shared" ref="Q31:Q35" si="11">IF(R31="Preventivo","Probabilidad",IF(R31="Detectivo","Probabilidad", IF(R31="Correctivo","Impacto")))</f>
        <v>Probabilidad</v>
      </c>
      <c r="R31" s="218" t="s">
        <v>284</v>
      </c>
      <c r="S31" s="217" t="s">
        <v>375</v>
      </c>
      <c r="T31" s="221">
        <f>VLOOKUP(R31&amp;S31,Hoja1!$Q$4:$R$9,2,0)</f>
        <v>0.45</v>
      </c>
      <c r="U31" s="218" t="s">
        <v>369</v>
      </c>
      <c r="V31" s="218" t="s">
        <v>370</v>
      </c>
      <c r="W31" s="218" t="s">
        <v>371</v>
      </c>
      <c r="X31" s="221" t="e">
        <f>IF(Q31="Probabilidad",(#REF!*T31),IF(Q31="Impacto"," "))</f>
        <v>#REF!</v>
      </c>
      <c r="Y31" s="221" t="str">
        <f>IF(Z31&lt;=20%,'Tabla probabilidad'!$B$5,IF(Z31&lt;=40%,'Tabla probabilidad'!$B$6,IF(Z31&lt;=60%,'Tabla probabilidad'!$B$7,IF(Z31&lt;=80%,'Tabla probabilidad'!$B$8,IF(Z31&lt;=100%,'Tabla probabilidad'!$B$9)))))</f>
        <v>Media</v>
      </c>
      <c r="Z31" s="221">
        <f>IF(R31="Preventivo",(J31-(J31*T31)),IF(R31="Detectivo",(J31-(J31*T31)),IF(R31="Correctivo",(J31))))</f>
        <v>0.44</v>
      </c>
      <c r="AA31" s="439" t="str">
        <f>IF(AB31&lt;=20%,'Tabla probabilidad'!$B$5,IF(AB31&lt;=40%,'Tabla probabilidad'!$B$6,IF(AB31&lt;=60%,'Tabla probabilidad'!$B$7,IF(AB31&lt;=80%,'Tabla probabilidad'!$B$8,IF(AB31&lt;=100%,'Tabla probabilidad'!$B$9)))))</f>
        <v>Media</v>
      </c>
      <c r="AB31" s="439">
        <f>AVERAGE(Z31:Z35)</f>
        <v>0.45600000000000007</v>
      </c>
      <c r="AC31" s="220" t="str">
        <f t="shared" ref="AC31:AC35" si="12">IF(AD31&lt;=20%,"Leve",IF(AD31&lt;=40%,"Menor",IF(AD31&lt;=60%,"Moderado",IF(AD31&lt;=80%,"Mayor",IF(AD31&lt;=100%,"Catastrófico")))))</f>
        <v>Menor</v>
      </c>
      <c r="AD31" s="220">
        <f>IF(Q31="Probabilidad",(($M$36-0)),IF(Q31="Impacto",($M$36-($M$36*T31))))</f>
        <v>0.4</v>
      </c>
      <c r="AE31" s="407" t="str">
        <f>IF(AF31&lt;=20%,"Leve",IF(AF31&lt;=40%,"Menor",IF(AF31&lt;=60%,"Moderado",IF(AF31&lt;=80%,"Mayor",IF(AF31&lt;=100%,"Catastrófico")))))</f>
        <v>Menor</v>
      </c>
      <c r="AF31" s="407">
        <f>AVERAGE(AD31:AD35)</f>
        <v>0.4</v>
      </c>
      <c r="AG31" s="404" t="str">
        <f>VLOOKUP(AA31&amp;AE31,Hoja1!$B$4:$C$28,2,0)</f>
        <v>Moderado</v>
      </c>
      <c r="AH31" s="405" t="s">
        <v>380</v>
      </c>
      <c r="AI31" s="404" t="s">
        <v>438</v>
      </c>
      <c r="AJ31" s="413" t="s">
        <v>477</v>
      </c>
      <c r="AK31" s="414">
        <v>44560</v>
      </c>
      <c r="AL31" s="414">
        <v>44377</v>
      </c>
      <c r="AM31" s="413" t="s">
        <v>438</v>
      </c>
      <c r="AN31" s="409" t="s">
        <v>379</v>
      </c>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69"/>
      <c r="CG31" s="169"/>
      <c r="CH31" s="169"/>
      <c r="CI31" s="169"/>
      <c r="CJ31" s="169"/>
      <c r="CK31" s="169"/>
      <c r="CL31" s="169"/>
      <c r="CM31" s="169"/>
      <c r="CN31" s="169"/>
      <c r="CO31" s="169"/>
      <c r="CP31" s="169"/>
      <c r="CQ31" s="169"/>
      <c r="CR31" s="169"/>
      <c r="CS31" s="169"/>
      <c r="CT31" s="169"/>
      <c r="CU31" s="169"/>
      <c r="CV31" s="169"/>
      <c r="CW31" s="169"/>
      <c r="CX31" s="169"/>
      <c r="CY31" s="169"/>
      <c r="CZ31" s="169"/>
      <c r="DA31" s="169"/>
      <c r="DB31" s="169"/>
      <c r="DC31" s="169"/>
      <c r="DD31" s="169"/>
      <c r="DE31" s="169"/>
      <c r="DF31" s="169"/>
      <c r="DG31" s="169"/>
      <c r="DH31" s="169"/>
      <c r="DI31" s="169"/>
      <c r="DJ31" s="169"/>
      <c r="DK31" s="169"/>
      <c r="DL31" s="169"/>
      <c r="DM31" s="169"/>
      <c r="DN31" s="169"/>
      <c r="DO31" s="169"/>
      <c r="DP31" s="169"/>
      <c r="DQ31" s="169"/>
      <c r="DR31" s="169"/>
      <c r="DS31" s="169"/>
      <c r="DT31" s="169"/>
      <c r="DU31" s="169"/>
      <c r="DV31" s="169"/>
      <c r="DW31" s="169"/>
      <c r="DX31" s="169"/>
      <c r="DY31" s="169"/>
      <c r="DZ31" s="169"/>
      <c r="EA31" s="169"/>
      <c r="EB31" s="169"/>
      <c r="EC31" s="169"/>
      <c r="ED31" s="169"/>
      <c r="EE31" s="169"/>
      <c r="EF31" s="169"/>
      <c r="EG31" s="169"/>
      <c r="EH31" s="169"/>
      <c r="EI31" s="169"/>
      <c r="EJ31" s="169"/>
      <c r="EK31" s="169"/>
      <c r="EL31" s="169"/>
      <c r="EM31" s="169"/>
      <c r="EN31" s="169"/>
      <c r="EO31" s="169"/>
      <c r="EP31" s="169"/>
      <c r="EQ31" s="169"/>
      <c r="ER31" s="169"/>
      <c r="ES31" s="169"/>
      <c r="ET31" s="169"/>
      <c r="EU31" s="169"/>
      <c r="EV31" s="169"/>
      <c r="EW31" s="169"/>
      <c r="EX31" s="169"/>
      <c r="EY31" s="169"/>
      <c r="EZ31" s="169"/>
      <c r="FA31" s="169"/>
      <c r="FB31" s="169"/>
      <c r="FC31" s="169"/>
      <c r="FD31" s="169"/>
      <c r="FE31" s="169"/>
      <c r="FF31" s="169"/>
      <c r="FG31" s="169"/>
      <c r="FH31" s="169"/>
      <c r="FI31" s="169"/>
      <c r="FJ31" s="169"/>
      <c r="FK31" s="169"/>
      <c r="FL31" s="169"/>
      <c r="FM31" s="169"/>
      <c r="FN31" s="169"/>
      <c r="FO31" s="169"/>
      <c r="FP31" s="169"/>
      <c r="FQ31" s="169"/>
      <c r="FR31" s="169"/>
      <c r="FS31" s="169"/>
      <c r="FT31" s="169"/>
      <c r="FU31" s="169"/>
      <c r="FV31" s="169"/>
      <c r="FW31" s="169"/>
      <c r="FX31" s="169"/>
      <c r="FY31" s="169"/>
      <c r="FZ31" s="169"/>
      <c r="GA31" s="169"/>
      <c r="GB31" s="169"/>
      <c r="GC31" s="169"/>
      <c r="GD31" s="169"/>
      <c r="GE31" s="169"/>
      <c r="GF31" s="169"/>
      <c r="GG31" s="169"/>
      <c r="GH31" s="169"/>
      <c r="GI31" s="169"/>
      <c r="GJ31" s="169"/>
      <c r="GK31" s="169"/>
      <c r="GL31" s="169"/>
      <c r="GM31" s="169"/>
      <c r="GN31" s="169"/>
      <c r="GO31" s="169"/>
      <c r="GP31" s="169"/>
      <c r="GQ31" s="169"/>
      <c r="GR31" s="169"/>
      <c r="GS31" s="169"/>
      <c r="GT31" s="169"/>
      <c r="GU31" s="169"/>
      <c r="GV31" s="169"/>
      <c r="GW31" s="169"/>
      <c r="GX31" s="169"/>
      <c r="GY31" s="169"/>
      <c r="GZ31" s="169"/>
      <c r="HA31" s="169"/>
      <c r="HB31" s="169"/>
      <c r="HC31" s="169"/>
      <c r="HD31" s="169"/>
      <c r="HE31" s="169"/>
      <c r="HF31" s="169"/>
      <c r="HG31" s="169"/>
      <c r="HH31" s="169"/>
      <c r="HI31" s="169"/>
      <c r="HJ31" s="169"/>
      <c r="HK31" s="169"/>
      <c r="HL31" s="169"/>
      <c r="HM31" s="169"/>
      <c r="HN31" s="169"/>
      <c r="HO31" s="169"/>
      <c r="HP31" s="169"/>
      <c r="HQ31" s="169"/>
      <c r="HR31" s="169"/>
      <c r="HS31" s="169"/>
      <c r="HT31" s="169"/>
      <c r="HU31" s="169"/>
      <c r="HV31" s="169"/>
      <c r="HW31" s="169"/>
      <c r="HX31" s="169"/>
      <c r="HY31" s="169"/>
      <c r="HZ31" s="169"/>
      <c r="IA31" s="169"/>
      <c r="IB31" s="169"/>
      <c r="IC31" s="169"/>
      <c r="ID31" s="169"/>
      <c r="IE31" s="169"/>
      <c r="IF31" s="169"/>
      <c r="IG31" s="169"/>
      <c r="IH31" s="169"/>
      <c r="II31" s="169"/>
      <c r="IJ31" s="169"/>
      <c r="IK31" s="169"/>
      <c r="IL31" s="169"/>
      <c r="IM31" s="169"/>
      <c r="IN31" s="169"/>
      <c r="IO31" s="169"/>
      <c r="IP31" s="169"/>
      <c r="IQ31" s="169"/>
      <c r="IR31" s="169"/>
      <c r="IS31" s="169"/>
      <c r="IT31" s="169"/>
      <c r="IU31" s="169"/>
      <c r="IV31" s="169"/>
      <c r="IW31" s="169"/>
      <c r="IX31" s="169"/>
      <c r="IY31" s="169"/>
      <c r="IZ31" s="169"/>
      <c r="JA31" s="169"/>
      <c r="JB31" s="169"/>
      <c r="JC31" s="169"/>
      <c r="JD31" s="169"/>
      <c r="JE31" s="169"/>
      <c r="JF31" s="169"/>
      <c r="JG31" s="169"/>
      <c r="JH31" s="169"/>
      <c r="JI31" s="169"/>
      <c r="JJ31" s="169"/>
      <c r="JK31" s="169"/>
      <c r="JL31" s="169"/>
      <c r="JM31" s="169"/>
      <c r="JN31" s="169"/>
      <c r="JO31" s="169"/>
      <c r="JP31" s="169"/>
      <c r="JQ31" s="169"/>
      <c r="JR31" s="169"/>
      <c r="JS31" s="169"/>
      <c r="JT31" s="169"/>
      <c r="JU31" s="169"/>
      <c r="JV31" s="169"/>
      <c r="JW31" s="169"/>
      <c r="JX31" s="169"/>
      <c r="JY31" s="169"/>
      <c r="JZ31" s="169"/>
      <c r="KA31" s="169"/>
      <c r="KB31" s="169"/>
      <c r="KC31" s="169"/>
      <c r="KD31" s="169"/>
      <c r="KE31" s="169"/>
      <c r="KF31" s="169"/>
      <c r="KG31" s="169"/>
      <c r="KH31" s="169"/>
      <c r="KI31" s="169"/>
      <c r="KJ31" s="169"/>
      <c r="KK31" s="169"/>
      <c r="KL31" s="169"/>
    </row>
    <row r="32" spans="1:298" ht="44.25" customHeight="1">
      <c r="A32" s="404"/>
      <c r="B32" s="404"/>
      <c r="C32" s="405"/>
      <c r="D32" s="406"/>
      <c r="E32" s="404"/>
      <c r="F32" s="404"/>
      <c r="G32" s="405"/>
      <c r="H32" s="404"/>
      <c r="I32" s="404"/>
      <c r="J32" s="407"/>
      <c r="K32" s="405"/>
      <c r="L32" s="404"/>
      <c r="M32" s="404"/>
      <c r="N32" s="404"/>
      <c r="O32" s="143">
        <v>2</v>
      </c>
      <c r="P32" s="228" t="s">
        <v>478</v>
      </c>
      <c r="Q32" s="142" t="str">
        <f t="shared" si="11"/>
        <v>Probabilidad</v>
      </c>
      <c r="R32" s="219" t="s">
        <v>284</v>
      </c>
      <c r="S32" s="143" t="s">
        <v>375</v>
      </c>
      <c r="T32" s="220">
        <f>VLOOKUP(R32&amp;S32,Hoja1!$Q$4:$R$9,2,0)</f>
        <v>0.45</v>
      </c>
      <c r="U32" s="219" t="s">
        <v>369</v>
      </c>
      <c r="V32" s="219" t="s">
        <v>370</v>
      </c>
      <c r="W32" s="219" t="s">
        <v>371</v>
      </c>
      <c r="X32" s="220" t="e">
        <f>IF(Q32="Probabilidad",(#REF!*T32),IF(Q32="Impacto"," "))</f>
        <v>#REF!</v>
      </c>
      <c r="Y32" s="220" t="str">
        <f>IF(Z32&lt;=20%,'Tabla probabilidad'!$B$5,IF(Z32&lt;=40%,'Tabla probabilidad'!$B$6,IF(Z32&lt;=60%,'Tabla probabilidad'!$B$7,IF(Z32&lt;=80%,'Tabla probabilidad'!$B$8,IF(Z32&lt;=100%,'Tabla probabilidad'!$B$9)))))</f>
        <v>Media</v>
      </c>
      <c r="Z32" s="220">
        <f>IF(R32="Preventivo",(J31-(J31*T32)),IF(R32="Detectivo",(J31-(J31*T32)),IF(R32="Correctivo",(J31))))</f>
        <v>0.44</v>
      </c>
      <c r="AA32" s="407"/>
      <c r="AB32" s="407"/>
      <c r="AC32" s="220" t="str">
        <f t="shared" si="12"/>
        <v>Menor</v>
      </c>
      <c r="AD32" s="220">
        <f t="shared" ref="AD32:AD35" si="13">IF(Q32="Probabilidad",(($M$36-0)),IF(Q32="Impacto",($M$36-($M$36*T32))))</f>
        <v>0.4</v>
      </c>
      <c r="AE32" s="407"/>
      <c r="AF32" s="407"/>
      <c r="AG32" s="404"/>
      <c r="AH32" s="405"/>
      <c r="AI32" s="404"/>
      <c r="AJ32" s="404"/>
      <c r="AK32" s="408"/>
      <c r="AL32" s="408"/>
      <c r="AM32" s="404"/>
      <c r="AN32" s="405"/>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169"/>
      <c r="BU32" s="169"/>
      <c r="BV32" s="169"/>
      <c r="BW32" s="169"/>
      <c r="BX32" s="169"/>
      <c r="BY32" s="169"/>
      <c r="BZ32" s="169"/>
      <c r="CA32" s="169"/>
      <c r="CB32" s="169"/>
      <c r="CC32" s="169"/>
      <c r="CD32" s="169"/>
      <c r="CE32" s="169"/>
      <c r="CF32" s="169"/>
      <c r="CG32" s="169"/>
      <c r="CH32" s="169"/>
      <c r="CI32" s="169"/>
      <c r="CJ32" s="169"/>
      <c r="CK32" s="169"/>
      <c r="CL32" s="169"/>
      <c r="CM32" s="169"/>
      <c r="CN32" s="169"/>
      <c r="CO32" s="169"/>
      <c r="CP32" s="169"/>
      <c r="CQ32" s="169"/>
      <c r="CR32" s="169"/>
      <c r="CS32" s="169"/>
      <c r="CT32" s="169"/>
      <c r="CU32" s="169"/>
      <c r="CV32" s="169"/>
      <c r="CW32" s="169"/>
      <c r="CX32" s="169"/>
      <c r="CY32" s="169"/>
      <c r="CZ32" s="169"/>
      <c r="DA32" s="169"/>
      <c r="DB32" s="169"/>
      <c r="DC32" s="169"/>
      <c r="DD32" s="169"/>
      <c r="DE32" s="169"/>
      <c r="DF32" s="169"/>
      <c r="DG32" s="169"/>
      <c r="DH32" s="169"/>
      <c r="DI32" s="169"/>
      <c r="DJ32" s="169"/>
      <c r="DK32" s="169"/>
      <c r="DL32" s="169"/>
      <c r="DM32" s="169"/>
      <c r="DN32" s="169"/>
      <c r="DO32" s="169"/>
      <c r="DP32" s="169"/>
      <c r="DQ32" s="169"/>
      <c r="DR32" s="169"/>
      <c r="DS32" s="169"/>
      <c r="DT32" s="169"/>
      <c r="DU32" s="169"/>
      <c r="DV32" s="169"/>
      <c r="DW32" s="169"/>
      <c r="DX32" s="169"/>
      <c r="DY32" s="169"/>
      <c r="DZ32" s="169"/>
      <c r="EA32" s="169"/>
      <c r="EB32" s="169"/>
      <c r="EC32" s="169"/>
      <c r="ED32" s="169"/>
      <c r="EE32" s="169"/>
      <c r="EF32" s="169"/>
      <c r="EG32" s="169"/>
      <c r="EH32" s="169"/>
      <c r="EI32" s="169"/>
      <c r="EJ32" s="169"/>
      <c r="EK32" s="169"/>
      <c r="EL32" s="169"/>
      <c r="EM32" s="169"/>
      <c r="EN32" s="169"/>
      <c r="EO32" s="169"/>
      <c r="EP32" s="169"/>
      <c r="EQ32" s="169"/>
      <c r="ER32" s="169"/>
      <c r="ES32" s="169"/>
      <c r="ET32" s="169"/>
      <c r="EU32" s="169"/>
      <c r="EV32" s="169"/>
      <c r="EW32" s="169"/>
      <c r="EX32" s="169"/>
      <c r="EY32" s="169"/>
      <c r="EZ32" s="169"/>
      <c r="FA32" s="169"/>
      <c r="FB32" s="169"/>
      <c r="FC32" s="169"/>
      <c r="FD32" s="169"/>
      <c r="FE32" s="169"/>
      <c r="FF32" s="169"/>
      <c r="FG32" s="169"/>
      <c r="FH32" s="169"/>
      <c r="FI32" s="169"/>
      <c r="FJ32" s="169"/>
      <c r="FK32" s="169"/>
      <c r="FL32" s="169"/>
      <c r="FM32" s="169"/>
      <c r="FN32" s="169"/>
      <c r="FO32" s="169"/>
      <c r="FP32" s="169"/>
      <c r="FQ32" s="169"/>
      <c r="FR32" s="169"/>
      <c r="FS32" s="169"/>
      <c r="FT32" s="169"/>
      <c r="FU32" s="169"/>
      <c r="FV32" s="169"/>
      <c r="FW32" s="169"/>
      <c r="FX32" s="169"/>
      <c r="FY32" s="169"/>
      <c r="FZ32" s="169"/>
      <c r="GA32" s="169"/>
      <c r="GB32" s="169"/>
      <c r="GC32" s="169"/>
      <c r="GD32" s="169"/>
      <c r="GE32" s="169"/>
      <c r="GF32" s="169"/>
      <c r="GG32" s="169"/>
      <c r="GH32" s="169"/>
      <c r="GI32" s="169"/>
      <c r="GJ32" s="169"/>
      <c r="GK32" s="169"/>
      <c r="GL32" s="169"/>
      <c r="GM32" s="169"/>
      <c r="GN32" s="169"/>
      <c r="GO32" s="169"/>
      <c r="GP32" s="169"/>
      <c r="GQ32" s="169"/>
      <c r="GR32" s="169"/>
      <c r="GS32" s="169"/>
      <c r="GT32" s="169"/>
      <c r="GU32" s="169"/>
      <c r="GV32" s="169"/>
      <c r="GW32" s="169"/>
      <c r="GX32" s="169"/>
      <c r="GY32" s="169"/>
      <c r="GZ32" s="169"/>
      <c r="HA32" s="169"/>
      <c r="HB32" s="169"/>
      <c r="HC32" s="169"/>
      <c r="HD32" s="169"/>
      <c r="HE32" s="169"/>
      <c r="HF32" s="169"/>
      <c r="HG32" s="169"/>
      <c r="HH32" s="169"/>
      <c r="HI32" s="169"/>
      <c r="HJ32" s="169"/>
      <c r="HK32" s="169"/>
      <c r="HL32" s="169"/>
      <c r="HM32" s="169"/>
      <c r="HN32" s="169"/>
      <c r="HO32" s="169"/>
      <c r="HP32" s="169"/>
      <c r="HQ32" s="169"/>
      <c r="HR32" s="169"/>
      <c r="HS32" s="169"/>
      <c r="HT32" s="169"/>
      <c r="HU32" s="169"/>
      <c r="HV32" s="169"/>
      <c r="HW32" s="169"/>
      <c r="HX32" s="169"/>
      <c r="HY32" s="169"/>
      <c r="HZ32" s="169"/>
      <c r="IA32" s="169"/>
      <c r="IB32" s="169"/>
      <c r="IC32" s="169"/>
      <c r="ID32" s="169"/>
      <c r="IE32" s="169"/>
      <c r="IF32" s="169"/>
      <c r="IG32" s="169"/>
      <c r="IH32" s="169"/>
      <c r="II32" s="169"/>
      <c r="IJ32" s="169"/>
      <c r="IK32" s="169"/>
      <c r="IL32" s="169"/>
      <c r="IM32" s="169"/>
      <c r="IN32" s="169"/>
      <c r="IO32" s="169"/>
      <c r="IP32" s="169"/>
      <c r="IQ32" s="169"/>
      <c r="IR32" s="169"/>
      <c r="IS32" s="169"/>
      <c r="IT32" s="169"/>
      <c r="IU32" s="169"/>
      <c r="IV32" s="169"/>
      <c r="IW32" s="169"/>
      <c r="IX32" s="169"/>
      <c r="IY32" s="169"/>
      <c r="IZ32" s="169"/>
      <c r="JA32" s="169"/>
      <c r="JB32" s="169"/>
      <c r="JC32" s="169"/>
      <c r="JD32" s="169"/>
      <c r="JE32" s="169"/>
      <c r="JF32" s="169"/>
      <c r="JG32" s="169"/>
      <c r="JH32" s="169"/>
      <c r="JI32" s="169"/>
      <c r="JJ32" s="169"/>
      <c r="JK32" s="169"/>
      <c r="JL32" s="169"/>
      <c r="JM32" s="169"/>
      <c r="JN32" s="169"/>
      <c r="JO32" s="169"/>
      <c r="JP32" s="169"/>
      <c r="JQ32" s="169"/>
      <c r="JR32" s="169"/>
      <c r="JS32" s="169"/>
      <c r="JT32" s="169"/>
      <c r="JU32" s="169"/>
      <c r="JV32" s="169"/>
      <c r="JW32" s="169"/>
      <c r="JX32" s="169"/>
      <c r="JY32" s="169"/>
      <c r="JZ32" s="169"/>
      <c r="KA32" s="169"/>
      <c r="KB32" s="169"/>
      <c r="KC32" s="169"/>
      <c r="KD32" s="169"/>
      <c r="KE32" s="169"/>
      <c r="KF32" s="169"/>
      <c r="KG32" s="169"/>
      <c r="KH32" s="169"/>
      <c r="KI32" s="169"/>
      <c r="KJ32" s="169"/>
      <c r="KK32" s="169"/>
      <c r="KL32" s="169"/>
    </row>
    <row r="33" spans="1:298" ht="60.75" customHeight="1">
      <c r="A33" s="404"/>
      <c r="B33" s="404"/>
      <c r="C33" s="405"/>
      <c r="D33" s="406"/>
      <c r="E33" s="404"/>
      <c r="F33" s="404"/>
      <c r="G33" s="405"/>
      <c r="H33" s="404"/>
      <c r="I33" s="404"/>
      <c r="J33" s="407"/>
      <c r="K33" s="405"/>
      <c r="L33" s="404"/>
      <c r="M33" s="404"/>
      <c r="N33" s="404"/>
      <c r="O33" s="143">
        <v>3</v>
      </c>
      <c r="P33" s="228" t="s">
        <v>479</v>
      </c>
      <c r="Q33" s="142" t="str">
        <f t="shared" si="11"/>
        <v>Probabilidad</v>
      </c>
      <c r="R33" s="219" t="s">
        <v>284</v>
      </c>
      <c r="S33" s="143" t="s">
        <v>375</v>
      </c>
      <c r="T33" s="220">
        <f>VLOOKUP(R33&amp;S33,Hoja1!$Q$4:$R$9,2,0)</f>
        <v>0.45</v>
      </c>
      <c r="U33" s="219" t="s">
        <v>369</v>
      </c>
      <c r="V33" s="219" t="s">
        <v>370</v>
      </c>
      <c r="W33" s="219" t="s">
        <v>371</v>
      </c>
      <c r="X33" s="220" t="e">
        <f>IF(Q33="Probabilidad",(#REF!*T33),IF(Q33="Impacto"," "))</f>
        <v>#REF!</v>
      </c>
      <c r="Y33" s="220" t="str">
        <f>IF(Z33&lt;=20%,'Tabla probabilidad'!$B$5,IF(Z33&lt;=40%,'Tabla probabilidad'!$B$6,IF(Z33&lt;=60%,'Tabla probabilidad'!$B$7,IF(Z33&lt;=80%,'Tabla probabilidad'!$B$8,IF(Z33&lt;=100%,'Tabla probabilidad'!$B$9)))))</f>
        <v>Media</v>
      </c>
      <c r="Z33" s="220">
        <f>IF(R33="Preventivo",(J31-(J31*T33)),IF(R33="Detectivo",(J31-(J31*T33)),IF(R33="Correctivo",(J31))))</f>
        <v>0.44</v>
      </c>
      <c r="AA33" s="407"/>
      <c r="AB33" s="407"/>
      <c r="AC33" s="220" t="str">
        <f t="shared" si="12"/>
        <v>Menor</v>
      </c>
      <c r="AD33" s="220">
        <f t="shared" si="13"/>
        <v>0.4</v>
      </c>
      <c r="AE33" s="407"/>
      <c r="AF33" s="407"/>
      <c r="AG33" s="404"/>
      <c r="AH33" s="405"/>
      <c r="AI33" s="404"/>
      <c r="AJ33" s="404"/>
      <c r="AK33" s="408"/>
      <c r="AL33" s="408"/>
      <c r="AM33" s="404"/>
      <c r="AN33" s="405"/>
      <c r="AO33" s="169"/>
      <c r="AP33" s="169"/>
      <c r="AQ33" s="169"/>
      <c r="AR33" s="169"/>
      <c r="AS33" s="169"/>
      <c r="AT33" s="169"/>
      <c r="AU33" s="169"/>
      <c r="AV33" s="169"/>
      <c r="AW33" s="169"/>
      <c r="AX33" s="169"/>
      <c r="AY33" s="169"/>
      <c r="AZ33" s="169"/>
      <c r="BA33" s="169"/>
      <c r="BB33" s="169"/>
      <c r="BC33" s="169"/>
      <c r="BD33" s="169"/>
      <c r="BE33" s="169"/>
      <c r="BF33" s="169"/>
      <c r="BG33" s="169"/>
      <c r="BH33" s="169"/>
      <c r="BI33" s="169"/>
      <c r="BJ33" s="169"/>
      <c r="BK33" s="169"/>
      <c r="BL33" s="169"/>
      <c r="BM33" s="169"/>
      <c r="BN33" s="169"/>
      <c r="BO33" s="169"/>
      <c r="BP33" s="169"/>
      <c r="BQ33" s="169"/>
      <c r="BR33" s="169"/>
      <c r="BS33" s="169"/>
      <c r="BT33" s="169"/>
      <c r="BU33" s="169"/>
      <c r="BV33" s="169"/>
      <c r="BW33" s="169"/>
      <c r="BX33" s="169"/>
      <c r="BY33" s="169"/>
      <c r="BZ33" s="169"/>
      <c r="CA33" s="169"/>
      <c r="CB33" s="169"/>
      <c r="CC33" s="169"/>
      <c r="CD33" s="169"/>
      <c r="CE33" s="169"/>
      <c r="CF33" s="169"/>
      <c r="CG33" s="169"/>
      <c r="CH33" s="169"/>
      <c r="CI33" s="169"/>
      <c r="CJ33" s="169"/>
      <c r="CK33" s="169"/>
      <c r="CL33" s="169"/>
      <c r="CM33" s="169"/>
      <c r="CN33" s="169"/>
      <c r="CO33" s="169"/>
      <c r="CP33" s="169"/>
      <c r="CQ33" s="169"/>
      <c r="CR33" s="169"/>
      <c r="CS33" s="169"/>
      <c r="CT33" s="169"/>
      <c r="CU33" s="169"/>
      <c r="CV33" s="169"/>
      <c r="CW33" s="169"/>
      <c r="CX33" s="169"/>
      <c r="CY33" s="169"/>
      <c r="CZ33" s="169"/>
      <c r="DA33" s="169"/>
      <c r="DB33" s="169"/>
      <c r="DC33" s="169"/>
      <c r="DD33" s="169"/>
      <c r="DE33" s="169"/>
      <c r="DF33" s="169"/>
      <c r="DG33" s="169"/>
      <c r="DH33" s="169"/>
      <c r="DI33" s="169"/>
      <c r="DJ33" s="169"/>
      <c r="DK33" s="169"/>
      <c r="DL33" s="169"/>
      <c r="DM33" s="169"/>
      <c r="DN33" s="169"/>
      <c r="DO33" s="169"/>
      <c r="DP33" s="169"/>
      <c r="DQ33" s="169"/>
      <c r="DR33" s="169"/>
      <c r="DS33" s="169"/>
      <c r="DT33" s="169"/>
      <c r="DU33" s="169"/>
      <c r="DV33" s="169"/>
      <c r="DW33" s="169"/>
      <c r="DX33" s="169"/>
      <c r="DY33" s="169"/>
      <c r="DZ33" s="169"/>
      <c r="EA33" s="169"/>
      <c r="EB33" s="169"/>
      <c r="EC33" s="169"/>
      <c r="ED33" s="169"/>
      <c r="EE33" s="169"/>
      <c r="EF33" s="169"/>
      <c r="EG33" s="169"/>
      <c r="EH33" s="169"/>
      <c r="EI33" s="169"/>
      <c r="EJ33" s="169"/>
      <c r="EK33" s="169"/>
      <c r="EL33" s="169"/>
      <c r="EM33" s="169"/>
      <c r="EN33" s="169"/>
      <c r="EO33" s="169"/>
      <c r="EP33" s="169"/>
      <c r="EQ33" s="169"/>
      <c r="ER33" s="169"/>
      <c r="ES33" s="169"/>
      <c r="ET33" s="169"/>
      <c r="EU33" s="169"/>
      <c r="EV33" s="169"/>
      <c r="EW33" s="169"/>
      <c r="EX33" s="169"/>
      <c r="EY33" s="169"/>
      <c r="EZ33" s="169"/>
      <c r="FA33" s="169"/>
      <c r="FB33" s="169"/>
      <c r="FC33" s="169"/>
      <c r="FD33" s="169"/>
      <c r="FE33" s="169"/>
      <c r="FF33" s="169"/>
      <c r="FG33" s="169"/>
      <c r="FH33" s="169"/>
      <c r="FI33" s="169"/>
      <c r="FJ33" s="169"/>
      <c r="FK33" s="169"/>
      <c r="FL33" s="169"/>
      <c r="FM33" s="169"/>
      <c r="FN33" s="169"/>
      <c r="FO33" s="169"/>
      <c r="FP33" s="169"/>
      <c r="FQ33" s="169"/>
      <c r="FR33" s="169"/>
      <c r="FS33" s="169"/>
      <c r="FT33" s="169"/>
      <c r="FU33" s="169"/>
      <c r="FV33" s="169"/>
      <c r="FW33" s="169"/>
      <c r="FX33" s="169"/>
      <c r="FY33" s="169"/>
      <c r="FZ33" s="169"/>
      <c r="GA33" s="169"/>
      <c r="GB33" s="169"/>
      <c r="GC33" s="169"/>
      <c r="GD33" s="169"/>
      <c r="GE33" s="169"/>
      <c r="GF33" s="169"/>
      <c r="GG33" s="169"/>
      <c r="GH33" s="169"/>
      <c r="GI33" s="169"/>
      <c r="GJ33" s="169"/>
      <c r="GK33" s="169"/>
      <c r="GL33" s="169"/>
      <c r="GM33" s="169"/>
      <c r="GN33" s="169"/>
      <c r="GO33" s="169"/>
      <c r="GP33" s="169"/>
      <c r="GQ33" s="169"/>
      <c r="GR33" s="169"/>
      <c r="GS33" s="169"/>
      <c r="GT33" s="169"/>
      <c r="GU33" s="169"/>
      <c r="GV33" s="169"/>
      <c r="GW33" s="169"/>
      <c r="GX33" s="169"/>
      <c r="GY33" s="169"/>
      <c r="GZ33" s="169"/>
      <c r="HA33" s="169"/>
      <c r="HB33" s="169"/>
      <c r="HC33" s="169"/>
      <c r="HD33" s="169"/>
      <c r="HE33" s="169"/>
      <c r="HF33" s="169"/>
      <c r="HG33" s="169"/>
      <c r="HH33" s="169"/>
      <c r="HI33" s="169"/>
      <c r="HJ33" s="169"/>
      <c r="HK33" s="169"/>
      <c r="HL33" s="169"/>
      <c r="HM33" s="169"/>
      <c r="HN33" s="169"/>
      <c r="HO33" s="169"/>
      <c r="HP33" s="169"/>
      <c r="HQ33" s="169"/>
      <c r="HR33" s="169"/>
      <c r="HS33" s="169"/>
      <c r="HT33" s="169"/>
      <c r="HU33" s="169"/>
      <c r="HV33" s="169"/>
      <c r="HW33" s="169"/>
      <c r="HX33" s="169"/>
      <c r="HY33" s="169"/>
      <c r="HZ33" s="169"/>
      <c r="IA33" s="169"/>
      <c r="IB33" s="169"/>
      <c r="IC33" s="169"/>
      <c r="ID33" s="169"/>
      <c r="IE33" s="169"/>
      <c r="IF33" s="169"/>
      <c r="IG33" s="169"/>
      <c r="IH33" s="169"/>
      <c r="II33" s="169"/>
      <c r="IJ33" s="169"/>
      <c r="IK33" s="169"/>
      <c r="IL33" s="169"/>
      <c r="IM33" s="169"/>
      <c r="IN33" s="169"/>
      <c r="IO33" s="169"/>
      <c r="IP33" s="169"/>
      <c r="IQ33" s="169"/>
      <c r="IR33" s="169"/>
      <c r="IS33" s="169"/>
      <c r="IT33" s="169"/>
      <c r="IU33" s="169"/>
      <c r="IV33" s="169"/>
      <c r="IW33" s="169"/>
      <c r="IX33" s="169"/>
      <c r="IY33" s="169"/>
      <c r="IZ33" s="169"/>
      <c r="JA33" s="169"/>
      <c r="JB33" s="169"/>
      <c r="JC33" s="169"/>
      <c r="JD33" s="169"/>
      <c r="JE33" s="169"/>
      <c r="JF33" s="169"/>
      <c r="JG33" s="169"/>
      <c r="JH33" s="169"/>
      <c r="JI33" s="169"/>
      <c r="JJ33" s="169"/>
      <c r="JK33" s="169"/>
      <c r="JL33" s="169"/>
      <c r="JM33" s="169"/>
      <c r="JN33" s="169"/>
      <c r="JO33" s="169"/>
      <c r="JP33" s="169"/>
      <c r="JQ33" s="169"/>
      <c r="JR33" s="169"/>
      <c r="JS33" s="169"/>
      <c r="JT33" s="169"/>
      <c r="JU33" s="169"/>
      <c r="JV33" s="169"/>
      <c r="JW33" s="169"/>
      <c r="JX33" s="169"/>
      <c r="JY33" s="169"/>
      <c r="JZ33" s="169"/>
      <c r="KA33" s="169"/>
      <c r="KB33" s="169"/>
      <c r="KC33" s="169"/>
      <c r="KD33" s="169"/>
      <c r="KE33" s="169"/>
      <c r="KF33" s="169"/>
      <c r="KG33" s="169"/>
      <c r="KH33" s="169"/>
      <c r="KI33" s="169"/>
      <c r="KJ33" s="169"/>
      <c r="KK33" s="169"/>
      <c r="KL33" s="169"/>
    </row>
    <row r="34" spans="1:298" ht="31.5" customHeight="1">
      <c r="A34" s="404"/>
      <c r="B34" s="404"/>
      <c r="C34" s="405"/>
      <c r="D34" s="406"/>
      <c r="E34" s="404"/>
      <c r="F34" s="404"/>
      <c r="G34" s="405"/>
      <c r="H34" s="404"/>
      <c r="I34" s="404"/>
      <c r="J34" s="407"/>
      <c r="K34" s="405"/>
      <c r="L34" s="404"/>
      <c r="M34" s="404"/>
      <c r="N34" s="404"/>
      <c r="O34" s="143">
        <v>4</v>
      </c>
      <c r="P34" s="228" t="s">
        <v>480</v>
      </c>
      <c r="Q34" s="142" t="str">
        <f t="shared" si="11"/>
        <v>Probabilidad</v>
      </c>
      <c r="R34" s="219" t="s">
        <v>288</v>
      </c>
      <c r="S34" s="143" t="s">
        <v>375</v>
      </c>
      <c r="T34" s="220">
        <f>VLOOKUP(R34&amp;S34,Hoja1!$Q$4:$R$9,2,0)</f>
        <v>0.35</v>
      </c>
      <c r="U34" s="219" t="s">
        <v>369</v>
      </c>
      <c r="V34" s="219" t="s">
        <v>370</v>
      </c>
      <c r="W34" s="219" t="s">
        <v>371</v>
      </c>
      <c r="X34" s="220" t="e">
        <f>IF(Q34="Probabilidad",(#REF!*T34),IF(Q34="Impacto"," "))</f>
        <v>#REF!</v>
      </c>
      <c r="Y34" s="220" t="str">
        <f>IF(Z34&lt;=20%,'Tabla probabilidad'!$B$5,IF(Z34&lt;=40%,'Tabla probabilidad'!$B$6,IF(Z34&lt;=60%,'Tabla probabilidad'!$B$7,IF(Z34&lt;=80%,'Tabla probabilidad'!$B$8,IF(Z34&lt;=100%,'Tabla probabilidad'!$B$9)))))</f>
        <v>Media</v>
      </c>
      <c r="Z34" s="220">
        <f>IF(R34="Preventivo",(J31-(J31*T34)),IF(R34="Detectivo",(J31-(J31*T34)),IF(R34="Correctivo",(J31))))</f>
        <v>0.52</v>
      </c>
      <c r="AA34" s="407"/>
      <c r="AB34" s="407"/>
      <c r="AC34" s="220" t="str">
        <f t="shared" si="12"/>
        <v>Menor</v>
      </c>
      <c r="AD34" s="220">
        <f t="shared" si="13"/>
        <v>0.4</v>
      </c>
      <c r="AE34" s="407"/>
      <c r="AF34" s="407"/>
      <c r="AG34" s="404"/>
      <c r="AH34" s="405"/>
      <c r="AI34" s="404"/>
      <c r="AJ34" s="404"/>
      <c r="AK34" s="408"/>
      <c r="AL34" s="408"/>
      <c r="AM34" s="404"/>
      <c r="AN34" s="405"/>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69"/>
      <c r="BR34" s="169"/>
      <c r="BS34" s="169"/>
      <c r="BT34" s="169"/>
      <c r="BU34" s="169"/>
      <c r="BV34" s="169"/>
      <c r="BW34" s="169"/>
      <c r="BX34" s="169"/>
      <c r="BY34" s="169"/>
      <c r="BZ34" s="169"/>
      <c r="CA34" s="169"/>
      <c r="CB34" s="169"/>
      <c r="CC34" s="169"/>
      <c r="CD34" s="169"/>
      <c r="CE34" s="169"/>
      <c r="CF34" s="169"/>
      <c r="CG34" s="169"/>
      <c r="CH34" s="169"/>
      <c r="CI34" s="169"/>
      <c r="CJ34" s="169"/>
      <c r="CK34" s="169"/>
      <c r="CL34" s="169"/>
      <c r="CM34" s="169"/>
      <c r="CN34" s="169"/>
      <c r="CO34" s="169"/>
      <c r="CP34" s="169"/>
      <c r="CQ34" s="169"/>
      <c r="CR34" s="169"/>
      <c r="CS34" s="169"/>
      <c r="CT34" s="169"/>
      <c r="CU34" s="169"/>
      <c r="CV34" s="169"/>
      <c r="CW34" s="169"/>
      <c r="CX34" s="169"/>
      <c r="CY34" s="169"/>
      <c r="CZ34" s="169"/>
      <c r="DA34" s="169"/>
      <c r="DB34" s="169"/>
      <c r="DC34" s="169"/>
      <c r="DD34" s="169"/>
      <c r="DE34" s="169"/>
      <c r="DF34" s="169"/>
      <c r="DG34" s="169"/>
      <c r="DH34" s="169"/>
      <c r="DI34" s="169"/>
      <c r="DJ34" s="169"/>
      <c r="DK34" s="169"/>
      <c r="DL34" s="169"/>
      <c r="DM34" s="169"/>
      <c r="DN34" s="169"/>
      <c r="DO34" s="169"/>
      <c r="DP34" s="169"/>
      <c r="DQ34" s="169"/>
      <c r="DR34" s="169"/>
      <c r="DS34" s="169"/>
      <c r="DT34" s="169"/>
      <c r="DU34" s="169"/>
      <c r="DV34" s="169"/>
      <c r="DW34" s="169"/>
      <c r="DX34" s="169"/>
      <c r="DY34" s="169"/>
      <c r="DZ34" s="169"/>
      <c r="EA34" s="169"/>
      <c r="EB34" s="169"/>
      <c r="EC34" s="169"/>
      <c r="ED34" s="169"/>
      <c r="EE34" s="169"/>
      <c r="EF34" s="169"/>
      <c r="EG34" s="169"/>
      <c r="EH34" s="169"/>
      <c r="EI34" s="169"/>
      <c r="EJ34" s="169"/>
      <c r="EK34" s="169"/>
      <c r="EL34" s="169"/>
      <c r="EM34" s="169"/>
      <c r="EN34" s="169"/>
      <c r="EO34" s="169"/>
      <c r="EP34" s="169"/>
      <c r="EQ34" s="169"/>
      <c r="ER34" s="169"/>
      <c r="ES34" s="169"/>
      <c r="ET34" s="169"/>
      <c r="EU34" s="169"/>
      <c r="EV34" s="169"/>
      <c r="EW34" s="169"/>
      <c r="EX34" s="169"/>
      <c r="EY34" s="169"/>
      <c r="EZ34" s="169"/>
      <c r="FA34" s="169"/>
      <c r="FB34" s="169"/>
      <c r="FC34" s="169"/>
      <c r="FD34" s="169"/>
      <c r="FE34" s="169"/>
      <c r="FF34" s="169"/>
      <c r="FG34" s="169"/>
      <c r="FH34" s="169"/>
      <c r="FI34" s="169"/>
      <c r="FJ34" s="169"/>
      <c r="FK34" s="169"/>
      <c r="FL34" s="169"/>
      <c r="FM34" s="169"/>
      <c r="FN34" s="169"/>
      <c r="FO34" s="169"/>
      <c r="FP34" s="169"/>
      <c r="FQ34" s="169"/>
      <c r="FR34" s="169"/>
      <c r="FS34" s="169"/>
      <c r="FT34" s="169"/>
      <c r="FU34" s="169"/>
      <c r="FV34" s="169"/>
      <c r="FW34" s="169"/>
      <c r="FX34" s="169"/>
      <c r="FY34" s="169"/>
      <c r="FZ34" s="169"/>
      <c r="GA34" s="169"/>
      <c r="GB34" s="169"/>
      <c r="GC34" s="169"/>
      <c r="GD34" s="169"/>
      <c r="GE34" s="169"/>
      <c r="GF34" s="169"/>
      <c r="GG34" s="169"/>
      <c r="GH34" s="169"/>
      <c r="GI34" s="169"/>
      <c r="GJ34" s="169"/>
      <c r="GK34" s="169"/>
      <c r="GL34" s="169"/>
      <c r="GM34" s="169"/>
      <c r="GN34" s="169"/>
      <c r="GO34" s="169"/>
      <c r="GP34" s="169"/>
      <c r="GQ34" s="169"/>
      <c r="GR34" s="169"/>
      <c r="GS34" s="169"/>
      <c r="GT34" s="169"/>
      <c r="GU34" s="169"/>
      <c r="GV34" s="169"/>
      <c r="GW34" s="169"/>
      <c r="GX34" s="169"/>
      <c r="GY34" s="169"/>
      <c r="GZ34" s="169"/>
      <c r="HA34" s="169"/>
      <c r="HB34" s="169"/>
      <c r="HC34" s="169"/>
      <c r="HD34" s="169"/>
      <c r="HE34" s="169"/>
      <c r="HF34" s="169"/>
      <c r="HG34" s="169"/>
      <c r="HH34" s="169"/>
      <c r="HI34" s="169"/>
      <c r="HJ34" s="169"/>
      <c r="HK34" s="169"/>
      <c r="HL34" s="169"/>
      <c r="HM34" s="169"/>
      <c r="HN34" s="169"/>
      <c r="HO34" s="169"/>
      <c r="HP34" s="169"/>
      <c r="HQ34" s="169"/>
      <c r="HR34" s="169"/>
      <c r="HS34" s="169"/>
      <c r="HT34" s="169"/>
      <c r="HU34" s="169"/>
      <c r="HV34" s="169"/>
      <c r="HW34" s="169"/>
      <c r="HX34" s="169"/>
      <c r="HY34" s="169"/>
      <c r="HZ34" s="169"/>
      <c r="IA34" s="169"/>
      <c r="IB34" s="169"/>
      <c r="IC34" s="169"/>
      <c r="ID34" s="169"/>
      <c r="IE34" s="169"/>
      <c r="IF34" s="169"/>
      <c r="IG34" s="169"/>
      <c r="IH34" s="169"/>
      <c r="II34" s="169"/>
      <c r="IJ34" s="169"/>
      <c r="IK34" s="169"/>
      <c r="IL34" s="169"/>
      <c r="IM34" s="169"/>
      <c r="IN34" s="169"/>
      <c r="IO34" s="169"/>
      <c r="IP34" s="169"/>
      <c r="IQ34" s="169"/>
      <c r="IR34" s="169"/>
      <c r="IS34" s="169"/>
      <c r="IT34" s="169"/>
      <c r="IU34" s="169"/>
      <c r="IV34" s="169"/>
      <c r="IW34" s="169"/>
      <c r="IX34" s="169"/>
      <c r="IY34" s="169"/>
      <c r="IZ34" s="169"/>
      <c r="JA34" s="169"/>
      <c r="JB34" s="169"/>
      <c r="JC34" s="169"/>
      <c r="JD34" s="169"/>
      <c r="JE34" s="169"/>
      <c r="JF34" s="169"/>
      <c r="JG34" s="169"/>
      <c r="JH34" s="169"/>
      <c r="JI34" s="169"/>
      <c r="JJ34" s="169"/>
      <c r="JK34" s="169"/>
      <c r="JL34" s="169"/>
      <c r="JM34" s="169"/>
      <c r="JN34" s="169"/>
      <c r="JO34" s="169"/>
      <c r="JP34" s="169"/>
      <c r="JQ34" s="169"/>
      <c r="JR34" s="169"/>
      <c r="JS34" s="169"/>
      <c r="JT34" s="169"/>
      <c r="JU34" s="169"/>
      <c r="JV34" s="169"/>
      <c r="JW34" s="169"/>
      <c r="JX34" s="169"/>
      <c r="JY34" s="169"/>
      <c r="JZ34" s="169"/>
      <c r="KA34" s="169"/>
      <c r="KB34" s="169"/>
      <c r="KC34" s="169"/>
      <c r="KD34" s="169"/>
      <c r="KE34" s="169"/>
      <c r="KF34" s="169"/>
      <c r="KG34" s="169"/>
      <c r="KH34" s="169"/>
      <c r="KI34" s="169"/>
      <c r="KJ34" s="169"/>
      <c r="KK34" s="169"/>
      <c r="KL34" s="169"/>
    </row>
    <row r="35" spans="1:298" ht="38.25">
      <c r="A35" s="404"/>
      <c r="B35" s="404"/>
      <c r="C35" s="405"/>
      <c r="D35" s="406"/>
      <c r="E35" s="404"/>
      <c r="F35" s="404"/>
      <c r="G35" s="405"/>
      <c r="H35" s="404"/>
      <c r="I35" s="404"/>
      <c r="J35" s="407"/>
      <c r="K35" s="405"/>
      <c r="L35" s="404"/>
      <c r="M35" s="404"/>
      <c r="N35" s="404"/>
      <c r="O35" s="143">
        <v>5</v>
      </c>
      <c r="P35" s="228" t="s">
        <v>481</v>
      </c>
      <c r="Q35" s="142" t="str">
        <f t="shared" si="11"/>
        <v>Probabilidad</v>
      </c>
      <c r="R35" s="219" t="s">
        <v>284</v>
      </c>
      <c r="S35" s="143" t="s">
        <v>375</v>
      </c>
      <c r="T35" s="220">
        <f>VLOOKUP(R35&amp;S35,Hoja1!$Q$4:$R$9,2,0)</f>
        <v>0.45</v>
      </c>
      <c r="U35" s="219" t="s">
        <v>369</v>
      </c>
      <c r="V35" s="219" t="s">
        <v>377</v>
      </c>
      <c r="W35" s="219" t="s">
        <v>371</v>
      </c>
      <c r="X35" s="220" t="e">
        <f>IF(Q35="Probabilidad",(#REF!*T35),IF(Q35="Impacto"," "))</f>
        <v>#REF!</v>
      </c>
      <c r="Y35" s="220" t="str">
        <f>IF(Z35&lt;=20%,'Tabla probabilidad'!$B$5,IF(Z35&lt;=40%,'Tabla probabilidad'!$B$6,IF(Z35&lt;=60%,'Tabla probabilidad'!$B$7,IF(Z35&lt;=80%,'Tabla probabilidad'!$B$8,IF(Z35&lt;=100%,'Tabla probabilidad'!$B$9)))))</f>
        <v>Media</v>
      </c>
      <c r="Z35" s="220">
        <f>IF(R35="Preventivo",(J31-(J31*T35)),IF(R35="Detectivo",(J31-(J31*T35)),IF(R35="Correctivo",(J31))))</f>
        <v>0.44</v>
      </c>
      <c r="AA35" s="407"/>
      <c r="AB35" s="407"/>
      <c r="AC35" s="220" t="str">
        <f t="shared" si="12"/>
        <v>Menor</v>
      </c>
      <c r="AD35" s="220">
        <f t="shared" si="13"/>
        <v>0.4</v>
      </c>
      <c r="AE35" s="407"/>
      <c r="AF35" s="407"/>
      <c r="AG35" s="404"/>
      <c r="AH35" s="405"/>
      <c r="AI35" s="404"/>
      <c r="AJ35" s="404"/>
      <c r="AK35" s="408"/>
      <c r="AL35" s="408"/>
      <c r="AM35" s="404"/>
      <c r="AN35" s="405"/>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169"/>
      <c r="BV35" s="169"/>
      <c r="BW35" s="169"/>
      <c r="BX35" s="169"/>
      <c r="BY35" s="169"/>
      <c r="BZ35" s="169"/>
      <c r="CA35" s="169"/>
      <c r="CB35" s="169"/>
      <c r="CC35" s="169"/>
      <c r="CD35" s="169"/>
      <c r="CE35" s="169"/>
      <c r="CF35" s="169"/>
      <c r="CG35" s="169"/>
      <c r="CH35" s="169"/>
      <c r="CI35" s="169"/>
      <c r="CJ35" s="169"/>
      <c r="CK35" s="169"/>
      <c r="CL35" s="169"/>
      <c r="CM35" s="169"/>
      <c r="CN35" s="169"/>
      <c r="CO35" s="169"/>
      <c r="CP35" s="169"/>
      <c r="CQ35" s="169"/>
      <c r="CR35" s="169"/>
      <c r="CS35" s="169"/>
      <c r="CT35" s="169"/>
      <c r="CU35" s="169"/>
      <c r="CV35" s="169"/>
      <c r="CW35" s="169"/>
      <c r="CX35" s="169"/>
      <c r="CY35" s="169"/>
      <c r="CZ35" s="169"/>
      <c r="DA35" s="169"/>
      <c r="DB35" s="169"/>
      <c r="DC35" s="169"/>
      <c r="DD35" s="169"/>
      <c r="DE35" s="169"/>
      <c r="DF35" s="169"/>
      <c r="DG35" s="169"/>
      <c r="DH35" s="169"/>
      <c r="DI35" s="169"/>
      <c r="DJ35" s="169"/>
      <c r="DK35" s="169"/>
      <c r="DL35" s="169"/>
      <c r="DM35" s="169"/>
      <c r="DN35" s="169"/>
      <c r="DO35" s="169"/>
      <c r="DP35" s="169"/>
      <c r="DQ35" s="169"/>
      <c r="DR35" s="169"/>
      <c r="DS35" s="169"/>
      <c r="DT35" s="169"/>
      <c r="DU35" s="169"/>
      <c r="DV35" s="169"/>
      <c r="DW35" s="169"/>
      <c r="DX35" s="169"/>
      <c r="DY35" s="169"/>
      <c r="DZ35" s="169"/>
      <c r="EA35" s="169"/>
      <c r="EB35" s="169"/>
      <c r="EC35" s="169"/>
      <c r="ED35" s="169"/>
      <c r="EE35" s="169"/>
      <c r="EF35" s="169"/>
      <c r="EG35" s="169"/>
      <c r="EH35" s="169"/>
      <c r="EI35" s="169"/>
      <c r="EJ35" s="169"/>
      <c r="EK35" s="169"/>
      <c r="EL35" s="169"/>
      <c r="EM35" s="169"/>
      <c r="EN35" s="169"/>
      <c r="EO35" s="169"/>
      <c r="EP35" s="169"/>
      <c r="EQ35" s="169"/>
      <c r="ER35" s="169"/>
      <c r="ES35" s="169"/>
      <c r="ET35" s="169"/>
      <c r="EU35" s="169"/>
      <c r="EV35" s="169"/>
      <c r="EW35" s="169"/>
      <c r="EX35" s="169"/>
      <c r="EY35" s="169"/>
      <c r="EZ35" s="169"/>
      <c r="FA35" s="169"/>
      <c r="FB35" s="169"/>
      <c r="FC35" s="169"/>
      <c r="FD35" s="169"/>
      <c r="FE35" s="169"/>
      <c r="FF35" s="169"/>
      <c r="FG35" s="169"/>
      <c r="FH35" s="169"/>
      <c r="FI35" s="169"/>
      <c r="FJ35" s="169"/>
      <c r="FK35" s="169"/>
      <c r="FL35" s="169"/>
      <c r="FM35" s="169"/>
      <c r="FN35" s="169"/>
      <c r="FO35" s="169"/>
      <c r="FP35" s="169"/>
      <c r="FQ35" s="169"/>
      <c r="FR35" s="169"/>
      <c r="FS35" s="169"/>
      <c r="FT35" s="169"/>
      <c r="FU35" s="169"/>
      <c r="FV35" s="169"/>
      <c r="FW35" s="169"/>
      <c r="FX35" s="169"/>
      <c r="FY35" s="169"/>
      <c r="FZ35" s="169"/>
      <c r="GA35" s="169"/>
      <c r="GB35" s="169"/>
      <c r="GC35" s="169"/>
      <c r="GD35" s="169"/>
      <c r="GE35" s="169"/>
      <c r="GF35" s="169"/>
      <c r="GG35" s="169"/>
      <c r="GH35" s="169"/>
      <c r="GI35" s="169"/>
      <c r="GJ35" s="169"/>
      <c r="GK35" s="169"/>
      <c r="GL35" s="169"/>
      <c r="GM35" s="169"/>
      <c r="GN35" s="169"/>
      <c r="GO35" s="169"/>
      <c r="GP35" s="169"/>
      <c r="GQ35" s="169"/>
      <c r="GR35" s="169"/>
      <c r="GS35" s="169"/>
      <c r="GT35" s="169"/>
      <c r="GU35" s="169"/>
      <c r="GV35" s="169"/>
      <c r="GW35" s="169"/>
      <c r="GX35" s="169"/>
      <c r="GY35" s="169"/>
      <c r="GZ35" s="169"/>
      <c r="HA35" s="169"/>
      <c r="HB35" s="169"/>
      <c r="HC35" s="169"/>
      <c r="HD35" s="169"/>
      <c r="HE35" s="169"/>
      <c r="HF35" s="169"/>
      <c r="HG35" s="169"/>
      <c r="HH35" s="169"/>
      <c r="HI35" s="169"/>
      <c r="HJ35" s="169"/>
      <c r="HK35" s="169"/>
      <c r="HL35" s="169"/>
      <c r="HM35" s="169"/>
      <c r="HN35" s="169"/>
      <c r="HO35" s="169"/>
      <c r="HP35" s="169"/>
      <c r="HQ35" s="169"/>
      <c r="HR35" s="169"/>
      <c r="HS35" s="169"/>
      <c r="HT35" s="169"/>
      <c r="HU35" s="169"/>
      <c r="HV35" s="169"/>
      <c r="HW35" s="169"/>
      <c r="HX35" s="169"/>
      <c r="HY35" s="169"/>
      <c r="HZ35" s="169"/>
      <c r="IA35" s="169"/>
      <c r="IB35" s="169"/>
      <c r="IC35" s="169"/>
      <c r="ID35" s="169"/>
      <c r="IE35" s="169"/>
      <c r="IF35" s="169"/>
      <c r="IG35" s="169"/>
      <c r="IH35" s="169"/>
      <c r="II35" s="169"/>
      <c r="IJ35" s="169"/>
      <c r="IK35" s="169"/>
      <c r="IL35" s="169"/>
      <c r="IM35" s="169"/>
      <c r="IN35" s="169"/>
      <c r="IO35" s="169"/>
      <c r="IP35" s="169"/>
      <c r="IQ35" s="169"/>
      <c r="IR35" s="169"/>
      <c r="IS35" s="169"/>
      <c r="IT35" s="169"/>
      <c r="IU35" s="169"/>
      <c r="IV35" s="169"/>
      <c r="IW35" s="169"/>
      <c r="IX35" s="169"/>
      <c r="IY35" s="169"/>
      <c r="IZ35" s="169"/>
      <c r="JA35" s="169"/>
      <c r="JB35" s="169"/>
      <c r="JC35" s="169"/>
      <c r="JD35" s="169"/>
      <c r="JE35" s="169"/>
      <c r="JF35" s="169"/>
      <c r="JG35" s="169"/>
      <c r="JH35" s="169"/>
      <c r="JI35" s="169"/>
      <c r="JJ35" s="169"/>
      <c r="JK35" s="169"/>
      <c r="JL35" s="169"/>
      <c r="JM35" s="169"/>
      <c r="JN35" s="169"/>
      <c r="JO35" s="169"/>
      <c r="JP35" s="169"/>
      <c r="JQ35" s="169"/>
      <c r="JR35" s="169"/>
      <c r="JS35" s="169"/>
      <c r="JT35" s="169"/>
      <c r="JU35" s="169"/>
      <c r="JV35" s="169"/>
      <c r="JW35" s="169"/>
      <c r="JX35" s="169"/>
      <c r="JY35" s="169"/>
      <c r="JZ35" s="169"/>
      <c r="KA35" s="169"/>
      <c r="KB35" s="169"/>
      <c r="KC35" s="169"/>
      <c r="KD35" s="169"/>
      <c r="KE35" s="169"/>
      <c r="KF35" s="169"/>
      <c r="KG35" s="169"/>
      <c r="KH35" s="169"/>
      <c r="KI35" s="169"/>
      <c r="KJ35" s="169"/>
      <c r="KK35" s="169"/>
      <c r="KL35" s="169"/>
    </row>
    <row r="36" spans="1:298" ht="40.15" customHeight="1">
      <c r="A36" s="404">
        <v>6</v>
      </c>
      <c r="B36" s="404" t="s">
        <v>482</v>
      </c>
      <c r="C36" s="405" t="s">
        <v>249</v>
      </c>
      <c r="D36" s="406" t="s">
        <v>483</v>
      </c>
      <c r="E36" s="404" t="s">
        <v>484</v>
      </c>
      <c r="F36" s="404" t="s">
        <v>485</v>
      </c>
      <c r="G36" s="405" t="s">
        <v>368</v>
      </c>
      <c r="H36" s="404">
        <v>1200</v>
      </c>
      <c r="I36" s="404" t="str">
        <f>IF(H36&lt;=2,'Tabla probabilidad'!$B$5,IF(H36&lt;=24,'Tabla probabilidad'!$B$6,IF(H36&lt;=500,'Tabla probabilidad'!$B$7,IF(H36&lt;=5000,'Tabla probabilidad'!$B$8,IF(H36&gt;5000,'Tabla probabilidad'!$B$9)))))</f>
        <v>Alta</v>
      </c>
      <c r="J36" s="407">
        <f>IF(H36&lt;=2,'Tabla probabilidad'!$D$5,IF(H36&lt;=24,'Tabla probabilidad'!$D$6,IF(H36&lt;=500,'Tabla probabilidad'!$D$7,IF(H36&lt;=5000,'Tabla probabilidad'!$D$8,IF(H36&gt;5000,'Tabla probabilidad'!$D$9)))))</f>
        <v>0.8</v>
      </c>
      <c r="K36" s="405" t="s">
        <v>251</v>
      </c>
      <c r="L36" s="404" t="str">
        <f>IF(K36="El riesgo afecta la imagen de alguna área de la organización","Leve",IF(K36="El riesgo afecta la imagen de la entidad internamente, de conocimiento general, nivel interno, alta dirección, contratista y/o de provedores","Menor",IF(K36="El riesgo afecta la imagen de la entidad con algunos usuarios de relevancia frente al logro de los objetivos","Moderado",IF(K36="El riesgo afecta la imagen de de la entidad con efecto publicitario sostenido a nivel del sector justicia","Mayor",IF(K36="El riesgo afecta la imagen de la entidad a nivel nacional, con efecto publicitarios sostenible a nivel país","Catastrófico",IF(K36="Impacto que afecte la ejecución presupuestal en un valor ≥0,5%.","Leve",IF(K36="Impacto que afecte la ejecución presupuestal en un valor ≥1%.","Menor",IF(K36="Impacto que afecte la ejecución presupuestal en un valor ≥5%.","Moderado",IF(K36="Impacto que afecte la ejecución presupuestal en un valor ≥20%.","Mayor",IF(K36="Impacto que afecte la ejecución presupuestal en un valor ≥50%.","Catastrófico",IF(K36="Incumplimiento máximo del 5% de la meta planeada","Leve",IF(K36="Incumplimiento máximo del 15% de la meta planeada","Menor",IF(K36="Incumplimiento máximo del 20% de la meta planeada","Moderado",IF(K36="Incumplimiento máximo del 50% de la meta planeada","Mayor",IF(K36="Incumplimiento máximo del 80% de la meta planeada","Catastrófico",IF(K36="Cualquier afectación a la violacion de los derechos de los ciudadanos se considera con consecuencias altas","Mayor",IF(K36="Cualquier afectación a la violacion de los derechos de los ciudadanos se considera con consecuencias desastrosas","Catastrófico",IF(K36="Afecta la Prestación del Servicio de Administración de Justicia en 5%","Leve",IF(K36="Afecta la Prestación del Servicio de Administración de Justicia en 10%","Menor",IF(K36="Afecta la Prestación del Servicio de Administración de Justicia en 15%","Moderado",IF(K36="Afecta la Prestación del Servicio de Administración de Justicia en 20%","Mayor",IF(K36="Afecta la Prestación del Servicio de Administración de Justicia en más del 50%","Catastrófico",IF(K36="Cualquier acto indebido de los servidores judiciales genera altas consecuencias para la entidad","Mayor",IF(K36="Cualquier acto indebido de los servidores judiciales genera consecuencias desastrosas para la entidad","Catastrófico",IF(K36="Si el hecho llegara a presentarse, tendría consecuencias o efectos mínimos sobre la entidad","Leve",IF(K36="Si el hecho llegara a presentarse, tendría bajo impacto o efecto sobre la entidad","Menor",IF(K36="Si el hecho llegara a presentarse, tendría medianas consecuencias o efectos sobre la entidad","Moderado",IF(K36="Si el hecho llegara a presentarse, tendría altas consecuencias o efectos sobre la entidad","Mayor",IF(K36="Si el hecho llegara a presentarse, tendría desastrosas consecuencias o efectos sobre la entidad","Catastrófico")))))))))))))))))))))))))))))</f>
        <v>Menor</v>
      </c>
      <c r="M36" s="404" t="str">
        <f>IF(K36="El riesgo afecta la imagen de alguna área de la organización","20%",IF(K36="El riesgo afecta la imagen de la entidad internamente, de conocimiento general, nivel interno, alta dirección, contratista y/o de provedores","40%",IF(K36="El riesgo afecta la imagen de la entidad con algunos usuarios de relevancia frente al logro de los objetivos","60%",IF(K36="El riesgo afecta la imagen de de la entidad con efecto publicitario sostenido a nivel del sector justicia","80%",IF(K36="El riesgo afecta la imagen de la entidad a nivel nacional, con efecto publicitarios sostenible a nivel país","100%",IF(K36="Impacto que afecte la ejecución presupuestal en un valor ≥0,5%.","20%",IF(K36="Impacto que afecte la ejecución presupuestal en un valor ≥1%.","40%",IF(K36="Impacto que afecte la ejecución presupuestal en un valor ≥5%.","60%",IF(K36="Impacto que afecte la ejecución presupuestal en un valor ≥20%.","80%",IF(K36="Impacto que afecte la ejecución presupuestal en un valor ≥50%.","100%",IF(K36="Incumplimiento máximo del 5% de la meta planeada","20%",IF(K36="Incumplimiento máximo del 15% de la meta planeada","40%",IF(K36="Incumplimiento máximo del 20% de la meta planeada","60%",IF(K36="Incumplimiento máximo del 50% de la meta planeada","80%",IF(K36="Incumplimiento máximo del 80% de la meta planeada","100%",IF(K36="Cualquier afectación a la violacion de los derechos de los ciudadanos se considera con consecuencias altas","80%",IF(K36="Cualquier afectación a la violacion de los derechos de los ciudadanos se considera con consecuencias desastrosas","100%",IF(K36="Afecta la Prestación del Servicio de Administración de Justicia en 5%","20%",IF(K36="Afecta la Prestación del Servicio de Administración de Justicia en 10%","40%",IF(K36="Afecta la Prestación del Servicio de Administración de Justicia en 15%","60%",IF(K36="Afecta la Prestación del Servicio de Administración de Justicia en 20%","80%",IF(K36="Afecta la Prestación del Servicio de Administración de Justicia en más del 50%","100%",IF(K36="Cualquier acto indebido de los servidores judiciales genera altas consecuencias para la entidad","80%",IF(K36="Cualquier acto indebido de los servidores judiciales genera consecuencias desastrosas para la entidad","100%",IF(K36="Si el hecho llegara a presentarse, tendría consecuencias o efectos mínimos sobre la entidad","20%",IF(K36="Si el hecho llegara a presentarse, tendría bajo impacto o efecto sobre la entidad","40%",IF(K36="Si el hecho llegara a presentarse, tendría medianas consecuencias o efectos sobre la entidad","60%",IF(K36="Si el hecho llegara a presentarse, tendría altas consecuencias o efectos sobre la entidad","80%",IF(K36="Si el hecho llegara a presentarse, tendría desastrosas consecuencias o efectos sobre la entidad","100%")))))))))))))))))))))))))))))</f>
        <v>40%</v>
      </c>
      <c r="N36" s="404" t="str">
        <f>VLOOKUP((I36&amp;L36),Hoja1!$B$4:$C$28,2,0)</f>
        <v>Moderado</v>
      </c>
      <c r="O36" s="143">
        <v>1</v>
      </c>
      <c r="P36" s="145" t="s">
        <v>486</v>
      </c>
      <c r="Q36" s="142" t="str">
        <f t="shared" si="0"/>
        <v>Impacto</v>
      </c>
      <c r="R36" s="219" t="s">
        <v>291</v>
      </c>
      <c r="S36" s="143" t="s">
        <v>375</v>
      </c>
      <c r="T36" s="220">
        <f>VLOOKUP(R36&amp;S36,Hoja1!$Q$4:$R$9,2,0)</f>
        <v>0.3</v>
      </c>
      <c r="U36" s="219" t="s">
        <v>369</v>
      </c>
      <c r="V36" s="219" t="s">
        <v>370</v>
      </c>
      <c r="W36" s="219" t="s">
        <v>371</v>
      </c>
      <c r="X36" s="220" t="str">
        <f>IF(Q36="Probabilidad",($J$36*T36),IF(Q36="Impacto"," "))</f>
        <v xml:space="preserve"> </v>
      </c>
      <c r="Y36" s="220" t="str">
        <f>IF(Z36&lt;=20%,'Tabla probabilidad'!$B$5,IF(Z36&lt;=40%,'Tabla probabilidad'!$B$6,IF(Z36&lt;=60%,'Tabla probabilidad'!$B$7,IF(Z36&lt;=80%,'Tabla probabilidad'!$B$8,IF(Z36&lt;=100%,'Tabla probabilidad'!$B$9)))))</f>
        <v>Alta</v>
      </c>
      <c r="Z36" s="220">
        <f>IF(R36="Preventivo",(J36-(J36*T36)),IF(R36="Detectivo",(J36-(J36*T36)),IF(R36="Correctivo",(J36))))</f>
        <v>0.8</v>
      </c>
      <c r="AA36" s="407" t="str">
        <f>IF(AB36&lt;=20%,'Tabla probabilidad'!$B$5,IF(AB36&lt;=40%,'Tabla probabilidad'!$B$6,IF(AB36&lt;=60%,'Tabla probabilidad'!$B$7,IF(AB36&lt;=80%,'Tabla probabilidad'!$B$8,IF(AB36&lt;=100%,'Tabla probabilidad'!$B$9)))))</f>
        <v>Media</v>
      </c>
      <c r="AB36" s="407">
        <f>AVERAGE(Z36:Z40)</f>
        <v>0.52800000000000002</v>
      </c>
      <c r="AC36" s="220" t="str">
        <f t="shared" ref="AC36:AC40" si="14">IF(AD36&lt;=20%,"Leve",IF(AD36&lt;=40%,"Menor",IF(AD36&lt;=60%,"Moderado",IF(AD36&lt;=80%,"Mayor",IF(AD36&lt;=100%,"Catastrófico")))))</f>
        <v>Menor</v>
      </c>
      <c r="AD36" s="220">
        <f>IF(Q36="Probabilidad",(($M$36-0)),IF(Q36="Impacto",($M$36-($M$36*T36))))</f>
        <v>0.28000000000000003</v>
      </c>
      <c r="AE36" s="407" t="str">
        <f>IF(AF36&lt;=20%,"Leve",IF(AF36&lt;=40%,"Menor",IF(AF36&lt;=60%,"Moderado",IF(AF36&lt;=80%,"Mayor",IF(AF36&lt;=100%,"Catastrófico")))))</f>
        <v>Menor</v>
      </c>
      <c r="AF36" s="407">
        <f>AVERAGE(AD36:AD40)</f>
        <v>0.376</v>
      </c>
      <c r="AG36" s="404" t="str">
        <f>VLOOKUP(AA36&amp;AE36,Hoja1!$B$4:$C$28,2,0)</f>
        <v>Moderado</v>
      </c>
      <c r="AH36" s="405" t="s">
        <v>380</v>
      </c>
      <c r="AI36" s="404" t="s">
        <v>438</v>
      </c>
      <c r="AJ36" s="404" t="s">
        <v>487</v>
      </c>
      <c r="AK36" s="408">
        <v>44560</v>
      </c>
      <c r="AL36" s="408">
        <v>44377</v>
      </c>
      <c r="AM36" s="404" t="s">
        <v>438</v>
      </c>
      <c r="AN36" s="405" t="s">
        <v>379</v>
      </c>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c r="BV36" s="169"/>
      <c r="BW36" s="169"/>
      <c r="BX36" s="169"/>
      <c r="BY36" s="169"/>
      <c r="BZ36" s="169"/>
      <c r="CA36" s="169"/>
      <c r="CB36" s="169"/>
      <c r="CC36" s="169"/>
      <c r="CD36" s="169"/>
      <c r="CE36" s="169"/>
      <c r="CF36" s="169"/>
      <c r="CG36" s="169"/>
      <c r="CH36" s="169"/>
      <c r="CI36" s="169"/>
      <c r="CJ36" s="169"/>
      <c r="CK36" s="169"/>
      <c r="CL36" s="169"/>
      <c r="CM36" s="169"/>
      <c r="CN36" s="169"/>
      <c r="CO36" s="169"/>
      <c r="CP36" s="169"/>
      <c r="CQ36" s="169"/>
      <c r="CR36" s="169"/>
      <c r="CS36" s="169"/>
      <c r="CT36" s="169"/>
      <c r="CU36" s="169"/>
      <c r="CV36" s="169"/>
      <c r="CW36" s="169"/>
      <c r="CX36" s="169"/>
      <c r="CY36" s="169"/>
      <c r="CZ36" s="169"/>
      <c r="DA36" s="169"/>
      <c r="DB36" s="169"/>
      <c r="DC36" s="169"/>
      <c r="DD36" s="169"/>
      <c r="DE36" s="169"/>
      <c r="DF36" s="169"/>
      <c r="DG36" s="169"/>
      <c r="DH36" s="169"/>
      <c r="DI36" s="169"/>
      <c r="DJ36" s="169"/>
      <c r="DK36" s="169"/>
      <c r="DL36" s="169"/>
      <c r="DM36" s="169"/>
      <c r="DN36" s="169"/>
      <c r="DO36" s="169"/>
      <c r="DP36" s="169"/>
      <c r="DQ36" s="169"/>
      <c r="DR36" s="169"/>
      <c r="DS36" s="169"/>
      <c r="DT36" s="169"/>
      <c r="DU36" s="169"/>
      <c r="DV36" s="169"/>
      <c r="DW36" s="169"/>
      <c r="DX36" s="169"/>
      <c r="DY36" s="169"/>
      <c r="DZ36" s="169"/>
      <c r="EA36" s="169"/>
      <c r="EB36" s="169"/>
      <c r="EC36" s="169"/>
      <c r="ED36" s="169"/>
      <c r="EE36" s="169"/>
      <c r="EF36" s="169"/>
      <c r="EG36" s="169"/>
      <c r="EH36" s="169"/>
      <c r="EI36" s="169"/>
      <c r="EJ36" s="169"/>
      <c r="EK36" s="169"/>
      <c r="EL36" s="169"/>
      <c r="EM36" s="169"/>
      <c r="EN36" s="169"/>
      <c r="EO36" s="169"/>
      <c r="EP36" s="169"/>
      <c r="EQ36" s="169"/>
      <c r="ER36" s="169"/>
      <c r="ES36" s="169"/>
      <c r="ET36" s="169"/>
      <c r="EU36" s="169"/>
      <c r="EV36" s="169"/>
      <c r="EW36" s="169"/>
      <c r="EX36" s="169"/>
      <c r="EY36" s="169"/>
      <c r="EZ36" s="169"/>
      <c r="FA36" s="169"/>
      <c r="FB36" s="169"/>
      <c r="FC36" s="169"/>
      <c r="FD36" s="169"/>
      <c r="FE36" s="169"/>
      <c r="FF36" s="169"/>
      <c r="FG36" s="169"/>
      <c r="FH36" s="169"/>
      <c r="FI36" s="169"/>
      <c r="FJ36" s="169"/>
      <c r="FK36" s="169"/>
      <c r="FL36" s="169"/>
      <c r="FM36" s="169"/>
      <c r="FN36" s="169"/>
      <c r="FO36" s="169"/>
      <c r="FP36" s="169"/>
      <c r="FQ36" s="169"/>
      <c r="FR36" s="169"/>
      <c r="FS36" s="169"/>
      <c r="FT36" s="169"/>
      <c r="FU36" s="169"/>
      <c r="FV36" s="169"/>
      <c r="FW36" s="169"/>
      <c r="FX36" s="169"/>
      <c r="FY36" s="169"/>
      <c r="FZ36" s="169"/>
      <c r="GA36" s="169"/>
      <c r="GB36" s="169"/>
      <c r="GC36" s="169"/>
      <c r="GD36" s="169"/>
      <c r="GE36" s="169"/>
      <c r="GF36" s="169"/>
      <c r="GG36" s="169"/>
      <c r="GH36" s="169"/>
      <c r="GI36" s="169"/>
      <c r="GJ36" s="169"/>
      <c r="GK36" s="169"/>
      <c r="GL36" s="169"/>
      <c r="GM36" s="169"/>
      <c r="GN36" s="169"/>
      <c r="GO36" s="169"/>
      <c r="GP36" s="169"/>
      <c r="GQ36" s="169"/>
      <c r="GR36" s="169"/>
      <c r="GS36" s="169"/>
      <c r="GT36" s="169"/>
      <c r="GU36" s="169"/>
      <c r="GV36" s="169"/>
      <c r="GW36" s="169"/>
      <c r="GX36" s="169"/>
      <c r="GY36" s="169"/>
      <c r="GZ36" s="169"/>
      <c r="HA36" s="169"/>
      <c r="HB36" s="169"/>
      <c r="HC36" s="169"/>
      <c r="HD36" s="169"/>
      <c r="HE36" s="169"/>
      <c r="HF36" s="169"/>
      <c r="HG36" s="169"/>
      <c r="HH36" s="169"/>
      <c r="HI36" s="169"/>
      <c r="HJ36" s="169"/>
      <c r="HK36" s="169"/>
      <c r="HL36" s="169"/>
      <c r="HM36" s="169"/>
      <c r="HN36" s="169"/>
      <c r="HO36" s="169"/>
      <c r="HP36" s="169"/>
      <c r="HQ36" s="169"/>
      <c r="HR36" s="169"/>
      <c r="HS36" s="169"/>
      <c r="HT36" s="169"/>
      <c r="HU36" s="169"/>
      <c r="HV36" s="169"/>
      <c r="HW36" s="169"/>
      <c r="HX36" s="169"/>
      <c r="HY36" s="169"/>
      <c r="HZ36" s="169"/>
      <c r="IA36" s="169"/>
      <c r="IB36" s="169"/>
      <c r="IC36" s="169"/>
      <c r="ID36" s="169"/>
      <c r="IE36" s="169"/>
      <c r="IF36" s="169"/>
      <c r="IG36" s="169"/>
      <c r="IH36" s="169"/>
      <c r="II36" s="169"/>
      <c r="IJ36" s="169"/>
      <c r="IK36" s="169"/>
      <c r="IL36" s="169"/>
      <c r="IM36" s="169"/>
      <c r="IN36" s="169"/>
      <c r="IO36" s="169"/>
      <c r="IP36" s="169"/>
      <c r="IQ36" s="169"/>
      <c r="IR36" s="169"/>
      <c r="IS36" s="169"/>
      <c r="IT36" s="169"/>
      <c r="IU36" s="169"/>
      <c r="IV36" s="169"/>
      <c r="IW36" s="169"/>
      <c r="IX36" s="169"/>
      <c r="IY36" s="169"/>
      <c r="IZ36" s="169"/>
      <c r="JA36" s="169"/>
      <c r="JB36" s="169"/>
      <c r="JC36" s="169"/>
      <c r="JD36" s="169"/>
      <c r="JE36" s="169"/>
      <c r="JF36" s="169"/>
      <c r="JG36" s="169"/>
      <c r="JH36" s="169"/>
      <c r="JI36" s="169"/>
      <c r="JJ36" s="169"/>
      <c r="JK36" s="169"/>
      <c r="JL36" s="169"/>
      <c r="JM36" s="169"/>
      <c r="JN36" s="169"/>
      <c r="JO36" s="169"/>
      <c r="JP36" s="169"/>
      <c r="JQ36" s="169"/>
      <c r="JR36" s="169"/>
      <c r="JS36" s="169"/>
      <c r="JT36" s="169"/>
      <c r="JU36" s="169"/>
      <c r="JV36" s="169"/>
      <c r="JW36" s="169"/>
      <c r="JX36" s="169"/>
      <c r="JY36" s="169"/>
      <c r="JZ36" s="169"/>
      <c r="KA36" s="169"/>
      <c r="KB36" s="169"/>
      <c r="KC36" s="169"/>
      <c r="KD36" s="169"/>
      <c r="KE36" s="169"/>
      <c r="KF36" s="169"/>
      <c r="KG36" s="169"/>
      <c r="KH36" s="169"/>
      <c r="KI36" s="169"/>
      <c r="KJ36" s="169"/>
      <c r="KK36" s="169"/>
      <c r="KL36" s="169"/>
    </row>
    <row r="37" spans="1:298" ht="40.15" customHeight="1">
      <c r="A37" s="404"/>
      <c r="B37" s="404"/>
      <c r="C37" s="405"/>
      <c r="D37" s="406"/>
      <c r="E37" s="404"/>
      <c r="F37" s="404"/>
      <c r="G37" s="405"/>
      <c r="H37" s="404"/>
      <c r="I37" s="404"/>
      <c r="J37" s="407"/>
      <c r="K37" s="405"/>
      <c r="L37" s="404"/>
      <c r="M37" s="404"/>
      <c r="N37" s="404"/>
      <c r="O37" s="143">
        <v>2</v>
      </c>
      <c r="P37" s="145" t="s">
        <v>488</v>
      </c>
      <c r="Q37" s="142" t="str">
        <f t="shared" si="0"/>
        <v>Probabilidad</v>
      </c>
      <c r="R37" s="219" t="s">
        <v>288</v>
      </c>
      <c r="S37" s="143" t="s">
        <v>375</v>
      </c>
      <c r="T37" s="220">
        <f>VLOOKUP(R37&amp;S37,Hoja1!$Q$4:$R$9,2,0)</f>
        <v>0.35</v>
      </c>
      <c r="U37" s="219" t="s">
        <v>369</v>
      </c>
      <c r="V37" s="219" t="s">
        <v>377</v>
      </c>
      <c r="W37" s="219" t="s">
        <v>378</v>
      </c>
      <c r="X37" s="220">
        <f t="shared" ref="X37:X40" si="15">IF(Q37="Probabilidad",($J$36*T37),IF(Q37="Impacto"," "))</f>
        <v>0.27999999999999997</v>
      </c>
      <c r="Y37" s="220" t="str">
        <f>IF(Z37&lt;=20%,'Tabla probabilidad'!$B$5,IF(Z37&lt;=40%,'Tabla probabilidad'!$B$6,IF(Z37&lt;=60%,'Tabla probabilidad'!$B$7,IF(Z37&lt;=80%,'Tabla probabilidad'!$B$8,IF(Z37&lt;=100%,'Tabla probabilidad'!$B$9)))))</f>
        <v>Media</v>
      </c>
      <c r="Z37" s="220">
        <f>IF(R37="Preventivo",(J36-(J36*T37)),IF(R37="Detectivo",(J36-(J36*T37)),IF(R37="Correctivo",(J36))))</f>
        <v>0.52</v>
      </c>
      <c r="AA37" s="407"/>
      <c r="AB37" s="407"/>
      <c r="AC37" s="220" t="str">
        <f t="shared" si="14"/>
        <v>Menor</v>
      </c>
      <c r="AD37" s="220">
        <f t="shared" ref="AD37:AD40" si="16">IF(Q37="Probabilidad",(($M$36-0)),IF(Q37="Impacto",($M$36-($M$36*T37))))</f>
        <v>0.4</v>
      </c>
      <c r="AE37" s="407"/>
      <c r="AF37" s="407"/>
      <c r="AG37" s="404"/>
      <c r="AH37" s="405"/>
      <c r="AI37" s="404"/>
      <c r="AJ37" s="404"/>
      <c r="AK37" s="408"/>
      <c r="AL37" s="408"/>
      <c r="AM37" s="404"/>
      <c r="AN37" s="405"/>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c r="BQ37" s="169"/>
      <c r="BR37" s="169"/>
      <c r="BS37" s="169"/>
      <c r="BT37" s="169"/>
      <c r="BU37" s="169"/>
      <c r="BV37" s="169"/>
      <c r="BW37" s="169"/>
      <c r="BX37" s="169"/>
      <c r="BY37" s="169"/>
      <c r="BZ37" s="169"/>
      <c r="CA37" s="169"/>
      <c r="CB37" s="169"/>
      <c r="CC37" s="169"/>
      <c r="CD37" s="169"/>
      <c r="CE37" s="169"/>
      <c r="CF37" s="169"/>
      <c r="CG37" s="169"/>
      <c r="CH37" s="169"/>
      <c r="CI37" s="169"/>
      <c r="CJ37" s="169"/>
      <c r="CK37" s="169"/>
      <c r="CL37" s="169"/>
      <c r="CM37" s="169"/>
      <c r="CN37" s="169"/>
      <c r="CO37" s="169"/>
      <c r="CP37" s="169"/>
      <c r="CQ37" s="169"/>
      <c r="CR37" s="169"/>
      <c r="CS37" s="169"/>
      <c r="CT37" s="169"/>
      <c r="CU37" s="169"/>
      <c r="CV37" s="169"/>
      <c r="CW37" s="169"/>
      <c r="CX37" s="169"/>
      <c r="CY37" s="169"/>
      <c r="CZ37" s="169"/>
      <c r="DA37" s="169"/>
      <c r="DB37" s="169"/>
      <c r="DC37" s="169"/>
      <c r="DD37" s="169"/>
      <c r="DE37" s="169"/>
      <c r="DF37" s="169"/>
      <c r="DG37" s="169"/>
      <c r="DH37" s="169"/>
      <c r="DI37" s="169"/>
      <c r="DJ37" s="169"/>
      <c r="DK37" s="169"/>
      <c r="DL37" s="169"/>
      <c r="DM37" s="169"/>
      <c r="DN37" s="169"/>
      <c r="DO37" s="169"/>
      <c r="DP37" s="169"/>
      <c r="DQ37" s="169"/>
      <c r="DR37" s="169"/>
      <c r="DS37" s="169"/>
      <c r="DT37" s="169"/>
      <c r="DU37" s="169"/>
      <c r="DV37" s="169"/>
      <c r="DW37" s="169"/>
      <c r="DX37" s="169"/>
      <c r="DY37" s="169"/>
      <c r="DZ37" s="169"/>
      <c r="EA37" s="169"/>
      <c r="EB37" s="169"/>
      <c r="EC37" s="169"/>
      <c r="ED37" s="169"/>
      <c r="EE37" s="169"/>
      <c r="EF37" s="169"/>
      <c r="EG37" s="169"/>
      <c r="EH37" s="169"/>
      <c r="EI37" s="169"/>
      <c r="EJ37" s="169"/>
      <c r="EK37" s="169"/>
      <c r="EL37" s="169"/>
      <c r="EM37" s="169"/>
      <c r="EN37" s="169"/>
      <c r="EO37" s="169"/>
      <c r="EP37" s="169"/>
      <c r="EQ37" s="169"/>
      <c r="ER37" s="169"/>
      <c r="ES37" s="169"/>
      <c r="ET37" s="169"/>
      <c r="EU37" s="169"/>
      <c r="EV37" s="169"/>
      <c r="EW37" s="169"/>
      <c r="EX37" s="169"/>
      <c r="EY37" s="169"/>
      <c r="EZ37" s="169"/>
      <c r="FA37" s="169"/>
      <c r="FB37" s="169"/>
      <c r="FC37" s="169"/>
      <c r="FD37" s="169"/>
      <c r="FE37" s="169"/>
      <c r="FF37" s="169"/>
      <c r="FG37" s="169"/>
      <c r="FH37" s="169"/>
      <c r="FI37" s="169"/>
      <c r="FJ37" s="169"/>
      <c r="FK37" s="169"/>
      <c r="FL37" s="169"/>
      <c r="FM37" s="169"/>
      <c r="FN37" s="169"/>
      <c r="FO37" s="169"/>
      <c r="FP37" s="169"/>
      <c r="FQ37" s="169"/>
      <c r="FR37" s="169"/>
      <c r="FS37" s="169"/>
      <c r="FT37" s="169"/>
      <c r="FU37" s="169"/>
      <c r="FV37" s="169"/>
      <c r="FW37" s="169"/>
      <c r="FX37" s="169"/>
      <c r="FY37" s="169"/>
      <c r="FZ37" s="169"/>
      <c r="GA37" s="169"/>
      <c r="GB37" s="169"/>
      <c r="GC37" s="169"/>
      <c r="GD37" s="169"/>
      <c r="GE37" s="169"/>
      <c r="GF37" s="169"/>
      <c r="GG37" s="169"/>
      <c r="GH37" s="169"/>
      <c r="GI37" s="169"/>
      <c r="GJ37" s="169"/>
      <c r="GK37" s="169"/>
      <c r="GL37" s="169"/>
      <c r="GM37" s="169"/>
      <c r="GN37" s="169"/>
      <c r="GO37" s="169"/>
      <c r="GP37" s="169"/>
      <c r="GQ37" s="169"/>
      <c r="GR37" s="169"/>
      <c r="GS37" s="169"/>
      <c r="GT37" s="169"/>
      <c r="GU37" s="169"/>
      <c r="GV37" s="169"/>
      <c r="GW37" s="169"/>
      <c r="GX37" s="169"/>
      <c r="GY37" s="169"/>
      <c r="GZ37" s="169"/>
      <c r="HA37" s="169"/>
      <c r="HB37" s="169"/>
      <c r="HC37" s="169"/>
      <c r="HD37" s="169"/>
      <c r="HE37" s="169"/>
      <c r="HF37" s="169"/>
      <c r="HG37" s="169"/>
      <c r="HH37" s="169"/>
      <c r="HI37" s="169"/>
      <c r="HJ37" s="169"/>
      <c r="HK37" s="169"/>
      <c r="HL37" s="169"/>
      <c r="HM37" s="169"/>
      <c r="HN37" s="169"/>
      <c r="HO37" s="169"/>
      <c r="HP37" s="169"/>
      <c r="HQ37" s="169"/>
      <c r="HR37" s="169"/>
      <c r="HS37" s="169"/>
      <c r="HT37" s="169"/>
      <c r="HU37" s="169"/>
      <c r="HV37" s="169"/>
      <c r="HW37" s="169"/>
      <c r="HX37" s="169"/>
      <c r="HY37" s="169"/>
      <c r="HZ37" s="169"/>
      <c r="IA37" s="169"/>
      <c r="IB37" s="169"/>
      <c r="IC37" s="169"/>
      <c r="ID37" s="169"/>
      <c r="IE37" s="169"/>
      <c r="IF37" s="169"/>
      <c r="IG37" s="169"/>
      <c r="IH37" s="169"/>
      <c r="II37" s="169"/>
      <c r="IJ37" s="169"/>
      <c r="IK37" s="169"/>
      <c r="IL37" s="169"/>
      <c r="IM37" s="169"/>
      <c r="IN37" s="169"/>
      <c r="IO37" s="169"/>
      <c r="IP37" s="169"/>
      <c r="IQ37" s="169"/>
      <c r="IR37" s="169"/>
      <c r="IS37" s="169"/>
      <c r="IT37" s="169"/>
      <c r="IU37" s="169"/>
      <c r="IV37" s="169"/>
      <c r="IW37" s="169"/>
      <c r="IX37" s="169"/>
      <c r="IY37" s="169"/>
      <c r="IZ37" s="169"/>
      <c r="JA37" s="169"/>
      <c r="JB37" s="169"/>
      <c r="JC37" s="169"/>
      <c r="JD37" s="169"/>
      <c r="JE37" s="169"/>
      <c r="JF37" s="169"/>
      <c r="JG37" s="169"/>
      <c r="JH37" s="169"/>
      <c r="JI37" s="169"/>
      <c r="JJ37" s="169"/>
      <c r="JK37" s="169"/>
      <c r="JL37" s="169"/>
      <c r="JM37" s="169"/>
      <c r="JN37" s="169"/>
      <c r="JO37" s="169"/>
      <c r="JP37" s="169"/>
      <c r="JQ37" s="169"/>
      <c r="JR37" s="169"/>
      <c r="JS37" s="169"/>
      <c r="JT37" s="169"/>
      <c r="JU37" s="169"/>
      <c r="JV37" s="169"/>
      <c r="JW37" s="169"/>
      <c r="JX37" s="169"/>
      <c r="JY37" s="169"/>
      <c r="JZ37" s="169"/>
      <c r="KA37" s="169"/>
      <c r="KB37" s="169"/>
      <c r="KC37" s="169"/>
      <c r="KD37" s="169"/>
      <c r="KE37" s="169"/>
      <c r="KF37" s="169"/>
      <c r="KG37" s="169"/>
      <c r="KH37" s="169"/>
      <c r="KI37" s="169"/>
      <c r="KJ37" s="169"/>
      <c r="KK37" s="169"/>
      <c r="KL37" s="169"/>
    </row>
    <row r="38" spans="1:298" ht="40.15" customHeight="1">
      <c r="A38" s="404"/>
      <c r="B38" s="404"/>
      <c r="C38" s="405"/>
      <c r="D38" s="406"/>
      <c r="E38" s="404"/>
      <c r="F38" s="404"/>
      <c r="G38" s="405"/>
      <c r="H38" s="404"/>
      <c r="I38" s="404"/>
      <c r="J38" s="407"/>
      <c r="K38" s="405"/>
      <c r="L38" s="404"/>
      <c r="M38" s="404"/>
      <c r="N38" s="404"/>
      <c r="O38" s="143">
        <v>3</v>
      </c>
      <c r="P38" s="145" t="s">
        <v>489</v>
      </c>
      <c r="Q38" s="142" t="str">
        <f t="shared" si="0"/>
        <v>Probabilidad</v>
      </c>
      <c r="R38" s="219" t="s">
        <v>284</v>
      </c>
      <c r="S38" s="143" t="s">
        <v>375</v>
      </c>
      <c r="T38" s="220">
        <f>VLOOKUP(R38&amp;S38,Hoja1!$Q$4:$R$9,2,0)</f>
        <v>0.45</v>
      </c>
      <c r="U38" s="219" t="s">
        <v>369</v>
      </c>
      <c r="V38" s="219" t="s">
        <v>370</v>
      </c>
      <c r="W38" s="219" t="s">
        <v>371</v>
      </c>
      <c r="X38" s="220">
        <f t="shared" si="15"/>
        <v>0.36000000000000004</v>
      </c>
      <c r="Y38" s="220" t="str">
        <f>IF(Z38&lt;=20%,'Tabla probabilidad'!$B$5,IF(Z38&lt;=40%,'Tabla probabilidad'!$B$6,IF(Z38&lt;=60%,'Tabla probabilidad'!$B$7,IF(Z38&lt;=80%,'Tabla probabilidad'!$B$8,IF(Z38&lt;=100%,'Tabla probabilidad'!$B$9)))))</f>
        <v>Media</v>
      </c>
      <c r="Z38" s="220">
        <f>IF(R38="Preventivo",(J36-(J36*T38)),IF(R38="Detectivo",(J36-(J36*T38)),IF(R38="Correctivo",(J36))))</f>
        <v>0.44</v>
      </c>
      <c r="AA38" s="407"/>
      <c r="AB38" s="407"/>
      <c r="AC38" s="220" t="str">
        <f t="shared" si="14"/>
        <v>Menor</v>
      </c>
      <c r="AD38" s="220">
        <f t="shared" si="16"/>
        <v>0.4</v>
      </c>
      <c r="AE38" s="407"/>
      <c r="AF38" s="407"/>
      <c r="AG38" s="404"/>
      <c r="AH38" s="405"/>
      <c r="AI38" s="404"/>
      <c r="AJ38" s="404"/>
      <c r="AK38" s="408"/>
      <c r="AL38" s="408"/>
      <c r="AM38" s="404"/>
      <c r="AN38" s="405"/>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c r="BP38" s="169"/>
      <c r="BQ38" s="169"/>
      <c r="BR38" s="169"/>
      <c r="BS38" s="169"/>
      <c r="BT38" s="169"/>
      <c r="BU38" s="169"/>
      <c r="BV38" s="169"/>
      <c r="BW38" s="169"/>
      <c r="BX38" s="169"/>
      <c r="BY38" s="169"/>
      <c r="BZ38" s="169"/>
      <c r="CA38" s="169"/>
      <c r="CB38" s="169"/>
      <c r="CC38" s="169"/>
      <c r="CD38" s="169"/>
      <c r="CE38" s="169"/>
      <c r="CF38" s="169"/>
      <c r="CG38" s="169"/>
      <c r="CH38" s="169"/>
      <c r="CI38" s="169"/>
      <c r="CJ38" s="169"/>
      <c r="CK38" s="169"/>
      <c r="CL38" s="169"/>
      <c r="CM38" s="169"/>
      <c r="CN38" s="169"/>
      <c r="CO38" s="169"/>
      <c r="CP38" s="169"/>
      <c r="CQ38" s="169"/>
      <c r="CR38" s="169"/>
      <c r="CS38" s="169"/>
      <c r="CT38" s="169"/>
      <c r="CU38" s="169"/>
      <c r="CV38" s="169"/>
      <c r="CW38" s="169"/>
      <c r="CX38" s="169"/>
      <c r="CY38" s="169"/>
      <c r="CZ38" s="169"/>
      <c r="DA38" s="169"/>
      <c r="DB38" s="169"/>
      <c r="DC38" s="169"/>
      <c r="DD38" s="169"/>
      <c r="DE38" s="169"/>
      <c r="DF38" s="169"/>
      <c r="DG38" s="169"/>
      <c r="DH38" s="169"/>
      <c r="DI38" s="169"/>
      <c r="DJ38" s="169"/>
      <c r="DK38" s="169"/>
      <c r="DL38" s="169"/>
      <c r="DM38" s="169"/>
      <c r="DN38" s="169"/>
      <c r="DO38" s="169"/>
      <c r="DP38" s="169"/>
      <c r="DQ38" s="169"/>
      <c r="DR38" s="169"/>
      <c r="DS38" s="169"/>
      <c r="DT38" s="169"/>
      <c r="DU38" s="169"/>
      <c r="DV38" s="169"/>
      <c r="DW38" s="169"/>
      <c r="DX38" s="169"/>
      <c r="DY38" s="169"/>
      <c r="DZ38" s="169"/>
      <c r="EA38" s="169"/>
      <c r="EB38" s="169"/>
      <c r="EC38" s="169"/>
      <c r="ED38" s="169"/>
      <c r="EE38" s="169"/>
      <c r="EF38" s="169"/>
      <c r="EG38" s="169"/>
      <c r="EH38" s="169"/>
      <c r="EI38" s="169"/>
      <c r="EJ38" s="169"/>
      <c r="EK38" s="169"/>
      <c r="EL38" s="169"/>
      <c r="EM38" s="169"/>
      <c r="EN38" s="169"/>
      <c r="EO38" s="169"/>
      <c r="EP38" s="169"/>
      <c r="EQ38" s="169"/>
      <c r="ER38" s="169"/>
      <c r="ES38" s="169"/>
      <c r="ET38" s="169"/>
      <c r="EU38" s="169"/>
      <c r="EV38" s="169"/>
      <c r="EW38" s="169"/>
      <c r="EX38" s="169"/>
      <c r="EY38" s="169"/>
      <c r="EZ38" s="169"/>
      <c r="FA38" s="169"/>
      <c r="FB38" s="169"/>
      <c r="FC38" s="169"/>
      <c r="FD38" s="169"/>
      <c r="FE38" s="169"/>
      <c r="FF38" s="169"/>
      <c r="FG38" s="169"/>
      <c r="FH38" s="169"/>
      <c r="FI38" s="169"/>
      <c r="FJ38" s="169"/>
      <c r="FK38" s="169"/>
      <c r="FL38" s="169"/>
      <c r="FM38" s="169"/>
      <c r="FN38" s="169"/>
      <c r="FO38" s="169"/>
      <c r="FP38" s="169"/>
      <c r="FQ38" s="169"/>
      <c r="FR38" s="169"/>
      <c r="FS38" s="169"/>
      <c r="FT38" s="169"/>
      <c r="FU38" s="169"/>
      <c r="FV38" s="169"/>
      <c r="FW38" s="169"/>
      <c r="FX38" s="169"/>
      <c r="FY38" s="169"/>
      <c r="FZ38" s="169"/>
      <c r="GA38" s="169"/>
      <c r="GB38" s="169"/>
      <c r="GC38" s="169"/>
      <c r="GD38" s="169"/>
      <c r="GE38" s="169"/>
      <c r="GF38" s="169"/>
      <c r="GG38" s="169"/>
      <c r="GH38" s="169"/>
      <c r="GI38" s="169"/>
      <c r="GJ38" s="169"/>
      <c r="GK38" s="169"/>
      <c r="GL38" s="169"/>
      <c r="GM38" s="169"/>
      <c r="GN38" s="169"/>
      <c r="GO38" s="169"/>
      <c r="GP38" s="169"/>
      <c r="GQ38" s="169"/>
      <c r="GR38" s="169"/>
      <c r="GS38" s="169"/>
      <c r="GT38" s="169"/>
      <c r="GU38" s="169"/>
      <c r="GV38" s="169"/>
      <c r="GW38" s="169"/>
      <c r="GX38" s="169"/>
      <c r="GY38" s="169"/>
      <c r="GZ38" s="169"/>
      <c r="HA38" s="169"/>
      <c r="HB38" s="169"/>
      <c r="HC38" s="169"/>
      <c r="HD38" s="169"/>
      <c r="HE38" s="169"/>
      <c r="HF38" s="169"/>
      <c r="HG38" s="169"/>
      <c r="HH38" s="169"/>
      <c r="HI38" s="169"/>
      <c r="HJ38" s="169"/>
      <c r="HK38" s="169"/>
      <c r="HL38" s="169"/>
      <c r="HM38" s="169"/>
      <c r="HN38" s="169"/>
      <c r="HO38" s="169"/>
      <c r="HP38" s="169"/>
      <c r="HQ38" s="169"/>
      <c r="HR38" s="169"/>
      <c r="HS38" s="169"/>
      <c r="HT38" s="169"/>
      <c r="HU38" s="169"/>
      <c r="HV38" s="169"/>
      <c r="HW38" s="169"/>
      <c r="HX38" s="169"/>
      <c r="HY38" s="169"/>
      <c r="HZ38" s="169"/>
      <c r="IA38" s="169"/>
      <c r="IB38" s="169"/>
      <c r="IC38" s="169"/>
      <c r="ID38" s="169"/>
      <c r="IE38" s="169"/>
      <c r="IF38" s="169"/>
      <c r="IG38" s="169"/>
      <c r="IH38" s="169"/>
      <c r="II38" s="169"/>
      <c r="IJ38" s="169"/>
      <c r="IK38" s="169"/>
      <c r="IL38" s="169"/>
      <c r="IM38" s="169"/>
      <c r="IN38" s="169"/>
      <c r="IO38" s="169"/>
      <c r="IP38" s="169"/>
      <c r="IQ38" s="169"/>
      <c r="IR38" s="169"/>
      <c r="IS38" s="169"/>
      <c r="IT38" s="169"/>
      <c r="IU38" s="169"/>
      <c r="IV38" s="169"/>
      <c r="IW38" s="169"/>
      <c r="IX38" s="169"/>
      <c r="IY38" s="169"/>
      <c r="IZ38" s="169"/>
      <c r="JA38" s="169"/>
      <c r="JB38" s="169"/>
      <c r="JC38" s="169"/>
      <c r="JD38" s="169"/>
      <c r="JE38" s="169"/>
      <c r="JF38" s="169"/>
      <c r="JG38" s="169"/>
      <c r="JH38" s="169"/>
      <c r="JI38" s="169"/>
      <c r="JJ38" s="169"/>
      <c r="JK38" s="169"/>
      <c r="JL38" s="169"/>
      <c r="JM38" s="169"/>
      <c r="JN38" s="169"/>
      <c r="JO38" s="169"/>
      <c r="JP38" s="169"/>
      <c r="JQ38" s="169"/>
      <c r="JR38" s="169"/>
      <c r="JS38" s="169"/>
      <c r="JT38" s="169"/>
      <c r="JU38" s="169"/>
      <c r="JV38" s="169"/>
      <c r="JW38" s="169"/>
      <c r="JX38" s="169"/>
      <c r="JY38" s="169"/>
      <c r="JZ38" s="169"/>
      <c r="KA38" s="169"/>
      <c r="KB38" s="169"/>
      <c r="KC38" s="169"/>
      <c r="KD38" s="169"/>
      <c r="KE38" s="169"/>
      <c r="KF38" s="169"/>
      <c r="KG38" s="169"/>
      <c r="KH38" s="169"/>
      <c r="KI38" s="169"/>
      <c r="KJ38" s="169"/>
      <c r="KK38" s="169"/>
      <c r="KL38" s="169"/>
    </row>
    <row r="39" spans="1:298" ht="40.15" customHeight="1">
      <c r="A39" s="404"/>
      <c r="B39" s="404"/>
      <c r="C39" s="405"/>
      <c r="D39" s="406"/>
      <c r="E39" s="404"/>
      <c r="F39" s="404"/>
      <c r="G39" s="405"/>
      <c r="H39" s="404"/>
      <c r="I39" s="404"/>
      <c r="J39" s="407"/>
      <c r="K39" s="405"/>
      <c r="L39" s="404"/>
      <c r="M39" s="404"/>
      <c r="N39" s="404"/>
      <c r="O39" s="143">
        <v>4</v>
      </c>
      <c r="P39" s="145" t="s">
        <v>490</v>
      </c>
      <c r="Q39" s="142" t="str">
        <f t="shared" si="0"/>
        <v>Probabilidad</v>
      </c>
      <c r="R39" s="219" t="s">
        <v>284</v>
      </c>
      <c r="S39" s="143" t="s">
        <v>375</v>
      </c>
      <c r="T39" s="220">
        <f>VLOOKUP(R39&amp;S39,Hoja1!$Q$4:$R$9,2,0)</f>
        <v>0.45</v>
      </c>
      <c r="U39" s="219" t="s">
        <v>376</v>
      </c>
      <c r="V39" s="219" t="s">
        <v>377</v>
      </c>
      <c r="W39" s="219" t="s">
        <v>371</v>
      </c>
      <c r="X39" s="220">
        <f t="shared" si="15"/>
        <v>0.36000000000000004</v>
      </c>
      <c r="Y39" s="220" t="str">
        <f>IF(Z39&lt;=20%,'Tabla probabilidad'!$B$5,IF(Z39&lt;=40%,'Tabla probabilidad'!$B$6,IF(Z39&lt;=60%,'Tabla probabilidad'!$B$7,IF(Z39&lt;=80%,'Tabla probabilidad'!$B$8,IF(Z39&lt;=100%,'Tabla probabilidad'!$B$9)))))</f>
        <v>Media</v>
      </c>
      <c r="Z39" s="220">
        <f>IF(R39="Preventivo",(J36-(J36*T39)),IF(R39="Detectivo",(J36-(J36*T39)),IF(R39="Correctivo",(J36))))</f>
        <v>0.44</v>
      </c>
      <c r="AA39" s="407"/>
      <c r="AB39" s="407"/>
      <c r="AC39" s="220" t="str">
        <f t="shared" si="14"/>
        <v>Menor</v>
      </c>
      <c r="AD39" s="220">
        <f t="shared" si="16"/>
        <v>0.4</v>
      </c>
      <c r="AE39" s="407"/>
      <c r="AF39" s="407"/>
      <c r="AG39" s="404"/>
      <c r="AH39" s="405"/>
      <c r="AI39" s="404"/>
      <c r="AJ39" s="404"/>
      <c r="AK39" s="408"/>
      <c r="AL39" s="408"/>
      <c r="AM39" s="404"/>
      <c r="AN39" s="405"/>
      <c r="AO39" s="169"/>
      <c r="AP39" s="169"/>
      <c r="AQ39" s="169"/>
      <c r="AR39" s="169"/>
      <c r="AS39" s="169"/>
      <c r="AT39" s="169"/>
      <c r="AU39" s="169"/>
      <c r="AV39" s="169"/>
      <c r="AW39" s="169"/>
      <c r="AX39" s="169"/>
      <c r="AY39" s="169"/>
      <c r="AZ39" s="169"/>
      <c r="BA39" s="169"/>
      <c r="BB39" s="169"/>
      <c r="BC39" s="169"/>
      <c r="BD39" s="169"/>
      <c r="BE39" s="169"/>
      <c r="BF39" s="169"/>
      <c r="BG39" s="169"/>
      <c r="BH39" s="169"/>
      <c r="BI39" s="169"/>
      <c r="BJ39" s="169"/>
      <c r="BK39" s="169"/>
      <c r="BL39" s="169"/>
      <c r="BM39" s="169"/>
      <c r="BN39" s="169"/>
      <c r="BO39" s="169"/>
      <c r="BP39" s="169"/>
      <c r="BQ39" s="169"/>
      <c r="BR39" s="169"/>
      <c r="BS39" s="169"/>
      <c r="BT39" s="169"/>
      <c r="BU39" s="169"/>
      <c r="BV39" s="169"/>
      <c r="BW39" s="169"/>
      <c r="BX39" s="169"/>
      <c r="BY39" s="169"/>
      <c r="BZ39" s="169"/>
      <c r="CA39" s="169"/>
      <c r="CB39" s="169"/>
      <c r="CC39" s="169"/>
      <c r="CD39" s="169"/>
      <c r="CE39" s="169"/>
      <c r="CF39" s="169"/>
      <c r="CG39" s="169"/>
      <c r="CH39" s="169"/>
      <c r="CI39" s="169"/>
      <c r="CJ39" s="169"/>
      <c r="CK39" s="169"/>
      <c r="CL39" s="169"/>
      <c r="CM39" s="169"/>
      <c r="CN39" s="169"/>
      <c r="CO39" s="169"/>
      <c r="CP39" s="169"/>
      <c r="CQ39" s="169"/>
      <c r="CR39" s="169"/>
      <c r="CS39" s="169"/>
      <c r="CT39" s="169"/>
      <c r="CU39" s="169"/>
      <c r="CV39" s="169"/>
      <c r="CW39" s="169"/>
      <c r="CX39" s="169"/>
      <c r="CY39" s="169"/>
      <c r="CZ39" s="169"/>
      <c r="DA39" s="169"/>
      <c r="DB39" s="169"/>
      <c r="DC39" s="169"/>
      <c r="DD39" s="169"/>
      <c r="DE39" s="169"/>
      <c r="DF39" s="169"/>
      <c r="DG39" s="169"/>
      <c r="DH39" s="169"/>
      <c r="DI39" s="169"/>
      <c r="DJ39" s="169"/>
      <c r="DK39" s="169"/>
      <c r="DL39" s="169"/>
      <c r="DM39" s="169"/>
      <c r="DN39" s="169"/>
      <c r="DO39" s="169"/>
      <c r="DP39" s="169"/>
      <c r="DQ39" s="169"/>
      <c r="DR39" s="169"/>
      <c r="DS39" s="169"/>
      <c r="DT39" s="169"/>
      <c r="DU39" s="169"/>
      <c r="DV39" s="169"/>
      <c r="DW39" s="169"/>
      <c r="DX39" s="169"/>
      <c r="DY39" s="169"/>
      <c r="DZ39" s="169"/>
      <c r="EA39" s="169"/>
      <c r="EB39" s="169"/>
      <c r="EC39" s="169"/>
      <c r="ED39" s="169"/>
      <c r="EE39" s="169"/>
      <c r="EF39" s="169"/>
      <c r="EG39" s="169"/>
      <c r="EH39" s="169"/>
      <c r="EI39" s="169"/>
      <c r="EJ39" s="169"/>
      <c r="EK39" s="169"/>
      <c r="EL39" s="169"/>
      <c r="EM39" s="169"/>
      <c r="EN39" s="169"/>
      <c r="EO39" s="169"/>
      <c r="EP39" s="169"/>
      <c r="EQ39" s="169"/>
      <c r="ER39" s="169"/>
      <c r="ES39" s="169"/>
      <c r="ET39" s="169"/>
      <c r="EU39" s="169"/>
      <c r="EV39" s="169"/>
      <c r="EW39" s="169"/>
      <c r="EX39" s="169"/>
      <c r="EY39" s="169"/>
      <c r="EZ39" s="169"/>
      <c r="FA39" s="169"/>
      <c r="FB39" s="169"/>
      <c r="FC39" s="169"/>
      <c r="FD39" s="169"/>
      <c r="FE39" s="169"/>
      <c r="FF39" s="169"/>
      <c r="FG39" s="169"/>
      <c r="FH39" s="169"/>
      <c r="FI39" s="169"/>
      <c r="FJ39" s="169"/>
      <c r="FK39" s="169"/>
      <c r="FL39" s="169"/>
      <c r="FM39" s="169"/>
      <c r="FN39" s="169"/>
      <c r="FO39" s="169"/>
      <c r="FP39" s="169"/>
      <c r="FQ39" s="169"/>
      <c r="FR39" s="169"/>
      <c r="FS39" s="169"/>
      <c r="FT39" s="169"/>
      <c r="FU39" s="169"/>
      <c r="FV39" s="169"/>
      <c r="FW39" s="169"/>
      <c r="FX39" s="169"/>
      <c r="FY39" s="169"/>
      <c r="FZ39" s="169"/>
      <c r="GA39" s="169"/>
      <c r="GB39" s="169"/>
      <c r="GC39" s="169"/>
      <c r="GD39" s="169"/>
      <c r="GE39" s="169"/>
      <c r="GF39" s="169"/>
      <c r="GG39" s="169"/>
      <c r="GH39" s="169"/>
      <c r="GI39" s="169"/>
      <c r="GJ39" s="169"/>
      <c r="GK39" s="169"/>
      <c r="GL39" s="169"/>
      <c r="GM39" s="169"/>
      <c r="GN39" s="169"/>
      <c r="GO39" s="169"/>
      <c r="GP39" s="169"/>
      <c r="GQ39" s="169"/>
      <c r="GR39" s="169"/>
      <c r="GS39" s="169"/>
      <c r="GT39" s="169"/>
      <c r="GU39" s="169"/>
      <c r="GV39" s="169"/>
      <c r="GW39" s="169"/>
      <c r="GX39" s="169"/>
      <c r="GY39" s="169"/>
      <c r="GZ39" s="169"/>
      <c r="HA39" s="169"/>
      <c r="HB39" s="169"/>
      <c r="HC39" s="169"/>
      <c r="HD39" s="169"/>
      <c r="HE39" s="169"/>
      <c r="HF39" s="169"/>
      <c r="HG39" s="169"/>
      <c r="HH39" s="169"/>
      <c r="HI39" s="169"/>
      <c r="HJ39" s="169"/>
      <c r="HK39" s="169"/>
      <c r="HL39" s="169"/>
      <c r="HM39" s="169"/>
      <c r="HN39" s="169"/>
      <c r="HO39" s="169"/>
      <c r="HP39" s="169"/>
      <c r="HQ39" s="169"/>
      <c r="HR39" s="169"/>
      <c r="HS39" s="169"/>
      <c r="HT39" s="169"/>
      <c r="HU39" s="169"/>
      <c r="HV39" s="169"/>
      <c r="HW39" s="169"/>
      <c r="HX39" s="169"/>
      <c r="HY39" s="169"/>
      <c r="HZ39" s="169"/>
      <c r="IA39" s="169"/>
      <c r="IB39" s="169"/>
      <c r="IC39" s="169"/>
      <c r="ID39" s="169"/>
      <c r="IE39" s="169"/>
      <c r="IF39" s="169"/>
      <c r="IG39" s="169"/>
      <c r="IH39" s="169"/>
      <c r="II39" s="169"/>
      <c r="IJ39" s="169"/>
      <c r="IK39" s="169"/>
      <c r="IL39" s="169"/>
      <c r="IM39" s="169"/>
      <c r="IN39" s="169"/>
      <c r="IO39" s="169"/>
      <c r="IP39" s="169"/>
      <c r="IQ39" s="169"/>
      <c r="IR39" s="169"/>
      <c r="IS39" s="169"/>
      <c r="IT39" s="169"/>
      <c r="IU39" s="169"/>
      <c r="IV39" s="169"/>
      <c r="IW39" s="169"/>
      <c r="IX39" s="169"/>
      <c r="IY39" s="169"/>
      <c r="IZ39" s="169"/>
      <c r="JA39" s="169"/>
      <c r="JB39" s="169"/>
      <c r="JC39" s="169"/>
      <c r="JD39" s="169"/>
      <c r="JE39" s="169"/>
      <c r="JF39" s="169"/>
      <c r="JG39" s="169"/>
      <c r="JH39" s="169"/>
      <c r="JI39" s="169"/>
      <c r="JJ39" s="169"/>
      <c r="JK39" s="169"/>
      <c r="JL39" s="169"/>
      <c r="JM39" s="169"/>
      <c r="JN39" s="169"/>
      <c r="JO39" s="169"/>
      <c r="JP39" s="169"/>
      <c r="JQ39" s="169"/>
      <c r="JR39" s="169"/>
      <c r="JS39" s="169"/>
      <c r="JT39" s="169"/>
      <c r="JU39" s="169"/>
      <c r="JV39" s="169"/>
      <c r="JW39" s="169"/>
      <c r="JX39" s="169"/>
      <c r="JY39" s="169"/>
      <c r="JZ39" s="169"/>
      <c r="KA39" s="169"/>
      <c r="KB39" s="169"/>
      <c r="KC39" s="169"/>
      <c r="KD39" s="169"/>
      <c r="KE39" s="169"/>
      <c r="KF39" s="169"/>
      <c r="KG39" s="169"/>
      <c r="KH39" s="169"/>
      <c r="KI39" s="169"/>
      <c r="KJ39" s="169"/>
      <c r="KK39" s="169"/>
      <c r="KL39" s="169"/>
    </row>
    <row r="40" spans="1:298" ht="56.25" customHeight="1">
      <c r="A40" s="404"/>
      <c r="B40" s="404"/>
      <c r="C40" s="405"/>
      <c r="D40" s="406"/>
      <c r="E40" s="404"/>
      <c r="F40" s="404"/>
      <c r="G40" s="405"/>
      <c r="H40" s="404"/>
      <c r="I40" s="404"/>
      <c r="J40" s="407"/>
      <c r="K40" s="405"/>
      <c r="L40" s="404"/>
      <c r="M40" s="404"/>
      <c r="N40" s="404"/>
      <c r="O40" s="143">
        <v>5</v>
      </c>
      <c r="P40" s="144" t="s">
        <v>491</v>
      </c>
      <c r="Q40" s="142" t="str">
        <f t="shared" si="0"/>
        <v>Probabilidad</v>
      </c>
      <c r="R40" s="219" t="s">
        <v>284</v>
      </c>
      <c r="S40" s="143" t="s">
        <v>375</v>
      </c>
      <c r="T40" s="220">
        <f>VLOOKUP(R40&amp;S40,Hoja1!$Q$4:$R$9,2,0)</f>
        <v>0.45</v>
      </c>
      <c r="U40" s="219" t="s">
        <v>369</v>
      </c>
      <c r="V40" s="219" t="s">
        <v>377</v>
      </c>
      <c r="W40" s="219" t="s">
        <v>371</v>
      </c>
      <c r="X40" s="220">
        <f t="shared" si="15"/>
        <v>0.36000000000000004</v>
      </c>
      <c r="Y40" s="220" t="str">
        <f>IF(Z40&lt;=20%,'Tabla probabilidad'!$B$5,IF(Z40&lt;=40%,'Tabla probabilidad'!$B$6,IF(Z40&lt;=60%,'Tabla probabilidad'!$B$7,IF(Z40&lt;=80%,'Tabla probabilidad'!$B$8,IF(Z40&lt;=100%,'Tabla probabilidad'!$B$9)))))</f>
        <v>Media</v>
      </c>
      <c r="Z40" s="220">
        <f>IF(R40="Preventivo",(J36-(J36*T40)),IF(R40="Detectivo",(J36-(J36*T40)),IF(R40="Correctivo",(J36))))</f>
        <v>0.44</v>
      </c>
      <c r="AA40" s="407"/>
      <c r="AB40" s="407"/>
      <c r="AC40" s="220" t="str">
        <f t="shared" si="14"/>
        <v>Menor</v>
      </c>
      <c r="AD40" s="220">
        <f t="shared" si="16"/>
        <v>0.4</v>
      </c>
      <c r="AE40" s="407"/>
      <c r="AF40" s="407"/>
      <c r="AG40" s="404"/>
      <c r="AH40" s="405"/>
      <c r="AI40" s="404"/>
      <c r="AJ40" s="404"/>
      <c r="AK40" s="408"/>
      <c r="AL40" s="408"/>
      <c r="AM40" s="404"/>
      <c r="AN40" s="405"/>
      <c r="AO40" s="169"/>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9"/>
      <c r="CF40" s="169"/>
      <c r="CG40" s="169"/>
      <c r="CH40" s="169"/>
      <c r="CI40" s="169"/>
      <c r="CJ40" s="169"/>
      <c r="CK40" s="169"/>
      <c r="CL40" s="169"/>
      <c r="CM40" s="169"/>
      <c r="CN40" s="169"/>
      <c r="CO40" s="169"/>
      <c r="CP40" s="169"/>
      <c r="CQ40" s="169"/>
      <c r="CR40" s="169"/>
      <c r="CS40" s="169"/>
      <c r="CT40" s="169"/>
      <c r="CU40" s="169"/>
      <c r="CV40" s="169"/>
      <c r="CW40" s="169"/>
      <c r="CX40" s="169"/>
      <c r="CY40" s="169"/>
      <c r="CZ40" s="169"/>
      <c r="DA40" s="169"/>
      <c r="DB40" s="169"/>
      <c r="DC40" s="169"/>
      <c r="DD40" s="169"/>
      <c r="DE40" s="169"/>
      <c r="DF40" s="169"/>
      <c r="DG40" s="169"/>
      <c r="DH40" s="169"/>
      <c r="DI40" s="169"/>
      <c r="DJ40" s="169"/>
      <c r="DK40" s="169"/>
      <c r="DL40" s="169"/>
      <c r="DM40" s="169"/>
      <c r="DN40" s="169"/>
      <c r="DO40" s="169"/>
      <c r="DP40" s="169"/>
      <c r="DQ40" s="169"/>
      <c r="DR40" s="169"/>
      <c r="DS40" s="169"/>
      <c r="DT40" s="169"/>
      <c r="DU40" s="169"/>
      <c r="DV40" s="169"/>
      <c r="DW40" s="169"/>
      <c r="DX40" s="169"/>
      <c r="DY40" s="169"/>
      <c r="DZ40" s="169"/>
      <c r="EA40" s="169"/>
      <c r="EB40" s="169"/>
      <c r="EC40" s="169"/>
      <c r="ED40" s="169"/>
      <c r="EE40" s="169"/>
      <c r="EF40" s="169"/>
      <c r="EG40" s="169"/>
      <c r="EH40" s="169"/>
      <c r="EI40" s="169"/>
      <c r="EJ40" s="169"/>
      <c r="EK40" s="169"/>
      <c r="EL40" s="169"/>
      <c r="EM40" s="169"/>
      <c r="EN40" s="169"/>
      <c r="EO40" s="169"/>
      <c r="EP40" s="169"/>
      <c r="EQ40" s="169"/>
      <c r="ER40" s="169"/>
      <c r="ES40" s="169"/>
      <c r="ET40" s="169"/>
      <c r="EU40" s="169"/>
      <c r="EV40" s="169"/>
      <c r="EW40" s="169"/>
      <c r="EX40" s="169"/>
      <c r="EY40" s="169"/>
      <c r="EZ40" s="169"/>
      <c r="FA40" s="169"/>
      <c r="FB40" s="169"/>
      <c r="FC40" s="169"/>
      <c r="FD40" s="169"/>
      <c r="FE40" s="169"/>
      <c r="FF40" s="169"/>
      <c r="FG40" s="169"/>
      <c r="FH40" s="169"/>
      <c r="FI40" s="169"/>
      <c r="FJ40" s="169"/>
      <c r="FK40" s="169"/>
      <c r="FL40" s="169"/>
      <c r="FM40" s="169"/>
      <c r="FN40" s="169"/>
      <c r="FO40" s="169"/>
      <c r="FP40" s="169"/>
      <c r="FQ40" s="169"/>
      <c r="FR40" s="169"/>
      <c r="FS40" s="169"/>
      <c r="FT40" s="169"/>
      <c r="FU40" s="169"/>
      <c r="FV40" s="169"/>
      <c r="FW40" s="169"/>
      <c r="FX40" s="169"/>
      <c r="FY40" s="169"/>
      <c r="FZ40" s="169"/>
      <c r="GA40" s="169"/>
      <c r="GB40" s="169"/>
      <c r="GC40" s="169"/>
      <c r="GD40" s="169"/>
      <c r="GE40" s="169"/>
      <c r="GF40" s="169"/>
      <c r="GG40" s="169"/>
      <c r="GH40" s="169"/>
      <c r="GI40" s="169"/>
      <c r="GJ40" s="169"/>
      <c r="GK40" s="169"/>
      <c r="GL40" s="169"/>
      <c r="GM40" s="169"/>
      <c r="GN40" s="169"/>
      <c r="GO40" s="169"/>
      <c r="GP40" s="169"/>
      <c r="GQ40" s="169"/>
      <c r="GR40" s="169"/>
      <c r="GS40" s="169"/>
      <c r="GT40" s="169"/>
      <c r="GU40" s="169"/>
      <c r="GV40" s="169"/>
      <c r="GW40" s="169"/>
      <c r="GX40" s="169"/>
      <c r="GY40" s="169"/>
      <c r="GZ40" s="169"/>
      <c r="HA40" s="169"/>
      <c r="HB40" s="169"/>
      <c r="HC40" s="169"/>
      <c r="HD40" s="169"/>
      <c r="HE40" s="169"/>
      <c r="HF40" s="169"/>
      <c r="HG40" s="169"/>
      <c r="HH40" s="169"/>
      <c r="HI40" s="169"/>
      <c r="HJ40" s="169"/>
      <c r="HK40" s="169"/>
      <c r="HL40" s="169"/>
      <c r="HM40" s="169"/>
      <c r="HN40" s="169"/>
      <c r="HO40" s="169"/>
      <c r="HP40" s="169"/>
      <c r="HQ40" s="169"/>
      <c r="HR40" s="169"/>
      <c r="HS40" s="169"/>
      <c r="HT40" s="169"/>
      <c r="HU40" s="169"/>
      <c r="HV40" s="169"/>
      <c r="HW40" s="169"/>
      <c r="HX40" s="169"/>
      <c r="HY40" s="169"/>
      <c r="HZ40" s="169"/>
      <c r="IA40" s="169"/>
      <c r="IB40" s="169"/>
      <c r="IC40" s="169"/>
      <c r="ID40" s="169"/>
      <c r="IE40" s="169"/>
      <c r="IF40" s="169"/>
      <c r="IG40" s="169"/>
      <c r="IH40" s="169"/>
      <c r="II40" s="169"/>
      <c r="IJ40" s="169"/>
      <c r="IK40" s="169"/>
      <c r="IL40" s="169"/>
      <c r="IM40" s="169"/>
      <c r="IN40" s="169"/>
      <c r="IO40" s="169"/>
      <c r="IP40" s="169"/>
      <c r="IQ40" s="169"/>
      <c r="IR40" s="169"/>
      <c r="IS40" s="169"/>
      <c r="IT40" s="169"/>
      <c r="IU40" s="169"/>
      <c r="IV40" s="169"/>
      <c r="IW40" s="169"/>
      <c r="IX40" s="169"/>
      <c r="IY40" s="169"/>
      <c r="IZ40" s="169"/>
      <c r="JA40" s="169"/>
      <c r="JB40" s="169"/>
      <c r="JC40" s="169"/>
      <c r="JD40" s="169"/>
      <c r="JE40" s="169"/>
      <c r="JF40" s="169"/>
      <c r="JG40" s="169"/>
      <c r="JH40" s="169"/>
      <c r="JI40" s="169"/>
      <c r="JJ40" s="169"/>
      <c r="JK40" s="169"/>
      <c r="JL40" s="169"/>
      <c r="JM40" s="169"/>
      <c r="JN40" s="169"/>
      <c r="JO40" s="169"/>
      <c r="JP40" s="169"/>
      <c r="JQ40" s="169"/>
      <c r="JR40" s="169"/>
      <c r="JS40" s="169"/>
      <c r="JT40" s="169"/>
      <c r="JU40" s="169"/>
      <c r="JV40" s="169"/>
      <c r="JW40" s="169"/>
      <c r="JX40" s="169"/>
      <c r="JY40" s="169"/>
      <c r="JZ40" s="169"/>
      <c r="KA40" s="169"/>
      <c r="KB40" s="169"/>
      <c r="KC40" s="169"/>
      <c r="KD40" s="169"/>
      <c r="KE40" s="169"/>
      <c r="KF40" s="169"/>
      <c r="KG40" s="169"/>
      <c r="KH40" s="169"/>
      <c r="KI40" s="169"/>
      <c r="KJ40" s="169"/>
      <c r="KK40" s="169"/>
      <c r="KL40" s="169"/>
    </row>
    <row r="41" spans="1:298" ht="40.15" customHeight="1">
      <c r="A41" s="436">
        <v>7</v>
      </c>
      <c r="B41" s="436" t="s">
        <v>492</v>
      </c>
      <c r="C41" s="405" t="s">
        <v>389</v>
      </c>
      <c r="D41" s="406" t="s">
        <v>493</v>
      </c>
      <c r="E41" s="406" t="s">
        <v>494</v>
      </c>
      <c r="F41" s="404" t="s">
        <v>495</v>
      </c>
      <c r="G41" s="405" t="s">
        <v>391</v>
      </c>
      <c r="H41" s="404">
        <v>1</v>
      </c>
      <c r="I41" s="404" t="str">
        <f>IF(H41&lt;=2,'Tabla probabilidad'!$B$5,IF(H41&lt;=24,'Tabla probabilidad'!$B$6,IF(H41&lt;=500,'Tabla probabilidad'!$B$7,IF(H41&lt;=5000,'Tabla probabilidad'!$B$8,IF(H41&gt;5000,'Tabla probabilidad'!$B$9)))))</f>
        <v>Muy Baja</v>
      </c>
      <c r="J41" s="407">
        <f>IF(H41&lt;=2,'Tabla probabilidad'!$D$5,IF(H41&lt;=24,'Tabla probabilidad'!$D$6,IF(H41&lt;=500,'Tabla probabilidad'!$D$7,IF(H41&lt;=5000,'Tabla probabilidad'!$D$8,IF(H41&gt;5000,'Tabla probabilidad'!$D$9)))))</f>
        <v>0.2</v>
      </c>
      <c r="K41" s="405" t="s">
        <v>400</v>
      </c>
      <c r="L41" s="404" t="str">
        <f>IF(K41="El riesgo afecta la imagen de alguna área de la organización","Leve",IF(K41="El riesgo afecta la imagen de la entidad internamente, de conocimiento general, nivel interno, alta dirección, contratista y/o de provedores","Menor",IF(K41="El riesgo afecta la imagen de la entidad con algunos usuarios de relevancia frente al logro de los objetivos","Moderado",IF(K41="El riesgo afecta la imagen de de la entidad con efecto publicitario sostenido a nivel del sector justicia","Mayor",IF(K41="El riesgo afecta la imagen de la entidad a nivel nacional, con efecto publicitarios sostenible a nivel país","Catastrófico",IF(K41="Impacto que afecte la ejecución presupuestal en un valor ≥0,5%.","Leve",IF(K41="Impacto que afecte la ejecución presupuestal en un valor ≥1%.","Menor",IF(K41="Impacto que afecte la ejecución presupuestal en un valor ≥5%.","Moderado",IF(K41="Impacto que afecte la ejecución presupuestal en un valor ≥20%.","Mayor",IF(K41="Impacto que afecte la ejecución presupuestal en un valor ≥50%.","Catastrófico",IF(K41="Incumplimiento máximo del 5% de la meta planeada","Leve",IF(K41="Incumplimiento máximo del 15% de la meta planeada","Menor",IF(K41="Incumplimiento máximo del 20% de la meta planeada","Moderado",IF(K41="Incumplimiento máximo del 50% de la meta planeada","Mayor",IF(K41="Incumplimiento máximo del 80% de la meta planeada","Catastrófico",IF(K41="Cualquier afectación a la violacion de los derechos de los ciudadanos se considera con consecuencias altas","Mayor",IF(K41="Cualquier afectación a la violacion de los derechos de los ciudadanos se considera con consecuencias desastrosas","Catastrófico",IF(K41="Afecta la Prestación del Servicio de Administración de Justicia en 5%","Leve",IF(K41="Afecta la Prestación del Servicio de Administración de Justicia en 10%","Menor",IF(K41="Afecta la Prestación del Servicio de Administración de Justicia en 15%","Moderado",IF(K41="Afecta la Prestación del Servicio de Administración de Justicia en 20%","Mayor",IF(K41="Afecta la Prestación del Servicio de Administración de Justicia en más del 50%","Catastrófico",IF(K41="Cualquier acto indebido de los servidores judiciales genera altas consecuencias para la entidad","Mayor",IF(K41="Cualquier acto indebido de los servidores judiciales genera consecuencias desastrosas para la entidad","Catastrófico",IF(K41="Si el hecho llegara a presentarse, tendría consecuencias o efectos mínimos sobre la entidad","Leve",IF(K41="Si el hecho llegara a presentarse, tendría bajo impacto o efecto sobre la entidad","Menor",IF(K41="Si el hecho llegara a presentarse, tendría medianas consecuencias o efectos sobre la entidad","Moderado",IF(K41="Si el hecho llegara a presentarse, tendría altas consecuencias o efectos sobre la entidad","Mayor",IF(K41="Si el hecho llegara a presentarse, tendría desastrosas consecuencias o efectos sobre la entidad","Catastrófico")))))))))))))))))))))))))))))</f>
        <v>Moderado</v>
      </c>
      <c r="M41" s="404" t="str">
        <f>IF(K41="El riesgo afecta la imagen de alguna área de la organización","20%",IF(K41="El riesgo afecta la imagen de la entidad internamente, de conocimiento general, nivel interno, alta dirección, contratista y/o de provedores","40%",IF(K41="El riesgo afecta la imagen de la entidad con algunos usuarios de relevancia frente al logro de los objetivos","60%",IF(K41="El riesgo afecta la imagen de de la entidad con efecto publicitario sostenido a nivel del sector justicia","80%",IF(K41="El riesgo afecta la imagen de la entidad a nivel nacional, con efecto publicitarios sostenible a nivel país","100%",IF(K41="Impacto que afecte la ejecución presupuestal en un valor ≥0,5%.","20%",IF(K41="Impacto que afecte la ejecución presupuestal en un valor ≥1%.","40%",IF(K41="Impacto que afecte la ejecución presupuestal en un valor ≥5%.","60%",IF(K41="Impacto que afecte la ejecución presupuestal en un valor ≥20%.","80%",IF(K41="Impacto que afecte la ejecución presupuestal en un valor ≥50%.","100%",IF(K41="Incumplimiento máximo del 5% de la meta planeada","20%",IF(K41="Incumplimiento máximo del 15% de la meta planeada","40%",IF(K41="Incumplimiento máximo del 20% de la meta planeada","60%",IF(K41="Incumplimiento máximo del 50% de la meta planeada","80%",IF(K41="Incumplimiento máximo del 80% de la meta planeada","100%",IF(K41="Cualquier afectación a la violacion de los derechos de los ciudadanos se considera con consecuencias altas","80%",IF(K41="Cualquier afectación a la violacion de los derechos de los ciudadanos se considera con consecuencias desastrosas","100%",IF(K41="Afecta la Prestación del Servicio de Administración de Justicia en 5%","20%",IF(K41="Afecta la Prestación del Servicio de Administración de Justicia en 10%","40%",IF(K41="Afecta la Prestación del Servicio de Administración de Justicia en 15%","60%",IF(K41="Afecta la Prestación del Servicio de Administración de Justicia en 20%","80%",IF(K41="Afecta la Prestación del Servicio de Administración de Justicia en más del 50%","100%",IF(K41="Cualquier acto indebido de los servidores judiciales genera altas consecuencias para la entidad","80%",IF(K41="Cualquier acto indebido de los servidores judiciales genera consecuencias desastrosas para la entidad","100%",IF(K41="Si el hecho llegara a presentarse, tendría consecuencias o efectos mínimos sobre la entidad","20%",IF(K41="Si el hecho llegara a presentarse, tendría bajo impacto o efecto sobre la entidad","40%",IF(K41="Si el hecho llegara a presentarse, tendría medianas consecuencias o efectos sobre la entidad","60%",IF(K41="Si el hecho llegara a presentarse, tendría altas consecuencias o efectos sobre la entidad","80%",IF(K41="Si el hecho llegara a presentarse, tendría desastrosas consecuencias o efectos sobre la entidad","100%")))))))))))))))))))))))))))))</f>
        <v>60%</v>
      </c>
      <c r="N41" s="404" t="str">
        <f>VLOOKUP((I41&amp;L41),Hoja1!$B$4:$C$28,2,0)</f>
        <v>Moderado</v>
      </c>
      <c r="O41" s="143">
        <v>1</v>
      </c>
      <c r="P41" s="270" t="s">
        <v>496</v>
      </c>
      <c r="Q41" s="142" t="str">
        <f t="shared" si="0"/>
        <v>Impacto</v>
      </c>
      <c r="R41" s="219" t="s">
        <v>291</v>
      </c>
      <c r="S41" s="143" t="s">
        <v>375</v>
      </c>
      <c r="T41" s="220">
        <f>VLOOKUP(R41&amp;S41,Hoja1!$Q$4:$R$9,2,0)</f>
        <v>0.3</v>
      </c>
      <c r="U41" s="219" t="s">
        <v>376</v>
      </c>
      <c r="V41" s="219" t="s">
        <v>370</v>
      </c>
      <c r="W41" s="219" t="s">
        <v>371</v>
      </c>
      <c r="X41" s="220" t="str">
        <f>IF(Q41="Probabilidad",($J$41*T41),IF(Q41="Impacto"," "))</f>
        <v xml:space="preserve"> </v>
      </c>
      <c r="Y41" s="220" t="str">
        <f>IF(Z41&lt;=20%,'Tabla probabilidad'!$B$5,IF(Z41&lt;=40%,'Tabla probabilidad'!$B$6,IF(Z41&lt;=60%,'Tabla probabilidad'!$B$7,IF(Z41&lt;=80%,'Tabla probabilidad'!$B$8,IF(Z41&lt;=100%,'Tabla probabilidad'!$B$9)))))</f>
        <v>Muy Baja</v>
      </c>
      <c r="Z41" s="220">
        <f>IF(R41="Preventivo",(J41-(J41*T41)),IF(R41="Detectivo",(J41-(J41*T41)),IF(R41="Correctivo",(J41))))</f>
        <v>0.2</v>
      </c>
      <c r="AA41" s="407" t="str">
        <f>IF(AB41&lt;=20%,'Tabla probabilidad'!$B$5,IF(AB41&lt;=40%,'Tabla probabilidad'!$B$6,IF(AB41&lt;=60%,'Tabla probabilidad'!$B$7,IF(AB41&lt;=80%,'Tabla probabilidad'!$B$8,IF(AB41&lt;=100%,'Tabla probabilidad'!$B$9)))))</f>
        <v>Muy Baja</v>
      </c>
      <c r="AB41" s="407">
        <f>AVERAGE(Z41:Z43)</f>
        <v>0.20000000000000004</v>
      </c>
      <c r="AC41" s="220" t="str">
        <f t="shared" ref="AC41:AC55" si="17">IF(AD41&lt;=20%,"Leve",IF(AD41&lt;=40%,"Menor",IF(AD41&lt;=60%,"Moderado",IF(AD41&lt;=80%,"Mayor",IF(AD41&lt;=100%,"Catastrófico")))))</f>
        <v>Moderado</v>
      </c>
      <c r="AD41" s="220">
        <f>IF(Q41="Probabilidad",(($M$41-0)),IF(Q41="Impacto",($M$41-($M$41*T41))))</f>
        <v>0.42</v>
      </c>
      <c r="AE41" s="407" t="str">
        <f>IF(AF41&lt;=20%,"Leve",IF(AF41&lt;=40%,"Menor",IF(AF41&lt;=60%,"Moderado",IF(AF41&lt;=80%,"Mayor",IF(AF41&lt;=100%,"Catastrófico")))))</f>
        <v>Moderado</v>
      </c>
      <c r="AF41" s="407">
        <f>AVERAGE(AD41:AD43)</f>
        <v>0.42</v>
      </c>
      <c r="AG41" s="404" t="str">
        <f>VLOOKUP(AA41&amp;AE41,Hoja1!$B$4:$C$28,2,0)</f>
        <v>Moderado</v>
      </c>
      <c r="AH41" s="405" t="s">
        <v>384</v>
      </c>
      <c r="AI41" s="404" t="s">
        <v>438</v>
      </c>
      <c r="AJ41" s="404" t="s">
        <v>3</v>
      </c>
      <c r="AK41" s="408">
        <v>44560</v>
      </c>
      <c r="AL41" s="408">
        <v>44377</v>
      </c>
      <c r="AM41" s="404" t="s">
        <v>438</v>
      </c>
      <c r="AN41" s="405" t="s">
        <v>379</v>
      </c>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69"/>
      <c r="BS41" s="169"/>
      <c r="BT41" s="169"/>
      <c r="BU41" s="169"/>
      <c r="BV41" s="169"/>
      <c r="BW41" s="169"/>
      <c r="BX41" s="169"/>
      <c r="BY41" s="169"/>
      <c r="BZ41" s="169"/>
      <c r="CA41" s="169"/>
      <c r="CB41" s="169"/>
      <c r="CC41" s="169"/>
      <c r="CD41" s="169"/>
      <c r="CE41" s="169"/>
      <c r="CF41" s="169"/>
      <c r="CG41" s="169"/>
      <c r="CH41" s="169"/>
      <c r="CI41" s="169"/>
      <c r="CJ41" s="169"/>
      <c r="CK41" s="169"/>
      <c r="CL41" s="169"/>
      <c r="CM41" s="169"/>
      <c r="CN41" s="169"/>
      <c r="CO41" s="169"/>
      <c r="CP41" s="169"/>
      <c r="CQ41" s="169"/>
      <c r="CR41" s="169"/>
      <c r="CS41" s="169"/>
      <c r="CT41" s="169"/>
      <c r="CU41" s="169"/>
      <c r="CV41" s="169"/>
      <c r="CW41" s="169"/>
      <c r="CX41" s="169"/>
      <c r="CY41" s="169"/>
      <c r="CZ41" s="169"/>
      <c r="DA41" s="169"/>
      <c r="DB41" s="169"/>
      <c r="DC41" s="169"/>
      <c r="DD41" s="169"/>
      <c r="DE41" s="169"/>
      <c r="DF41" s="169"/>
      <c r="DG41" s="169"/>
      <c r="DH41" s="169"/>
      <c r="DI41" s="169"/>
      <c r="DJ41" s="169"/>
      <c r="DK41" s="169"/>
      <c r="DL41" s="169"/>
      <c r="DM41" s="169"/>
      <c r="DN41" s="169"/>
      <c r="DO41" s="169"/>
      <c r="DP41" s="169"/>
      <c r="DQ41" s="169"/>
      <c r="DR41" s="169"/>
      <c r="DS41" s="169"/>
      <c r="DT41" s="169"/>
      <c r="DU41" s="169"/>
      <c r="DV41" s="169"/>
      <c r="DW41" s="169"/>
      <c r="DX41" s="169"/>
      <c r="DY41" s="169"/>
      <c r="DZ41" s="169"/>
      <c r="EA41" s="169"/>
      <c r="EB41" s="169"/>
      <c r="EC41" s="169"/>
      <c r="ED41" s="169"/>
      <c r="EE41" s="169"/>
      <c r="EF41" s="169"/>
      <c r="EG41" s="169"/>
      <c r="EH41" s="169"/>
      <c r="EI41" s="169"/>
      <c r="EJ41" s="169"/>
      <c r="EK41" s="169"/>
      <c r="EL41" s="169"/>
      <c r="EM41" s="169"/>
      <c r="EN41" s="169"/>
      <c r="EO41" s="169"/>
      <c r="EP41" s="169"/>
      <c r="EQ41" s="169"/>
      <c r="ER41" s="169"/>
      <c r="ES41" s="169"/>
      <c r="ET41" s="169"/>
      <c r="EU41" s="169"/>
      <c r="EV41" s="169"/>
      <c r="EW41" s="169"/>
      <c r="EX41" s="169"/>
      <c r="EY41" s="169"/>
      <c r="EZ41" s="169"/>
      <c r="FA41" s="169"/>
      <c r="FB41" s="169"/>
      <c r="FC41" s="169"/>
      <c r="FD41" s="169"/>
      <c r="FE41" s="169"/>
      <c r="FF41" s="169"/>
      <c r="FG41" s="169"/>
      <c r="FH41" s="169"/>
      <c r="FI41" s="169"/>
      <c r="FJ41" s="169"/>
      <c r="FK41" s="169"/>
      <c r="FL41" s="169"/>
      <c r="FM41" s="169"/>
      <c r="FN41" s="169"/>
      <c r="FO41" s="169"/>
      <c r="FP41" s="169"/>
      <c r="FQ41" s="169"/>
      <c r="FR41" s="169"/>
      <c r="FS41" s="169"/>
      <c r="FT41" s="169"/>
      <c r="FU41" s="169"/>
      <c r="FV41" s="169"/>
      <c r="FW41" s="169"/>
      <c r="FX41" s="169"/>
      <c r="FY41" s="169"/>
      <c r="FZ41" s="169"/>
      <c r="GA41" s="169"/>
      <c r="GB41" s="169"/>
      <c r="GC41" s="169"/>
      <c r="GD41" s="169"/>
      <c r="GE41" s="169"/>
      <c r="GF41" s="169"/>
      <c r="GG41" s="169"/>
      <c r="GH41" s="169"/>
      <c r="GI41" s="169"/>
      <c r="GJ41" s="169"/>
      <c r="GK41" s="169"/>
      <c r="GL41" s="169"/>
      <c r="GM41" s="169"/>
      <c r="GN41" s="169"/>
      <c r="GO41" s="169"/>
      <c r="GP41" s="169"/>
      <c r="GQ41" s="169"/>
      <c r="GR41" s="169"/>
      <c r="GS41" s="169"/>
      <c r="GT41" s="169"/>
      <c r="GU41" s="169"/>
      <c r="GV41" s="169"/>
      <c r="GW41" s="169"/>
      <c r="GX41" s="169"/>
      <c r="GY41" s="169"/>
      <c r="GZ41" s="169"/>
      <c r="HA41" s="169"/>
      <c r="HB41" s="169"/>
      <c r="HC41" s="169"/>
      <c r="HD41" s="169"/>
      <c r="HE41" s="169"/>
      <c r="HF41" s="169"/>
      <c r="HG41" s="169"/>
      <c r="HH41" s="169"/>
      <c r="HI41" s="169"/>
      <c r="HJ41" s="169"/>
      <c r="HK41" s="169"/>
      <c r="HL41" s="169"/>
      <c r="HM41" s="169"/>
      <c r="HN41" s="169"/>
      <c r="HO41" s="169"/>
      <c r="HP41" s="169"/>
      <c r="HQ41" s="169"/>
      <c r="HR41" s="169"/>
      <c r="HS41" s="169"/>
      <c r="HT41" s="169"/>
      <c r="HU41" s="169"/>
      <c r="HV41" s="169"/>
      <c r="HW41" s="169"/>
      <c r="HX41" s="169"/>
      <c r="HY41" s="169"/>
      <c r="HZ41" s="169"/>
      <c r="IA41" s="169"/>
      <c r="IB41" s="169"/>
      <c r="IC41" s="169"/>
      <c r="ID41" s="169"/>
      <c r="IE41" s="169"/>
      <c r="IF41" s="169"/>
      <c r="IG41" s="169"/>
      <c r="IH41" s="169"/>
      <c r="II41" s="169"/>
      <c r="IJ41" s="169"/>
      <c r="IK41" s="169"/>
      <c r="IL41" s="169"/>
      <c r="IM41" s="169"/>
      <c r="IN41" s="169"/>
      <c r="IO41" s="169"/>
      <c r="IP41" s="169"/>
      <c r="IQ41" s="169"/>
      <c r="IR41" s="169"/>
      <c r="IS41" s="169"/>
      <c r="IT41" s="169"/>
      <c r="IU41" s="169"/>
      <c r="IV41" s="169"/>
      <c r="IW41" s="169"/>
      <c r="IX41" s="169"/>
      <c r="IY41" s="169"/>
      <c r="IZ41" s="169"/>
      <c r="JA41" s="169"/>
      <c r="JB41" s="169"/>
      <c r="JC41" s="169"/>
      <c r="JD41" s="169"/>
      <c r="JE41" s="169"/>
      <c r="JF41" s="169"/>
      <c r="JG41" s="169"/>
      <c r="JH41" s="169"/>
      <c r="JI41" s="169"/>
      <c r="JJ41" s="169"/>
      <c r="JK41" s="169"/>
      <c r="JL41" s="169"/>
      <c r="JM41" s="169"/>
      <c r="JN41" s="169"/>
      <c r="JO41" s="169"/>
      <c r="JP41" s="169"/>
      <c r="JQ41" s="169"/>
      <c r="JR41" s="169"/>
      <c r="JS41" s="169"/>
      <c r="JT41" s="169"/>
      <c r="JU41" s="169"/>
      <c r="JV41" s="169"/>
      <c r="JW41" s="169"/>
      <c r="JX41" s="169"/>
      <c r="JY41" s="169"/>
      <c r="JZ41" s="169"/>
      <c r="KA41" s="169"/>
      <c r="KB41" s="169"/>
      <c r="KC41" s="169"/>
      <c r="KD41" s="169"/>
      <c r="KE41" s="169"/>
      <c r="KF41" s="169"/>
      <c r="KG41" s="169"/>
      <c r="KH41" s="169"/>
      <c r="KI41" s="169"/>
      <c r="KJ41" s="169"/>
      <c r="KK41" s="169"/>
      <c r="KL41" s="169"/>
    </row>
    <row r="42" spans="1:298" ht="40.15" customHeight="1">
      <c r="A42" s="436"/>
      <c r="B42" s="436"/>
      <c r="C42" s="405"/>
      <c r="D42" s="406"/>
      <c r="E42" s="406"/>
      <c r="F42" s="404"/>
      <c r="G42" s="405"/>
      <c r="H42" s="404"/>
      <c r="I42" s="404"/>
      <c r="J42" s="407"/>
      <c r="K42" s="405"/>
      <c r="L42" s="404"/>
      <c r="M42" s="404"/>
      <c r="N42" s="404"/>
      <c r="O42" s="143">
        <v>2</v>
      </c>
      <c r="P42" s="271" t="s">
        <v>497</v>
      </c>
      <c r="Q42" s="142" t="str">
        <f t="shared" ref="Q42:Q55" si="18">IF(R42="Preventivo","Probabilidad",IF(R42="Detectivo","Probabilidad", IF(R42="Correctivo","Impacto")))</f>
        <v>Impacto</v>
      </c>
      <c r="R42" s="219" t="s">
        <v>291</v>
      </c>
      <c r="S42" s="143" t="s">
        <v>375</v>
      </c>
      <c r="T42" s="220">
        <f>VLOOKUP(R42&amp;S42,Hoja1!$Q$4:$R$9,2,0)</f>
        <v>0.3</v>
      </c>
      <c r="U42" s="219" t="s">
        <v>369</v>
      </c>
      <c r="V42" s="219" t="s">
        <v>370</v>
      </c>
      <c r="W42" s="219" t="s">
        <v>371</v>
      </c>
      <c r="X42" s="220" t="str">
        <f t="shared" ref="X42:X43" si="19">IF(Q42="Probabilidad",($J$41*T42),IF(Q42="Impacto"," "))</f>
        <v xml:space="preserve"> </v>
      </c>
      <c r="Y42" s="220" t="str">
        <f>IF(Z42&lt;=20%,'Tabla probabilidad'!$B$5,IF(Z42&lt;=40%,'Tabla probabilidad'!$B$6,IF(Z42&lt;=60%,'Tabla probabilidad'!$B$7,IF(Z42&lt;=80%,'Tabla probabilidad'!$B$8,IF(Z42&lt;=100%,'Tabla probabilidad'!$B$9)))))</f>
        <v>Muy Baja</v>
      </c>
      <c r="Z42" s="220">
        <f>IF(R42="Preventivo",(J41-(J41*T42)),IF(R42="Detectivo",(J41-(J41*T42)),IF(R42="Correctivo",(J41))))</f>
        <v>0.2</v>
      </c>
      <c r="AA42" s="407"/>
      <c r="AB42" s="407"/>
      <c r="AC42" s="220" t="str">
        <f t="shared" si="17"/>
        <v>Moderado</v>
      </c>
      <c r="AD42" s="220">
        <f t="shared" ref="AD42:AD43" si="20">IF(Q42="Probabilidad",(($M$41-0)),IF(Q42="Impacto",($M$41-($M$41*T42))))</f>
        <v>0.42</v>
      </c>
      <c r="AE42" s="407"/>
      <c r="AF42" s="407"/>
      <c r="AG42" s="404"/>
      <c r="AH42" s="405"/>
      <c r="AI42" s="404"/>
      <c r="AJ42" s="404"/>
      <c r="AK42" s="408"/>
      <c r="AL42" s="408"/>
      <c r="AM42" s="404"/>
      <c r="AN42" s="405"/>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c r="BP42" s="169"/>
      <c r="BQ42" s="169"/>
      <c r="BR42" s="169"/>
      <c r="BS42" s="169"/>
      <c r="BT42" s="169"/>
      <c r="BU42" s="169"/>
      <c r="BV42" s="169"/>
      <c r="BW42" s="169"/>
      <c r="BX42" s="169"/>
      <c r="BY42" s="169"/>
      <c r="BZ42" s="169"/>
      <c r="CA42" s="169"/>
      <c r="CB42" s="169"/>
      <c r="CC42" s="169"/>
      <c r="CD42" s="169"/>
      <c r="CE42" s="169"/>
      <c r="CF42" s="169"/>
      <c r="CG42" s="169"/>
      <c r="CH42" s="169"/>
      <c r="CI42" s="169"/>
      <c r="CJ42" s="169"/>
      <c r="CK42" s="169"/>
      <c r="CL42" s="169"/>
      <c r="CM42" s="169"/>
      <c r="CN42" s="169"/>
      <c r="CO42" s="169"/>
      <c r="CP42" s="169"/>
      <c r="CQ42" s="169"/>
      <c r="CR42" s="169"/>
      <c r="CS42" s="169"/>
      <c r="CT42" s="169"/>
      <c r="CU42" s="169"/>
      <c r="CV42" s="169"/>
      <c r="CW42" s="169"/>
      <c r="CX42" s="169"/>
      <c r="CY42" s="169"/>
      <c r="CZ42" s="169"/>
      <c r="DA42" s="169"/>
      <c r="DB42" s="169"/>
      <c r="DC42" s="169"/>
      <c r="DD42" s="169"/>
      <c r="DE42" s="169"/>
      <c r="DF42" s="169"/>
      <c r="DG42" s="169"/>
      <c r="DH42" s="169"/>
      <c r="DI42" s="169"/>
      <c r="DJ42" s="169"/>
      <c r="DK42" s="169"/>
      <c r="DL42" s="169"/>
      <c r="DM42" s="169"/>
      <c r="DN42" s="169"/>
      <c r="DO42" s="169"/>
      <c r="DP42" s="169"/>
      <c r="DQ42" s="169"/>
      <c r="DR42" s="169"/>
      <c r="DS42" s="169"/>
      <c r="DT42" s="169"/>
      <c r="DU42" s="169"/>
      <c r="DV42" s="169"/>
      <c r="DW42" s="169"/>
      <c r="DX42" s="169"/>
      <c r="DY42" s="169"/>
      <c r="DZ42" s="169"/>
      <c r="EA42" s="169"/>
      <c r="EB42" s="169"/>
      <c r="EC42" s="169"/>
      <c r="ED42" s="169"/>
      <c r="EE42" s="169"/>
      <c r="EF42" s="169"/>
      <c r="EG42" s="169"/>
      <c r="EH42" s="169"/>
      <c r="EI42" s="169"/>
      <c r="EJ42" s="169"/>
      <c r="EK42" s="169"/>
      <c r="EL42" s="169"/>
      <c r="EM42" s="169"/>
      <c r="EN42" s="169"/>
      <c r="EO42" s="169"/>
      <c r="EP42" s="169"/>
      <c r="EQ42" s="169"/>
      <c r="ER42" s="169"/>
      <c r="ES42" s="169"/>
      <c r="ET42" s="169"/>
      <c r="EU42" s="169"/>
      <c r="EV42" s="169"/>
      <c r="EW42" s="169"/>
      <c r="EX42" s="169"/>
      <c r="EY42" s="169"/>
      <c r="EZ42" s="169"/>
      <c r="FA42" s="169"/>
      <c r="FB42" s="169"/>
      <c r="FC42" s="169"/>
      <c r="FD42" s="169"/>
      <c r="FE42" s="169"/>
      <c r="FF42" s="169"/>
      <c r="FG42" s="169"/>
      <c r="FH42" s="169"/>
      <c r="FI42" s="169"/>
      <c r="FJ42" s="169"/>
      <c r="FK42" s="169"/>
      <c r="FL42" s="169"/>
      <c r="FM42" s="169"/>
      <c r="FN42" s="169"/>
      <c r="FO42" s="169"/>
      <c r="FP42" s="169"/>
      <c r="FQ42" s="169"/>
      <c r="FR42" s="169"/>
      <c r="FS42" s="169"/>
      <c r="FT42" s="169"/>
      <c r="FU42" s="169"/>
      <c r="FV42" s="169"/>
      <c r="FW42" s="169"/>
      <c r="FX42" s="169"/>
      <c r="FY42" s="169"/>
      <c r="FZ42" s="169"/>
      <c r="GA42" s="169"/>
      <c r="GB42" s="169"/>
      <c r="GC42" s="169"/>
      <c r="GD42" s="169"/>
      <c r="GE42" s="169"/>
      <c r="GF42" s="169"/>
      <c r="GG42" s="169"/>
      <c r="GH42" s="169"/>
      <c r="GI42" s="169"/>
      <c r="GJ42" s="169"/>
      <c r="GK42" s="169"/>
      <c r="GL42" s="169"/>
      <c r="GM42" s="169"/>
      <c r="GN42" s="169"/>
      <c r="GO42" s="169"/>
      <c r="GP42" s="169"/>
      <c r="GQ42" s="169"/>
      <c r="GR42" s="169"/>
      <c r="GS42" s="169"/>
      <c r="GT42" s="169"/>
      <c r="GU42" s="169"/>
      <c r="GV42" s="169"/>
      <c r="GW42" s="169"/>
      <c r="GX42" s="169"/>
      <c r="GY42" s="169"/>
      <c r="GZ42" s="169"/>
      <c r="HA42" s="169"/>
      <c r="HB42" s="169"/>
      <c r="HC42" s="169"/>
      <c r="HD42" s="169"/>
      <c r="HE42" s="169"/>
      <c r="HF42" s="169"/>
      <c r="HG42" s="169"/>
      <c r="HH42" s="169"/>
      <c r="HI42" s="169"/>
      <c r="HJ42" s="169"/>
      <c r="HK42" s="169"/>
      <c r="HL42" s="169"/>
      <c r="HM42" s="169"/>
      <c r="HN42" s="169"/>
      <c r="HO42" s="169"/>
      <c r="HP42" s="169"/>
      <c r="HQ42" s="169"/>
      <c r="HR42" s="169"/>
      <c r="HS42" s="169"/>
      <c r="HT42" s="169"/>
      <c r="HU42" s="169"/>
      <c r="HV42" s="169"/>
      <c r="HW42" s="169"/>
      <c r="HX42" s="169"/>
      <c r="HY42" s="169"/>
      <c r="HZ42" s="169"/>
      <c r="IA42" s="169"/>
      <c r="IB42" s="169"/>
      <c r="IC42" s="169"/>
      <c r="ID42" s="169"/>
      <c r="IE42" s="169"/>
      <c r="IF42" s="169"/>
      <c r="IG42" s="169"/>
      <c r="IH42" s="169"/>
      <c r="II42" s="169"/>
      <c r="IJ42" s="169"/>
      <c r="IK42" s="169"/>
      <c r="IL42" s="169"/>
      <c r="IM42" s="169"/>
      <c r="IN42" s="169"/>
      <c r="IO42" s="169"/>
      <c r="IP42" s="169"/>
      <c r="IQ42" s="169"/>
      <c r="IR42" s="169"/>
      <c r="IS42" s="169"/>
      <c r="IT42" s="169"/>
      <c r="IU42" s="169"/>
      <c r="IV42" s="169"/>
      <c r="IW42" s="169"/>
      <c r="IX42" s="169"/>
      <c r="IY42" s="169"/>
      <c r="IZ42" s="169"/>
      <c r="JA42" s="169"/>
      <c r="JB42" s="169"/>
      <c r="JC42" s="169"/>
      <c r="JD42" s="169"/>
      <c r="JE42" s="169"/>
      <c r="JF42" s="169"/>
      <c r="JG42" s="169"/>
      <c r="JH42" s="169"/>
      <c r="JI42" s="169"/>
      <c r="JJ42" s="169"/>
      <c r="JK42" s="169"/>
      <c r="JL42" s="169"/>
      <c r="JM42" s="169"/>
      <c r="JN42" s="169"/>
      <c r="JO42" s="169"/>
      <c r="JP42" s="169"/>
      <c r="JQ42" s="169"/>
      <c r="JR42" s="169"/>
      <c r="JS42" s="169"/>
      <c r="JT42" s="169"/>
      <c r="JU42" s="169"/>
      <c r="JV42" s="169"/>
      <c r="JW42" s="169"/>
      <c r="JX42" s="169"/>
      <c r="JY42" s="169"/>
      <c r="JZ42" s="169"/>
      <c r="KA42" s="169"/>
      <c r="KB42" s="169"/>
      <c r="KC42" s="169"/>
      <c r="KD42" s="169"/>
      <c r="KE42" s="169"/>
      <c r="KF42" s="169"/>
      <c r="KG42" s="169"/>
      <c r="KH42" s="169"/>
      <c r="KI42" s="169"/>
      <c r="KJ42" s="169"/>
      <c r="KK42" s="169"/>
      <c r="KL42" s="169"/>
    </row>
    <row r="43" spans="1:298" ht="40.15" customHeight="1">
      <c r="A43" s="436"/>
      <c r="B43" s="436"/>
      <c r="C43" s="405"/>
      <c r="D43" s="406"/>
      <c r="E43" s="406"/>
      <c r="F43" s="404"/>
      <c r="G43" s="405"/>
      <c r="H43" s="404"/>
      <c r="I43" s="404"/>
      <c r="J43" s="407"/>
      <c r="K43" s="405"/>
      <c r="L43" s="404"/>
      <c r="M43" s="404"/>
      <c r="N43" s="404"/>
      <c r="O43" s="143">
        <v>3</v>
      </c>
      <c r="P43" s="271" t="s">
        <v>498</v>
      </c>
      <c r="Q43" s="142" t="str">
        <f t="shared" si="18"/>
        <v>Impacto</v>
      </c>
      <c r="R43" s="219" t="s">
        <v>291</v>
      </c>
      <c r="S43" s="143" t="s">
        <v>375</v>
      </c>
      <c r="T43" s="220">
        <f>VLOOKUP(R43&amp;S43,Hoja1!$Q$4:$R$9,2,0)</f>
        <v>0.3</v>
      </c>
      <c r="U43" s="219" t="s">
        <v>369</v>
      </c>
      <c r="V43" s="219" t="s">
        <v>370</v>
      </c>
      <c r="W43" s="219" t="s">
        <v>371</v>
      </c>
      <c r="X43" s="220" t="str">
        <f t="shared" si="19"/>
        <v xml:space="preserve"> </v>
      </c>
      <c r="Y43" s="220" t="str">
        <f>IF(Z43&lt;=20%,'Tabla probabilidad'!$B$5,IF(Z43&lt;=40%,'Tabla probabilidad'!$B$6,IF(Z43&lt;=60%,'Tabla probabilidad'!$B$7,IF(Z43&lt;=80%,'Tabla probabilidad'!$B$8,IF(Z43&lt;=100%,'Tabla probabilidad'!$B$9)))))</f>
        <v>Muy Baja</v>
      </c>
      <c r="Z43" s="220">
        <f>IF(R43="Preventivo",(J41-(J41*T43)),IF(R43="Detectivo",(J41-(J41*T43)),IF(R43="Correctivo",(J41))))</f>
        <v>0.2</v>
      </c>
      <c r="AA43" s="407"/>
      <c r="AB43" s="407"/>
      <c r="AC43" s="220" t="str">
        <f t="shared" si="17"/>
        <v>Moderado</v>
      </c>
      <c r="AD43" s="220">
        <f t="shared" si="20"/>
        <v>0.42</v>
      </c>
      <c r="AE43" s="407"/>
      <c r="AF43" s="407"/>
      <c r="AG43" s="404"/>
      <c r="AH43" s="405"/>
      <c r="AI43" s="404"/>
      <c r="AJ43" s="404"/>
      <c r="AK43" s="408"/>
      <c r="AL43" s="408"/>
      <c r="AM43" s="404"/>
      <c r="AN43" s="405"/>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69"/>
      <c r="BW43" s="169"/>
      <c r="BX43" s="169"/>
      <c r="BY43" s="169"/>
      <c r="BZ43" s="169"/>
      <c r="CA43" s="169"/>
      <c r="CB43" s="169"/>
      <c r="CC43" s="169"/>
      <c r="CD43" s="169"/>
      <c r="CE43" s="169"/>
      <c r="CF43" s="169"/>
      <c r="CG43" s="169"/>
      <c r="CH43" s="169"/>
      <c r="CI43" s="169"/>
      <c r="CJ43" s="169"/>
      <c r="CK43" s="169"/>
      <c r="CL43" s="169"/>
      <c r="CM43" s="169"/>
      <c r="CN43" s="169"/>
      <c r="CO43" s="169"/>
      <c r="CP43" s="169"/>
      <c r="CQ43" s="169"/>
      <c r="CR43" s="169"/>
      <c r="CS43" s="169"/>
      <c r="CT43" s="169"/>
      <c r="CU43" s="169"/>
      <c r="CV43" s="169"/>
      <c r="CW43" s="169"/>
      <c r="CX43" s="169"/>
      <c r="CY43" s="169"/>
      <c r="CZ43" s="169"/>
      <c r="DA43" s="169"/>
      <c r="DB43" s="169"/>
      <c r="DC43" s="169"/>
      <c r="DD43" s="169"/>
      <c r="DE43" s="169"/>
      <c r="DF43" s="169"/>
      <c r="DG43" s="169"/>
      <c r="DH43" s="169"/>
      <c r="DI43" s="169"/>
      <c r="DJ43" s="169"/>
      <c r="DK43" s="169"/>
      <c r="DL43" s="169"/>
      <c r="DM43" s="169"/>
      <c r="DN43" s="169"/>
      <c r="DO43" s="169"/>
      <c r="DP43" s="169"/>
      <c r="DQ43" s="169"/>
      <c r="DR43" s="169"/>
      <c r="DS43" s="169"/>
      <c r="DT43" s="169"/>
      <c r="DU43" s="169"/>
      <c r="DV43" s="169"/>
      <c r="DW43" s="169"/>
      <c r="DX43" s="169"/>
      <c r="DY43" s="169"/>
      <c r="DZ43" s="169"/>
      <c r="EA43" s="169"/>
      <c r="EB43" s="169"/>
      <c r="EC43" s="169"/>
      <c r="ED43" s="169"/>
      <c r="EE43" s="169"/>
      <c r="EF43" s="169"/>
      <c r="EG43" s="169"/>
      <c r="EH43" s="169"/>
      <c r="EI43" s="169"/>
      <c r="EJ43" s="169"/>
      <c r="EK43" s="169"/>
      <c r="EL43" s="169"/>
      <c r="EM43" s="169"/>
      <c r="EN43" s="169"/>
      <c r="EO43" s="169"/>
      <c r="EP43" s="169"/>
      <c r="EQ43" s="169"/>
      <c r="ER43" s="169"/>
      <c r="ES43" s="169"/>
      <c r="ET43" s="169"/>
      <c r="EU43" s="169"/>
      <c r="EV43" s="169"/>
      <c r="EW43" s="169"/>
      <c r="EX43" s="169"/>
      <c r="EY43" s="169"/>
      <c r="EZ43" s="169"/>
      <c r="FA43" s="169"/>
      <c r="FB43" s="169"/>
      <c r="FC43" s="169"/>
      <c r="FD43" s="169"/>
      <c r="FE43" s="169"/>
      <c r="FF43" s="169"/>
      <c r="FG43" s="169"/>
      <c r="FH43" s="169"/>
      <c r="FI43" s="169"/>
      <c r="FJ43" s="169"/>
      <c r="FK43" s="169"/>
      <c r="FL43" s="169"/>
      <c r="FM43" s="169"/>
      <c r="FN43" s="169"/>
      <c r="FO43" s="169"/>
      <c r="FP43" s="169"/>
      <c r="FQ43" s="169"/>
      <c r="FR43" s="169"/>
      <c r="FS43" s="169"/>
      <c r="FT43" s="169"/>
      <c r="FU43" s="169"/>
      <c r="FV43" s="169"/>
      <c r="FW43" s="169"/>
      <c r="FX43" s="169"/>
      <c r="FY43" s="169"/>
      <c r="FZ43" s="169"/>
      <c r="GA43" s="169"/>
      <c r="GB43" s="169"/>
      <c r="GC43" s="169"/>
      <c r="GD43" s="169"/>
      <c r="GE43" s="169"/>
      <c r="GF43" s="169"/>
      <c r="GG43" s="169"/>
      <c r="GH43" s="169"/>
      <c r="GI43" s="169"/>
      <c r="GJ43" s="169"/>
      <c r="GK43" s="169"/>
      <c r="GL43" s="169"/>
      <c r="GM43" s="169"/>
      <c r="GN43" s="169"/>
      <c r="GO43" s="169"/>
      <c r="GP43" s="169"/>
      <c r="GQ43" s="169"/>
      <c r="GR43" s="169"/>
      <c r="GS43" s="169"/>
      <c r="GT43" s="169"/>
      <c r="GU43" s="169"/>
      <c r="GV43" s="169"/>
      <c r="GW43" s="169"/>
      <c r="GX43" s="169"/>
      <c r="GY43" s="169"/>
      <c r="GZ43" s="169"/>
      <c r="HA43" s="169"/>
      <c r="HB43" s="169"/>
      <c r="HC43" s="169"/>
      <c r="HD43" s="169"/>
      <c r="HE43" s="169"/>
      <c r="HF43" s="169"/>
      <c r="HG43" s="169"/>
      <c r="HH43" s="169"/>
      <c r="HI43" s="169"/>
      <c r="HJ43" s="169"/>
      <c r="HK43" s="169"/>
      <c r="HL43" s="169"/>
      <c r="HM43" s="169"/>
      <c r="HN43" s="169"/>
      <c r="HO43" s="169"/>
      <c r="HP43" s="169"/>
      <c r="HQ43" s="169"/>
      <c r="HR43" s="169"/>
      <c r="HS43" s="169"/>
      <c r="HT43" s="169"/>
      <c r="HU43" s="169"/>
      <c r="HV43" s="169"/>
      <c r="HW43" s="169"/>
      <c r="HX43" s="169"/>
      <c r="HY43" s="169"/>
      <c r="HZ43" s="169"/>
      <c r="IA43" s="169"/>
      <c r="IB43" s="169"/>
      <c r="IC43" s="169"/>
      <c r="ID43" s="169"/>
      <c r="IE43" s="169"/>
      <c r="IF43" s="169"/>
      <c r="IG43" s="169"/>
      <c r="IH43" s="169"/>
      <c r="II43" s="169"/>
      <c r="IJ43" s="169"/>
      <c r="IK43" s="169"/>
      <c r="IL43" s="169"/>
      <c r="IM43" s="169"/>
      <c r="IN43" s="169"/>
      <c r="IO43" s="169"/>
      <c r="IP43" s="169"/>
      <c r="IQ43" s="169"/>
      <c r="IR43" s="169"/>
      <c r="IS43" s="169"/>
      <c r="IT43" s="169"/>
      <c r="IU43" s="169"/>
      <c r="IV43" s="169"/>
      <c r="IW43" s="169"/>
      <c r="IX43" s="169"/>
      <c r="IY43" s="169"/>
      <c r="IZ43" s="169"/>
      <c r="JA43" s="169"/>
      <c r="JB43" s="169"/>
      <c r="JC43" s="169"/>
      <c r="JD43" s="169"/>
      <c r="JE43" s="169"/>
      <c r="JF43" s="169"/>
      <c r="JG43" s="169"/>
      <c r="JH43" s="169"/>
      <c r="JI43" s="169"/>
      <c r="JJ43" s="169"/>
      <c r="JK43" s="169"/>
      <c r="JL43" s="169"/>
      <c r="JM43" s="169"/>
      <c r="JN43" s="169"/>
      <c r="JO43" s="169"/>
      <c r="JP43" s="169"/>
      <c r="JQ43" s="169"/>
      <c r="JR43" s="169"/>
      <c r="JS43" s="169"/>
      <c r="JT43" s="169"/>
      <c r="JU43" s="169"/>
      <c r="JV43" s="169"/>
      <c r="JW43" s="169"/>
      <c r="JX43" s="169"/>
      <c r="JY43" s="169"/>
      <c r="JZ43" s="169"/>
      <c r="KA43" s="169"/>
      <c r="KB43" s="169"/>
      <c r="KC43" s="169"/>
      <c r="KD43" s="169"/>
      <c r="KE43" s="169"/>
      <c r="KF43" s="169"/>
      <c r="KG43" s="169"/>
      <c r="KH43" s="169"/>
      <c r="KI43" s="169"/>
      <c r="KJ43" s="169"/>
      <c r="KK43" s="169"/>
      <c r="KL43" s="169"/>
    </row>
    <row r="44" spans="1:298" ht="40.15" customHeight="1">
      <c r="A44" s="404">
        <v>8</v>
      </c>
      <c r="B44" s="404" t="s">
        <v>499</v>
      </c>
      <c r="C44" s="405" t="s">
        <v>385</v>
      </c>
      <c r="D44" s="406" t="s">
        <v>500</v>
      </c>
      <c r="E44" s="404" t="s">
        <v>501</v>
      </c>
      <c r="F44" s="404" t="s">
        <v>502</v>
      </c>
      <c r="G44" s="405" t="s">
        <v>390</v>
      </c>
      <c r="H44" s="404">
        <v>12</v>
      </c>
      <c r="I44" s="404" t="str">
        <f>IF(H44&lt;=2,'Tabla probabilidad'!$B$5,IF(H44&lt;=24,'Tabla probabilidad'!$B$6,IF(H44&lt;=500,'Tabla probabilidad'!$B$7,IF(H44&lt;=5000,'Tabla probabilidad'!$B$8,IF(H44&gt;5000,'Tabla probabilidad'!$B$9)))))</f>
        <v>Baja</v>
      </c>
      <c r="J44" s="407">
        <f>IF(H44&lt;=2,'Tabla probabilidad'!$D$5,IF(H44&lt;=24,'Tabla probabilidad'!$D$6,IF(H44&lt;=500,'Tabla probabilidad'!$D$7,IF(H44&lt;=5000,'Tabla probabilidad'!$D$8,IF(H44&gt;5000,'Tabla probabilidad'!$D$9)))))</f>
        <v>0.4</v>
      </c>
      <c r="K44" s="405" t="s">
        <v>397</v>
      </c>
      <c r="L44" s="404" t="str">
        <f>IF(K44="El riesgo afecta la imagen de alguna área de la organización","Leve",IF(K44="El riesgo afecta la imagen de la entidad internamente, de conocimiento general, nivel interno, alta dirección, contratista y/o de provedores","Menor",IF(K44="El riesgo afecta la imagen de la entidad con algunos usuarios de relevancia frente al logro de los objetivos","Moderado",IF(K44="El riesgo afecta la imagen de de la entidad con efecto publicitario sostenido a nivel del sector justicia","Mayor",IF(K44="El riesgo afecta la imagen de la entidad a nivel nacional, con efecto publicitarios sostenible a nivel país","Catastrófico",IF(K44="Impacto que afecte la ejecución presupuestal en un valor ≥0,5%.","Leve",IF(K44="Impacto que afecte la ejecución presupuestal en un valor ≥1%.","Menor",IF(K44="Impacto que afecte la ejecución presupuestal en un valor ≥5%.","Moderado",IF(K44="Impacto que afecte la ejecución presupuestal en un valor ≥20%.","Mayor",IF(K44="Impacto que afecte la ejecución presupuestal en un valor ≥50%.","Catastrófico",IF(K44="Incumplimiento máximo del 5% de la meta planeada","Leve",IF(K44="Incumplimiento máximo del 15% de la meta planeada","Menor",IF(K44="Incumplimiento máximo del 20% de la meta planeada","Moderado",IF(K44="Incumplimiento máximo del 50% de la meta planeada","Mayor",IF(K44="Incumplimiento máximo del 80% de la meta planeada","Catastrófico",IF(K44="Cualquier afectación a la violacion de los derechos de los ciudadanos se considera con consecuencias altas","Mayor",IF(K44="Cualquier afectación a la violacion de los derechos de los ciudadanos se considera con consecuencias desastrosas","Catastrófico",IF(K44="Afecta la Prestación del Servicio de Administración de Justicia en 5%","Leve",IF(K44="Afecta la Prestación del Servicio de Administración de Justicia en 10%","Menor",IF(K44="Afecta la Prestación del Servicio de Administración de Justicia en 15%","Moderado",IF(K44="Afecta la Prestación del Servicio de Administración de Justicia en 20%","Mayor",IF(K44="Afecta la Prestación del Servicio de Administración de Justicia en más del 50%","Catastrófico",IF(K44="Cualquier acto indebido de los servidores judiciales genera altas consecuencias para la entidad","Mayor",IF(K44="Cualquier acto indebido de los servidores judiciales genera consecuencias desastrosas para la entidad","Catastrófico",IF(K44="Si el hecho llegara a presentarse, tendría consecuencias o efectos mínimos sobre la entidad","Leve",IF(K44="Si el hecho llegara a presentarse, tendría bajo impacto o efecto sobre la entidad","Menor",IF(K44="Si el hecho llegara a presentarse, tendría medianas consecuencias o efectos sobre la entidad","Moderado",IF(K44="Si el hecho llegara a presentarse, tendría altas consecuencias o efectos sobre la entidad","Mayor",IF(K44="Si el hecho llegara a presentarse, tendría desastrosas consecuencias o efectos sobre la entidad","Catastrófico")))))))))))))))))))))))))))))</f>
        <v>Catastrófico</v>
      </c>
      <c r="M44" s="404" t="str">
        <f>IF(K44="El riesgo afecta la imagen de alguna área de la organización","20%",IF(K44="El riesgo afecta la imagen de la entidad internamente, de conocimiento general, nivel interno, alta dirección, contratista y/o de provedores","40%",IF(K44="El riesgo afecta la imagen de la entidad con algunos usuarios de relevancia frente al logro de los objetivos","60%",IF(K44="El riesgo afecta la imagen de de la entidad con efecto publicitario sostenido a nivel del sector justicia","80%",IF(K44="El riesgo afecta la imagen de la entidad a nivel nacional, con efecto publicitarios sostenible a nivel país","100%",IF(K44="Impacto que afecte la ejecución presupuestal en un valor ≥0,5%.","20%",IF(K44="Impacto que afecte la ejecución presupuestal en un valor ≥1%.","40%",IF(K44="Impacto que afecte la ejecución presupuestal en un valor ≥5%.","60%",IF(K44="Impacto que afecte la ejecución presupuestal en un valor ≥20%.","80%",IF(K44="Impacto que afecte la ejecución presupuestal en un valor ≥50%.","100%",IF(K44="Incumplimiento máximo del 5% de la meta planeada","20%",IF(K44="Incumplimiento máximo del 15% de la meta planeada","40%",IF(K44="Incumplimiento máximo del 20% de la meta planeada","60%",IF(K44="Incumplimiento máximo del 50% de la meta planeada","80%",IF(K44="Incumplimiento máximo del 80% de la meta planeada","100%",IF(K44="Cualquier afectación a la violacion de los derechos de los ciudadanos se considera con consecuencias altas","80%",IF(K44="Cualquier afectación a la violacion de los derechos de los ciudadanos se considera con consecuencias desastrosas","100%",IF(K44="Afecta la Prestación del Servicio de Administración de Justicia en 5%","20%",IF(K44="Afecta la Prestación del Servicio de Administración de Justicia en 10%","40%",IF(K44="Afecta la Prestación del Servicio de Administración de Justicia en 15%","60%",IF(K44="Afecta la Prestación del Servicio de Administración de Justicia en 20%","80%",IF(K44="Afecta la Prestación del Servicio de Administración de Justicia en más del 50%","100%",IF(K44="Cualquier acto indebido de los servidores judiciales genera altas consecuencias para la entidad","80%",IF(K44="Cualquier acto indebido de los servidores judiciales genera consecuencias desastrosas para la entidad","100%",IF(K44="Si el hecho llegara a presentarse, tendría consecuencias o efectos mínimos sobre la entidad","20%",IF(K44="Si el hecho llegara a presentarse, tendría bajo impacto o efecto sobre la entidad","40%",IF(K44="Si el hecho llegara a presentarse, tendría medianas consecuencias o efectos sobre la entidad","60%",IF(K44="Si el hecho llegara a presentarse, tendría altas consecuencias o efectos sobre la entidad","80%",IF(K44="Si el hecho llegara a presentarse, tendría desastrosas consecuencias o efectos sobre la entidad","100%")))))))))))))))))))))))))))))</f>
        <v>100%</v>
      </c>
      <c r="N44" s="404" t="str">
        <f>VLOOKUP((I44&amp;L44),Hoja1!$B$4:$C$28,2,0)</f>
        <v>Extremo</v>
      </c>
      <c r="O44" s="143">
        <v>1</v>
      </c>
      <c r="P44" s="145" t="s">
        <v>503</v>
      </c>
      <c r="Q44" s="142" t="str">
        <f t="shared" si="18"/>
        <v>Impacto</v>
      </c>
      <c r="R44" s="219" t="s">
        <v>291</v>
      </c>
      <c r="S44" s="143" t="s">
        <v>375</v>
      </c>
      <c r="T44" s="220">
        <f>VLOOKUP(R44&amp;S44,Hoja1!$Q$4:$R$9,2,0)</f>
        <v>0.3</v>
      </c>
      <c r="U44" s="219" t="s">
        <v>369</v>
      </c>
      <c r="V44" s="219" t="s">
        <v>370</v>
      </c>
      <c r="W44" s="219" t="s">
        <v>371</v>
      </c>
      <c r="X44" s="220" t="str">
        <f>IF(Q44="Probabilidad",($J$44*T44),IF(Q44="Impacto"," "))</f>
        <v xml:space="preserve"> </v>
      </c>
      <c r="Y44" s="220" t="str">
        <f>IF(Z44&lt;=20%,'Tabla probabilidad'!$B$5,IF(Z44&lt;=40%,'Tabla probabilidad'!$B$6,IF(Z44&lt;=60%,'Tabla probabilidad'!$B$7,IF(Z44&lt;=80%,'Tabla probabilidad'!$B$8,IF(Z44&lt;=100%,'Tabla probabilidad'!$B$9)))))</f>
        <v>Baja</v>
      </c>
      <c r="Z44" s="220">
        <f>IF(R44="Preventivo",(J44-(J44*T44)),IF(R44="Detectivo",(J44-(J44*T44)),IF(R44="Correctivo",(J44))))</f>
        <v>0.4</v>
      </c>
      <c r="AA44" s="407" t="str">
        <f>IF(AB44&lt;=20%,'Tabla probabilidad'!$B$5,IF(AB44&lt;=40%,'Tabla probabilidad'!$B$6,IF(AB44&lt;=60%,'Tabla probabilidad'!$B$7,IF(AB44&lt;=80%,'Tabla probabilidad'!$B$8,IF(AB44&lt;=100%,'Tabla probabilidad'!$B$9)))))</f>
        <v>Baja</v>
      </c>
      <c r="AB44" s="407">
        <f>AVERAGE(Z44:Z47)</f>
        <v>0.35499999999999998</v>
      </c>
      <c r="AC44" s="220" t="str">
        <f t="shared" si="17"/>
        <v>Mayor</v>
      </c>
      <c r="AD44" s="220">
        <f>IF(Q44="Probabilidad",(($M$44-0)),IF(Q44="Impacto",($M$44-($M$44*T44))))</f>
        <v>0.7</v>
      </c>
      <c r="AE44" s="407" t="str">
        <f>IF(AF44&lt;=20%,"Leve",IF(AF44&lt;=40%,"Menor",IF(AF44&lt;=60%,"Moderado",IF(AF44&lt;=80%,"Mayor",IF(AF44&lt;=100%,"Catastrófico")))))</f>
        <v>Mayor</v>
      </c>
      <c r="AF44" s="407">
        <f>AVERAGE(AD44:AD47)</f>
        <v>0.77499999999999991</v>
      </c>
      <c r="AG44" s="404" t="str">
        <f>VLOOKUP(AA44&amp;AE44,Hoja1!$B$4:$C$28,2,0)</f>
        <v xml:space="preserve">Alto </v>
      </c>
      <c r="AH44" s="405" t="s">
        <v>384</v>
      </c>
      <c r="AI44" s="404" t="s">
        <v>438</v>
      </c>
      <c r="AJ44" s="404" t="s">
        <v>504</v>
      </c>
      <c r="AK44" s="408">
        <v>44560</v>
      </c>
      <c r="AL44" s="408">
        <v>44377</v>
      </c>
      <c r="AM44" s="404" t="s">
        <v>438</v>
      </c>
      <c r="AN44" s="405" t="s">
        <v>379</v>
      </c>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169"/>
      <c r="BM44" s="169"/>
      <c r="BN44" s="169"/>
      <c r="BO44" s="169"/>
      <c r="BP44" s="169"/>
      <c r="BQ44" s="169"/>
      <c r="BR44" s="169"/>
      <c r="BS44" s="169"/>
      <c r="BT44" s="169"/>
      <c r="BU44" s="169"/>
      <c r="BV44" s="169"/>
      <c r="BW44" s="169"/>
      <c r="BX44" s="169"/>
      <c r="BY44" s="169"/>
      <c r="BZ44" s="169"/>
      <c r="CA44" s="169"/>
      <c r="CB44" s="169"/>
      <c r="CC44" s="169"/>
      <c r="CD44" s="169"/>
      <c r="CE44" s="169"/>
      <c r="CF44" s="169"/>
      <c r="CG44" s="169"/>
      <c r="CH44" s="169"/>
      <c r="CI44" s="169"/>
      <c r="CJ44" s="169"/>
      <c r="CK44" s="169"/>
      <c r="CL44" s="169"/>
      <c r="CM44" s="169"/>
      <c r="CN44" s="169"/>
      <c r="CO44" s="169"/>
      <c r="CP44" s="169"/>
      <c r="CQ44" s="169"/>
      <c r="CR44" s="169"/>
      <c r="CS44" s="169"/>
      <c r="CT44" s="169"/>
      <c r="CU44" s="169"/>
      <c r="CV44" s="169"/>
      <c r="CW44" s="169"/>
      <c r="CX44" s="169"/>
      <c r="CY44" s="169"/>
      <c r="CZ44" s="169"/>
      <c r="DA44" s="169"/>
      <c r="DB44" s="169"/>
      <c r="DC44" s="169"/>
      <c r="DD44" s="169"/>
      <c r="DE44" s="169"/>
      <c r="DF44" s="169"/>
      <c r="DG44" s="169"/>
      <c r="DH44" s="169"/>
      <c r="DI44" s="169"/>
      <c r="DJ44" s="169"/>
      <c r="DK44" s="169"/>
      <c r="DL44" s="169"/>
      <c r="DM44" s="169"/>
      <c r="DN44" s="169"/>
      <c r="DO44" s="169"/>
      <c r="DP44" s="169"/>
      <c r="DQ44" s="169"/>
      <c r="DR44" s="169"/>
      <c r="DS44" s="169"/>
      <c r="DT44" s="169"/>
      <c r="DU44" s="169"/>
      <c r="DV44" s="169"/>
      <c r="DW44" s="169"/>
      <c r="DX44" s="169"/>
      <c r="DY44" s="169"/>
      <c r="DZ44" s="169"/>
      <c r="EA44" s="169"/>
      <c r="EB44" s="169"/>
      <c r="EC44" s="169"/>
      <c r="ED44" s="169"/>
      <c r="EE44" s="169"/>
      <c r="EF44" s="169"/>
      <c r="EG44" s="169"/>
      <c r="EH44" s="169"/>
      <c r="EI44" s="169"/>
      <c r="EJ44" s="169"/>
      <c r="EK44" s="169"/>
      <c r="EL44" s="169"/>
      <c r="EM44" s="169"/>
      <c r="EN44" s="169"/>
      <c r="EO44" s="169"/>
      <c r="EP44" s="169"/>
      <c r="EQ44" s="169"/>
      <c r="ER44" s="169"/>
      <c r="ES44" s="169"/>
      <c r="ET44" s="169"/>
      <c r="EU44" s="169"/>
      <c r="EV44" s="169"/>
      <c r="EW44" s="169"/>
      <c r="EX44" s="169"/>
      <c r="EY44" s="169"/>
      <c r="EZ44" s="169"/>
      <c r="FA44" s="169"/>
      <c r="FB44" s="169"/>
      <c r="FC44" s="169"/>
      <c r="FD44" s="169"/>
      <c r="FE44" s="169"/>
      <c r="FF44" s="169"/>
      <c r="FG44" s="169"/>
      <c r="FH44" s="169"/>
      <c r="FI44" s="169"/>
      <c r="FJ44" s="169"/>
      <c r="FK44" s="169"/>
      <c r="FL44" s="169"/>
      <c r="FM44" s="169"/>
      <c r="FN44" s="169"/>
      <c r="FO44" s="169"/>
      <c r="FP44" s="169"/>
      <c r="FQ44" s="169"/>
      <c r="FR44" s="169"/>
      <c r="FS44" s="169"/>
      <c r="FT44" s="169"/>
      <c r="FU44" s="169"/>
      <c r="FV44" s="169"/>
      <c r="FW44" s="169"/>
      <c r="FX44" s="169"/>
      <c r="FY44" s="169"/>
      <c r="FZ44" s="169"/>
      <c r="GA44" s="169"/>
      <c r="GB44" s="169"/>
      <c r="GC44" s="169"/>
      <c r="GD44" s="169"/>
      <c r="GE44" s="169"/>
      <c r="GF44" s="169"/>
      <c r="GG44" s="169"/>
      <c r="GH44" s="169"/>
      <c r="GI44" s="169"/>
      <c r="GJ44" s="169"/>
      <c r="GK44" s="169"/>
      <c r="GL44" s="169"/>
      <c r="GM44" s="169"/>
      <c r="GN44" s="169"/>
      <c r="GO44" s="169"/>
      <c r="GP44" s="169"/>
      <c r="GQ44" s="169"/>
      <c r="GR44" s="169"/>
      <c r="GS44" s="169"/>
      <c r="GT44" s="169"/>
      <c r="GU44" s="169"/>
      <c r="GV44" s="169"/>
      <c r="GW44" s="169"/>
      <c r="GX44" s="169"/>
      <c r="GY44" s="169"/>
      <c r="GZ44" s="169"/>
      <c r="HA44" s="169"/>
      <c r="HB44" s="169"/>
      <c r="HC44" s="169"/>
      <c r="HD44" s="169"/>
      <c r="HE44" s="169"/>
      <c r="HF44" s="169"/>
      <c r="HG44" s="169"/>
      <c r="HH44" s="169"/>
      <c r="HI44" s="169"/>
      <c r="HJ44" s="169"/>
      <c r="HK44" s="169"/>
      <c r="HL44" s="169"/>
      <c r="HM44" s="169"/>
      <c r="HN44" s="169"/>
      <c r="HO44" s="169"/>
      <c r="HP44" s="169"/>
      <c r="HQ44" s="169"/>
      <c r="HR44" s="169"/>
      <c r="HS44" s="169"/>
      <c r="HT44" s="169"/>
      <c r="HU44" s="169"/>
      <c r="HV44" s="169"/>
      <c r="HW44" s="169"/>
      <c r="HX44" s="169"/>
      <c r="HY44" s="169"/>
      <c r="HZ44" s="169"/>
      <c r="IA44" s="169"/>
      <c r="IB44" s="169"/>
      <c r="IC44" s="169"/>
      <c r="ID44" s="169"/>
      <c r="IE44" s="169"/>
      <c r="IF44" s="169"/>
      <c r="IG44" s="169"/>
      <c r="IH44" s="169"/>
      <c r="II44" s="169"/>
      <c r="IJ44" s="169"/>
      <c r="IK44" s="169"/>
      <c r="IL44" s="169"/>
      <c r="IM44" s="169"/>
      <c r="IN44" s="169"/>
      <c r="IO44" s="169"/>
      <c r="IP44" s="169"/>
      <c r="IQ44" s="169"/>
      <c r="IR44" s="169"/>
      <c r="IS44" s="169"/>
      <c r="IT44" s="169"/>
      <c r="IU44" s="169"/>
      <c r="IV44" s="169"/>
      <c r="IW44" s="169"/>
      <c r="IX44" s="169"/>
      <c r="IY44" s="169"/>
      <c r="IZ44" s="169"/>
      <c r="JA44" s="169"/>
      <c r="JB44" s="169"/>
      <c r="JC44" s="169"/>
      <c r="JD44" s="169"/>
      <c r="JE44" s="169"/>
      <c r="JF44" s="169"/>
      <c r="JG44" s="169"/>
      <c r="JH44" s="169"/>
      <c r="JI44" s="169"/>
      <c r="JJ44" s="169"/>
      <c r="JK44" s="169"/>
      <c r="JL44" s="169"/>
      <c r="JM44" s="169"/>
      <c r="JN44" s="169"/>
      <c r="JO44" s="169"/>
      <c r="JP44" s="169"/>
      <c r="JQ44" s="169"/>
      <c r="JR44" s="169"/>
      <c r="JS44" s="169"/>
      <c r="JT44" s="169"/>
      <c r="JU44" s="169"/>
      <c r="JV44" s="169"/>
      <c r="JW44" s="169"/>
      <c r="JX44" s="169"/>
      <c r="JY44" s="169"/>
      <c r="JZ44" s="169"/>
      <c r="KA44" s="169"/>
      <c r="KB44" s="169"/>
      <c r="KC44" s="169"/>
      <c r="KD44" s="169"/>
      <c r="KE44" s="169"/>
      <c r="KF44" s="169"/>
      <c r="KG44" s="169"/>
      <c r="KH44" s="169"/>
      <c r="KI44" s="169"/>
      <c r="KJ44" s="169"/>
      <c r="KK44" s="169"/>
      <c r="KL44" s="169"/>
    </row>
    <row r="45" spans="1:298" ht="40.15" customHeight="1">
      <c r="A45" s="404"/>
      <c r="B45" s="404"/>
      <c r="C45" s="405"/>
      <c r="D45" s="406"/>
      <c r="E45" s="404"/>
      <c r="F45" s="404"/>
      <c r="G45" s="405"/>
      <c r="H45" s="404"/>
      <c r="I45" s="404"/>
      <c r="J45" s="407"/>
      <c r="K45" s="405"/>
      <c r="L45" s="404"/>
      <c r="M45" s="404"/>
      <c r="N45" s="404"/>
      <c r="O45" s="143">
        <v>2</v>
      </c>
      <c r="P45" s="145" t="s">
        <v>505</v>
      </c>
      <c r="Q45" s="142" t="str">
        <f t="shared" si="18"/>
        <v>Probabilidad</v>
      </c>
      <c r="R45" s="219" t="s">
        <v>284</v>
      </c>
      <c r="S45" s="143" t="s">
        <v>375</v>
      </c>
      <c r="T45" s="220">
        <f>VLOOKUP(R45&amp;S45,Hoja1!$Q$4:$R$9,2,0)</f>
        <v>0.45</v>
      </c>
      <c r="U45" s="219" t="s">
        <v>376</v>
      </c>
      <c r="V45" s="219" t="s">
        <v>370</v>
      </c>
      <c r="W45" s="219" t="s">
        <v>378</v>
      </c>
      <c r="X45" s="220">
        <f>IF(Q45="Probabilidad",($J$44*T45),IF(Q45="Impacto"," "))</f>
        <v>0.18000000000000002</v>
      </c>
      <c r="Y45" s="220" t="str">
        <f>IF(Z45&lt;=20%,'Tabla probabilidad'!$B$5,IF(Z45&lt;=40%,'Tabla probabilidad'!$B$6,IF(Z45&lt;=60%,'Tabla probabilidad'!$B$7,IF(Z45&lt;=80%,'Tabla probabilidad'!$B$8,IF(Z45&lt;=100%,'Tabla probabilidad'!$B$9)))))</f>
        <v>Baja</v>
      </c>
      <c r="Z45" s="220">
        <f>IF(R45="Preventivo",(J44-(J44*T45)),IF(R45="Detectivo",(J44-(J44*T45)),IF(R45="Correctivo",(J44))))</f>
        <v>0.22</v>
      </c>
      <c r="AA45" s="407"/>
      <c r="AB45" s="407"/>
      <c r="AC45" s="220" t="str">
        <f t="shared" si="17"/>
        <v>Catastrófico</v>
      </c>
      <c r="AD45" s="220">
        <f>IF(Q45="Probabilidad",(($M$44-0)),IF(Q45="Impacto",($M$44-($M$44*T45))))</f>
        <v>1</v>
      </c>
      <c r="AE45" s="407"/>
      <c r="AF45" s="407"/>
      <c r="AG45" s="404"/>
      <c r="AH45" s="405"/>
      <c r="AI45" s="404"/>
      <c r="AJ45" s="404"/>
      <c r="AK45" s="408"/>
      <c r="AL45" s="408"/>
      <c r="AM45" s="404"/>
      <c r="AN45" s="405"/>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169"/>
      <c r="BN45" s="169"/>
      <c r="BO45" s="169"/>
      <c r="BP45" s="169"/>
      <c r="BQ45" s="169"/>
      <c r="BR45" s="169"/>
      <c r="BS45" s="169"/>
      <c r="BT45" s="169"/>
      <c r="BU45" s="169"/>
      <c r="BV45" s="169"/>
      <c r="BW45" s="169"/>
      <c r="BX45" s="169"/>
      <c r="BY45" s="169"/>
      <c r="BZ45" s="169"/>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c r="DJ45" s="169"/>
      <c r="DK45" s="169"/>
      <c r="DL45" s="169"/>
      <c r="DM45" s="169"/>
      <c r="DN45" s="169"/>
      <c r="DO45" s="169"/>
      <c r="DP45" s="169"/>
      <c r="DQ45" s="169"/>
      <c r="DR45" s="169"/>
      <c r="DS45" s="169"/>
      <c r="DT45" s="169"/>
      <c r="DU45" s="169"/>
      <c r="DV45" s="169"/>
      <c r="DW45" s="169"/>
      <c r="DX45" s="169"/>
      <c r="DY45" s="169"/>
      <c r="DZ45" s="169"/>
      <c r="EA45" s="169"/>
      <c r="EB45" s="169"/>
      <c r="EC45" s="169"/>
      <c r="ED45" s="169"/>
      <c r="EE45" s="169"/>
      <c r="EF45" s="169"/>
      <c r="EG45" s="169"/>
      <c r="EH45" s="169"/>
      <c r="EI45" s="169"/>
      <c r="EJ45" s="169"/>
      <c r="EK45" s="169"/>
      <c r="EL45" s="169"/>
      <c r="EM45" s="169"/>
      <c r="EN45" s="169"/>
      <c r="EO45" s="169"/>
      <c r="EP45" s="169"/>
      <c r="EQ45" s="169"/>
      <c r="ER45" s="169"/>
      <c r="ES45" s="169"/>
      <c r="ET45" s="169"/>
      <c r="EU45" s="169"/>
      <c r="EV45" s="169"/>
      <c r="EW45" s="169"/>
      <c r="EX45" s="169"/>
      <c r="EY45" s="169"/>
      <c r="EZ45" s="169"/>
      <c r="FA45" s="169"/>
      <c r="FB45" s="169"/>
      <c r="FC45" s="169"/>
      <c r="FD45" s="169"/>
      <c r="FE45" s="169"/>
      <c r="FF45" s="169"/>
      <c r="FG45" s="169"/>
      <c r="FH45" s="169"/>
      <c r="FI45" s="169"/>
      <c r="FJ45" s="169"/>
      <c r="FK45" s="169"/>
      <c r="FL45" s="169"/>
      <c r="FM45" s="169"/>
      <c r="FN45" s="169"/>
      <c r="FO45" s="169"/>
      <c r="FP45" s="169"/>
      <c r="FQ45" s="169"/>
      <c r="FR45" s="169"/>
      <c r="FS45" s="169"/>
      <c r="FT45" s="169"/>
      <c r="FU45" s="169"/>
      <c r="FV45" s="169"/>
      <c r="FW45" s="169"/>
      <c r="FX45" s="169"/>
      <c r="FY45" s="169"/>
      <c r="FZ45" s="169"/>
      <c r="GA45" s="169"/>
      <c r="GB45" s="169"/>
      <c r="GC45" s="169"/>
      <c r="GD45" s="169"/>
      <c r="GE45" s="169"/>
      <c r="GF45" s="169"/>
      <c r="GG45" s="169"/>
      <c r="GH45" s="169"/>
      <c r="GI45" s="169"/>
      <c r="GJ45" s="169"/>
      <c r="GK45" s="169"/>
      <c r="GL45" s="169"/>
      <c r="GM45" s="169"/>
      <c r="GN45" s="169"/>
      <c r="GO45" s="169"/>
      <c r="GP45" s="169"/>
      <c r="GQ45" s="169"/>
      <c r="GR45" s="169"/>
      <c r="GS45" s="169"/>
      <c r="GT45" s="169"/>
      <c r="GU45" s="169"/>
      <c r="GV45" s="169"/>
      <c r="GW45" s="169"/>
      <c r="GX45" s="169"/>
      <c r="GY45" s="169"/>
      <c r="GZ45" s="169"/>
      <c r="HA45" s="169"/>
      <c r="HB45" s="169"/>
      <c r="HC45" s="169"/>
      <c r="HD45" s="169"/>
      <c r="HE45" s="169"/>
      <c r="HF45" s="169"/>
      <c r="HG45" s="169"/>
      <c r="HH45" s="169"/>
      <c r="HI45" s="169"/>
      <c r="HJ45" s="169"/>
      <c r="HK45" s="169"/>
      <c r="HL45" s="169"/>
      <c r="HM45" s="169"/>
      <c r="HN45" s="169"/>
      <c r="HO45" s="169"/>
      <c r="HP45" s="169"/>
      <c r="HQ45" s="169"/>
      <c r="HR45" s="169"/>
      <c r="HS45" s="169"/>
      <c r="HT45" s="169"/>
      <c r="HU45" s="169"/>
      <c r="HV45" s="169"/>
      <c r="HW45" s="169"/>
      <c r="HX45" s="169"/>
      <c r="HY45" s="169"/>
      <c r="HZ45" s="169"/>
      <c r="IA45" s="169"/>
      <c r="IB45" s="169"/>
      <c r="IC45" s="169"/>
      <c r="ID45" s="169"/>
      <c r="IE45" s="169"/>
      <c r="IF45" s="169"/>
      <c r="IG45" s="169"/>
      <c r="IH45" s="169"/>
      <c r="II45" s="169"/>
      <c r="IJ45" s="169"/>
      <c r="IK45" s="169"/>
      <c r="IL45" s="169"/>
      <c r="IM45" s="169"/>
      <c r="IN45" s="169"/>
      <c r="IO45" s="169"/>
      <c r="IP45" s="169"/>
      <c r="IQ45" s="169"/>
      <c r="IR45" s="169"/>
      <c r="IS45" s="169"/>
      <c r="IT45" s="169"/>
      <c r="IU45" s="169"/>
      <c r="IV45" s="169"/>
      <c r="IW45" s="169"/>
      <c r="IX45" s="169"/>
      <c r="IY45" s="169"/>
      <c r="IZ45" s="169"/>
      <c r="JA45" s="169"/>
      <c r="JB45" s="169"/>
      <c r="JC45" s="169"/>
      <c r="JD45" s="169"/>
      <c r="JE45" s="169"/>
      <c r="JF45" s="169"/>
      <c r="JG45" s="169"/>
      <c r="JH45" s="169"/>
      <c r="JI45" s="169"/>
      <c r="JJ45" s="169"/>
      <c r="JK45" s="169"/>
      <c r="JL45" s="169"/>
      <c r="JM45" s="169"/>
      <c r="JN45" s="169"/>
      <c r="JO45" s="169"/>
      <c r="JP45" s="169"/>
      <c r="JQ45" s="169"/>
      <c r="JR45" s="169"/>
      <c r="JS45" s="169"/>
      <c r="JT45" s="169"/>
      <c r="JU45" s="169"/>
      <c r="JV45" s="169"/>
      <c r="JW45" s="169"/>
      <c r="JX45" s="169"/>
      <c r="JY45" s="169"/>
      <c r="JZ45" s="169"/>
      <c r="KA45" s="169"/>
      <c r="KB45" s="169"/>
      <c r="KC45" s="169"/>
      <c r="KD45" s="169"/>
      <c r="KE45" s="169"/>
      <c r="KF45" s="169"/>
      <c r="KG45" s="169"/>
      <c r="KH45" s="169"/>
      <c r="KI45" s="169"/>
      <c r="KJ45" s="169"/>
      <c r="KK45" s="169"/>
      <c r="KL45" s="169"/>
    </row>
    <row r="46" spans="1:298" ht="40.15" customHeight="1">
      <c r="A46" s="404"/>
      <c r="B46" s="404"/>
      <c r="C46" s="405"/>
      <c r="D46" s="406"/>
      <c r="E46" s="404"/>
      <c r="F46" s="404"/>
      <c r="G46" s="405"/>
      <c r="H46" s="404"/>
      <c r="I46" s="404"/>
      <c r="J46" s="407"/>
      <c r="K46" s="405"/>
      <c r="L46" s="404"/>
      <c r="M46" s="404"/>
      <c r="N46" s="404"/>
      <c r="O46" s="143">
        <v>3</v>
      </c>
      <c r="P46" s="145" t="s">
        <v>506</v>
      </c>
      <c r="Q46" s="142" t="str">
        <f t="shared" si="18"/>
        <v>Impacto</v>
      </c>
      <c r="R46" s="219" t="s">
        <v>291</v>
      </c>
      <c r="S46" s="143" t="s">
        <v>375</v>
      </c>
      <c r="T46" s="220">
        <f>VLOOKUP(R46&amp;S46,Hoja1!$Q$4:$R$9,2,0)</f>
        <v>0.3</v>
      </c>
      <c r="U46" s="219" t="s">
        <v>376</v>
      </c>
      <c r="V46" s="219" t="s">
        <v>370</v>
      </c>
      <c r="W46" s="219" t="s">
        <v>378</v>
      </c>
      <c r="X46" s="220" t="str">
        <f>IF(Q46="Probabilidad",($J$44*T46),IF(Q46="Impacto"," "))</f>
        <v xml:space="preserve"> </v>
      </c>
      <c r="Y46" s="220" t="str">
        <f>IF(Z46&lt;=20%,'Tabla probabilidad'!$B$5,IF(Z46&lt;=40%,'Tabla probabilidad'!$B$6,IF(Z46&lt;=60%,'Tabla probabilidad'!$B$7,IF(Z46&lt;=80%,'Tabla probabilidad'!$B$8,IF(Z46&lt;=100%,'Tabla probabilidad'!$B$9)))))</f>
        <v>Baja</v>
      </c>
      <c r="Z46" s="220">
        <f>IF(R46="Preventivo",(J44-(J44*T46)),IF(R46="Detectivo",(J44-(J44*T46)),IF(R46="Correctivo",(J44))))</f>
        <v>0.4</v>
      </c>
      <c r="AA46" s="407"/>
      <c r="AB46" s="407"/>
      <c r="AC46" s="220" t="str">
        <f t="shared" si="17"/>
        <v>Mayor</v>
      </c>
      <c r="AD46" s="220">
        <f>IF(Q46="Probabilidad",(($M$44-0)),IF(Q46="Impacto",($M$44-($M$44*T46))))</f>
        <v>0.7</v>
      </c>
      <c r="AE46" s="407"/>
      <c r="AF46" s="407"/>
      <c r="AG46" s="404"/>
      <c r="AH46" s="405"/>
      <c r="AI46" s="404"/>
      <c r="AJ46" s="404"/>
      <c r="AK46" s="408"/>
      <c r="AL46" s="408"/>
      <c r="AM46" s="404"/>
      <c r="AN46" s="405"/>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c r="DJ46" s="169"/>
      <c r="DK46" s="169"/>
      <c r="DL46" s="169"/>
      <c r="DM46" s="169"/>
      <c r="DN46" s="169"/>
      <c r="DO46" s="169"/>
      <c r="DP46" s="169"/>
      <c r="DQ46" s="169"/>
      <c r="DR46" s="169"/>
      <c r="DS46" s="169"/>
      <c r="DT46" s="169"/>
      <c r="DU46" s="169"/>
      <c r="DV46" s="169"/>
      <c r="DW46" s="169"/>
      <c r="DX46" s="169"/>
      <c r="DY46" s="169"/>
      <c r="DZ46" s="169"/>
      <c r="EA46" s="169"/>
      <c r="EB46" s="169"/>
      <c r="EC46" s="169"/>
      <c r="ED46" s="169"/>
      <c r="EE46" s="169"/>
      <c r="EF46" s="169"/>
      <c r="EG46" s="169"/>
      <c r="EH46" s="169"/>
      <c r="EI46" s="169"/>
      <c r="EJ46" s="169"/>
      <c r="EK46" s="169"/>
      <c r="EL46" s="169"/>
      <c r="EM46" s="169"/>
      <c r="EN46" s="169"/>
      <c r="EO46" s="169"/>
      <c r="EP46" s="169"/>
      <c r="EQ46" s="169"/>
      <c r="ER46" s="169"/>
      <c r="ES46" s="169"/>
      <c r="ET46" s="169"/>
      <c r="EU46" s="169"/>
      <c r="EV46" s="169"/>
      <c r="EW46" s="169"/>
      <c r="EX46" s="169"/>
      <c r="EY46" s="169"/>
      <c r="EZ46" s="169"/>
      <c r="FA46" s="169"/>
      <c r="FB46" s="169"/>
      <c r="FC46" s="169"/>
      <c r="FD46" s="169"/>
      <c r="FE46" s="169"/>
      <c r="FF46" s="169"/>
      <c r="FG46" s="169"/>
      <c r="FH46" s="169"/>
      <c r="FI46" s="169"/>
      <c r="FJ46" s="169"/>
      <c r="FK46" s="169"/>
      <c r="FL46" s="169"/>
      <c r="FM46" s="169"/>
      <c r="FN46" s="169"/>
      <c r="FO46" s="169"/>
      <c r="FP46" s="169"/>
      <c r="FQ46" s="169"/>
      <c r="FR46" s="169"/>
      <c r="FS46" s="169"/>
      <c r="FT46" s="169"/>
      <c r="FU46" s="169"/>
      <c r="FV46" s="169"/>
      <c r="FW46" s="169"/>
      <c r="FX46" s="169"/>
      <c r="FY46" s="169"/>
      <c r="FZ46" s="169"/>
      <c r="GA46" s="169"/>
      <c r="GB46" s="169"/>
      <c r="GC46" s="169"/>
      <c r="GD46" s="169"/>
      <c r="GE46" s="169"/>
      <c r="GF46" s="169"/>
      <c r="GG46" s="169"/>
      <c r="GH46" s="169"/>
      <c r="GI46" s="169"/>
      <c r="GJ46" s="169"/>
      <c r="GK46" s="169"/>
      <c r="GL46" s="169"/>
      <c r="GM46" s="169"/>
      <c r="GN46" s="169"/>
      <c r="GO46" s="169"/>
      <c r="GP46" s="169"/>
      <c r="GQ46" s="169"/>
      <c r="GR46" s="169"/>
      <c r="GS46" s="169"/>
      <c r="GT46" s="169"/>
      <c r="GU46" s="169"/>
      <c r="GV46" s="169"/>
      <c r="GW46" s="169"/>
      <c r="GX46" s="169"/>
      <c r="GY46" s="169"/>
      <c r="GZ46" s="169"/>
      <c r="HA46" s="169"/>
      <c r="HB46" s="169"/>
      <c r="HC46" s="169"/>
      <c r="HD46" s="169"/>
      <c r="HE46" s="169"/>
      <c r="HF46" s="169"/>
      <c r="HG46" s="169"/>
      <c r="HH46" s="169"/>
      <c r="HI46" s="169"/>
      <c r="HJ46" s="169"/>
      <c r="HK46" s="169"/>
      <c r="HL46" s="169"/>
      <c r="HM46" s="169"/>
      <c r="HN46" s="169"/>
      <c r="HO46" s="169"/>
      <c r="HP46" s="169"/>
      <c r="HQ46" s="169"/>
      <c r="HR46" s="169"/>
      <c r="HS46" s="169"/>
      <c r="HT46" s="169"/>
      <c r="HU46" s="169"/>
      <c r="HV46" s="169"/>
      <c r="HW46" s="169"/>
      <c r="HX46" s="169"/>
      <c r="HY46" s="169"/>
      <c r="HZ46" s="169"/>
      <c r="IA46" s="169"/>
      <c r="IB46" s="169"/>
      <c r="IC46" s="169"/>
      <c r="ID46" s="169"/>
      <c r="IE46" s="169"/>
      <c r="IF46" s="169"/>
      <c r="IG46" s="169"/>
      <c r="IH46" s="169"/>
      <c r="II46" s="169"/>
      <c r="IJ46" s="169"/>
      <c r="IK46" s="169"/>
      <c r="IL46" s="169"/>
      <c r="IM46" s="169"/>
      <c r="IN46" s="169"/>
      <c r="IO46" s="169"/>
      <c r="IP46" s="169"/>
      <c r="IQ46" s="169"/>
      <c r="IR46" s="169"/>
      <c r="IS46" s="169"/>
      <c r="IT46" s="169"/>
      <c r="IU46" s="169"/>
      <c r="IV46" s="169"/>
      <c r="IW46" s="169"/>
      <c r="IX46" s="169"/>
      <c r="IY46" s="169"/>
      <c r="IZ46" s="169"/>
      <c r="JA46" s="169"/>
      <c r="JB46" s="169"/>
      <c r="JC46" s="169"/>
      <c r="JD46" s="169"/>
      <c r="JE46" s="169"/>
      <c r="JF46" s="169"/>
      <c r="JG46" s="169"/>
      <c r="JH46" s="169"/>
      <c r="JI46" s="169"/>
      <c r="JJ46" s="169"/>
      <c r="JK46" s="169"/>
      <c r="JL46" s="169"/>
      <c r="JM46" s="169"/>
      <c r="JN46" s="169"/>
      <c r="JO46" s="169"/>
      <c r="JP46" s="169"/>
      <c r="JQ46" s="169"/>
      <c r="JR46" s="169"/>
      <c r="JS46" s="169"/>
      <c r="JT46" s="169"/>
      <c r="JU46" s="169"/>
      <c r="JV46" s="169"/>
      <c r="JW46" s="169"/>
      <c r="JX46" s="169"/>
      <c r="JY46" s="169"/>
      <c r="JZ46" s="169"/>
      <c r="KA46" s="169"/>
      <c r="KB46" s="169"/>
      <c r="KC46" s="169"/>
      <c r="KD46" s="169"/>
      <c r="KE46" s="169"/>
      <c r="KF46" s="169"/>
      <c r="KG46" s="169"/>
      <c r="KH46" s="169"/>
      <c r="KI46" s="169"/>
      <c r="KJ46" s="169"/>
      <c r="KK46" s="169"/>
      <c r="KL46" s="169"/>
    </row>
    <row r="47" spans="1:298" ht="40.15" customHeight="1">
      <c r="A47" s="404"/>
      <c r="B47" s="404"/>
      <c r="C47" s="405"/>
      <c r="D47" s="406"/>
      <c r="E47" s="404"/>
      <c r="F47" s="404"/>
      <c r="G47" s="405"/>
      <c r="H47" s="404"/>
      <c r="I47" s="404"/>
      <c r="J47" s="407"/>
      <c r="K47" s="405"/>
      <c r="L47" s="404"/>
      <c r="M47" s="404"/>
      <c r="N47" s="404"/>
      <c r="O47" s="143">
        <v>4</v>
      </c>
      <c r="P47" s="145" t="s">
        <v>507</v>
      </c>
      <c r="Q47" s="142" t="str">
        <f t="shared" si="18"/>
        <v>Impacto</v>
      </c>
      <c r="R47" s="219" t="s">
        <v>291</v>
      </c>
      <c r="S47" s="143" t="s">
        <v>375</v>
      </c>
      <c r="T47" s="220">
        <f>VLOOKUP(R47&amp;S47,Hoja1!$Q$4:$R$9,2,0)</f>
        <v>0.3</v>
      </c>
      <c r="U47" s="219" t="s">
        <v>369</v>
      </c>
      <c r="V47" s="219" t="s">
        <v>370</v>
      </c>
      <c r="W47" s="219" t="s">
        <v>371</v>
      </c>
      <c r="X47" s="220" t="str">
        <f>IF(Q47="Probabilidad",($J$44*T47),IF(Q47="Impacto"," "))</f>
        <v xml:space="preserve"> </v>
      </c>
      <c r="Y47" s="220" t="str">
        <f>IF(Z47&lt;=20%,'Tabla probabilidad'!$B$5,IF(Z47&lt;=40%,'Tabla probabilidad'!$B$6,IF(Z47&lt;=60%,'Tabla probabilidad'!$B$7,IF(Z47&lt;=80%,'Tabla probabilidad'!$B$8,IF(Z47&lt;=100%,'Tabla probabilidad'!$B$9)))))</f>
        <v>Baja</v>
      </c>
      <c r="Z47" s="220">
        <f>IF(R47="Preventivo",(J44-(J44*T47)),IF(R47="Detectivo",(J44-(J44*T47)),IF(R47="Correctivo",(J44))))</f>
        <v>0.4</v>
      </c>
      <c r="AA47" s="407"/>
      <c r="AB47" s="407"/>
      <c r="AC47" s="220" t="str">
        <f t="shared" si="17"/>
        <v>Mayor</v>
      </c>
      <c r="AD47" s="220">
        <f>IF(Q47="Probabilidad",(($M$44-0)),IF(Q47="Impacto",($M$44-($M$44*T47))))</f>
        <v>0.7</v>
      </c>
      <c r="AE47" s="407"/>
      <c r="AF47" s="407"/>
      <c r="AG47" s="404"/>
      <c r="AH47" s="405"/>
      <c r="AI47" s="404"/>
      <c r="AJ47" s="404"/>
      <c r="AK47" s="408"/>
      <c r="AL47" s="408"/>
      <c r="AM47" s="404"/>
      <c r="AN47" s="405"/>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69"/>
      <c r="BO47" s="169"/>
      <c r="BP47" s="169"/>
      <c r="BQ47" s="169"/>
      <c r="BR47" s="169"/>
      <c r="BS47" s="169"/>
      <c r="BT47" s="169"/>
      <c r="BU47" s="169"/>
      <c r="BV47" s="169"/>
      <c r="BW47" s="169"/>
      <c r="BX47" s="169"/>
      <c r="BY47" s="169"/>
      <c r="BZ47" s="169"/>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c r="DJ47" s="169"/>
      <c r="DK47" s="169"/>
      <c r="DL47" s="169"/>
      <c r="DM47" s="169"/>
      <c r="DN47" s="169"/>
      <c r="DO47" s="169"/>
      <c r="DP47" s="169"/>
      <c r="DQ47" s="169"/>
      <c r="DR47" s="169"/>
      <c r="DS47" s="169"/>
      <c r="DT47" s="169"/>
      <c r="DU47" s="169"/>
      <c r="DV47" s="169"/>
      <c r="DW47" s="169"/>
      <c r="DX47" s="169"/>
      <c r="DY47" s="169"/>
      <c r="DZ47" s="169"/>
      <c r="EA47" s="169"/>
      <c r="EB47" s="169"/>
      <c r="EC47" s="169"/>
      <c r="ED47" s="169"/>
      <c r="EE47" s="169"/>
      <c r="EF47" s="169"/>
      <c r="EG47" s="169"/>
      <c r="EH47" s="169"/>
      <c r="EI47" s="169"/>
      <c r="EJ47" s="169"/>
      <c r="EK47" s="169"/>
      <c r="EL47" s="169"/>
      <c r="EM47" s="169"/>
      <c r="EN47" s="169"/>
      <c r="EO47" s="169"/>
      <c r="EP47" s="169"/>
      <c r="EQ47" s="169"/>
      <c r="ER47" s="169"/>
      <c r="ES47" s="169"/>
      <c r="ET47" s="169"/>
      <c r="EU47" s="169"/>
      <c r="EV47" s="169"/>
      <c r="EW47" s="169"/>
      <c r="EX47" s="169"/>
      <c r="EY47" s="169"/>
      <c r="EZ47" s="169"/>
      <c r="FA47" s="169"/>
      <c r="FB47" s="169"/>
      <c r="FC47" s="169"/>
      <c r="FD47" s="169"/>
      <c r="FE47" s="169"/>
      <c r="FF47" s="169"/>
      <c r="FG47" s="169"/>
      <c r="FH47" s="169"/>
      <c r="FI47" s="169"/>
      <c r="FJ47" s="169"/>
      <c r="FK47" s="169"/>
      <c r="FL47" s="169"/>
      <c r="FM47" s="169"/>
      <c r="FN47" s="169"/>
      <c r="FO47" s="169"/>
      <c r="FP47" s="169"/>
      <c r="FQ47" s="169"/>
      <c r="FR47" s="169"/>
      <c r="FS47" s="169"/>
      <c r="FT47" s="169"/>
      <c r="FU47" s="169"/>
      <c r="FV47" s="169"/>
      <c r="FW47" s="169"/>
      <c r="FX47" s="169"/>
      <c r="FY47" s="169"/>
      <c r="FZ47" s="169"/>
      <c r="GA47" s="169"/>
      <c r="GB47" s="169"/>
      <c r="GC47" s="169"/>
      <c r="GD47" s="169"/>
      <c r="GE47" s="169"/>
      <c r="GF47" s="169"/>
      <c r="GG47" s="169"/>
      <c r="GH47" s="169"/>
      <c r="GI47" s="169"/>
      <c r="GJ47" s="169"/>
      <c r="GK47" s="169"/>
      <c r="GL47" s="169"/>
      <c r="GM47" s="169"/>
      <c r="GN47" s="169"/>
      <c r="GO47" s="169"/>
      <c r="GP47" s="169"/>
      <c r="GQ47" s="169"/>
      <c r="GR47" s="169"/>
      <c r="GS47" s="169"/>
      <c r="GT47" s="169"/>
      <c r="GU47" s="169"/>
      <c r="GV47" s="169"/>
      <c r="GW47" s="169"/>
      <c r="GX47" s="169"/>
      <c r="GY47" s="169"/>
      <c r="GZ47" s="169"/>
      <c r="HA47" s="169"/>
      <c r="HB47" s="169"/>
      <c r="HC47" s="169"/>
      <c r="HD47" s="169"/>
      <c r="HE47" s="169"/>
      <c r="HF47" s="169"/>
      <c r="HG47" s="169"/>
      <c r="HH47" s="169"/>
      <c r="HI47" s="169"/>
      <c r="HJ47" s="169"/>
      <c r="HK47" s="169"/>
      <c r="HL47" s="169"/>
      <c r="HM47" s="169"/>
      <c r="HN47" s="169"/>
      <c r="HO47" s="169"/>
      <c r="HP47" s="169"/>
      <c r="HQ47" s="169"/>
      <c r="HR47" s="169"/>
      <c r="HS47" s="169"/>
      <c r="HT47" s="169"/>
      <c r="HU47" s="169"/>
      <c r="HV47" s="169"/>
      <c r="HW47" s="169"/>
      <c r="HX47" s="169"/>
      <c r="HY47" s="169"/>
      <c r="HZ47" s="169"/>
      <c r="IA47" s="169"/>
      <c r="IB47" s="169"/>
      <c r="IC47" s="169"/>
      <c r="ID47" s="169"/>
      <c r="IE47" s="169"/>
      <c r="IF47" s="169"/>
      <c r="IG47" s="169"/>
      <c r="IH47" s="169"/>
      <c r="II47" s="169"/>
      <c r="IJ47" s="169"/>
      <c r="IK47" s="169"/>
      <c r="IL47" s="169"/>
      <c r="IM47" s="169"/>
      <c r="IN47" s="169"/>
      <c r="IO47" s="169"/>
      <c r="IP47" s="169"/>
      <c r="IQ47" s="169"/>
      <c r="IR47" s="169"/>
      <c r="IS47" s="169"/>
      <c r="IT47" s="169"/>
      <c r="IU47" s="169"/>
      <c r="IV47" s="169"/>
      <c r="IW47" s="169"/>
      <c r="IX47" s="169"/>
      <c r="IY47" s="169"/>
      <c r="IZ47" s="169"/>
      <c r="JA47" s="169"/>
      <c r="JB47" s="169"/>
      <c r="JC47" s="169"/>
      <c r="JD47" s="169"/>
      <c r="JE47" s="169"/>
      <c r="JF47" s="169"/>
      <c r="JG47" s="169"/>
      <c r="JH47" s="169"/>
      <c r="JI47" s="169"/>
      <c r="JJ47" s="169"/>
      <c r="JK47" s="169"/>
      <c r="JL47" s="169"/>
      <c r="JM47" s="169"/>
      <c r="JN47" s="169"/>
      <c r="JO47" s="169"/>
      <c r="JP47" s="169"/>
      <c r="JQ47" s="169"/>
      <c r="JR47" s="169"/>
      <c r="JS47" s="169"/>
      <c r="JT47" s="169"/>
      <c r="JU47" s="169"/>
      <c r="JV47" s="169"/>
      <c r="JW47" s="169"/>
      <c r="JX47" s="169"/>
      <c r="JY47" s="169"/>
      <c r="JZ47" s="169"/>
      <c r="KA47" s="169"/>
      <c r="KB47" s="169"/>
      <c r="KC47" s="169"/>
      <c r="KD47" s="169"/>
      <c r="KE47" s="169"/>
      <c r="KF47" s="169"/>
      <c r="KG47" s="169"/>
      <c r="KH47" s="169"/>
      <c r="KI47" s="169"/>
      <c r="KJ47" s="169"/>
      <c r="KK47" s="169"/>
      <c r="KL47" s="169"/>
    </row>
    <row r="48" spans="1:298" ht="40.15" customHeight="1">
      <c r="A48" s="223">
        <v>9</v>
      </c>
      <c r="B48" s="223" t="s">
        <v>508</v>
      </c>
      <c r="C48" s="224" t="s">
        <v>385</v>
      </c>
      <c r="D48" s="147" t="s">
        <v>509</v>
      </c>
      <c r="E48" s="223" t="s">
        <v>510</v>
      </c>
      <c r="F48" s="223" t="s">
        <v>511</v>
      </c>
      <c r="G48" s="224" t="s">
        <v>390</v>
      </c>
      <c r="H48" s="223">
        <v>4</v>
      </c>
      <c r="I48" s="223" t="str">
        <f>IF(H48&lt;=2,'Tabla probabilidad'!$B$5,IF(H48&lt;=24,'Tabla probabilidad'!$B$6,IF(H48&lt;=500,'Tabla probabilidad'!$B$7,IF(H48&lt;=5000,'Tabla probabilidad'!$B$8,IF(H48&gt;5000,'Tabla probabilidad'!$B$9)))))</f>
        <v>Baja</v>
      </c>
      <c r="J48" s="146">
        <f>IF(H48&lt;=2,'Tabla probabilidad'!$D$5,IF(H48&lt;=24,'Tabla probabilidad'!$D$6,IF(H48&lt;=500,'Tabla probabilidad'!$D$7,IF(H48&lt;=5000,'Tabla probabilidad'!$D$8,IF(H48&gt;5000,'Tabla probabilidad'!$D$9)))))</f>
        <v>0.4</v>
      </c>
      <c r="K48" s="224" t="s">
        <v>396</v>
      </c>
      <c r="L48" s="223" t="str">
        <f>IF(K48="El riesgo afecta la imagen de alguna área de la organización","Leve",IF(K48="El riesgo afecta la imagen de la entidad internamente, de conocimiento general, nivel interno, alta dirección, contratista y/o de provedores","Menor",IF(K48="El riesgo afecta la imagen de la entidad con algunos usuarios de relevancia frente al logro de los objetivos","Moderado",IF(K48="El riesgo afecta la imagen de de la entidad con efecto publicitario sostenido a nivel del sector justicia","Mayor",IF(K48="El riesgo afecta la imagen de la entidad a nivel nacional, con efecto publicitarios sostenible a nivel país","Catastrófico",IF(K48="Impacto que afecte la ejecución presupuestal en un valor ≥0,5%.","Leve",IF(K48="Impacto que afecte la ejecución presupuestal en un valor ≥1%.","Menor",IF(K48="Impacto que afecte la ejecución presupuestal en un valor ≥5%.","Moderado",IF(K48="Impacto que afecte la ejecución presupuestal en un valor ≥20%.","Mayor",IF(K48="Impacto que afecte la ejecución presupuestal en un valor ≥50%.","Catastrófico",IF(K48="Incumplimiento máximo del 5% de la meta planeada","Leve",IF(K48="Incumplimiento máximo del 15% de la meta planeada","Menor",IF(K48="Incumplimiento máximo del 20% de la meta planeada","Moderado",IF(K48="Incumplimiento máximo del 50% de la meta planeada","Mayor",IF(K48="Incumplimiento máximo del 80% de la meta planeada","Catastrófico",IF(K48="Cualquier afectación a la violacion de los derechos de los ciudadanos se considera con consecuencias altas","Mayor",IF(K48="Cualquier afectación a la violacion de los derechos de los ciudadanos se considera con consecuencias desastrosas","Catastrófico",IF(K48="Afecta la Prestación del Servicio de Administración de Justicia en 5%","Leve",IF(K48="Afecta la Prestación del Servicio de Administración de Justicia en 10%","Menor",IF(K48="Afecta la Prestación del Servicio de Administración de Justicia en 15%","Moderado",IF(K48="Afecta la Prestación del Servicio de Administración de Justicia en 20%","Mayor",IF(K48="Afecta la Prestación del Servicio de Administración de Justicia en más del 50%","Catastrófico",IF(K48="Cualquier acto indebido de los servidores judiciales genera altas consecuencias para la entidad","Mayor",IF(K48="Cualquier acto indebido de los servidores judiciales genera consecuencias desastrosas para la entidad","Catastrófico",IF(K48="Si el hecho llegara a presentarse, tendría consecuencias o efectos mínimos sobre la entidad","Leve",IF(K48="Si el hecho llegara a presentarse, tendría bajo impacto o efecto sobre la entidad","Menor",IF(K48="Si el hecho llegara a presentarse, tendría medianas consecuencias o efectos sobre la entidad","Moderado",IF(K48="Si el hecho llegara a presentarse, tendría altas consecuencias o efectos sobre la entidad","Mayor",IF(K48="Si el hecho llegara a presentarse, tendría desastrosas consecuencias o efectos sobre la entidad","Catastrófico")))))))))))))))))))))))))))))</f>
        <v>Mayor</v>
      </c>
      <c r="M48" s="223" t="str">
        <f>IF(K48="El riesgo afecta la imagen de alguna área de la organización","20%",IF(K48="El riesgo afecta la imagen de la entidad internamente, de conocimiento general, nivel interno, alta dirección, contratista y/o de provedores","40%",IF(K48="El riesgo afecta la imagen de la entidad con algunos usuarios de relevancia frente al logro de los objetivos","60%",IF(K48="El riesgo afecta la imagen de de la entidad con efecto publicitario sostenido a nivel del sector justicia","80%",IF(K48="El riesgo afecta la imagen de la entidad a nivel nacional, con efecto publicitarios sostenible a nivel país","100%",IF(K48="Impacto que afecte la ejecución presupuestal en un valor ≥0,5%.","20%",IF(K48="Impacto que afecte la ejecución presupuestal en un valor ≥1%.","40%",IF(K48="Impacto que afecte la ejecución presupuestal en un valor ≥5%.","60%",IF(K48="Impacto que afecte la ejecución presupuestal en un valor ≥20%.","80%",IF(K48="Impacto que afecte la ejecución presupuestal en un valor ≥50%.","100%",IF(K48="Incumplimiento máximo del 5% de la meta planeada","20%",IF(K48="Incumplimiento máximo del 15% de la meta planeada","40%",IF(K48="Incumplimiento máximo del 20% de la meta planeada","60%",IF(K48="Incumplimiento máximo del 50% de la meta planeada","80%",IF(K48="Incumplimiento máximo del 80% de la meta planeada","100%",IF(K48="Cualquier afectación a la violacion de los derechos de los ciudadanos se considera con consecuencias altas","80%",IF(K48="Cualquier afectación a la violacion de los derechos de los ciudadanos se considera con consecuencias desastrosas","100%",IF(K48="Afecta la Prestación del Servicio de Administración de Justicia en 5%","20%",IF(K48="Afecta la Prestación del Servicio de Administración de Justicia en 10%","40%",IF(K48="Afecta la Prestación del Servicio de Administración de Justicia en 15%","60%",IF(K48="Afecta la Prestación del Servicio de Administración de Justicia en 20%","80%",IF(K48="Afecta la Prestación del Servicio de Administración de Justicia en más del 50%","100%",IF(K48="Cualquier acto indebido de los servidores judiciales genera altas consecuencias para la entidad","80%",IF(K48="Cualquier acto indebido de los servidores judiciales genera consecuencias desastrosas para la entidad","100%",IF(K48="Si el hecho llegara a presentarse, tendría consecuencias o efectos mínimos sobre la entidad","20%",IF(K48="Si el hecho llegara a presentarse, tendría bajo impacto o efecto sobre la entidad","40%",IF(K48="Si el hecho llegara a presentarse, tendría medianas consecuencias o efectos sobre la entidad","60%",IF(K48="Si el hecho llegara a presentarse, tendría altas consecuencias o efectos sobre la entidad","80%",IF(K48="Si el hecho llegara a presentarse, tendría desastrosas consecuencias o efectos sobre la entidad","100%")))))))))))))))))))))))))))))</f>
        <v>80%</v>
      </c>
      <c r="N48" s="223" t="str">
        <f>VLOOKUP((I48&amp;L48),Hoja1!$B$4:$C$28,2,0)</f>
        <v xml:space="preserve">Alto </v>
      </c>
      <c r="O48" s="143">
        <v>1</v>
      </c>
      <c r="P48" s="144" t="s">
        <v>506</v>
      </c>
      <c r="Q48" s="142" t="str">
        <f t="shared" si="18"/>
        <v>Impacto</v>
      </c>
      <c r="R48" s="219" t="s">
        <v>291</v>
      </c>
      <c r="S48" s="143" t="s">
        <v>375</v>
      </c>
      <c r="T48" s="220">
        <f>VLOOKUP(R48&amp;S48,Hoja1!$Q$4:$R$9,2,0)</f>
        <v>0.3</v>
      </c>
      <c r="U48" s="219" t="s">
        <v>376</v>
      </c>
      <c r="V48" s="219" t="s">
        <v>370</v>
      </c>
      <c r="W48" s="219" t="s">
        <v>378</v>
      </c>
      <c r="X48" s="220" t="str">
        <f>IF(Q48="Probabilidad",($J$48*T48),IF(Q48="Impacto"," "))</f>
        <v xml:space="preserve"> </v>
      </c>
      <c r="Y48" s="220" t="str">
        <f>IF(Z48&lt;=20%,'Tabla probabilidad'!$B$5,IF(Z48&lt;=40%,'Tabla probabilidad'!$B$6,IF(Z48&lt;=60%,'Tabla probabilidad'!$B$7,IF(Z48&lt;=80%,'Tabla probabilidad'!$B$8,IF(Z48&lt;=100%,'Tabla probabilidad'!$B$9)))))</f>
        <v>Baja</v>
      </c>
      <c r="Z48" s="220">
        <f>IF(R48="Preventivo",(J48-(J48*T48)),IF(R48="Detectivo",(J48-(J48*T48)),IF(R48="Correctivo",(J48))))</f>
        <v>0.4</v>
      </c>
      <c r="AA48" s="146" t="str">
        <f>IF(AB48&lt;=20%,'Tabla probabilidad'!$B$5,IF(AB48&lt;=40%,'Tabla probabilidad'!$B$6,IF(AB48&lt;=60%,'Tabla probabilidad'!$B$7,IF(AB48&lt;=80%,'Tabla probabilidad'!$B$8,IF(AB48&lt;=100%,'Tabla probabilidad'!$B$9)))))</f>
        <v>Baja</v>
      </c>
      <c r="AB48" s="146">
        <f>AVERAGE(Z48:Z48)</f>
        <v>0.4</v>
      </c>
      <c r="AC48" s="220" t="str">
        <f t="shared" si="17"/>
        <v>Moderado</v>
      </c>
      <c r="AD48" s="220">
        <f>IF(Q48="Probabilidad",(($M$48-0)),IF(Q48="Impacto",($M$48-($M$48*T48))))</f>
        <v>0.56000000000000005</v>
      </c>
      <c r="AE48" s="146" t="str">
        <f>IF(AF48&lt;=20%,"Leve",IF(AF48&lt;=40%,"Menor",IF(AF48&lt;=60%,"Moderado",IF(AF48&lt;=80%,"Mayor",IF(AF48&lt;=100%,"Catastrófico")))))</f>
        <v>Moderado</v>
      </c>
      <c r="AF48" s="146">
        <f>AVERAGE(AD48:AD48)</f>
        <v>0.56000000000000005</v>
      </c>
      <c r="AG48" s="223" t="str">
        <f>VLOOKUP(AA48&amp;AE48,Hoja1!$B$4:$C$28,2,0)</f>
        <v>Moderado</v>
      </c>
      <c r="AH48" s="224" t="s">
        <v>384</v>
      </c>
      <c r="AI48" s="223" t="s">
        <v>438</v>
      </c>
      <c r="AJ48" s="223" t="s">
        <v>504</v>
      </c>
      <c r="AK48" s="222">
        <v>44560</v>
      </c>
      <c r="AL48" s="222">
        <v>44377</v>
      </c>
      <c r="AM48" s="223" t="s">
        <v>438</v>
      </c>
      <c r="AN48" s="224" t="s">
        <v>379</v>
      </c>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69"/>
      <c r="BU48" s="169"/>
      <c r="BV48" s="169"/>
      <c r="BW48" s="169"/>
      <c r="BX48" s="169"/>
      <c r="BY48" s="169"/>
      <c r="BZ48" s="169"/>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c r="DJ48" s="169"/>
      <c r="DK48" s="169"/>
      <c r="DL48" s="169"/>
      <c r="DM48" s="169"/>
      <c r="DN48" s="169"/>
      <c r="DO48" s="169"/>
      <c r="DP48" s="169"/>
      <c r="DQ48" s="169"/>
      <c r="DR48" s="169"/>
      <c r="DS48" s="169"/>
      <c r="DT48" s="169"/>
      <c r="DU48" s="169"/>
      <c r="DV48" s="169"/>
      <c r="DW48" s="169"/>
      <c r="DX48" s="169"/>
      <c r="DY48" s="169"/>
      <c r="DZ48" s="169"/>
      <c r="EA48" s="169"/>
      <c r="EB48" s="169"/>
      <c r="EC48" s="169"/>
      <c r="ED48" s="169"/>
      <c r="EE48" s="169"/>
      <c r="EF48" s="169"/>
      <c r="EG48" s="169"/>
      <c r="EH48" s="169"/>
      <c r="EI48" s="169"/>
      <c r="EJ48" s="169"/>
      <c r="EK48" s="169"/>
      <c r="EL48" s="169"/>
      <c r="EM48" s="169"/>
      <c r="EN48" s="169"/>
      <c r="EO48" s="169"/>
      <c r="EP48" s="169"/>
      <c r="EQ48" s="169"/>
      <c r="ER48" s="169"/>
      <c r="ES48" s="169"/>
      <c r="ET48" s="169"/>
      <c r="EU48" s="169"/>
      <c r="EV48" s="169"/>
      <c r="EW48" s="169"/>
      <c r="EX48" s="169"/>
      <c r="EY48" s="169"/>
      <c r="EZ48" s="169"/>
      <c r="FA48" s="169"/>
      <c r="FB48" s="169"/>
      <c r="FC48" s="169"/>
      <c r="FD48" s="169"/>
      <c r="FE48" s="169"/>
      <c r="FF48" s="169"/>
      <c r="FG48" s="169"/>
      <c r="FH48" s="169"/>
      <c r="FI48" s="169"/>
      <c r="FJ48" s="169"/>
      <c r="FK48" s="169"/>
      <c r="FL48" s="169"/>
      <c r="FM48" s="169"/>
      <c r="FN48" s="169"/>
      <c r="FO48" s="169"/>
      <c r="FP48" s="169"/>
      <c r="FQ48" s="169"/>
      <c r="FR48" s="169"/>
      <c r="FS48" s="169"/>
      <c r="FT48" s="169"/>
      <c r="FU48" s="169"/>
      <c r="FV48" s="169"/>
      <c r="FW48" s="169"/>
      <c r="FX48" s="169"/>
      <c r="FY48" s="169"/>
      <c r="FZ48" s="169"/>
      <c r="GA48" s="169"/>
      <c r="GB48" s="169"/>
      <c r="GC48" s="169"/>
      <c r="GD48" s="169"/>
      <c r="GE48" s="169"/>
      <c r="GF48" s="169"/>
      <c r="GG48" s="169"/>
      <c r="GH48" s="169"/>
      <c r="GI48" s="169"/>
      <c r="GJ48" s="169"/>
      <c r="GK48" s="169"/>
      <c r="GL48" s="169"/>
      <c r="GM48" s="169"/>
      <c r="GN48" s="169"/>
      <c r="GO48" s="169"/>
      <c r="GP48" s="169"/>
      <c r="GQ48" s="169"/>
      <c r="GR48" s="169"/>
      <c r="GS48" s="169"/>
      <c r="GT48" s="169"/>
      <c r="GU48" s="169"/>
      <c r="GV48" s="169"/>
      <c r="GW48" s="169"/>
      <c r="GX48" s="169"/>
      <c r="GY48" s="169"/>
      <c r="GZ48" s="169"/>
      <c r="HA48" s="169"/>
      <c r="HB48" s="169"/>
      <c r="HC48" s="169"/>
      <c r="HD48" s="169"/>
      <c r="HE48" s="169"/>
      <c r="HF48" s="169"/>
      <c r="HG48" s="169"/>
      <c r="HH48" s="169"/>
      <c r="HI48" s="169"/>
      <c r="HJ48" s="169"/>
      <c r="HK48" s="169"/>
      <c r="HL48" s="169"/>
      <c r="HM48" s="169"/>
      <c r="HN48" s="169"/>
      <c r="HO48" s="169"/>
      <c r="HP48" s="169"/>
      <c r="HQ48" s="169"/>
      <c r="HR48" s="169"/>
      <c r="HS48" s="169"/>
      <c r="HT48" s="169"/>
      <c r="HU48" s="169"/>
      <c r="HV48" s="169"/>
      <c r="HW48" s="169"/>
      <c r="HX48" s="169"/>
      <c r="HY48" s="169"/>
      <c r="HZ48" s="169"/>
      <c r="IA48" s="169"/>
      <c r="IB48" s="169"/>
      <c r="IC48" s="169"/>
      <c r="ID48" s="169"/>
      <c r="IE48" s="169"/>
      <c r="IF48" s="169"/>
      <c r="IG48" s="169"/>
      <c r="IH48" s="169"/>
      <c r="II48" s="169"/>
      <c r="IJ48" s="169"/>
      <c r="IK48" s="169"/>
      <c r="IL48" s="169"/>
      <c r="IM48" s="169"/>
      <c r="IN48" s="169"/>
      <c r="IO48" s="169"/>
      <c r="IP48" s="169"/>
      <c r="IQ48" s="169"/>
      <c r="IR48" s="169"/>
      <c r="IS48" s="169"/>
      <c r="IT48" s="169"/>
      <c r="IU48" s="169"/>
      <c r="IV48" s="169"/>
      <c r="IW48" s="169"/>
      <c r="IX48" s="169"/>
      <c r="IY48" s="169"/>
      <c r="IZ48" s="169"/>
      <c r="JA48" s="169"/>
      <c r="JB48" s="169"/>
      <c r="JC48" s="169"/>
      <c r="JD48" s="169"/>
      <c r="JE48" s="169"/>
      <c r="JF48" s="169"/>
      <c r="JG48" s="169"/>
      <c r="JH48" s="169"/>
      <c r="JI48" s="169"/>
      <c r="JJ48" s="169"/>
      <c r="JK48" s="169"/>
      <c r="JL48" s="169"/>
      <c r="JM48" s="169"/>
      <c r="JN48" s="169"/>
      <c r="JO48" s="169"/>
      <c r="JP48" s="169"/>
      <c r="JQ48" s="169"/>
      <c r="JR48" s="169"/>
      <c r="JS48" s="169"/>
      <c r="JT48" s="169"/>
      <c r="JU48" s="169"/>
      <c r="JV48" s="169"/>
      <c r="JW48" s="169"/>
      <c r="JX48" s="169"/>
      <c r="JY48" s="169"/>
      <c r="JZ48" s="169"/>
      <c r="KA48" s="169"/>
      <c r="KB48" s="169"/>
      <c r="KC48" s="169"/>
      <c r="KD48" s="169"/>
      <c r="KE48" s="169"/>
      <c r="KF48" s="169"/>
      <c r="KG48" s="169"/>
      <c r="KH48" s="169"/>
      <c r="KI48" s="169"/>
      <c r="KJ48" s="169"/>
      <c r="KK48" s="169"/>
      <c r="KL48" s="169"/>
    </row>
    <row r="49" spans="1:298" ht="40.15" customHeight="1">
      <c r="A49" s="404">
        <v>10</v>
      </c>
      <c r="B49" s="404" t="s">
        <v>512</v>
      </c>
      <c r="C49" s="405" t="s">
        <v>367</v>
      </c>
      <c r="D49" s="406" t="s">
        <v>513</v>
      </c>
      <c r="E49" s="404" t="s">
        <v>514</v>
      </c>
      <c r="F49" s="404" t="s">
        <v>515</v>
      </c>
      <c r="G49" s="405" t="s">
        <v>368</v>
      </c>
      <c r="H49" s="404">
        <v>12</v>
      </c>
      <c r="I49" s="404" t="str">
        <f>IF(H49&lt;=2,'Tabla probabilidad'!$B$5,IF(H49&lt;=24,'Tabla probabilidad'!$B$6,IF(H49&lt;=500,'Tabla probabilidad'!$B$7,IF(H49&lt;=5000,'Tabla probabilidad'!$B$8,IF(H49&gt;5000,'Tabla probabilidad'!$B$9)))))</f>
        <v>Baja</v>
      </c>
      <c r="J49" s="407">
        <f>IF(H49&lt;=2,'Tabla probabilidad'!$D$5,IF(H49&lt;=24,'Tabla probabilidad'!$D$6,IF(H49&lt;=500,'Tabla probabilidad'!$D$7,IF(H49&lt;=5000,'Tabla probabilidad'!$D$8,IF(H49&gt;5000,'Tabla probabilidad'!$D$9)))))</f>
        <v>0.4</v>
      </c>
      <c r="K49" s="405" t="s">
        <v>400</v>
      </c>
      <c r="L49" s="404" t="str">
        <f>IF(K49="El riesgo afecta la imagen de alguna área de la organización","Leve",IF(K49="El riesgo afecta la imagen de la entidad internamente, de conocimiento general, nivel interno, alta dirección, contratista y/o de provedores","Menor",IF(K49="El riesgo afecta la imagen de la entidad con algunos usuarios de relevancia frente al logro de los objetivos","Moderado",IF(K49="El riesgo afecta la imagen de de la entidad con efecto publicitario sostenido a nivel del sector justicia","Mayor",IF(K49="El riesgo afecta la imagen de la entidad a nivel nacional, con efecto publicitarios sostenible a nivel país","Catastrófico",IF(K49="Impacto que afecte la ejecución presupuestal en un valor ≥0,5%.","Leve",IF(K49="Impacto que afecte la ejecución presupuestal en un valor ≥1%.","Menor",IF(K49="Impacto que afecte la ejecución presupuestal en un valor ≥5%.","Moderado",IF(K49="Impacto que afecte la ejecución presupuestal en un valor ≥20%.","Mayor",IF(K49="Impacto que afecte la ejecución presupuestal en un valor ≥50%.","Catastrófico",IF(K49="Incumplimiento máximo del 5% de la meta planeada","Leve",IF(K49="Incumplimiento máximo del 15% de la meta planeada","Menor",IF(K49="Incumplimiento máximo del 20% de la meta planeada","Moderado",IF(K49="Incumplimiento máximo del 50% de la meta planeada","Mayor",IF(K49="Incumplimiento máximo del 80% de la meta planeada","Catastrófico",IF(K49="Cualquier afectación a la violacion de los derechos de los ciudadanos se considera con consecuencias altas","Mayor",IF(K49="Cualquier afectación a la violacion de los derechos de los ciudadanos se considera con consecuencias desastrosas","Catastrófico",IF(K49="Afecta la Prestación del Servicio de Administración de Justicia en 5%","Leve",IF(K49="Afecta la Prestación del Servicio de Administración de Justicia en 10%","Menor",IF(K49="Afecta la Prestación del Servicio de Administración de Justicia en 15%","Moderado",IF(K49="Afecta la Prestación del Servicio de Administración de Justicia en 20%","Mayor",IF(K49="Afecta la Prestación del Servicio de Administración de Justicia en más del 50%","Catastrófico",IF(K49="Cualquier acto indebido de los servidores judiciales genera altas consecuencias para la entidad","Mayor",IF(K49="Cualquier acto indebido de los servidores judiciales genera consecuencias desastrosas para la entidad","Catastrófico",IF(K49="Si el hecho llegara a presentarse, tendría consecuencias o efectos mínimos sobre la entidad","Leve",IF(K49="Si el hecho llegara a presentarse, tendría bajo impacto o efecto sobre la entidad","Menor",IF(K49="Si el hecho llegara a presentarse, tendría medianas consecuencias o efectos sobre la entidad","Moderado",IF(K49="Si el hecho llegara a presentarse, tendría altas consecuencias o efectos sobre la entidad","Mayor",IF(K49="Si el hecho llegara a presentarse, tendría desastrosas consecuencias o efectos sobre la entidad","Catastrófico")))))))))))))))))))))))))))))</f>
        <v>Moderado</v>
      </c>
      <c r="M49" s="404" t="str">
        <f>IF(K49="El riesgo afecta la imagen de alguna área de la organización","20%",IF(K49="El riesgo afecta la imagen de la entidad internamente, de conocimiento general, nivel interno, alta dirección, contratista y/o de provedores","40%",IF(K49="El riesgo afecta la imagen de la entidad con algunos usuarios de relevancia frente al logro de los objetivos","60%",IF(K49="El riesgo afecta la imagen de de la entidad con efecto publicitario sostenido a nivel del sector justicia","80%",IF(K49="El riesgo afecta la imagen de la entidad a nivel nacional, con efecto publicitarios sostenible a nivel país","100%",IF(K49="Impacto que afecte la ejecución presupuestal en un valor ≥0,5%.","20%",IF(K49="Impacto que afecte la ejecución presupuestal en un valor ≥1%.","40%",IF(K49="Impacto que afecte la ejecución presupuestal en un valor ≥5%.","60%",IF(K49="Impacto que afecte la ejecución presupuestal en un valor ≥20%.","80%",IF(K49="Impacto que afecte la ejecución presupuestal en un valor ≥50%.","100%",IF(K49="Incumplimiento máximo del 5% de la meta planeada","20%",IF(K49="Incumplimiento máximo del 15% de la meta planeada","40%",IF(K49="Incumplimiento máximo del 20% de la meta planeada","60%",IF(K49="Incumplimiento máximo del 50% de la meta planeada","80%",IF(K49="Incumplimiento máximo del 80% de la meta planeada","100%",IF(K49="Cualquier afectación a la violacion de los derechos de los ciudadanos se considera con consecuencias altas","80%",IF(K49="Cualquier afectación a la violacion de los derechos de los ciudadanos se considera con consecuencias desastrosas","100%",IF(K49="Afecta la Prestación del Servicio de Administración de Justicia en 5%","20%",IF(K49="Afecta la Prestación del Servicio de Administración de Justicia en 10%","40%",IF(K49="Afecta la Prestación del Servicio de Administración de Justicia en 15%","60%",IF(K49="Afecta la Prestación del Servicio de Administración de Justicia en 20%","80%",IF(K49="Afecta la Prestación del Servicio de Administración de Justicia en más del 50%","100%",IF(K49="Cualquier acto indebido de los servidores judiciales genera altas consecuencias para la entidad","80%",IF(K49="Cualquier acto indebido de los servidores judiciales genera consecuencias desastrosas para la entidad","100%",IF(K49="Si el hecho llegara a presentarse, tendría consecuencias o efectos mínimos sobre la entidad","20%",IF(K49="Si el hecho llegara a presentarse, tendría bajo impacto o efecto sobre la entidad","40%",IF(K49="Si el hecho llegara a presentarse, tendría medianas consecuencias o efectos sobre la entidad","60%",IF(K49="Si el hecho llegara a presentarse, tendría altas consecuencias o efectos sobre la entidad","80%",IF(K49="Si el hecho llegara a presentarse, tendría desastrosas consecuencias o efectos sobre la entidad","100%")))))))))))))))))))))))))))))</f>
        <v>60%</v>
      </c>
      <c r="N49" s="404" t="str">
        <f>VLOOKUP((I49&amp;L49),Hoja1!$B$4:$C$28,2,0)</f>
        <v>Moderado</v>
      </c>
      <c r="O49" s="143">
        <v>1</v>
      </c>
      <c r="P49" s="145" t="s">
        <v>516</v>
      </c>
      <c r="Q49" s="142" t="s">
        <v>174</v>
      </c>
      <c r="R49" s="219" t="s">
        <v>284</v>
      </c>
      <c r="S49" s="143" t="s">
        <v>311</v>
      </c>
      <c r="T49" s="220">
        <f>VLOOKUP(R49&amp;S49,Hoja1!$Q$4:$R$9,2,0)</f>
        <v>0.5</v>
      </c>
      <c r="U49" s="219" t="s">
        <v>369</v>
      </c>
      <c r="V49" s="219" t="s">
        <v>370</v>
      </c>
      <c r="W49" s="219" t="s">
        <v>371</v>
      </c>
      <c r="X49" s="220">
        <f>IF(Q49="Probabilidad",($J$53*T49),IF(Q49="Impacto"," "))</f>
        <v>0.2</v>
      </c>
      <c r="Y49" s="220" t="str">
        <f>IF(Z49&lt;=20%,'Tabla probabilidad'!$B$5,IF(Z49&lt;=40%,'Tabla probabilidad'!$B$6,IF(Z49&lt;=60%,'Tabla probabilidad'!$B$7,IF(Z49&lt;=80%,'Tabla probabilidad'!$B$8,IF(Z49&lt;=100%,'Tabla probabilidad'!$B$9)))))</f>
        <v>Muy Baja</v>
      </c>
      <c r="Z49" s="220">
        <f>IF(R49="Preventivo",(J49-(J49*T49)),IF(R49="Detectivo",(J49-(J49*T49)),IF(R49="Correctivo",(J49))))</f>
        <v>0.2</v>
      </c>
      <c r="AA49" s="407" t="str">
        <f>IF(AB49&lt;=20%,'Tabla probabilidad'!$B$5,IF(AB49&lt;=40%,'Tabla probabilidad'!$B$6,IF(AB49&lt;=60%,'Tabla probabilidad'!$B$7,IF(AB49&lt;=80%,'Tabla probabilidad'!$B$8,IF(AB49&lt;=100%,'Tabla probabilidad'!$B$9)))))</f>
        <v>Baja</v>
      </c>
      <c r="AB49" s="407">
        <f>AVERAGE(Z49:Z52)</f>
        <v>0.22500000000000001</v>
      </c>
      <c r="AC49" s="220" t="str">
        <f t="shared" ref="AC49:AC52" si="21">IF(AD49&lt;=20%,"Leve",IF(AD49&lt;=40%,"Menor",IF(AD49&lt;=60%,"Moderado",IF(AD49&lt;=80%,"Mayor",IF(AD49&lt;=100%,"Catastrófico")))))</f>
        <v>Moderado</v>
      </c>
      <c r="AD49" s="220">
        <f>IF(Q49="Probabilidad",(($M$53-0)),IF(Q49="Impacto",($M$53-($M$53*T49))))</f>
        <v>0.6</v>
      </c>
      <c r="AE49" s="407" t="str">
        <f>IF(AF49&lt;=20%,"Leve",IF(AF49&lt;=40%,"Menor",IF(AF49&lt;=60%,"Moderado",IF(AF49&lt;=80%,"Mayor",IF(AF49&lt;=100%,"Catastrófico")))))</f>
        <v>Moderado</v>
      </c>
      <c r="AF49" s="407">
        <f>AVERAGE(AD49:AD52)</f>
        <v>0.6</v>
      </c>
      <c r="AG49" s="404" t="str">
        <f>VLOOKUP(AA49&amp;AE49,Hoja1!$B$4:$C$28,2,0)</f>
        <v>Moderado</v>
      </c>
      <c r="AH49" s="405" t="s">
        <v>380</v>
      </c>
      <c r="AI49" s="400" t="s">
        <v>438</v>
      </c>
      <c r="AJ49" s="400" t="s">
        <v>517</v>
      </c>
      <c r="AK49" s="437">
        <v>44561</v>
      </c>
      <c r="AL49" s="437">
        <v>44377</v>
      </c>
      <c r="AM49" s="400" t="s">
        <v>438</v>
      </c>
      <c r="AN49" s="402" t="s">
        <v>379</v>
      </c>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69"/>
      <c r="BX49" s="169"/>
      <c r="BY49" s="169"/>
      <c r="BZ49" s="169"/>
      <c r="CA49" s="169"/>
      <c r="CB49" s="169"/>
      <c r="CC49" s="169"/>
      <c r="CD49" s="169"/>
      <c r="CE49" s="169"/>
      <c r="CF49" s="169"/>
      <c r="CG49" s="169"/>
      <c r="CH49" s="169"/>
      <c r="CI49" s="169"/>
      <c r="CJ49" s="169"/>
      <c r="CK49" s="169"/>
      <c r="CL49" s="169"/>
      <c r="CM49" s="169"/>
      <c r="CN49" s="169"/>
      <c r="CO49" s="169"/>
      <c r="CP49" s="169"/>
      <c r="CQ49" s="169"/>
      <c r="CR49" s="169"/>
      <c r="CS49" s="169"/>
      <c r="CT49" s="169"/>
      <c r="CU49" s="169"/>
      <c r="CV49" s="169"/>
      <c r="CW49" s="169"/>
      <c r="CX49" s="169"/>
      <c r="CY49" s="169"/>
      <c r="CZ49" s="169"/>
      <c r="DA49" s="169"/>
      <c r="DB49" s="169"/>
      <c r="DC49" s="169"/>
      <c r="DD49" s="169"/>
      <c r="DE49" s="169"/>
      <c r="DF49" s="169"/>
      <c r="DG49" s="169"/>
      <c r="DH49" s="169"/>
      <c r="DI49" s="169"/>
      <c r="DJ49" s="169"/>
      <c r="DK49" s="169"/>
      <c r="DL49" s="169"/>
      <c r="DM49" s="169"/>
      <c r="DN49" s="169"/>
      <c r="DO49" s="169"/>
      <c r="DP49" s="169"/>
      <c r="DQ49" s="169"/>
      <c r="DR49" s="169"/>
      <c r="DS49" s="169"/>
      <c r="DT49" s="169"/>
      <c r="DU49" s="169"/>
      <c r="DV49" s="169"/>
      <c r="DW49" s="169"/>
      <c r="DX49" s="169"/>
      <c r="DY49" s="169"/>
      <c r="DZ49" s="169"/>
      <c r="EA49" s="169"/>
      <c r="EB49" s="169"/>
      <c r="EC49" s="169"/>
      <c r="ED49" s="169"/>
      <c r="EE49" s="169"/>
      <c r="EF49" s="169"/>
      <c r="EG49" s="169"/>
      <c r="EH49" s="169"/>
      <c r="EI49" s="169"/>
      <c r="EJ49" s="169"/>
      <c r="EK49" s="169"/>
      <c r="EL49" s="169"/>
      <c r="EM49" s="169"/>
      <c r="EN49" s="169"/>
      <c r="EO49" s="169"/>
      <c r="EP49" s="169"/>
      <c r="EQ49" s="169"/>
      <c r="ER49" s="169"/>
      <c r="ES49" s="169"/>
      <c r="ET49" s="169"/>
      <c r="EU49" s="169"/>
      <c r="EV49" s="169"/>
      <c r="EW49" s="169"/>
      <c r="EX49" s="169"/>
      <c r="EY49" s="169"/>
      <c r="EZ49" s="169"/>
      <c r="FA49" s="169"/>
      <c r="FB49" s="169"/>
      <c r="FC49" s="169"/>
      <c r="FD49" s="169"/>
      <c r="FE49" s="169"/>
      <c r="FF49" s="169"/>
      <c r="FG49" s="169"/>
      <c r="FH49" s="169"/>
      <c r="FI49" s="169"/>
      <c r="FJ49" s="169"/>
      <c r="FK49" s="169"/>
      <c r="FL49" s="169"/>
      <c r="FM49" s="169"/>
      <c r="FN49" s="169"/>
      <c r="FO49" s="169"/>
      <c r="FP49" s="169"/>
      <c r="FQ49" s="169"/>
      <c r="FR49" s="169"/>
      <c r="FS49" s="169"/>
      <c r="FT49" s="169"/>
      <c r="FU49" s="169"/>
      <c r="FV49" s="169"/>
      <c r="FW49" s="169"/>
      <c r="FX49" s="169"/>
      <c r="FY49" s="169"/>
      <c r="FZ49" s="169"/>
      <c r="GA49" s="169"/>
      <c r="GB49" s="169"/>
      <c r="GC49" s="169"/>
      <c r="GD49" s="169"/>
      <c r="GE49" s="169"/>
      <c r="GF49" s="169"/>
      <c r="GG49" s="169"/>
      <c r="GH49" s="169"/>
      <c r="GI49" s="169"/>
      <c r="GJ49" s="169"/>
      <c r="GK49" s="169"/>
      <c r="GL49" s="169"/>
      <c r="GM49" s="169"/>
      <c r="GN49" s="169"/>
      <c r="GO49" s="169"/>
      <c r="GP49" s="169"/>
      <c r="GQ49" s="169"/>
      <c r="GR49" s="169"/>
      <c r="GS49" s="169"/>
      <c r="GT49" s="169"/>
      <c r="GU49" s="169"/>
      <c r="GV49" s="169"/>
      <c r="GW49" s="169"/>
      <c r="GX49" s="169"/>
      <c r="GY49" s="169"/>
      <c r="GZ49" s="169"/>
      <c r="HA49" s="169"/>
      <c r="HB49" s="169"/>
      <c r="HC49" s="169"/>
      <c r="HD49" s="169"/>
      <c r="HE49" s="169"/>
      <c r="HF49" s="169"/>
      <c r="HG49" s="169"/>
      <c r="HH49" s="169"/>
      <c r="HI49" s="169"/>
      <c r="HJ49" s="169"/>
      <c r="HK49" s="169"/>
      <c r="HL49" s="169"/>
      <c r="HM49" s="169"/>
      <c r="HN49" s="169"/>
      <c r="HO49" s="169"/>
      <c r="HP49" s="169"/>
      <c r="HQ49" s="169"/>
      <c r="HR49" s="169"/>
      <c r="HS49" s="169"/>
      <c r="HT49" s="169"/>
      <c r="HU49" s="169"/>
      <c r="HV49" s="169"/>
      <c r="HW49" s="169"/>
      <c r="HX49" s="169"/>
      <c r="HY49" s="169"/>
      <c r="HZ49" s="169"/>
      <c r="IA49" s="169"/>
      <c r="IB49" s="169"/>
      <c r="IC49" s="169"/>
      <c r="ID49" s="169"/>
      <c r="IE49" s="169"/>
      <c r="IF49" s="169"/>
      <c r="IG49" s="169"/>
      <c r="IH49" s="169"/>
      <c r="II49" s="169"/>
      <c r="IJ49" s="169"/>
      <c r="IK49" s="169"/>
      <c r="IL49" s="169"/>
      <c r="IM49" s="169"/>
      <c r="IN49" s="169"/>
      <c r="IO49" s="169"/>
      <c r="IP49" s="169"/>
      <c r="IQ49" s="169"/>
      <c r="IR49" s="169"/>
      <c r="IS49" s="169"/>
      <c r="IT49" s="169"/>
      <c r="IU49" s="169"/>
      <c r="IV49" s="169"/>
      <c r="IW49" s="169"/>
      <c r="IX49" s="169"/>
      <c r="IY49" s="169"/>
      <c r="IZ49" s="169"/>
      <c r="JA49" s="169"/>
      <c r="JB49" s="169"/>
      <c r="JC49" s="169"/>
      <c r="JD49" s="169"/>
      <c r="JE49" s="169"/>
      <c r="JF49" s="169"/>
      <c r="JG49" s="169"/>
      <c r="JH49" s="169"/>
      <c r="JI49" s="169"/>
      <c r="JJ49" s="169"/>
      <c r="JK49" s="169"/>
      <c r="JL49" s="169"/>
      <c r="JM49" s="169"/>
      <c r="JN49" s="169"/>
      <c r="JO49" s="169"/>
      <c r="JP49" s="169"/>
      <c r="JQ49" s="169"/>
      <c r="JR49" s="169"/>
      <c r="JS49" s="169"/>
      <c r="JT49" s="169"/>
      <c r="JU49" s="169"/>
      <c r="JV49" s="169"/>
      <c r="JW49" s="169"/>
      <c r="JX49" s="169"/>
      <c r="JY49" s="169"/>
      <c r="JZ49" s="169"/>
      <c r="KA49" s="169"/>
      <c r="KB49" s="169"/>
      <c r="KC49" s="169"/>
      <c r="KD49" s="169"/>
      <c r="KE49" s="169"/>
      <c r="KF49" s="169"/>
      <c r="KG49" s="169"/>
      <c r="KH49" s="169"/>
      <c r="KI49" s="169"/>
      <c r="KJ49" s="169"/>
      <c r="KK49" s="169"/>
      <c r="KL49" s="169"/>
    </row>
    <row r="50" spans="1:298" ht="40.15" customHeight="1">
      <c r="A50" s="404"/>
      <c r="B50" s="404"/>
      <c r="C50" s="405"/>
      <c r="D50" s="406"/>
      <c r="E50" s="404"/>
      <c r="F50" s="404"/>
      <c r="G50" s="405"/>
      <c r="H50" s="404"/>
      <c r="I50" s="404"/>
      <c r="J50" s="407"/>
      <c r="K50" s="405"/>
      <c r="L50" s="404"/>
      <c r="M50" s="404"/>
      <c r="N50" s="404"/>
      <c r="O50" s="143">
        <v>2</v>
      </c>
      <c r="P50" s="145" t="s">
        <v>518</v>
      </c>
      <c r="Q50" s="142" t="s">
        <v>174</v>
      </c>
      <c r="R50" s="219" t="s">
        <v>284</v>
      </c>
      <c r="S50" s="143" t="s">
        <v>375</v>
      </c>
      <c r="T50" s="220">
        <f>VLOOKUP(R50&amp;S50,Hoja1!$Q$4:$R$9,2,0)</f>
        <v>0.45</v>
      </c>
      <c r="U50" s="219" t="s">
        <v>369</v>
      </c>
      <c r="V50" s="219" t="s">
        <v>370</v>
      </c>
      <c r="W50" s="219" t="s">
        <v>371</v>
      </c>
      <c r="X50" s="220">
        <f>IF(Q50="Probabilidad",($J$53*T50),IF(Q50="Impacto"," "))</f>
        <v>0.18000000000000002</v>
      </c>
      <c r="Y50" s="220" t="str">
        <f>IF(Z50&lt;=20%,'Tabla probabilidad'!$B$5,IF(Z50&lt;=40%,'Tabla probabilidad'!$B$6,IF(Z50&lt;=60%,'Tabla probabilidad'!$B$7,IF(Z50&lt;=80%,'Tabla probabilidad'!$B$8,IF(Z50&lt;=100%,'Tabla probabilidad'!$B$9)))))</f>
        <v>Baja</v>
      </c>
      <c r="Z50" s="220">
        <f>IF(R50="Preventivo",(J49-(J49*T50)),IF(R50="Detectivo",(J49-(J49*T50)),IF(R50="Correctivo",(J49))))</f>
        <v>0.22</v>
      </c>
      <c r="AA50" s="407"/>
      <c r="AB50" s="407"/>
      <c r="AC50" s="220" t="str">
        <f t="shared" si="21"/>
        <v>Moderado</v>
      </c>
      <c r="AD50" s="220">
        <f>IF(Q50="Probabilidad",(($M$53-0)),IF(Q50="Impacto",($M$53-($M$53*T50))))</f>
        <v>0.6</v>
      </c>
      <c r="AE50" s="407"/>
      <c r="AF50" s="407"/>
      <c r="AG50" s="404"/>
      <c r="AH50" s="405"/>
      <c r="AI50" s="401"/>
      <c r="AJ50" s="401"/>
      <c r="AK50" s="438"/>
      <c r="AL50" s="438"/>
      <c r="AM50" s="401"/>
      <c r="AN50" s="403"/>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69"/>
      <c r="BR50" s="169"/>
      <c r="BS50" s="169"/>
      <c r="BT50" s="169"/>
      <c r="BU50" s="169"/>
      <c r="BV50" s="169"/>
      <c r="BW50" s="169"/>
      <c r="BX50" s="169"/>
      <c r="BY50" s="169"/>
      <c r="BZ50" s="169"/>
      <c r="CA50" s="169"/>
      <c r="CB50" s="169"/>
      <c r="CC50" s="169"/>
      <c r="CD50" s="169"/>
      <c r="CE50" s="169"/>
      <c r="CF50" s="169"/>
      <c r="CG50" s="169"/>
      <c r="CH50" s="169"/>
      <c r="CI50" s="169"/>
      <c r="CJ50" s="169"/>
      <c r="CK50" s="169"/>
      <c r="CL50" s="169"/>
      <c r="CM50" s="169"/>
      <c r="CN50" s="169"/>
      <c r="CO50" s="169"/>
      <c r="CP50" s="169"/>
      <c r="CQ50" s="169"/>
      <c r="CR50" s="169"/>
      <c r="CS50" s="169"/>
      <c r="CT50" s="169"/>
      <c r="CU50" s="169"/>
      <c r="CV50" s="169"/>
      <c r="CW50" s="169"/>
      <c r="CX50" s="169"/>
      <c r="CY50" s="169"/>
      <c r="CZ50" s="169"/>
      <c r="DA50" s="169"/>
      <c r="DB50" s="169"/>
      <c r="DC50" s="169"/>
      <c r="DD50" s="169"/>
      <c r="DE50" s="169"/>
      <c r="DF50" s="169"/>
      <c r="DG50" s="169"/>
      <c r="DH50" s="169"/>
      <c r="DI50" s="169"/>
      <c r="DJ50" s="169"/>
      <c r="DK50" s="169"/>
      <c r="DL50" s="169"/>
      <c r="DM50" s="169"/>
      <c r="DN50" s="169"/>
      <c r="DO50" s="169"/>
      <c r="DP50" s="169"/>
      <c r="DQ50" s="169"/>
      <c r="DR50" s="169"/>
      <c r="DS50" s="169"/>
      <c r="DT50" s="169"/>
      <c r="DU50" s="169"/>
      <c r="DV50" s="169"/>
      <c r="DW50" s="169"/>
      <c r="DX50" s="169"/>
      <c r="DY50" s="169"/>
      <c r="DZ50" s="169"/>
      <c r="EA50" s="169"/>
      <c r="EB50" s="169"/>
      <c r="EC50" s="169"/>
      <c r="ED50" s="169"/>
      <c r="EE50" s="169"/>
      <c r="EF50" s="169"/>
      <c r="EG50" s="169"/>
      <c r="EH50" s="169"/>
      <c r="EI50" s="169"/>
      <c r="EJ50" s="169"/>
      <c r="EK50" s="169"/>
      <c r="EL50" s="169"/>
      <c r="EM50" s="169"/>
      <c r="EN50" s="169"/>
      <c r="EO50" s="169"/>
      <c r="EP50" s="169"/>
      <c r="EQ50" s="169"/>
      <c r="ER50" s="169"/>
      <c r="ES50" s="169"/>
      <c r="ET50" s="169"/>
      <c r="EU50" s="169"/>
      <c r="EV50" s="169"/>
      <c r="EW50" s="169"/>
      <c r="EX50" s="169"/>
      <c r="EY50" s="169"/>
      <c r="EZ50" s="169"/>
      <c r="FA50" s="169"/>
      <c r="FB50" s="169"/>
      <c r="FC50" s="169"/>
      <c r="FD50" s="169"/>
      <c r="FE50" s="169"/>
      <c r="FF50" s="169"/>
      <c r="FG50" s="169"/>
      <c r="FH50" s="169"/>
      <c r="FI50" s="169"/>
      <c r="FJ50" s="169"/>
      <c r="FK50" s="169"/>
      <c r="FL50" s="169"/>
      <c r="FM50" s="169"/>
      <c r="FN50" s="169"/>
      <c r="FO50" s="169"/>
      <c r="FP50" s="169"/>
      <c r="FQ50" s="169"/>
      <c r="FR50" s="169"/>
      <c r="FS50" s="169"/>
      <c r="FT50" s="169"/>
      <c r="FU50" s="169"/>
      <c r="FV50" s="169"/>
      <c r="FW50" s="169"/>
      <c r="FX50" s="169"/>
      <c r="FY50" s="169"/>
      <c r="FZ50" s="169"/>
      <c r="GA50" s="169"/>
      <c r="GB50" s="169"/>
      <c r="GC50" s="169"/>
      <c r="GD50" s="169"/>
      <c r="GE50" s="169"/>
      <c r="GF50" s="169"/>
      <c r="GG50" s="169"/>
      <c r="GH50" s="169"/>
      <c r="GI50" s="169"/>
      <c r="GJ50" s="169"/>
      <c r="GK50" s="169"/>
      <c r="GL50" s="169"/>
      <c r="GM50" s="169"/>
      <c r="GN50" s="169"/>
      <c r="GO50" s="169"/>
      <c r="GP50" s="169"/>
      <c r="GQ50" s="169"/>
      <c r="GR50" s="169"/>
      <c r="GS50" s="169"/>
      <c r="GT50" s="169"/>
      <c r="GU50" s="169"/>
      <c r="GV50" s="169"/>
      <c r="GW50" s="169"/>
      <c r="GX50" s="169"/>
      <c r="GY50" s="169"/>
      <c r="GZ50" s="169"/>
      <c r="HA50" s="169"/>
      <c r="HB50" s="169"/>
      <c r="HC50" s="169"/>
      <c r="HD50" s="169"/>
      <c r="HE50" s="169"/>
      <c r="HF50" s="169"/>
      <c r="HG50" s="169"/>
      <c r="HH50" s="169"/>
      <c r="HI50" s="169"/>
      <c r="HJ50" s="169"/>
      <c r="HK50" s="169"/>
      <c r="HL50" s="169"/>
      <c r="HM50" s="169"/>
      <c r="HN50" s="169"/>
      <c r="HO50" s="169"/>
      <c r="HP50" s="169"/>
      <c r="HQ50" s="169"/>
      <c r="HR50" s="169"/>
      <c r="HS50" s="169"/>
      <c r="HT50" s="169"/>
      <c r="HU50" s="169"/>
      <c r="HV50" s="169"/>
      <c r="HW50" s="169"/>
      <c r="HX50" s="169"/>
      <c r="HY50" s="169"/>
      <c r="HZ50" s="169"/>
      <c r="IA50" s="169"/>
      <c r="IB50" s="169"/>
      <c r="IC50" s="169"/>
      <c r="ID50" s="169"/>
      <c r="IE50" s="169"/>
      <c r="IF50" s="169"/>
      <c r="IG50" s="169"/>
      <c r="IH50" s="169"/>
      <c r="II50" s="169"/>
      <c r="IJ50" s="169"/>
      <c r="IK50" s="169"/>
      <c r="IL50" s="169"/>
      <c r="IM50" s="169"/>
      <c r="IN50" s="169"/>
      <c r="IO50" s="169"/>
      <c r="IP50" s="169"/>
      <c r="IQ50" s="169"/>
      <c r="IR50" s="169"/>
      <c r="IS50" s="169"/>
      <c r="IT50" s="169"/>
      <c r="IU50" s="169"/>
      <c r="IV50" s="169"/>
      <c r="IW50" s="169"/>
      <c r="IX50" s="169"/>
      <c r="IY50" s="169"/>
      <c r="IZ50" s="169"/>
      <c r="JA50" s="169"/>
      <c r="JB50" s="169"/>
      <c r="JC50" s="169"/>
      <c r="JD50" s="169"/>
      <c r="JE50" s="169"/>
      <c r="JF50" s="169"/>
      <c r="JG50" s="169"/>
      <c r="JH50" s="169"/>
      <c r="JI50" s="169"/>
      <c r="JJ50" s="169"/>
      <c r="JK50" s="169"/>
      <c r="JL50" s="169"/>
      <c r="JM50" s="169"/>
      <c r="JN50" s="169"/>
      <c r="JO50" s="169"/>
      <c r="JP50" s="169"/>
      <c r="JQ50" s="169"/>
      <c r="JR50" s="169"/>
      <c r="JS50" s="169"/>
      <c r="JT50" s="169"/>
      <c r="JU50" s="169"/>
      <c r="JV50" s="169"/>
      <c r="JW50" s="169"/>
      <c r="JX50" s="169"/>
      <c r="JY50" s="169"/>
      <c r="JZ50" s="169"/>
      <c r="KA50" s="169"/>
      <c r="KB50" s="169"/>
      <c r="KC50" s="169"/>
      <c r="KD50" s="169"/>
      <c r="KE50" s="169"/>
      <c r="KF50" s="169"/>
      <c r="KG50" s="169"/>
      <c r="KH50" s="169"/>
      <c r="KI50" s="169"/>
      <c r="KJ50" s="169"/>
      <c r="KK50" s="169"/>
      <c r="KL50" s="169"/>
    </row>
    <row r="51" spans="1:298" ht="40.15" customHeight="1">
      <c r="A51" s="404"/>
      <c r="B51" s="404"/>
      <c r="C51" s="405"/>
      <c r="D51" s="406"/>
      <c r="E51" s="404"/>
      <c r="F51" s="404"/>
      <c r="G51" s="405"/>
      <c r="H51" s="404"/>
      <c r="I51" s="404"/>
      <c r="J51" s="407"/>
      <c r="K51" s="405"/>
      <c r="L51" s="404"/>
      <c r="M51" s="404"/>
      <c r="N51" s="404"/>
      <c r="O51" s="143">
        <v>3</v>
      </c>
      <c r="P51" s="145" t="s">
        <v>519</v>
      </c>
      <c r="Q51" s="142" t="s">
        <v>174</v>
      </c>
      <c r="R51" s="219" t="s">
        <v>288</v>
      </c>
      <c r="S51" s="143" t="s">
        <v>375</v>
      </c>
      <c r="T51" s="220">
        <f>VLOOKUP(R51&amp;S51,Hoja1!$Q$4:$R$9,2,0)</f>
        <v>0.35</v>
      </c>
      <c r="U51" s="219" t="s">
        <v>369</v>
      </c>
      <c r="V51" s="219" t="s">
        <v>377</v>
      </c>
      <c r="W51" s="219" t="s">
        <v>371</v>
      </c>
      <c r="X51" s="220">
        <f>IF(Q51="Probabilidad",($J$53*T51),IF(Q51="Impacto"," "))</f>
        <v>0.13999999999999999</v>
      </c>
      <c r="Y51" s="220" t="str">
        <f>IF(Z51&lt;=20%,'Tabla probabilidad'!$B$5,IF(Z51&lt;=40%,'Tabla probabilidad'!$B$6,IF(Z51&lt;=60%,'Tabla probabilidad'!$B$7,IF(Z51&lt;=80%,'Tabla probabilidad'!$B$8,IF(Z51&lt;=100%,'Tabla probabilidad'!$B$9)))))</f>
        <v>Baja</v>
      </c>
      <c r="Z51" s="220">
        <f>IF(R51="Preventivo",(J49-(J49*T51)),IF(R51="Detectivo",(J49-(J49*T51)),IF(R51="Correctivo",(J49))))</f>
        <v>0.26</v>
      </c>
      <c r="AA51" s="407"/>
      <c r="AB51" s="407"/>
      <c r="AC51" s="220" t="str">
        <f t="shared" si="21"/>
        <v>Moderado</v>
      </c>
      <c r="AD51" s="220">
        <f>IF(Q51="Probabilidad",(($M$53-0)),IF(Q51="Impacto",($M$53-($M$53*T51))))</f>
        <v>0.6</v>
      </c>
      <c r="AE51" s="407"/>
      <c r="AF51" s="407"/>
      <c r="AG51" s="404"/>
      <c r="AH51" s="405"/>
      <c r="AI51" s="401"/>
      <c r="AJ51" s="401"/>
      <c r="AK51" s="438"/>
      <c r="AL51" s="438"/>
      <c r="AM51" s="401"/>
      <c r="AN51" s="403"/>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69"/>
      <c r="BR51" s="169"/>
      <c r="BS51" s="169"/>
      <c r="BT51" s="169"/>
      <c r="BU51" s="169"/>
      <c r="BV51" s="169"/>
      <c r="BW51" s="169"/>
      <c r="BX51" s="169"/>
      <c r="BY51" s="169"/>
      <c r="BZ51" s="169"/>
      <c r="CA51" s="169"/>
      <c r="CB51" s="169"/>
      <c r="CC51" s="169"/>
      <c r="CD51" s="169"/>
      <c r="CE51" s="169"/>
      <c r="CF51" s="169"/>
      <c r="CG51" s="169"/>
      <c r="CH51" s="169"/>
      <c r="CI51" s="169"/>
      <c r="CJ51" s="169"/>
      <c r="CK51" s="169"/>
      <c r="CL51" s="169"/>
      <c r="CM51" s="169"/>
      <c r="CN51" s="169"/>
      <c r="CO51" s="169"/>
      <c r="CP51" s="169"/>
      <c r="CQ51" s="169"/>
      <c r="CR51" s="169"/>
      <c r="CS51" s="169"/>
      <c r="CT51" s="169"/>
      <c r="CU51" s="169"/>
      <c r="CV51" s="169"/>
      <c r="CW51" s="169"/>
      <c r="CX51" s="169"/>
      <c r="CY51" s="169"/>
      <c r="CZ51" s="169"/>
      <c r="DA51" s="169"/>
      <c r="DB51" s="169"/>
      <c r="DC51" s="169"/>
      <c r="DD51" s="169"/>
      <c r="DE51" s="169"/>
      <c r="DF51" s="169"/>
      <c r="DG51" s="169"/>
      <c r="DH51" s="169"/>
      <c r="DI51" s="169"/>
      <c r="DJ51" s="169"/>
      <c r="DK51" s="169"/>
      <c r="DL51" s="169"/>
      <c r="DM51" s="169"/>
      <c r="DN51" s="169"/>
      <c r="DO51" s="169"/>
      <c r="DP51" s="169"/>
      <c r="DQ51" s="169"/>
      <c r="DR51" s="169"/>
      <c r="DS51" s="169"/>
      <c r="DT51" s="169"/>
      <c r="DU51" s="169"/>
      <c r="DV51" s="169"/>
      <c r="DW51" s="169"/>
      <c r="DX51" s="169"/>
      <c r="DY51" s="169"/>
      <c r="DZ51" s="169"/>
      <c r="EA51" s="169"/>
      <c r="EB51" s="169"/>
      <c r="EC51" s="169"/>
      <c r="ED51" s="169"/>
      <c r="EE51" s="169"/>
      <c r="EF51" s="169"/>
      <c r="EG51" s="169"/>
      <c r="EH51" s="169"/>
      <c r="EI51" s="169"/>
      <c r="EJ51" s="169"/>
      <c r="EK51" s="169"/>
      <c r="EL51" s="169"/>
      <c r="EM51" s="169"/>
      <c r="EN51" s="169"/>
      <c r="EO51" s="169"/>
      <c r="EP51" s="169"/>
      <c r="EQ51" s="169"/>
      <c r="ER51" s="169"/>
      <c r="ES51" s="169"/>
      <c r="ET51" s="169"/>
      <c r="EU51" s="169"/>
      <c r="EV51" s="169"/>
      <c r="EW51" s="169"/>
      <c r="EX51" s="169"/>
      <c r="EY51" s="169"/>
      <c r="EZ51" s="169"/>
      <c r="FA51" s="169"/>
      <c r="FB51" s="169"/>
      <c r="FC51" s="169"/>
      <c r="FD51" s="169"/>
      <c r="FE51" s="169"/>
      <c r="FF51" s="169"/>
      <c r="FG51" s="169"/>
      <c r="FH51" s="169"/>
      <c r="FI51" s="169"/>
      <c r="FJ51" s="169"/>
      <c r="FK51" s="169"/>
      <c r="FL51" s="169"/>
      <c r="FM51" s="169"/>
      <c r="FN51" s="169"/>
      <c r="FO51" s="169"/>
      <c r="FP51" s="169"/>
      <c r="FQ51" s="169"/>
      <c r="FR51" s="169"/>
      <c r="FS51" s="169"/>
      <c r="FT51" s="169"/>
      <c r="FU51" s="169"/>
      <c r="FV51" s="169"/>
      <c r="FW51" s="169"/>
      <c r="FX51" s="169"/>
      <c r="FY51" s="169"/>
      <c r="FZ51" s="169"/>
      <c r="GA51" s="169"/>
      <c r="GB51" s="169"/>
      <c r="GC51" s="169"/>
      <c r="GD51" s="169"/>
      <c r="GE51" s="169"/>
      <c r="GF51" s="169"/>
      <c r="GG51" s="169"/>
      <c r="GH51" s="169"/>
      <c r="GI51" s="169"/>
      <c r="GJ51" s="169"/>
      <c r="GK51" s="169"/>
      <c r="GL51" s="169"/>
      <c r="GM51" s="169"/>
      <c r="GN51" s="169"/>
      <c r="GO51" s="169"/>
      <c r="GP51" s="169"/>
      <c r="GQ51" s="169"/>
      <c r="GR51" s="169"/>
      <c r="GS51" s="169"/>
      <c r="GT51" s="169"/>
      <c r="GU51" s="169"/>
      <c r="GV51" s="169"/>
      <c r="GW51" s="169"/>
      <c r="GX51" s="169"/>
      <c r="GY51" s="169"/>
      <c r="GZ51" s="169"/>
      <c r="HA51" s="169"/>
      <c r="HB51" s="169"/>
      <c r="HC51" s="169"/>
      <c r="HD51" s="169"/>
      <c r="HE51" s="169"/>
      <c r="HF51" s="169"/>
      <c r="HG51" s="169"/>
      <c r="HH51" s="169"/>
      <c r="HI51" s="169"/>
      <c r="HJ51" s="169"/>
      <c r="HK51" s="169"/>
      <c r="HL51" s="169"/>
      <c r="HM51" s="169"/>
      <c r="HN51" s="169"/>
      <c r="HO51" s="169"/>
      <c r="HP51" s="169"/>
      <c r="HQ51" s="169"/>
      <c r="HR51" s="169"/>
      <c r="HS51" s="169"/>
      <c r="HT51" s="169"/>
      <c r="HU51" s="169"/>
      <c r="HV51" s="169"/>
      <c r="HW51" s="169"/>
      <c r="HX51" s="169"/>
      <c r="HY51" s="169"/>
      <c r="HZ51" s="169"/>
      <c r="IA51" s="169"/>
      <c r="IB51" s="169"/>
      <c r="IC51" s="169"/>
      <c r="ID51" s="169"/>
      <c r="IE51" s="169"/>
      <c r="IF51" s="169"/>
      <c r="IG51" s="169"/>
      <c r="IH51" s="169"/>
      <c r="II51" s="169"/>
      <c r="IJ51" s="169"/>
      <c r="IK51" s="169"/>
      <c r="IL51" s="169"/>
      <c r="IM51" s="169"/>
      <c r="IN51" s="169"/>
      <c r="IO51" s="169"/>
      <c r="IP51" s="169"/>
      <c r="IQ51" s="169"/>
      <c r="IR51" s="169"/>
      <c r="IS51" s="169"/>
      <c r="IT51" s="169"/>
      <c r="IU51" s="169"/>
      <c r="IV51" s="169"/>
      <c r="IW51" s="169"/>
      <c r="IX51" s="169"/>
      <c r="IY51" s="169"/>
      <c r="IZ51" s="169"/>
      <c r="JA51" s="169"/>
      <c r="JB51" s="169"/>
      <c r="JC51" s="169"/>
      <c r="JD51" s="169"/>
      <c r="JE51" s="169"/>
      <c r="JF51" s="169"/>
      <c r="JG51" s="169"/>
      <c r="JH51" s="169"/>
      <c r="JI51" s="169"/>
      <c r="JJ51" s="169"/>
      <c r="JK51" s="169"/>
      <c r="JL51" s="169"/>
      <c r="JM51" s="169"/>
      <c r="JN51" s="169"/>
      <c r="JO51" s="169"/>
      <c r="JP51" s="169"/>
      <c r="JQ51" s="169"/>
      <c r="JR51" s="169"/>
      <c r="JS51" s="169"/>
      <c r="JT51" s="169"/>
      <c r="JU51" s="169"/>
      <c r="JV51" s="169"/>
      <c r="JW51" s="169"/>
      <c r="JX51" s="169"/>
      <c r="JY51" s="169"/>
      <c r="JZ51" s="169"/>
      <c r="KA51" s="169"/>
      <c r="KB51" s="169"/>
      <c r="KC51" s="169"/>
      <c r="KD51" s="169"/>
      <c r="KE51" s="169"/>
      <c r="KF51" s="169"/>
      <c r="KG51" s="169"/>
      <c r="KH51" s="169"/>
      <c r="KI51" s="169"/>
      <c r="KJ51" s="169"/>
      <c r="KK51" s="169"/>
      <c r="KL51" s="169"/>
    </row>
    <row r="52" spans="1:298" ht="40.15" customHeight="1">
      <c r="A52" s="404"/>
      <c r="B52" s="404"/>
      <c r="C52" s="405"/>
      <c r="D52" s="406"/>
      <c r="E52" s="404"/>
      <c r="F52" s="404"/>
      <c r="G52" s="405"/>
      <c r="H52" s="404"/>
      <c r="I52" s="404"/>
      <c r="J52" s="407"/>
      <c r="K52" s="405"/>
      <c r="L52" s="404"/>
      <c r="M52" s="404"/>
      <c r="N52" s="404"/>
      <c r="O52" s="143">
        <v>4</v>
      </c>
      <c r="P52" s="145" t="s">
        <v>520</v>
      </c>
      <c r="Q52" s="142" t="s">
        <v>174</v>
      </c>
      <c r="R52" s="219" t="s">
        <v>284</v>
      </c>
      <c r="S52" s="143" t="s">
        <v>375</v>
      </c>
      <c r="T52" s="220">
        <f>VLOOKUP(R52&amp;S52,Hoja1!$Q$4:$R$9,2,0)</f>
        <v>0.45</v>
      </c>
      <c r="U52" s="219" t="s">
        <v>369</v>
      </c>
      <c r="V52" s="219" t="s">
        <v>370</v>
      </c>
      <c r="W52" s="219" t="s">
        <v>371</v>
      </c>
      <c r="X52" s="220">
        <f>IF(Q52="Probabilidad",($J$53*T52),IF(Q52="Impacto"," "))</f>
        <v>0.18000000000000002</v>
      </c>
      <c r="Y52" s="220" t="str">
        <f>IF(Z52&lt;=20%,'Tabla probabilidad'!$B$5,IF(Z52&lt;=40%,'Tabla probabilidad'!$B$6,IF(Z52&lt;=60%,'Tabla probabilidad'!$B$7,IF(Z52&lt;=80%,'Tabla probabilidad'!$B$8,IF(Z52&lt;=100%,'Tabla probabilidad'!$B$9)))))</f>
        <v>Baja</v>
      </c>
      <c r="Z52" s="220">
        <f>IF(R52="Preventivo",(J49-(J49*T52)),IF(R52="Detectivo",(J49-(J49*T52)),IF(R52="Correctivo",(J49))))</f>
        <v>0.22</v>
      </c>
      <c r="AA52" s="407"/>
      <c r="AB52" s="407"/>
      <c r="AC52" s="220" t="str">
        <f t="shared" si="21"/>
        <v>Moderado</v>
      </c>
      <c r="AD52" s="220">
        <f>IF(Q52="Probabilidad",(($M$53-0)),IF(Q52="Impacto",($M$53-($M$53*T52))))</f>
        <v>0.6</v>
      </c>
      <c r="AE52" s="407"/>
      <c r="AF52" s="407"/>
      <c r="AG52" s="404"/>
      <c r="AH52" s="405"/>
      <c r="AI52" s="401"/>
      <c r="AJ52" s="401"/>
      <c r="AK52" s="438"/>
      <c r="AL52" s="438"/>
      <c r="AM52" s="401"/>
      <c r="AN52" s="403"/>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69"/>
      <c r="BU52" s="169"/>
      <c r="BV52" s="169"/>
      <c r="BW52" s="169"/>
      <c r="BX52" s="169"/>
      <c r="BY52" s="169"/>
      <c r="BZ52" s="169"/>
      <c r="CA52" s="169"/>
      <c r="CB52" s="169"/>
      <c r="CC52" s="169"/>
      <c r="CD52" s="169"/>
      <c r="CE52" s="169"/>
      <c r="CF52" s="169"/>
      <c r="CG52" s="169"/>
      <c r="CH52" s="169"/>
      <c r="CI52" s="169"/>
      <c r="CJ52" s="169"/>
      <c r="CK52" s="169"/>
      <c r="CL52" s="169"/>
      <c r="CM52" s="169"/>
      <c r="CN52" s="169"/>
      <c r="CO52" s="169"/>
      <c r="CP52" s="169"/>
      <c r="CQ52" s="169"/>
      <c r="CR52" s="169"/>
      <c r="CS52" s="169"/>
      <c r="CT52" s="169"/>
      <c r="CU52" s="169"/>
      <c r="CV52" s="169"/>
      <c r="CW52" s="169"/>
      <c r="CX52" s="169"/>
      <c r="CY52" s="169"/>
      <c r="CZ52" s="169"/>
      <c r="DA52" s="169"/>
      <c r="DB52" s="169"/>
      <c r="DC52" s="169"/>
      <c r="DD52" s="169"/>
      <c r="DE52" s="169"/>
      <c r="DF52" s="169"/>
      <c r="DG52" s="169"/>
      <c r="DH52" s="169"/>
      <c r="DI52" s="169"/>
      <c r="DJ52" s="169"/>
      <c r="DK52" s="169"/>
      <c r="DL52" s="169"/>
      <c r="DM52" s="169"/>
      <c r="DN52" s="169"/>
      <c r="DO52" s="169"/>
      <c r="DP52" s="169"/>
      <c r="DQ52" s="169"/>
      <c r="DR52" s="169"/>
      <c r="DS52" s="169"/>
      <c r="DT52" s="169"/>
      <c r="DU52" s="169"/>
      <c r="DV52" s="169"/>
      <c r="DW52" s="169"/>
      <c r="DX52" s="169"/>
      <c r="DY52" s="169"/>
      <c r="DZ52" s="169"/>
      <c r="EA52" s="169"/>
      <c r="EB52" s="169"/>
      <c r="EC52" s="169"/>
      <c r="ED52" s="169"/>
      <c r="EE52" s="169"/>
      <c r="EF52" s="169"/>
      <c r="EG52" s="169"/>
      <c r="EH52" s="169"/>
      <c r="EI52" s="169"/>
      <c r="EJ52" s="169"/>
      <c r="EK52" s="169"/>
      <c r="EL52" s="169"/>
      <c r="EM52" s="169"/>
      <c r="EN52" s="169"/>
      <c r="EO52" s="169"/>
      <c r="EP52" s="169"/>
      <c r="EQ52" s="169"/>
      <c r="ER52" s="169"/>
      <c r="ES52" s="169"/>
      <c r="ET52" s="169"/>
      <c r="EU52" s="169"/>
      <c r="EV52" s="169"/>
      <c r="EW52" s="169"/>
      <c r="EX52" s="169"/>
      <c r="EY52" s="169"/>
      <c r="EZ52" s="169"/>
      <c r="FA52" s="169"/>
      <c r="FB52" s="169"/>
      <c r="FC52" s="169"/>
      <c r="FD52" s="169"/>
      <c r="FE52" s="169"/>
      <c r="FF52" s="169"/>
      <c r="FG52" s="169"/>
      <c r="FH52" s="169"/>
      <c r="FI52" s="169"/>
      <c r="FJ52" s="169"/>
      <c r="FK52" s="169"/>
      <c r="FL52" s="169"/>
      <c r="FM52" s="169"/>
      <c r="FN52" s="169"/>
      <c r="FO52" s="169"/>
      <c r="FP52" s="169"/>
      <c r="FQ52" s="169"/>
      <c r="FR52" s="169"/>
      <c r="FS52" s="169"/>
      <c r="FT52" s="169"/>
      <c r="FU52" s="169"/>
      <c r="FV52" s="169"/>
      <c r="FW52" s="169"/>
      <c r="FX52" s="169"/>
      <c r="FY52" s="169"/>
      <c r="FZ52" s="169"/>
      <c r="GA52" s="169"/>
      <c r="GB52" s="169"/>
      <c r="GC52" s="169"/>
      <c r="GD52" s="169"/>
      <c r="GE52" s="169"/>
      <c r="GF52" s="169"/>
      <c r="GG52" s="169"/>
      <c r="GH52" s="169"/>
      <c r="GI52" s="169"/>
      <c r="GJ52" s="169"/>
      <c r="GK52" s="169"/>
      <c r="GL52" s="169"/>
      <c r="GM52" s="169"/>
      <c r="GN52" s="169"/>
      <c r="GO52" s="169"/>
      <c r="GP52" s="169"/>
      <c r="GQ52" s="169"/>
      <c r="GR52" s="169"/>
      <c r="GS52" s="169"/>
      <c r="GT52" s="169"/>
      <c r="GU52" s="169"/>
      <c r="GV52" s="169"/>
      <c r="GW52" s="169"/>
      <c r="GX52" s="169"/>
      <c r="GY52" s="169"/>
      <c r="GZ52" s="169"/>
      <c r="HA52" s="169"/>
      <c r="HB52" s="169"/>
      <c r="HC52" s="169"/>
      <c r="HD52" s="169"/>
      <c r="HE52" s="169"/>
      <c r="HF52" s="169"/>
      <c r="HG52" s="169"/>
      <c r="HH52" s="169"/>
      <c r="HI52" s="169"/>
      <c r="HJ52" s="169"/>
      <c r="HK52" s="169"/>
      <c r="HL52" s="169"/>
      <c r="HM52" s="169"/>
      <c r="HN52" s="169"/>
      <c r="HO52" s="169"/>
      <c r="HP52" s="169"/>
      <c r="HQ52" s="169"/>
      <c r="HR52" s="169"/>
      <c r="HS52" s="169"/>
      <c r="HT52" s="169"/>
      <c r="HU52" s="169"/>
      <c r="HV52" s="169"/>
      <c r="HW52" s="169"/>
      <c r="HX52" s="169"/>
      <c r="HY52" s="169"/>
      <c r="HZ52" s="169"/>
      <c r="IA52" s="169"/>
      <c r="IB52" s="169"/>
      <c r="IC52" s="169"/>
      <c r="ID52" s="169"/>
      <c r="IE52" s="169"/>
      <c r="IF52" s="169"/>
      <c r="IG52" s="169"/>
      <c r="IH52" s="169"/>
      <c r="II52" s="169"/>
      <c r="IJ52" s="169"/>
      <c r="IK52" s="169"/>
      <c r="IL52" s="169"/>
      <c r="IM52" s="169"/>
      <c r="IN52" s="169"/>
      <c r="IO52" s="169"/>
      <c r="IP52" s="169"/>
      <c r="IQ52" s="169"/>
      <c r="IR52" s="169"/>
      <c r="IS52" s="169"/>
      <c r="IT52" s="169"/>
      <c r="IU52" s="169"/>
      <c r="IV52" s="169"/>
      <c r="IW52" s="169"/>
      <c r="IX52" s="169"/>
      <c r="IY52" s="169"/>
      <c r="IZ52" s="169"/>
      <c r="JA52" s="169"/>
      <c r="JB52" s="169"/>
      <c r="JC52" s="169"/>
      <c r="JD52" s="169"/>
      <c r="JE52" s="169"/>
      <c r="JF52" s="169"/>
      <c r="JG52" s="169"/>
      <c r="JH52" s="169"/>
      <c r="JI52" s="169"/>
      <c r="JJ52" s="169"/>
      <c r="JK52" s="169"/>
      <c r="JL52" s="169"/>
      <c r="JM52" s="169"/>
      <c r="JN52" s="169"/>
      <c r="JO52" s="169"/>
      <c r="JP52" s="169"/>
      <c r="JQ52" s="169"/>
      <c r="JR52" s="169"/>
      <c r="JS52" s="169"/>
      <c r="JT52" s="169"/>
      <c r="JU52" s="169"/>
      <c r="JV52" s="169"/>
      <c r="JW52" s="169"/>
      <c r="JX52" s="169"/>
      <c r="JY52" s="169"/>
      <c r="JZ52" s="169"/>
      <c r="KA52" s="169"/>
      <c r="KB52" s="169"/>
      <c r="KC52" s="169"/>
      <c r="KD52" s="169"/>
      <c r="KE52" s="169"/>
      <c r="KF52" s="169"/>
      <c r="KG52" s="169"/>
      <c r="KH52" s="169"/>
      <c r="KI52" s="169"/>
      <c r="KJ52" s="169"/>
      <c r="KK52" s="169"/>
      <c r="KL52" s="169"/>
    </row>
    <row r="53" spans="1:298" ht="60.75" customHeight="1">
      <c r="A53" s="404">
        <v>11</v>
      </c>
      <c r="B53" s="404" t="s">
        <v>521</v>
      </c>
      <c r="C53" s="405" t="s">
        <v>243</v>
      </c>
      <c r="D53" s="406" t="s">
        <v>522</v>
      </c>
      <c r="E53" s="404" t="s">
        <v>523</v>
      </c>
      <c r="F53" s="404" t="s">
        <v>524</v>
      </c>
      <c r="G53" s="405" t="s">
        <v>390</v>
      </c>
      <c r="H53" s="404">
        <v>12</v>
      </c>
      <c r="I53" s="404" t="str">
        <f>IF(H53&lt;=2,'Tabla probabilidad'!$B$5,IF(H53&lt;=24,'Tabla probabilidad'!$B$6,IF(H53&lt;=500,'Tabla probabilidad'!$B$7,IF(H53&lt;=5000,'Tabla probabilidad'!$B$8,IF(H53&gt;5000,'Tabla probabilidad'!$B$9)))))</f>
        <v>Baja</v>
      </c>
      <c r="J53" s="407">
        <f>IF(H53&lt;=2,'Tabla probabilidad'!$D$5,IF(H53&lt;=24,'Tabla probabilidad'!$D$6,IF(H53&lt;=500,'Tabla probabilidad'!$D$7,IF(H53&lt;=5000,'Tabla probabilidad'!$D$8,IF(H53&gt;5000,'Tabla probabilidad'!$D$9)))))</f>
        <v>0.4</v>
      </c>
      <c r="K53" s="405" t="s">
        <v>395</v>
      </c>
      <c r="L53" s="404" t="str">
        <f>IF(K53="El riesgo afecta la imagen de alguna área de la organización","Leve",IF(K53="El riesgo afecta la imagen de la entidad internamente, de conocimiento general, nivel interno, alta dirección, contratista y/o de provedores","Menor",IF(K53="El riesgo afecta la imagen de la entidad con algunos usuarios de relevancia frente al logro de los objetivos","Moderado",IF(K53="El riesgo afecta la imagen de de la entidad con efecto publicitario sostenido a nivel del sector justicia","Mayor",IF(K53="El riesgo afecta la imagen de la entidad a nivel nacional, con efecto publicitarios sostenible a nivel país","Catastrófico",IF(K53="Impacto que afecte la ejecución presupuestal en un valor ≥0,5%.","Leve",IF(K53="Impacto que afecte la ejecución presupuestal en un valor ≥1%.","Menor",IF(K53="Impacto que afecte la ejecución presupuestal en un valor ≥5%.","Moderado",IF(K53="Impacto que afecte la ejecución presupuestal en un valor ≥20%.","Mayor",IF(K53="Impacto que afecte la ejecución presupuestal en un valor ≥50%.","Catastrófico",IF(K53="Incumplimiento máximo del 5% de la meta planeada","Leve",IF(K53="Incumplimiento máximo del 15% de la meta planeada","Menor",IF(K53="Incumplimiento máximo del 20% de la meta planeada","Moderado",IF(K53="Incumplimiento máximo del 50% de la meta planeada","Mayor",IF(K53="Incumplimiento máximo del 80% de la meta planeada","Catastrófico",IF(K53="Cualquier afectación a la violacion de los derechos de los ciudadanos se considera con consecuencias altas","Mayor",IF(K53="Cualquier afectación a la violacion de los derechos de los ciudadanos se considera con consecuencias desastrosas","Catastrófico",IF(K53="Afecta la Prestación del Servicio de Administración de Justicia en 5%","Leve",IF(K53="Afecta la Prestación del Servicio de Administración de Justicia en 10%","Menor",IF(K53="Afecta la Prestación del Servicio de Administración de Justicia en 15%","Moderado",IF(K53="Afecta la Prestación del Servicio de Administración de Justicia en 20%","Mayor",IF(K53="Afecta la Prestación del Servicio de Administración de Justicia en más del 50%","Catastrófico",IF(K53="Cualquier acto indebido de los servidores judiciales genera altas consecuencias para la entidad","Mayor",IF(K53="Cualquier acto indebido de los servidores judiciales genera consecuencias desastrosas para la entidad","Catastrófico",IF(K53="Si el hecho llegara a presentarse, tendría consecuencias o efectos mínimos sobre la entidad","Leve",IF(K53="Si el hecho llegara a presentarse, tendría bajo impacto o efecto sobre la entidad","Menor",IF(K53="Si el hecho llegara a presentarse, tendría medianas consecuencias o efectos sobre la entidad","Moderado",IF(K53="Si el hecho llegara a presentarse, tendría altas consecuencias o efectos sobre la entidad","Mayor",IF(K53="Si el hecho llegara a presentarse, tendría desastrosas consecuencias o efectos sobre la entidad","Catastrófico")))))))))))))))))))))))))))))</f>
        <v>Moderado</v>
      </c>
      <c r="M53" s="404" t="str">
        <f>IF(K53="El riesgo afecta la imagen de alguna área de la organización","20%",IF(K53="El riesgo afecta la imagen de la entidad internamente, de conocimiento general, nivel interno, alta dirección, contratista y/o de provedores","40%",IF(K53="El riesgo afecta la imagen de la entidad con algunos usuarios de relevancia frente al logro de los objetivos","60%",IF(K53="El riesgo afecta la imagen de de la entidad con efecto publicitario sostenido a nivel del sector justicia","80%",IF(K53="El riesgo afecta la imagen de la entidad a nivel nacional, con efecto publicitarios sostenible a nivel país","100%",IF(K53="Impacto que afecte la ejecución presupuestal en un valor ≥0,5%.","20%",IF(K53="Impacto que afecte la ejecución presupuestal en un valor ≥1%.","40%",IF(K53="Impacto que afecte la ejecución presupuestal en un valor ≥5%.","60%",IF(K53="Impacto que afecte la ejecución presupuestal en un valor ≥20%.","80%",IF(K53="Impacto que afecte la ejecución presupuestal en un valor ≥50%.","100%",IF(K53="Incumplimiento máximo del 5% de la meta planeada","20%",IF(K53="Incumplimiento máximo del 15% de la meta planeada","40%",IF(K53="Incumplimiento máximo del 20% de la meta planeada","60%",IF(K53="Incumplimiento máximo del 50% de la meta planeada","80%",IF(K53="Incumplimiento máximo del 80% de la meta planeada","100%",IF(K53="Cualquier afectación a la violacion de los derechos de los ciudadanos se considera con consecuencias altas","80%",IF(K53="Cualquier afectación a la violacion de los derechos de los ciudadanos se considera con consecuencias desastrosas","100%",IF(K53="Afecta la Prestación del Servicio de Administración de Justicia en 5%","20%",IF(K53="Afecta la Prestación del Servicio de Administración de Justicia en 10%","40%",IF(K53="Afecta la Prestación del Servicio de Administración de Justicia en 15%","60%",IF(K53="Afecta la Prestación del Servicio de Administración de Justicia en 20%","80%",IF(K53="Afecta la Prestación del Servicio de Administración de Justicia en más del 50%","100%",IF(K53="Cualquier acto indebido de los servidores judiciales genera altas consecuencias para la entidad","80%",IF(K53="Cualquier acto indebido de los servidores judiciales genera consecuencias desastrosas para la entidad","100%",IF(K53="Si el hecho llegara a presentarse, tendría consecuencias o efectos mínimos sobre la entidad","20%",IF(K53="Si el hecho llegara a presentarse, tendría bajo impacto o efecto sobre la entidad","40%",IF(K53="Si el hecho llegara a presentarse, tendría medianas consecuencias o efectos sobre la entidad","60%",IF(K53="Si el hecho llegara a presentarse, tendría altas consecuencias o efectos sobre la entidad","80%",IF(K53="Si el hecho llegara a presentarse, tendría desastrosas consecuencias o efectos sobre la entidad","100%")))))))))))))))))))))))))))))</f>
        <v>60%</v>
      </c>
      <c r="N53" s="404" t="str">
        <f>VLOOKUP((I53&amp;L53),Hoja1!$B$4:$C$28,2,0)</f>
        <v>Moderado</v>
      </c>
      <c r="O53" s="143">
        <v>1</v>
      </c>
      <c r="P53" s="145" t="s">
        <v>525</v>
      </c>
      <c r="Q53" s="142" t="str">
        <f t="shared" si="18"/>
        <v>Probabilidad</v>
      </c>
      <c r="R53" s="219" t="s">
        <v>284</v>
      </c>
      <c r="S53" s="143" t="s">
        <v>375</v>
      </c>
      <c r="T53" s="220">
        <f>VLOOKUP(R53&amp;S53,Hoja1!$Q$4:$R$9,2,0)</f>
        <v>0.45</v>
      </c>
      <c r="U53" s="219" t="s">
        <v>369</v>
      </c>
      <c r="V53" s="219" t="s">
        <v>370</v>
      </c>
      <c r="W53" s="219" t="s">
        <v>371</v>
      </c>
      <c r="X53" s="220">
        <f>IF(Q53="Probabilidad",($J$53*T53),IF(Q53="Impacto"," "))</f>
        <v>0.18000000000000002</v>
      </c>
      <c r="Y53" s="220" t="str">
        <f>IF(Z53&lt;=20%,'Tabla probabilidad'!$B$5,IF(Z53&lt;=40%,'Tabla probabilidad'!$B$6,IF(Z53&lt;=60%,'Tabla probabilidad'!$B$7,IF(Z53&lt;=80%,'Tabla probabilidad'!$B$8,IF(Z53&lt;=100%,'Tabla probabilidad'!$B$9)))))</f>
        <v>Baja</v>
      </c>
      <c r="Z53" s="220">
        <f>IF(R53="Preventivo",(J53-(J53*T53)),IF(R53="Detectivo",(J53-(J53*T53)),IF(R53="Correctivo",(J53))))</f>
        <v>0.22</v>
      </c>
      <c r="AA53" s="407" t="str">
        <f>IF(AB53&lt;=20%,'Tabla probabilidad'!$B$5,IF(AB53&lt;=40%,'Tabla probabilidad'!$B$6,IF(AB53&lt;=60%,'Tabla probabilidad'!$B$7,IF(AB53&lt;=80%,'Tabla probabilidad'!$B$8,IF(AB53&lt;=100%,'Tabla probabilidad'!$B$9)))))</f>
        <v>Baja</v>
      </c>
      <c r="AB53" s="407">
        <f>AVERAGE(Z53:Z55)</f>
        <v>0.22</v>
      </c>
      <c r="AC53" s="220" t="str">
        <f t="shared" si="17"/>
        <v>Moderado</v>
      </c>
      <c r="AD53" s="220">
        <f>IF(Q53="Probabilidad",(($M$53-0)),IF(Q53="Impacto",($M$53-($M$53*T53))))</f>
        <v>0.6</v>
      </c>
      <c r="AE53" s="407" t="str">
        <f>IF(AF53&lt;=20%,"Leve",IF(AF53&lt;=40%,"Menor",IF(AF53&lt;=60%,"Moderado",IF(AF53&lt;=80%,"Mayor",IF(AF53&lt;=100%,"Catastrófico")))))</f>
        <v>Moderado</v>
      </c>
      <c r="AF53" s="407">
        <f>AVERAGE(AD53:AD55)</f>
        <v>0.6</v>
      </c>
      <c r="AG53" s="404" t="str">
        <f>VLOOKUP(AA53&amp;AE53,Hoja1!$B$4:$C$28,2,0)</f>
        <v>Moderado</v>
      </c>
      <c r="AH53" s="405" t="s">
        <v>373</v>
      </c>
      <c r="AI53" s="404" t="s">
        <v>438</v>
      </c>
      <c r="AJ53" s="404" t="s">
        <v>526</v>
      </c>
      <c r="AK53" s="408">
        <v>44561</v>
      </c>
      <c r="AL53" s="408">
        <v>44377</v>
      </c>
      <c r="AM53" s="404" t="s">
        <v>438</v>
      </c>
      <c r="AN53" s="405" t="s">
        <v>379</v>
      </c>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69"/>
      <c r="BX53" s="169"/>
      <c r="BY53" s="169"/>
      <c r="BZ53" s="169"/>
      <c r="CA53" s="169"/>
      <c r="CB53" s="169"/>
      <c r="CC53" s="169"/>
      <c r="CD53" s="169"/>
      <c r="CE53" s="169"/>
      <c r="CF53" s="169"/>
      <c r="CG53" s="169"/>
      <c r="CH53" s="169"/>
      <c r="CI53" s="169"/>
      <c r="CJ53" s="169"/>
      <c r="CK53" s="169"/>
      <c r="CL53" s="169"/>
      <c r="CM53" s="169"/>
      <c r="CN53" s="169"/>
      <c r="CO53" s="169"/>
      <c r="CP53" s="169"/>
      <c r="CQ53" s="169"/>
      <c r="CR53" s="169"/>
      <c r="CS53" s="169"/>
      <c r="CT53" s="169"/>
      <c r="CU53" s="169"/>
      <c r="CV53" s="169"/>
      <c r="CW53" s="169"/>
      <c r="CX53" s="169"/>
      <c r="CY53" s="169"/>
      <c r="CZ53" s="169"/>
      <c r="DA53" s="169"/>
      <c r="DB53" s="169"/>
      <c r="DC53" s="169"/>
      <c r="DD53" s="169"/>
      <c r="DE53" s="169"/>
      <c r="DF53" s="169"/>
      <c r="DG53" s="169"/>
      <c r="DH53" s="169"/>
      <c r="DI53" s="169"/>
      <c r="DJ53" s="169"/>
      <c r="DK53" s="169"/>
      <c r="DL53" s="169"/>
      <c r="DM53" s="169"/>
      <c r="DN53" s="169"/>
      <c r="DO53" s="169"/>
      <c r="DP53" s="169"/>
      <c r="DQ53" s="169"/>
      <c r="DR53" s="169"/>
      <c r="DS53" s="169"/>
      <c r="DT53" s="169"/>
      <c r="DU53" s="169"/>
      <c r="DV53" s="169"/>
      <c r="DW53" s="169"/>
      <c r="DX53" s="169"/>
      <c r="DY53" s="169"/>
      <c r="DZ53" s="169"/>
      <c r="EA53" s="169"/>
      <c r="EB53" s="169"/>
      <c r="EC53" s="169"/>
      <c r="ED53" s="169"/>
      <c r="EE53" s="169"/>
      <c r="EF53" s="169"/>
      <c r="EG53" s="169"/>
      <c r="EH53" s="169"/>
      <c r="EI53" s="169"/>
      <c r="EJ53" s="169"/>
      <c r="EK53" s="169"/>
      <c r="EL53" s="169"/>
      <c r="EM53" s="169"/>
      <c r="EN53" s="169"/>
      <c r="EO53" s="169"/>
      <c r="EP53" s="169"/>
      <c r="EQ53" s="169"/>
      <c r="ER53" s="169"/>
      <c r="ES53" s="169"/>
      <c r="ET53" s="169"/>
      <c r="EU53" s="169"/>
      <c r="EV53" s="169"/>
      <c r="EW53" s="169"/>
      <c r="EX53" s="169"/>
      <c r="EY53" s="169"/>
      <c r="EZ53" s="169"/>
      <c r="FA53" s="169"/>
      <c r="FB53" s="169"/>
      <c r="FC53" s="169"/>
      <c r="FD53" s="169"/>
      <c r="FE53" s="169"/>
      <c r="FF53" s="169"/>
      <c r="FG53" s="169"/>
      <c r="FH53" s="169"/>
      <c r="FI53" s="169"/>
      <c r="FJ53" s="169"/>
      <c r="FK53" s="169"/>
      <c r="FL53" s="169"/>
      <c r="FM53" s="169"/>
      <c r="FN53" s="169"/>
      <c r="FO53" s="169"/>
      <c r="FP53" s="169"/>
      <c r="FQ53" s="169"/>
      <c r="FR53" s="169"/>
      <c r="FS53" s="169"/>
      <c r="FT53" s="169"/>
      <c r="FU53" s="169"/>
      <c r="FV53" s="169"/>
      <c r="FW53" s="169"/>
      <c r="FX53" s="169"/>
      <c r="FY53" s="169"/>
      <c r="FZ53" s="169"/>
      <c r="GA53" s="169"/>
      <c r="GB53" s="169"/>
      <c r="GC53" s="169"/>
      <c r="GD53" s="169"/>
      <c r="GE53" s="169"/>
      <c r="GF53" s="169"/>
      <c r="GG53" s="169"/>
      <c r="GH53" s="169"/>
      <c r="GI53" s="169"/>
      <c r="GJ53" s="169"/>
      <c r="GK53" s="169"/>
      <c r="GL53" s="169"/>
      <c r="GM53" s="169"/>
      <c r="GN53" s="169"/>
      <c r="GO53" s="169"/>
      <c r="GP53" s="169"/>
      <c r="GQ53" s="169"/>
      <c r="GR53" s="169"/>
      <c r="GS53" s="169"/>
      <c r="GT53" s="169"/>
      <c r="GU53" s="169"/>
      <c r="GV53" s="169"/>
      <c r="GW53" s="169"/>
      <c r="GX53" s="169"/>
      <c r="GY53" s="169"/>
      <c r="GZ53" s="169"/>
      <c r="HA53" s="169"/>
      <c r="HB53" s="169"/>
      <c r="HC53" s="169"/>
      <c r="HD53" s="169"/>
      <c r="HE53" s="169"/>
      <c r="HF53" s="169"/>
      <c r="HG53" s="169"/>
      <c r="HH53" s="169"/>
      <c r="HI53" s="169"/>
      <c r="HJ53" s="169"/>
      <c r="HK53" s="169"/>
      <c r="HL53" s="169"/>
      <c r="HM53" s="169"/>
      <c r="HN53" s="169"/>
      <c r="HO53" s="169"/>
      <c r="HP53" s="169"/>
      <c r="HQ53" s="169"/>
      <c r="HR53" s="169"/>
      <c r="HS53" s="169"/>
      <c r="HT53" s="169"/>
      <c r="HU53" s="169"/>
      <c r="HV53" s="169"/>
      <c r="HW53" s="169"/>
      <c r="HX53" s="169"/>
      <c r="HY53" s="169"/>
      <c r="HZ53" s="169"/>
      <c r="IA53" s="169"/>
      <c r="IB53" s="169"/>
      <c r="IC53" s="169"/>
      <c r="ID53" s="169"/>
      <c r="IE53" s="169"/>
      <c r="IF53" s="169"/>
      <c r="IG53" s="169"/>
      <c r="IH53" s="169"/>
      <c r="II53" s="169"/>
      <c r="IJ53" s="169"/>
      <c r="IK53" s="169"/>
      <c r="IL53" s="169"/>
      <c r="IM53" s="169"/>
      <c r="IN53" s="169"/>
      <c r="IO53" s="169"/>
      <c r="IP53" s="169"/>
      <c r="IQ53" s="169"/>
      <c r="IR53" s="169"/>
      <c r="IS53" s="169"/>
      <c r="IT53" s="169"/>
      <c r="IU53" s="169"/>
      <c r="IV53" s="169"/>
      <c r="IW53" s="169"/>
      <c r="IX53" s="169"/>
      <c r="IY53" s="169"/>
      <c r="IZ53" s="169"/>
      <c r="JA53" s="169"/>
      <c r="JB53" s="169"/>
      <c r="JC53" s="169"/>
      <c r="JD53" s="169"/>
      <c r="JE53" s="169"/>
      <c r="JF53" s="169"/>
      <c r="JG53" s="169"/>
      <c r="JH53" s="169"/>
      <c r="JI53" s="169"/>
      <c r="JJ53" s="169"/>
      <c r="JK53" s="169"/>
      <c r="JL53" s="169"/>
      <c r="JM53" s="169"/>
      <c r="JN53" s="169"/>
      <c r="JO53" s="169"/>
      <c r="JP53" s="169"/>
      <c r="JQ53" s="169"/>
      <c r="JR53" s="169"/>
      <c r="JS53" s="169"/>
      <c r="JT53" s="169"/>
      <c r="JU53" s="169"/>
      <c r="JV53" s="169"/>
      <c r="JW53" s="169"/>
      <c r="JX53" s="169"/>
      <c r="JY53" s="169"/>
      <c r="JZ53" s="169"/>
      <c r="KA53" s="169"/>
      <c r="KB53" s="169"/>
      <c r="KC53" s="169"/>
      <c r="KD53" s="169"/>
      <c r="KE53" s="169"/>
      <c r="KF53" s="169"/>
      <c r="KG53" s="169"/>
      <c r="KH53" s="169"/>
      <c r="KI53" s="169"/>
      <c r="KJ53" s="169"/>
      <c r="KK53" s="169"/>
      <c r="KL53" s="169"/>
    </row>
    <row r="54" spans="1:298" ht="40.15" customHeight="1">
      <c r="A54" s="404"/>
      <c r="B54" s="404"/>
      <c r="C54" s="405"/>
      <c r="D54" s="406"/>
      <c r="E54" s="404"/>
      <c r="F54" s="404"/>
      <c r="G54" s="405"/>
      <c r="H54" s="404"/>
      <c r="I54" s="404"/>
      <c r="J54" s="407"/>
      <c r="K54" s="405"/>
      <c r="L54" s="404"/>
      <c r="M54" s="404"/>
      <c r="N54" s="404"/>
      <c r="O54" s="143">
        <v>2</v>
      </c>
      <c r="P54" s="145" t="s">
        <v>527</v>
      </c>
      <c r="Q54" s="142" t="str">
        <f t="shared" si="18"/>
        <v>Probabilidad</v>
      </c>
      <c r="R54" s="219" t="s">
        <v>284</v>
      </c>
      <c r="S54" s="143" t="s">
        <v>375</v>
      </c>
      <c r="T54" s="220">
        <f>VLOOKUP(R54&amp;S54,Hoja1!$Q$4:$R$9,2,0)</f>
        <v>0.45</v>
      </c>
      <c r="U54" s="219" t="s">
        <v>369</v>
      </c>
      <c r="V54" s="219" t="s">
        <v>370</v>
      </c>
      <c r="W54" s="219" t="s">
        <v>371</v>
      </c>
      <c r="X54" s="220">
        <f t="shared" ref="X54:X55" si="22">IF(Q54="Probabilidad",($J$53*T54),IF(Q54="Impacto"," "))</f>
        <v>0.18000000000000002</v>
      </c>
      <c r="Y54" s="220" t="str">
        <f>IF(Z54&lt;=20%,'Tabla probabilidad'!$B$5,IF(Z54&lt;=40%,'Tabla probabilidad'!$B$6,IF(Z54&lt;=60%,'Tabla probabilidad'!$B$7,IF(Z54&lt;=80%,'Tabla probabilidad'!$B$8,IF(Z54&lt;=100%,'Tabla probabilidad'!$B$9)))))</f>
        <v>Baja</v>
      </c>
      <c r="Z54" s="220">
        <f>IF(R54="Preventivo",(J53-(J53*T54)),IF(R54="Detectivo",(J53-(J53*T54)),IF(R54="Correctivo",(J53))))</f>
        <v>0.22</v>
      </c>
      <c r="AA54" s="407"/>
      <c r="AB54" s="407"/>
      <c r="AC54" s="220" t="str">
        <f t="shared" si="17"/>
        <v>Moderado</v>
      </c>
      <c r="AD54" s="220">
        <f t="shared" ref="AD54:AD55" si="23">IF(Q54="Probabilidad",(($M$53-0)),IF(Q54="Impacto",($M$53-($M$53*T54))))</f>
        <v>0.6</v>
      </c>
      <c r="AE54" s="407"/>
      <c r="AF54" s="407"/>
      <c r="AG54" s="404"/>
      <c r="AH54" s="405"/>
      <c r="AI54" s="404"/>
      <c r="AJ54" s="404"/>
      <c r="AK54" s="408"/>
      <c r="AL54" s="408"/>
      <c r="AM54" s="404"/>
      <c r="AN54" s="405"/>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9"/>
      <c r="CF54" s="169"/>
      <c r="CG54" s="169"/>
      <c r="CH54" s="169"/>
      <c r="CI54" s="169"/>
      <c r="CJ54" s="169"/>
      <c r="CK54" s="169"/>
      <c r="CL54" s="169"/>
      <c r="CM54" s="169"/>
      <c r="CN54" s="169"/>
      <c r="CO54" s="169"/>
      <c r="CP54" s="169"/>
      <c r="CQ54" s="169"/>
      <c r="CR54" s="169"/>
      <c r="CS54" s="169"/>
      <c r="CT54" s="169"/>
      <c r="CU54" s="169"/>
      <c r="CV54" s="169"/>
      <c r="CW54" s="169"/>
      <c r="CX54" s="169"/>
      <c r="CY54" s="169"/>
      <c r="CZ54" s="169"/>
      <c r="DA54" s="169"/>
      <c r="DB54" s="169"/>
      <c r="DC54" s="169"/>
      <c r="DD54" s="169"/>
      <c r="DE54" s="169"/>
      <c r="DF54" s="169"/>
      <c r="DG54" s="169"/>
      <c r="DH54" s="169"/>
      <c r="DI54" s="169"/>
      <c r="DJ54" s="169"/>
      <c r="DK54" s="169"/>
      <c r="DL54" s="169"/>
      <c r="DM54" s="169"/>
      <c r="DN54" s="169"/>
      <c r="DO54" s="169"/>
      <c r="DP54" s="169"/>
      <c r="DQ54" s="169"/>
      <c r="DR54" s="169"/>
      <c r="DS54" s="169"/>
      <c r="DT54" s="169"/>
      <c r="DU54" s="169"/>
      <c r="DV54" s="169"/>
      <c r="DW54" s="169"/>
      <c r="DX54" s="169"/>
      <c r="DY54" s="169"/>
      <c r="DZ54" s="169"/>
      <c r="EA54" s="169"/>
      <c r="EB54" s="169"/>
      <c r="EC54" s="169"/>
      <c r="ED54" s="169"/>
      <c r="EE54" s="169"/>
      <c r="EF54" s="169"/>
      <c r="EG54" s="169"/>
      <c r="EH54" s="169"/>
      <c r="EI54" s="169"/>
      <c r="EJ54" s="169"/>
      <c r="EK54" s="169"/>
      <c r="EL54" s="169"/>
      <c r="EM54" s="169"/>
      <c r="EN54" s="169"/>
      <c r="EO54" s="169"/>
      <c r="EP54" s="169"/>
      <c r="EQ54" s="169"/>
      <c r="ER54" s="169"/>
      <c r="ES54" s="169"/>
      <c r="ET54" s="169"/>
      <c r="EU54" s="169"/>
      <c r="EV54" s="169"/>
      <c r="EW54" s="169"/>
      <c r="EX54" s="169"/>
      <c r="EY54" s="169"/>
      <c r="EZ54" s="169"/>
      <c r="FA54" s="169"/>
      <c r="FB54" s="169"/>
      <c r="FC54" s="169"/>
      <c r="FD54" s="169"/>
      <c r="FE54" s="169"/>
      <c r="FF54" s="169"/>
      <c r="FG54" s="169"/>
      <c r="FH54" s="169"/>
      <c r="FI54" s="169"/>
      <c r="FJ54" s="169"/>
      <c r="FK54" s="169"/>
      <c r="FL54" s="169"/>
      <c r="FM54" s="169"/>
      <c r="FN54" s="169"/>
      <c r="FO54" s="169"/>
      <c r="FP54" s="169"/>
      <c r="FQ54" s="169"/>
      <c r="FR54" s="169"/>
      <c r="FS54" s="169"/>
      <c r="FT54" s="169"/>
      <c r="FU54" s="169"/>
      <c r="FV54" s="169"/>
      <c r="FW54" s="169"/>
      <c r="FX54" s="169"/>
      <c r="FY54" s="169"/>
      <c r="FZ54" s="169"/>
      <c r="GA54" s="169"/>
      <c r="GB54" s="169"/>
      <c r="GC54" s="169"/>
      <c r="GD54" s="169"/>
      <c r="GE54" s="169"/>
      <c r="GF54" s="169"/>
      <c r="GG54" s="169"/>
      <c r="GH54" s="169"/>
      <c r="GI54" s="169"/>
      <c r="GJ54" s="169"/>
      <c r="GK54" s="169"/>
      <c r="GL54" s="169"/>
      <c r="GM54" s="169"/>
      <c r="GN54" s="169"/>
      <c r="GO54" s="169"/>
      <c r="GP54" s="169"/>
      <c r="GQ54" s="169"/>
      <c r="GR54" s="169"/>
      <c r="GS54" s="169"/>
      <c r="GT54" s="169"/>
      <c r="GU54" s="169"/>
      <c r="GV54" s="169"/>
      <c r="GW54" s="169"/>
      <c r="GX54" s="169"/>
      <c r="GY54" s="169"/>
      <c r="GZ54" s="169"/>
      <c r="HA54" s="169"/>
      <c r="HB54" s="169"/>
      <c r="HC54" s="169"/>
      <c r="HD54" s="169"/>
      <c r="HE54" s="169"/>
      <c r="HF54" s="169"/>
      <c r="HG54" s="169"/>
      <c r="HH54" s="169"/>
      <c r="HI54" s="169"/>
      <c r="HJ54" s="169"/>
      <c r="HK54" s="169"/>
      <c r="HL54" s="169"/>
      <c r="HM54" s="169"/>
      <c r="HN54" s="169"/>
      <c r="HO54" s="169"/>
      <c r="HP54" s="169"/>
      <c r="HQ54" s="169"/>
      <c r="HR54" s="169"/>
      <c r="HS54" s="169"/>
      <c r="HT54" s="169"/>
      <c r="HU54" s="169"/>
      <c r="HV54" s="169"/>
      <c r="HW54" s="169"/>
      <c r="HX54" s="169"/>
      <c r="HY54" s="169"/>
      <c r="HZ54" s="169"/>
      <c r="IA54" s="169"/>
      <c r="IB54" s="169"/>
      <c r="IC54" s="169"/>
      <c r="ID54" s="169"/>
      <c r="IE54" s="169"/>
      <c r="IF54" s="169"/>
      <c r="IG54" s="169"/>
      <c r="IH54" s="169"/>
      <c r="II54" s="169"/>
      <c r="IJ54" s="169"/>
      <c r="IK54" s="169"/>
      <c r="IL54" s="169"/>
      <c r="IM54" s="169"/>
      <c r="IN54" s="169"/>
      <c r="IO54" s="169"/>
      <c r="IP54" s="169"/>
      <c r="IQ54" s="169"/>
      <c r="IR54" s="169"/>
      <c r="IS54" s="169"/>
      <c r="IT54" s="169"/>
      <c r="IU54" s="169"/>
      <c r="IV54" s="169"/>
      <c r="IW54" s="169"/>
      <c r="IX54" s="169"/>
      <c r="IY54" s="169"/>
      <c r="IZ54" s="169"/>
      <c r="JA54" s="169"/>
      <c r="JB54" s="169"/>
      <c r="JC54" s="169"/>
      <c r="JD54" s="169"/>
      <c r="JE54" s="169"/>
      <c r="JF54" s="169"/>
      <c r="JG54" s="169"/>
      <c r="JH54" s="169"/>
      <c r="JI54" s="169"/>
      <c r="JJ54" s="169"/>
      <c r="JK54" s="169"/>
      <c r="JL54" s="169"/>
      <c r="JM54" s="169"/>
      <c r="JN54" s="169"/>
      <c r="JO54" s="169"/>
      <c r="JP54" s="169"/>
      <c r="JQ54" s="169"/>
      <c r="JR54" s="169"/>
      <c r="JS54" s="169"/>
      <c r="JT54" s="169"/>
      <c r="JU54" s="169"/>
      <c r="JV54" s="169"/>
      <c r="JW54" s="169"/>
      <c r="JX54" s="169"/>
      <c r="JY54" s="169"/>
      <c r="JZ54" s="169"/>
      <c r="KA54" s="169"/>
      <c r="KB54" s="169"/>
      <c r="KC54" s="169"/>
      <c r="KD54" s="169"/>
      <c r="KE54" s="169"/>
      <c r="KF54" s="169"/>
      <c r="KG54" s="169"/>
      <c r="KH54" s="169"/>
      <c r="KI54" s="169"/>
      <c r="KJ54" s="169"/>
      <c r="KK54" s="169"/>
      <c r="KL54" s="169"/>
    </row>
    <row r="55" spans="1:298" ht="40.15" customHeight="1">
      <c r="A55" s="404"/>
      <c r="B55" s="404"/>
      <c r="C55" s="405"/>
      <c r="D55" s="406"/>
      <c r="E55" s="404"/>
      <c r="F55" s="404"/>
      <c r="G55" s="405"/>
      <c r="H55" s="404"/>
      <c r="I55" s="404"/>
      <c r="J55" s="407"/>
      <c r="K55" s="405"/>
      <c r="L55" s="404"/>
      <c r="M55" s="404"/>
      <c r="N55" s="404"/>
      <c r="O55" s="143">
        <v>3</v>
      </c>
      <c r="P55" s="145" t="s">
        <v>528</v>
      </c>
      <c r="Q55" s="142" t="str">
        <f t="shared" si="18"/>
        <v>Probabilidad</v>
      </c>
      <c r="R55" s="219" t="s">
        <v>284</v>
      </c>
      <c r="S55" s="143" t="s">
        <v>375</v>
      </c>
      <c r="T55" s="220">
        <f>VLOOKUP(R55&amp;S55,Hoja1!$Q$4:$R$9,2,0)</f>
        <v>0.45</v>
      </c>
      <c r="U55" s="219" t="s">
        <v>369</v>
      </c>
      <c r="V55" s="219" t="s">
        <v>370</v>
      </c>
      <c r="W55" s="219" t="s">
        <v>371</v>
      </c>
      <c r="X55" s="220">
        <f t="shared" si="22"/>
        <v>0.18000000000000002</v>
      </c>
      <c r="Y55" s="220" t="str">
        <f>IF(Z55&lt;=20%,'Tabla probabilidad'!$B$5,IF(Z55&lt;=40%,'Tabla probabilidad'!$B$6,IF(Z55&lt;=60%,'Tabla probabilidad'!$B$7,IF(Z55&lt;=80%,'Tabla probabilidad'!$B$8,IF(Z55&lt;=100%,'Tabla probabilidad'!$B$9)))))</f>
        <v>Baja</v>
      </c>
      <c r="Z55" s="220">
        <f>IF(R55="Preventivo",(J53-(J53*T55)),IF(R55="Detectivo",(J53-(J53*T55)),IF(R55="Correctivo",(J53))))</f>
        <v>0.22</v>
      </c>
      <c r="AA55" s="407"/>
      <c r="AB55" s="407"/>
      <c r="AC55" s="220" t="str">
        <f t="shared" si="17"/>
        <v>Moderado</v>
      </c>
      <c r="AD55" s="220">
        <f t="shared" si="23"/>
        <v>0.6</v>
      </c>
      <c r="AE55" s="407"/>
      <c r="AF55" s="407"/>
      <c r="AG55" s="404"/>
      <c r="AH55" s="405"/>
      <c r="AI55" s="404"/>
      <c r="AJ55" s="404"/>
      <c r="AK55" s="408"/>
      <c r="AL55" s="408"/>
      <c r="AM55" s="404"/>
      <c r="AN55" s="405"/>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69"/>
      <c r="BR55" s="169"/>
      <c r="BS55" s="169"/>
      <c r="BT55" s="169"/>
      <c r="BU55" s="169"/>
      <c r="BV55" s="169"/>
      <c r="BW55" s="169"/>
      <c r="BX55" s="169"/>
      <c r="BY55" s="169"/>
      <c r="BZ55" s="169"/>
      <c r="CA55" s="169"/>
      <c r="CB55" s="169"/>
      <c r="CC55" s="169"/>
      <c r="CD55" s="169"/>
      <c r="CE55" s="169"/>
      <c r="CF55" s="169"/>
      <c r="CG55" s="169"/>
      <c r="CH55" s="169"/>
      <c r="CI55" s="169"/>
      <c r="CJ55" s="169"/>
      <c r="CK55" s="169"/>
      <c r="CL55" s="169"/>
      <c r="CM55" s="169"/>
      <c r="CN55" s="169"/>
      <c r="CO55" s="169"/>
      <c r="CP55" s="169"/>
      <c r="CQ55" s="169"/>
      <c r="CR55" s="169"/>
      <c r="CS55" s="169"/>
      <c r="CT55" s="169"/>
      <c r="CU55" s="169"/>
      <c r="CV55" s="169"/>
      <c r="CW55" s="169"/>
      <c r="CX55" s="169"/>
      <c r="CY55" s="169"/>
      <c r="CZ55" s="169"/>
      <c r="DA55" s="169"/>
      <c r="DB55" s="169"/>
      <c r="DC55" s="169"/>
      <c r="DD55" s="169"/>
      <c r="DE55" s="169"/>
      <c r="DF55" s="169"/>
      <c r="DG55" s="169"/>
      <c r="DH55" s="169"/>
      <c r="DI55" s="169"/>
      <c r="DJ55" s="169"/>
      <c r="DK55" s="169"/>
      <c r="DL55" s="169"/>
      <c r="DM55" s="169"/>
      <c r="DN55" s="169"/>
      <c r="DO55" s="169"/>
      <c r="DP55" s="169"/>
      <c r="DQ55" s="169"/>
      <c r="DR55" s="169"/>
      <c r="DS55" s="169"/>
      <c r="DT55" s="169"/>
      <c r="DU55" s="169"/>
      <c r="DV55" s="169"/>
      <c r="DW55" s="169"/>
      <c r="DX55" s="169"/>
      <c r="DY55" s="169"/>
      <c r="DZ55" s="169"/>
      <c r="EA55" s="169"/>
      <c r="EB55" s="169"/>
      <c r="EC55" s="169"/>
      <c r="ED55" s="169"/>
      <c r="EE55" s="169"/>
      <c r="EF55" s="169"/>
      <c r="EG55" s="169"/>
      <c r="EH55" s="169"/>
      <c r="EI55" s="169"/>
      <c r="EJ55" s="169"/>
      <c r="EK55" s="169"/>
      <c r="EL55" s="169"/>
      <c r="EM55" s="169"/>
      <c r="EN55" s="169"/>
      <c r="EO55" s="169"/>
      <c r="EP55" s="169"/>
      <c r="EQ55" s="169"/>
      <c r="ER55" s="169"/>
      <c r="ES55" s="169"/>
      <c r="ET55" s="169"/>
      <c r="EU55" s="169"/>
      <c r="EV55" s="169"/>
      <c r="EW55" s="169"/>
      <c r="EX55" s="169"/>
      <c r="EY55" s="169"/>
      <c r="EZ55" s="169"/>
      <c r="FA55" s="169"/>
      <c r="FB55" s="169"/>
      <c r="FC55" s="169"/>
      <c r="FD55" s="169"/>
      <c r="FE55" s="169"/>
      <c r="FF55" s="169"/>
      <c r="FG55" s="169"/>
      <c r="FH55" s="169"/>
      <c r="FI55" s="169"/>
      <c r="FJ55" s="169"/>
      <c r="FK55" s="169"/>
      <c r="FL55" s="169"/>
      <c r="FM55" s="169"/>
      <c r="FN55" s="169"/>
      <c r="FO55" s="169"/>
      <c r="FP55" s="169"/>
      <c r="FQ55" s="169"/>
      <c r="FR55" s="169"/>
      <c r="FS55" s="169"/>
      <c r="FT55" s="169"/>
      <c r="FU55" s="169"/>
      <c r="FV55" s="169"/>
      <c r="FW55" s="169"/>
      <c r="FX55" s="169"/>
      <c r="FY55" s="169"/>
      <c r="FZ55" s="169"/>
      <c r="GA55" s="169"/>
      <c r="GB55" s="169"/>
      <c r="GC55" s="169"/>
      <c r="GD55" s="169"/>
      <c r="GE55" s="169"/>
      <c r="GF55" s="169"/>
      <c r="GG55" s="169"/>
      <c r="GH55" s="169"/>
      <c r="GI55" s="169"/>
      <c r="GJ55" s="169"/>
      <c r="GK55" s="169"/>
      <c r="GL55" s="169"/>
      <c r="GM55" s="169"/>
      <c r="GN55" s="169"/>
      <c r="GO55" s="169"/>
      <c r="GP55" s="169"/>
      <c r="GQ55" s="169"/>
      <c r="GR55" s="169"/>
      <c r="GS55" s="169"/>
      <c r="GT55" s="169"/>
      <c r="GU55" s="169"/>
      <c r="GV55" s="169"/>
      <c r="GW55" s="169"/>
      <c r="GX55" s="169"/>
      <c r="GY55" s="169"/>
      <c r="GZ55" s="169"/>
      <c r="HA55" s="169"/>
      <c r="HB55" s="169"/>
      <c r="HC55" s="169"/>
      <c r="HD55" s="169"/>
      <c r="HE55" s="169"/>
      <c r="HF55" s="169"/>
      <c r="HG55" s="169"/>
      <c r="HH55" s="169"/>
      <c r="HI55" s="169"/>
      <c r="HJ55" s="169"/>
      <c r="HK55" s="169"/>
      <c r="HL55" s="169"/>
      <c r="HM55" s="169"/>
      <c r="HN55" s="169"/>
      <c r="HO55" s="169"/>
      <c r="HP55" s="169"/>
      <c r="HQ55" s="169"/>
      <c r="HR55" s="169"/>
      <c r="HS55" s="169"/>
      <c r="HT55" s="169"/>
      <c r="HU55" s="169"/>
      <c r="HV55" s="169"/>
      <c r="HW55" s="169"/>
      <c r="HX55" s="169"/>
      <c r="HY55" s="169"/>
      <c r="HZ55" s="169"/>
      <c r="IA55" s="169"/>
      <c r="IB55" s="169"/>
      <c r="IC55" s="169"/>
      <c r="ID55" s="169"/>
      <c r="IE55" s="169"/>
      <c r="IF55" s="169"/>
      <c r="IG55" s="169"/>
      <c r="IH55" s="169"/>
      <c r="II55" s="169"/>
      <c r="IJ55" s="169"/>
      <c r="IK55" s="169"/>
      <c r="IL55" s="169"/>
      <c r="IM55" s="169"/>
      <c r="IN55" s="169"/>
      <c r="IO55" s="169"/>
      <c r="IP55" s="169"/>
      <c r="IQ55" s="169"/>
      <c r="IR55" s="169"/>
      <c r="IS55" s="169"/>
      <c r="IT55" s="169"/>
      <c r="IU55" s="169"/>
      <c r="IV55" s="169"/>
      <c r="IW55" s="169"/>
      <c r="IX55" s="169"/>
      <c r="IY55" s="169"/>
      <c r="IZ55" s="169"/>
      <c r="JA55" s="169"/>
      <c r="JB55" s="169"/>
      <c r="JC55" s="169"/>
      <c r="JD55" s="169"/>
      <c r="JE55" s="169"/>
      <c r="JF55" s="169"/>
      <c r="JG55" s="169"/>
      <c r="JH55" s="169"/>
      <c r="JI55" s="169"/>
      <c r="JJ55" s="169"/>
      <c r="JK55" s="169"/>
      <c r="JL55" s="169"/>
      <c r="JM55" s="169"/>
      <c r="JN55" s="169"/>
      <c r="JO55" s="169"/>
      <c r="JP55" s="169"/>
      <c r="JQ55" s="169"/>
      <c r="JR55" s="169"/>
      <c r="JS55" s="169"/>
      <c r="JT55" s="169"/>
      <c r="JU55" s="169"/>
      <c r="JV55" s="169"/>
      <c r="JW55" s="169"/>
      <c r="JX55" s="169"/>
      <c r="JY55" s="169"/>
      <c r="JZ55" s="169"/>
      <c r="KA55" s="169"/>
      <c r="KB55" s="169"/>
      <c r="KC55" s="169"/>
      <c r="KD55" s="169"/>
      <c r="KE55" s="169"/>
      <c r="KF55" s="169"/>
      <c r="KG55" s="169"/>
      <c r="KH55" s="169"/>
      <c r="KI55" s="169"/>
      <c r="KJ55" s="169"/>
      <c r="KK55" s="169"/>
      <c r="KL55" s="169"/>
    </row>
  </sheetData>
  <sheetProtection sheet="1" objects="1" scenarios="1"/>
  <mergeCells count="306">
    <mergeCell ref="AL31:AL35"/>
    <mergeCell ref="AM31:AM35"/>
    <mergeCell ref="AN31:AN35"/>
    <mergeCell ref="J31:J35"/>
    <mergeCell ref="K31:K35"/>
    <mergeCell ref="L31:L35"/>
    <mergeCell ref="M31:M35"/>
    <mergeCell ref="N31:N35"/>
    <mergeCell ref="AA31:AA35"/>
    <mergeCell ref="AB31:AB35"/>
    <mergeCell ref="AE31:AE35"/>
    <mergeCell ref="AF31:AF35"/>
    <mergeCell ref="A31:A35"/>
    <mergeCell ref="B31:B35"/>
    <mergeCell ref="C31:C35"/>
    <mergeCell ref="D31:D35"/>
    <mergeCell ref="E31:E35"/>
    <mergeCell ref="F31:F35"/>
    <mergeCell ref="G31:G35"/>
    <mergeCell ref="H31:H35"/>
    <mergeCell ref="I31:I35"/>
    <mergeCell ref="K20:K24"/>
    <mergeCell ref="L20:L24"/>
    <mergeCell ref="N53:N55"/>
    <mergeCell ref="AA53:AA55"/>
    <mergeCell ref="AB53:AB55"/>
    <mergeCell ref="AE53:AE55"/>
    <mergeCell ref="AF53:AF55"/>
    <mergeCell ref="AG53:AG55"/>
    <mergeCell ref="M44:M47"/>
    <mergeCell ref="N44:N47"/>
    <mergeCell ref="AA44:AA47"/>
    <mergeCell ref="AB44:AB47"/>
    <mergeCell ref="AE44:AE47"/>
    <mergeCell ref="AF44:AF47"/>
    <mergeCell ref="AG44:AG47"/>
    <mergeCell ref="AG25:AG30"/>
    <mergeCell ref="AB25:AB30"/>
    <mergeCell ref="AE25:AE30"/>
    <mergeCell ref="AF25:AF30"/>
    <mergeCell ref="L25:L30"/>
    <mergeCell ref="M25:M30"/>
    <mergeCell ref="K36:K40"/>
    <mergeCell ref="L36:L40"/>
    <mergeCell ref="AG31:AG35"/>
    <mergeCell ref="B20:B24"/>
    <mergeCell ref="B25:B30"/>
    <mergeCell ref="B36:B40"/>
    <mergeCell ref="B41:B43"/>
    <mergeCell ref="B44:B47"/>
    <mergeCell ref="B53:B55"/>
    <mergeCell ref="K44:K47"/>
    <mergeCell ref="L44:L47"/>
    <mergeCell ref="H41:H43"/>
    <mergeCell ref="I41:I43"/>
    <mergeCell ref="H44:H47"/>
    <mergeCell ref="I44:I47"/>
    <mergeCell ref="J44:J47"/>
    <mergeCell ref="C36:C40"/>
    <mergeCell ref="D25:D30"/>
    <mergeCell ref="E25:E30"/>
    <mergeCell ref="F25:F30"/>
    <mergeCell ref="G25:G30"/>
    <mergeCell ref="H25:H30"/>
    <mergeCell ref="I25:I30"/>
    <mergeCell ref="J25:J30"/>
    <mergeCell ref="J36:J40"/>
    <mergeCell ref="K25:K30"/>
    <mergeCell ref="J41:J43"/>
    <mergeCell ref="AM44:AM47"/>
    <mergeCell ref="AN44:AN47"/>
    <mergeCell ref="A53:A55"/>
    <mergeCell ref="C53:C55"/>
    <mergeCell ref="D53:D55"/>
    <mergeCell ref="E53:E55"/>
    <mergeCell ref="F53:F55"/>
    <mergeCell ref="G53:G55"/>
    <mergeCell ref="H53:H55"/>
    <mergeCell ref="I53:I55"/>
    <mergeCell ref="J53:J55"/>
    <mergeCell ref="AH53:AH55"/>
    <mergeCell ref="AI53:AI55"/>
    <mergeCell ref="AJ53:AJ55"/>
    <mergeCell ref="AK53:AK55"/>
    <mergeCell ref="AL53:AL55"/>
    <mergeCell ref="AM53:AM55"/>
    <mergeCell ref="AN53:AN55"/>
    <mergeCell ref="K53:K55"/>
    <mergeCell ref="L53:L55"/>
    <mergeCell ref="M53:M55"/>
    <mergeCell ref="AK49:AK52"/>
    <mergeCell ref="AL49:AL52"/>
    <mergeCell ref="AH44:AH47"/>
    <mergeCell ref="A41:A43"/>
    <mergeCell ref="C41:C43"/>
    <mergeCell ref="D41:D43"/>
    <mergeCell ref="E41:E43"/>
    <mergeCell ref="F41:F43"/>
    <mergeCell ref="G41:G43"/>
    <mergeCell ref="A44:A47"/>
    <mergeCell ref="C44:C47"/>
    <mergeCell ref="D44:D47"/>
    <mergeCell ref="E44:E47"/>
    <mergeCell ref="F44:F47"/>
    <mergeCell ref="G44:G47"/>
    <mergeCell ref="K41:K43"/>
    <mergeCell ref="L41:L43"/>
    <mergeCell ref="M41:M43"/>
    <mergeCell ref="N41:N43"/>
    <mergeCell ref="AA41:AA43"/>
    <mergeCell ref="AB41:AB43"/>
    <mergeCell ref="AE41:AE43"/>
    <mergeCell ref="AF41:AF43"/>
    <mergeCell ref="AG41:AG43"/>
    <mergeCell ref="AK20:AK24"/>
    <mergeCell ref="AL20:AL24"/>
    <mergeCell ref="AM20:AM24"/>
    <mergeCell ref="AN20:AN24"/>
    <mergeCell ref="AG20:AG24"/>
    <mergeCell ref="A36:A40"/>
    <mergeCell ref="D36:D40"/>
    <mergeCell ref="E36:E40"/>
    <mergeCell ref="F36:F40"/>
    <mergeCell ref="C25:C30"/>
    <mergeCell ref="M20:M24"/>
    <mergeCell ref="N20:N24"/>
    <mergeCell ref="AA20:AA24"/>
    <mergeCell ref="AB20:AB24"/>
    <mergeCell ref="AE20:AE24"/>
    <mergeCell ref="AF20:AF24"/>
    <mergeCell ref="AN36:AN40"/>
    <mergeCell ref="AB36:AB40"/>
    <mergeCell ref="AE36:AE40"/>
    <mergeCell ref="AF36:AF40"/>
    <mergeCell ref="AG36:AG40"/>
    <mergeCell ref="G36:G40"/>
    <mergeCell ref="H36:H40"/>
    <mergeCell ref="I36:I40"/>
    <mergeCell ref="AL41:AL43"/>
    <mergeCell ref="AM41:AM43"/>
    <mergeCell ref="AN41:AN43"/>
    <mergeCell ref="AM36:AM40"/>
    <mergeCell ref="AH25:AH30"/>
    <mergeCell ref="AI25:AI30"/>
    <mergeCell ref="AJ25:AJ30"/>
    <mergeCell ref="AK25:AK30"/>
    <mergeCell ref="AL25:AL30"/>
    <mergeCell ref="AM25:AM30"/>
    <mergeCell ref="AN25:AN30"/>
    <mergeCell ref="AH36:AH40"/>
    <mergeCell ref="AI36:AI40"/>
    <mergeCell ref="AJ36:AJ40"/>
    <mergeCell ref="AK36:AK40"/>
    <mergeCell ref="AL36:AL40"/>
    <mergeCell ref="AH41:AH43"/>
    <mergeCell ref="AI41:AI43"/>
    <mergeCell ref="AJ41:AJ43"/>
    <mergeCell ref="AK41:AK43"/>
    <mergeCell ref="AH31:AH35"/>
    <mergeCell ref="AI31:AI35"/>
    <mergeCell ref="AJ31:AJ35"/>
    <mergeCell ref="AK31:AK35"/>
    <mergeCell ref="N36:N40"/>
    <mergeCell ref="AA36:AA40"/>
    <mergeCell ref="H15:H19"/>
    <mergeCell ref="I15:I19"/>
    <mergeCell ref="J15:J19"/>
    <mergeCell ref="A15:A19"/>
    <mergeCell ref="C15:C19"/>
    <mergeCell ref="D15:D19"/>
    <mergeCell ref="E15:E19"/>
    <mergeCell ref="N25:N30"/>
    <mergeCell ref="AA25:AA30"/>
    <mergeCell ref="A25:A30"/>
    <mergeCell ref="A20:A24"/>
    <mergeCell ref="C20:C24"/>
    <mergeCell ref="D20:D24"/>
    <mergeCell ref="E20:E24"/>
    <mergeCell ref="F20:F24"/>
    <mergeCell ref="G20:G24"/>
    <mergeCell ref="H20:H24"/>
    <mergeCell ref="I20:I24"/>
    <mergeCell ref="J20:J24"/>
    <mergeCell ref="F15:F19"/>
    <mergeCell ref="K15:K19"/>
    <mergeCell ref="B15:B19"/>
    <mergeCell ref="G15:G19"/>
    <mergeCell ref="L15:L19"/>
    <mergeCell ref="M15:M19"/>
    <mergeCell ref="AM10:AM14"/>
    <mergeCell ref="AM15:AM19"/>
    <mergeCell ref="AN10:AN14"/>
    <mergeCell ref="AE10:AE14"/>
    <mergeCell ref="AF10:AF14"/>
    <mergeCell ref="AG10:AG14"/>
    <mergeCell ref="AH10:AH14"/>
    <mergeCell ref="AI10:AI14"/>
    <mergeCell ref="AJ15:AJ19"/>
    <mergeCell ref="AK15:AK19"/>
    <mergeCell ref="AL15:AL19"/>
    <mergeCell ref="AN15:AN19"/>
    <mergeCell ref="AE15:AE19"/>
    <mergeCell ref="AF15:AF19"/>
    <mergeCell ref="AG15:AG19"/>
    <mergeCell ref="AH15:AH19"/>
    <mergeCell ref="AI15:AI19"/>
    <mergeCell ref="N15:N19"/>
    <mergeCell ref="AA15:AA19"/>
    <mergeCell ref="AB15:AB19"/>
    <mergeCell ref="AA10:AA14"/>
    <mergeCell ref="AM8:AM9"/>
    <mergeCell ref="AN8:AN9"/>
    <mergeCell ref="AI8:AI9"/>
    <mergeCell ref="AJ8:AJ9"/>
    <mergeCell ref="AG8:AG9"/>
    <mergeCell ref="AH8:AH9"/>
    <mergeCell ref="Z8:Z9"/>
    <mergeCell ref="N8:N9"/>
    <mergeCell ref="X8:X9"/>
    <mergeCell ref="Q8:Q9"/>
    <mergeCell ref="R8:W8"/>
    <mergeCell ref="Y8:Y9"/>
    <mergeCell ref="AC8:AC9"/>
    <mergeCell ref="AD8:AD9"/>
    <mergeCell ref="P8:P9"/>
    <mergeCell ref="F8:F9"/>
    <mergeCell ref="AK8:AK9"/>
    <mergeCell ref="G8:G9"/>
    <mergeCell ref="H8:H9"/>
    <mergeCell ref="I8:I9"/>
    <mergeCell ref="J8:J9"/>
    <mergeCell ref="O8:O9"/>
    <mergeCell ref="B8:B9"/>
    <mergeCell ref="AL8:AL9"/>
    <mergeCell ref="AB10:AB14"/>
    <mergeCell ref="B10:B14"/>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AK44:AK47"/>
    <mergeCell ref="AL44:AL47"/>
    <mergeCell ref="A10:A14"/>
    <mergeCell ref="C10:C14"/>
    <mergeCell ref="D10:D14"/>
    <mergeCell ref="E10:E14"/>
    <mergeCell ref="F10:F14"/>
    <mergeCell ref="AJ10:AJ14"/>
    <mergeCell ref="AK10:AK14"/>
    <mergeCell ref="AL10:AL14"/>
    <mergeCell ref="G10:G14"/>
    <mergeCell ref="H10:H14"/>
    <mergeCell ref="I10:I14"/>
    <mergeCell ref="J10:J14"/>
    <mergeCell ref="K10:K14"/>
    <mergeCell ref="L10:L14"/>
    <mergeCell ref="M10:M14"/>
    <mergeCell ref="N10:N14"/>
    <mergeCell ref="AH20:AH24"/>
    <mergeCell ref="AI20:AI24"/>
    <mergeCell ref="AJ20:AJ24"/>
    <mergeCell ref="AI44:AI47"/>
    <mergeCell ref="AJ44:AJ47"/>
    <mergeCell ref="M36:M40"/>
    <mergeCell ref="AM49:AM52"/>
    <mergeCell ref="AN49:AN52"/>
    <mergeCell ref="A49:A52"/>
    <mergeCell ref="B49:B52"/>
    <mergeCell ref="C49:C52"/>
    <mergeCell ref="D49:D52"/>
    <mergeCell ref="E49:E52"/>
    <mergeCell ref="F49:F52"/>
    <mergeCell ref="G49:G52"/>
    <mergeCell ref="H49:H52"/>
    <mergeCell ref="I49:I52"/>
    <mergeCell ref="J49:J52"/>
    <mergeCell ref="K49:K52"/>
    <mergeCell ref="L49:L52"/>
    <mergeCell ref="M49:M52"/>
    <mergeCell ref="N49:N52"/>
    <mergeCell ref="AA49:AA52"/>
    <mergeCell ref="AB49:AB52"/>
    <mergeCell ref="AE49:AE52"/>
    <mergeCell ref="AF49:AF52"/>
    <mergeCell ref="AG49:AG52"/>
    <mergeCell ref="AH49:AH52"/>
    <mergeCell ref="AI49:AI52"/>
    <mergeCell ref="AJ49:AJ52"/>
  </mergeCells>
  <conditionalFormatting sqref="L10 L15 L20 L25 L36 L41 L44 L48 L53">
    <cfRule type="containsText" dxfId="3169" priority="917" operator="containsText" text="Catastrófico">
      <formula>NOT(ISERROR(SEARCH("Catastrófico",L10)))</formula>
    </cfRule>
    <cfRule type="containsText" dxfId="3168" priority="918" operator="containsText" text="Mayor">
      <formula>NOT(ISERROR(SEARCH("Mayor",L10)))</formula>
    </cfRule>
    <cfRule type="containsText" dxfId="3167" priority="919" operator="containsText" text="Alta">
      <formula>NOT(ISERROR(SEARCH("Alta",L10)))</formula>
    </cfRule>
    <cfRule type="containsText" dxfId="3166" priority="920" operator="containsText" text="Moderado">
      <formula>NOT(ISERROR(SEARCH("Moderado",L10)))</formula>
    </cfRule>
    <cfRule type="containsText" dxfId="3165" priority="921" operator="containsText" text="Menor">
      <formula>NOT(ISERROR(SEARCH("Menor",L10)))</formula>
    </cfRule>
    <cfRule type="containsText" dxfId="3164" priority="922" operator="containsText" text="Leve">
      <formula>NOT(ISERROR(SEARCH("Leve",L10)))</formula>
    </cfRule>
  </conditionalFormatting>
  <conditionalFormatting sqref="N10 N15 N20">
    <cfRule type="containsText" dxfId="3163" priority="912" operator="containsText" text="Extremo">
      <formula>NOT(ISERROR(SEARCH("Extremo",N10)))</formula>
    </cfRule>
    <cfRule type="containsText" dxfId="3162" priority="913" operator="containsText" text="Alto">
      <formula>NOT(ISERROR(SEARCH("Alto",N10)))</formula>
    </cfRule>
    <cfRule type="containsText" dxfId="3161" priority="914" operator="containsText" text="Bajo">
      <formula>NOT(ISERROR(SEARCH("Bajo",N10)))</formula>
    </cfRule>
    <cfRule type="containsText" dxfId="3160" priority="915" operator="containsText" text="Moderado">
      <formula>NOT(ISERROR(SEARCH("Moderado",N10)))</formula>
    </cfRule>
    <cfRule type="containsText" dxfId="3159" priority="916" operator="containsText" text="Extremo">
      <formula>NOT(ISERROR(SEARCH("Extremo",N10)))</formula>
    </cfRule>
  </conditionalFormatting>
  <conditionalFormatting sqref="M10 M15 M20 M25 M36 M41 M44 M48 M53">
    <cfRule type="containsText" dxfId="3158" priority="906" operator="containsText" text="Catastrófico">
      <formula>NOT(ISERROR(SEARCH("Catastrófico",M10)))</formula>
    </cfRule>
    <cfRule type="containsText" dxfId="3157" priority="907" operator="containsText" text="Mayor">
      <formula>NOT(ISERROR(SEARCH("Mayor",M10)))</formula>
    </cfRule>
    <cfRule type="containsText" dxfId="3156" priority="908" operator="containsText" text="Alta">
      <formula>NOT(ISERROR(SEARCH("Alta",M10)))</formula>
    </cfRule>
    <cfRule type="containsText" dxfId="3155" priority="909" operator="containsText" text="Moderado">
      <formula>NOT(ISERROR(SEARCH("Moderado",M10)))</formula>
    </cfRule>
    <cfRule type="containsText" dxfId="3154" priority="910" operator="containsText" text="Menor">
      <formula>NOT(ISERROR(SEARCH("Menor",M10)))</formula>
    </cfRule>
    <cfRule type="containsText" dxfId="3153" priority="911" operator="containsText" text="Leve">
      <formula>NOT(ISERROR(SEARCH("Leve",M10)))</formula>
    </cfRule>
  </conditionalFormatting>
  <conditionalFormatting sqref="Y48 Y41:Y43 Y53:Y55">
    <cfRule type="containsText" dxfId="3152" priority="840" operator="containsText" text="Muy Alta">
      <formula>NOT(ISERROR(SEARCH("Muy Alta",Y41)))</formula>
    </cfRule>
    <cfRule type="containsText" dxfId="3151" priority="841" operator="containsText" text="Alta">
      <formula>NOT(ISERROR(SEARCH("Alta",Y41)))</formula>
    </cfRule>
    <cfRule type="containsText" dxfId="3150" priority="842" operator="containsText" text="Media">
      <formula>NOT(ISERROR(SEARCH("Media",Y41)))</formula>
    </cfRule>
    <cfRule type="containsText" dxfId="3149" priority="843" operator="containsText" text="Muy Baja">
      <formula>NOT(ISERROR(SEARCH("Muy Baja",Y41)))</formula>
    </cfRule>
    <cfRule type="containsText" dxfId="3148" priority="844" operator="containsText" text="Baja">
      <formula>NOT(ISERROR(SEARCH("Baja",Y41)))</formula>
    </cfRule>
    <cfRule type="containsText" dxfId="3147" priority="845" operator="containsText" text="Muy Baja">
      <formula>NOT(ISERROR(SEARCH("Muy Baja",Y41)))</formula>
    </cfRule>
  </conditionalFormatting>
  <conditionalFormatting sqref="AC48 AC41:AC43 AC53:AC55">
    <cfRule type="containsText" dxfId="3146" priority="835" operator="containsText" text="Catastrófico">
      <formula>NOT(ISERROR(SEARCH("Catastrófico",AC41)))</formula>
    </cfRule>
    <cfRule type="containsText" dxfId="3145" priority="836" operator="containsText" text="Mayor">
      <formula>NOT(ISERROR(SEARCH("Mayor",AC41)))</formula>
    </cfRule>
    <cfRule type="containsText" dxfId="3144" priority="837" operator="containsText" text="Moderado">
      <formula>NOT(ISERROR(SEARCH("Moderado",AC41)))</formula>
    </cfRule>
    <cfRule type="containsText" dxfId="3143" priority="838" operator="containsText" text="Menor">
      <formula>NOT(ISERROR(SEARCH("Menor",AC41)))</formula>
    </cfRule>
    <cfRule type="containsText" dxfId="3142" priority="839" operator="containsText" text="Leve">
      <formula>NOT(ISERROR(SEARCH("Leve",AC41)))</formula>
    </cfRule>
  </conditionalFormatting>
  <conditionalFormatting sqref="AA53:AA55 AA36:AA48 AA10:AA30">
    <cfRule type="containsText" dxfId="3141" priority="226" operator="containsText" text="Muy Baja">
      <formula>NOT(ISERROR(SEARCH("Muy Baja",AA10)))</formula>
    </cfRule>
    <cfRule type="containsText" dxfId="3140" priority="815" operator="containsText" text="Muy Alta">
      <formula>NOT(ISERROR(SEARCH("Muy Alta",AA10)))</formula>
    </cfRule>
    <cfRule type="containsText" dxfId="3139" priority="816" operator="containsText" text="Alta">
      <formula>NOT(ISERROR(SEARCH("Alta",AA10)))</formula>
    </cfRule>
    <cfRule type="containsText" dxfId="3138" priority="817" operator="containsText" text="Media">
      <formula>NOT(ISERROR(SEARCH("Media",AA10)))</formula>
    </cfRule>
    <cfRule type="containsText" dxfId="3137" priority="818" operator="containsText" text="Baja">
      <formula>NOT(ISERROR(SEARCH("Baja",AA10)))</formula>
    </cfRule>
    <cfRule type="containsText" dxfId="3136" priority="819" operator="containsText" text="Muy Baja">
      <formula>NOT(ISERROR(SEARCH("Muy Baja",AA10)))</formula>
    </cfRule>
  </conditionalFormatting>
  <conditionalFormatting sqref="AE48 AE41:AE43 AE53:AE55">
    <cfRule type="containsText" dxfId="3135" priority="810" operator="containsText" text="Catastrófico">
      <formula>NOT(ISERROR(SEARCH("Catastrófico",AE41)))</formula>
    </cfRule>
    <cfRule type="containsText" dxfId="3134" priority="811" operator="containsText" text="Moderado">
      <formula>NOT(ISERROR(SEARCH("Moderado",AE41)))</formula>
    </cfRule>
    <cfRule type="containsText" dxfId="3133" priority="812" operator="containsText" text="Menor">
      <formula>NOT(ISERROR(SEARCH("Menor",AE41)))</formula>
    </cfRule>
    <cfRule type="containsText" dxfId="3132" priority="813" operator="containsText" text="Leve">
      <formula>NOT(ISERROR(SEARCH("Leve",AE41)))</formula>
    </cfRule>
    <cfRule type="containsText" dxfId="3131" priority="814" operator="containsText" text="Mayor">
      <formula>NOT(ISERROR(SEARCH("Mayor",AE41)))</formula>
    </cfRule>
  </conditionalFormatting>
  <conditionalFormatting sqref="I10 I15 I20">
    <cfRule type="containsText" dxfId="3130" priority="787" operator="containsText" text="Muy Baja">
      <formula>NOT(ISERROR(SEARCH("Muy Baja",I10)))</formula>
    </cfRule>
    <cfRule type="containsText" dxfId="3129" priority="788" operator="containsText" text="Baja">
      <formula>NOT(ISERROR(SEARCH("Baja",I10)))</formula>
    </cfRule>
    <cfRule type="containsText" dxfId="3128" priority="790" operator="containsText" text="Muy Alta">
      <formula>NOT(ISERROR(SEARCH("Muy Alta",I10)))</formula>
    </cfRule>
    <cfRule type="containsText" dxfId="3127" priority="791" operator="containsText" text="Alta">
      <formula>NOT(ISERROR(SEARCH("Alta",I10)))</formula>
    </cfRule>
    <cfRule type="containsText" dxfId="3126" priority="792" operator="containsText" text="Media">
      <formula>NOT(ISERROR(SEARCH("Media",I10)))</formula>
    </cfRule>
    <cfRule type="containsText" dxfId="3125" priority="793" operator="containsText" text="Media">
      <formula>NOT(ISERROR(SEARCH("Media",I10)))</formula>
    </cfRule>
    <cfRule type="containsText" dxfId="3124" priority="794" operator="containsText" text="Media">
      <formula>NOT(ISERROR(SEARCH("Media",I10)))</formula>
    </cfRule>
    <cfRule type="containsText" dxfId="3123" priority="795" operator="containsText" text="Muy Baja">
      <formula>NOT(ISERROR(SEARCH("Muy Baja",I10)))</formula>
    </cfRule>
    <cfRule type="containsText" dxfId="3122" priority="796" operator="containsText" text="Baja">
      <formula>NOT(ISERROR(SEARCH("Baja",I10)))</formula>
    </cfRule>
    <cfRule type="containsText" dxfId="3121" priority="797" operator="containsText" text="Muy Baja">
      <formula>NOT(ISERROR(SEARCH("Muy Baja",I10)))</formula>
    </cfRule>
    <cfRule type="containsText" dxfId="3120" priority="798" operator="containsText" text="Muy Baja">
      <formula>NOT(ISERROR(SEARCH("Muy Baja",I10)))</formula>
    </cfRule>
    <cfRule type="containsText" dxfId="3119" priority="799" operator="containsText" text="Muy Baja">
      <formula>NOT(ISERROR(SEARCH("Muy Baja",I10)))</formula>
    </cfRule>
    <cfRule type="containsText" dxfId="3118" priority="800" operator="containsText" text="Muy Baja'Tabla probabilidad'!">
      <formula>NOT(ISERROR(SEARCH("Muy Baja'Tabla probabilidad'!",I10)))</formula>
    </cfRule>
    <cfRule type="containsText" dxfId="3117" priority="801" operator="containsText" text="Muy bajo">
      <formula>NOT(ISERROR(SEARCH("Muy bajo",I10)))</formula>
    </cfRule>
    <cfRule type="containsText" dxfId="3116" priority="802" operator="containsText" text="Alta">
      <formula>NOT(ISERROR(SEARCH("Alta",I10)))</formula>
    </cfRule>
    <cfRule type="containsText" dxfId="3115" priority="803" operator="containsText" text="Media">
      <formula>NOT(ISERROR(SEARCH("Media",I10)))</formula>
    </cfRule>
    <cfRule type="containsText" dxfId="3114" priority="804" operator="containsText" text="Baja">
      <formula>NOT(ISERROR(SEARCH("Baja",I10)))</formula>
    </cfRule>
    <cfRule type="containsText" dxfId="3113" priority="805" operator="containsText" text="Muy baja">
      <formula>NOT(ISERROR(SEARCH("Muy baja",I10)))</formula>
    </cfRule>
    <cfRule type="cellIs" dxfId="3112" priority="808" operator="between">
      <formula>1</formula>
      <formula>2</formula>
    </cfRule>
    <cfRule type="cellIs" dxfId="3111" priority="809" operator="between">
      <formula>0</formula>
      <formula>2</formula>
    </cfRule>
  </conditionalFormatting>
  <conditionalFormatting sqref="I10 I15 I20">
    <cfRule type="containsText" dxfId="3110" priority="789" operator="containsText" text="Muy Alta">
      <formula>NOT(ISERROR(SEARCH("Muy Alta",I10)))</formula>
    </cfRule>
  </conditionalFormatting>
  <conditionalFormatting sqref="Y10:Y14">
    <cfRule type="containsText" dxfId="3109" priority="781" operator="containsText" text="Muy Alta">
      <formula>NOT(ISERROR(SEARCH("Muy Alta",Y10)))</formula>
    </cfRule>
    <cfRule type="containsText" dxfId="3108" priority="782" operator="containsText" text="Alta">
      <formula>NOT(ISERROR(SEARCH("Alta",Y10)))</formula>
    </cfRule>
    <cfRule type="containsText" dxfId="3107" priority="783" operator="containsText" text="Media">
      <formula>NOT(ISERROR(SEARCH("Media",Y10)))</formula>
    </cfRule>
    <cfRule type="containsText" dxfId="3106" priority="784" operator="containsText" text="Muy Baja">
      <formula>NOT(ISERROR(SEARCH("Muy Baja",Y10)))</formula>
    </cfRule>
    <cfRule type="containsText" dxfId="3105" priority="785" operator="containsText" text="Baja">
      <formula>NOT(ISERROR(SEARCH("Baja",Y10)))</formula>
    </cfRule>
    <cfRule type="containsText" dxfId="3104" priority="786" operator="containsText" text="Muy Baja">
      <formula>NOT(ISERROR(SEARCH("Muy Baja",Y10)))</formula>
    </cfRule>
  </conditionalFormatting>
  <conditionalFormatting sqref="AC10:AC14">
    <cfRule type="containsText" dxfId="3103" priority="776" operator="containsText" text="Catastrófico">
      <formula>NOT(ISERROR(SEARCH("Catastrófico",AC10)))</formula>
    </cfRule>
    <cfRule type="containsText" dxfId="3102" priority="777" operator="containsText" text="Mayor">
      <formula>NOT(ISERROR(SEARCH("Mayor",AC10)))</formula>
    </cfRule>
    <cfRule type="containsText" dxfId="3101" priority="778" operator="containsText" text="Moderado">
      <formula>NOT(ISERROR(SEARCH("Moderado",AC10)))</formula>
    </cfRule>
    <cfRule type="containsText" dxfId="3100" priority="779" operator="containsText" text="Menor">
      <formula>NOT(ISERROR(SEARCH("Menor",AC10)))</formula>
    </cfRule>
    <cfRule type="containsText" dxfId="3099" priority="780" operator="containsText" text="Leve">
      <formula>NOT(ISERROR(SEARCH("Leve",AC10)))</formula>
    </cfRule>
  </conditionalFormatting>
  <conditionalFormatting sqref="AG10">
    <cfRule type="containsText" dxfId="3098" priority="767" operator="containsText" text="Extremo">
      <formula>NOT(ISERROR(SEARCH("Extremo",AG10)))</formula>
    </cfRule>
    <cfRule type="containsText" dxfId="3097" priority="768" operator="containsText" text="Alto">
      <formula>NOT(ISERROR(SEARCH("Alto",AG10)))</formula>
    </cfRule>
    <cfRule type="containsText" dxfId="3096" priority="769" operator="containsText" text="Moderado">
      <formula>NOT(ISERROR(SEARCH("Moderado",AG10)))</formula>
    </cfRule>
    <cfRule type="containsText" dxfId="3095" priority="770" operator="containsText" text="Menor">
      <formula>NOT(ISERROR(SEARCH("Menor",AG10)))</formula>
    </cfRule>
    <cfRule type="containsText" dxfId="3094" priority="771" operator="containsText" text="Bajo">
      <formula>NOT(ISERROR(SEARCH("Bajo",AG10)))</formula>
    </cfRule>
    <cfRule type="containsText" dxfId="3093" priority="772" operator="containsText" text="Moderado">
      <formula>NOT(ISERROR(SEARCH("Moderado",AG10)))</formula>
    </cfRule>
    <cfRule type="containsText" dxfId="3092" priority="773" operator="containsText" text="Extremo">
      <formula>NOT(ISERROR(SEARCH("Extremo",AG10)))</formula>
    </cfRule>
    <cfRule type="containsText" dxfId="3091" priority="774" operator="containsText" text="Baja">
      <formula>NOT(ISERROR(SEARCH("Baja",AG10)))</formula>
    </cfRule>
    <cfRule type="containsText" dxfId="3090" priority="775" operator="containsText" text="Alto">
      <formula>NOT(ISERROR(SEARCH("Alto",AG10)))</formula>
    </cfRule>
  </conditionalFormatting>
  <conditionalFormatting sqref="AE10:AE14">
    <cfRule type="containsText" dxfId="3089" priority="757" operator="containsText" text="Catastrófico">
      <formula>NOT(ISERROR(SEARCH("Catastrófico",AE10)))</formula>
    </cfRule>
    <cfRule type="containsText" dxfId="3088" priority="758" operator="containsText" text="Moderado">
      <formula>NOT(ISERROR(SEARCH("Moderado",AE10)))</formula>
    </cfRule>
    <cfRule type="containsText" dxfId="3087" priority="759" operator="containsText" text="Menor">
      <formula>NOT(ISERROR(SEARCH("Menor",AE10)))</formula>
    </cfRule>
    <cfRule type="containsText" dxfId="3086" priority="760" operator="containsText" text="Leve">
      <formula>NOT(ISERROR(SEARCH("Leve",AE10)))</formula>
    </cfRule>
    <cfRule type="containsText" dxfId="3085" priority="761" operator="containsText" text="Mayor">
      <formula>NOT(ISERROR(SEARCH("Mayor",AE10)))</formula>
    </cfRule>
  </conditionalFormatting>
  <conditionalFormatting sqref="Y15:Y19">
    <cfRule type="containsText" dxfId="3084" priority="751" operator="containsText" text="Muy Alta">
      <formula>NOT(ISERROR(SEARCH("Muy Alta",Y15)))</formula>
    </cfRule>
    <cfRule type="containsText" dxfId="3083" priority="752" operator="containsText" text="Alta">
      <formula>NOT(ISERROR(SEARCH("Alta",Y15)))</formula>
    </cfRule>
    <cfRule type="containsText" dxfId="3082" priority="753" operator="containsText" text="Media">
      <formula>NOT(ISERROR(SEARCH("Media",Y15)))</formula>
    </cfRule>
    <cfRule type="containsText" dxfId="3081" priority="754" operator="containsText" text="Muy Baja">
      <formula>NOT(ISERROR(SEARCH("Muy Baja",Y15)))</formula>
    </cfRule>
    <cfRule type="containsText" dxfId="3080" priority="755" operator="containsText" text="Baja">
      <formula>NOT(ISERROR(SEARCH("Baja",Y15)))</formula>
    </cfRule>
    <cfRule type="containsText" dxfId="3079" priority="756" operator="containsText" text="Muy Baja">
      <formula>NOT(ISERROR(SEARCH("Muy Baja",Y15)))</formula>
    </cfRule>
  </conditionalFormatting>
  <conditionalFormatting sqref="AC15:AC19">
    <cfRule type="containsText" dxfId="3078" priority="746" operator="containsText" text="Catastrófico">
      <formula>NOT(ISERROR(SEARCH("Catastrófico",AC15)))</formula>
    </cfRule>
    <cfRule type="containsText" dxfId="3077" priority="747" operator="containsText" text="Mayor">
      <formula>NOT(ISERROR(SEARCH("Mayor",AC15)))</formula>
    </cfRule>
    <cfRule type="containsText" dxfId="3076" priority="748" operator="containsText" text="Moderado">
      <formula>NOT(ISERROR(SEARCH("Moderado",AC15)))</formula>
    </cfRule>
    <cfRule type="containsText" dxfId="3075" priority="749" operator="containsText" text="Menor">
      <formula>NOT(ISERROR(SEARCH("Menor",AC15)))</formula>
    </cfRule>
    <cfRule type="containsText" dxfId="3074" priority="750" operator="containsText" text="Leve">
      <formula>NOT(ISERROR(SEARCH("Leve",AC15)))</formula>
    </cfRule>
  </conditionalFormatting>
  <conditionalFormatting sqref="AG15">
    <cfRule type="containsText" dxfId="3073" priority="737" operator="containsText" text="Extremo">
      <formula>NOT(ISERROR(SEARCH("Extremo",AG15)))</formula>
    </cfRule>
    <cfRule type="containsText" dxfId="3072" priority="738" operator="containsText" text="Alto">
      <formula>NOT(ISERROR(SEARCH("Alto",AG15)))</formula>
    </cfRule>
    <cfRule type="containsText" dxfId="3071" priority="739" operator="containsText" text="Moderado">
      <formula>NOT(ISERROR(SEARCH("Moderado",AG15)))</formula>
    </cfRule>
    <cfRule type="containsText" dxfId="3070" priority="740" operator="containsText" text="Menor">
      <formula>NOT(ISERROR(SEARCH("Menor",AG15)))</formula>
    </cfRule>
    <cfRule type="containsText" dxfId="3069" priority="741" operator="containsText" text="Bajo">
      <formula>NOT(ISERROR(SEARCH("Bajo",AG15)))</formula>
    </cfRule>
    <cfRule type="containsText" dxfId="3068" priority="742" operator="containsText" text="Moderado">
      <formula>NOT(ISERROR(SEARCH("Moderado",AG15)))</formula>
    </cfRule>
    <cfRule type="containsText" dxfId="3067" priority="743" operator="containsText" text="Extremo">
      <formula>NOT(ISERROR(SEARCH("Extremo",AG15)))</formula>
    </cfRule>
    <cfRule type="containsText" dxfId="3066" priority="744" operator="containsText" text="Baja">
      <formula>NOT(ISERROR(SEARCH("Baja",AG15)))</formula>
    </cfRule>
    <cfRule type="containsText" dxfId="3065" priority="745" operator="containsText" text="Alto">
      <formula>NOT(ISERROR(SEARCH("Alto",AG15)))</formula>
    </cfRule>
  </conditionalFormatting>
  <conditionalFormatting sqref="AE15:AE19">
    <cfRule type="containsText" dxfId="3064" priority="727" operator="containsText" text="Catastrófico">
      <formula>NOT(ISERROR(SEARCH("Catastrófico",AE15)))</formula>
    </cfRule>
    <cfRule type="containsText" dxfId="3063" priority="728" operator="containsText" text="Moderado">
      <formula>NOT(ISERROR(SEARCH("Moderado",AE15)))</formula>
    </cfRule>
    <cfRule type="containsText" dxfId="3062" priority="729" operator="containsText" text="Menor">
      <formula>NOT(ISERROR(SEARCH("Menor",AE15)))</formula>
    </cfRule>
    <cfRule type="containsText" dxfId="3061" priority="730" operator="containsText" text="Leve">
      <formula>NOT(ISERROR(SEARCH("Leve",AE15)))</formula>
    </cfRule>
    <cfRule type="containsText" dxfId="3060" priority="731" operator="containsText" text="Mayor">
      <formula>NOT(ISERROR(SEARCH("Mayor",AE15)))</formula>
    </cfRule>
  </conditionalFormatting>
  <conditionalFormatting sqref="Y20:Y24">
    <cfRule type="containsText" dxfId="3059" priority="691" operator="containsText" text="Muy Alta">
      <formula>NOT(ISERROR(SEARCH("Muy Alta",Y20)))</formula>
    </cfRule>
    <cfRule type="containsText" dxfId="3058" priority="692" operator="containsText" text="Alta">
      <formula>NOT(ISERROR(SEARCH("Alta",Y20)))</formula>
    </cfRule>
    <cfRule type="containsText" dxfId="3057" priority="693" operator="containsText" text="Media">
      <formula>NOT(ISERROR(SEARCH("Media",Y20)))</formula>
    </cfRule>
    <cfRule type="containsText" dxfId="3056" priority="694" operator="containsText" text="Muy Baja">
      <formula>NOT(ISERROR(SEARCH("Muy Baja",Y20)))</formula>
    </cfRule>
    <cfRule type="containsText" dxfId="3055" priority="695" operator="containsText" text="Baja">
      <formula>NOT(ISERROR(SEARCH("Baja",Y20)))</formula>
    </cfRule>
    <cfRule type="containsText" dxfId="3054" priority="696" operator="containsText" text="Muy Baja">
      <formula>NOT(ISERROR(SEARCH("Muy Baja",Y20)))</formula>
    </cfRule>
  </conditionalFormatting>
  <conditionalFormatting sqref="AC20:AC24">
    <cfRule type="containsText" dxfId="3053" priority="686" operator="containsText" text="Catastrófico">
      <formula>NOT(ISERROR(SEARCH("Catastrófico",AC20)))</formula>
    </cfRule>
    <cfRule type="containsText" dxfId="3052" priority="687" operator="containsText" text="Mayor">
      <formula>NOT(ISERROR(SEARCH("Mayor",AC20)))</formula>
    </cfRule>
    <cfRule type="containsText" dxfId="3051" priority="688" operator="containsText" text="Moderado">
      <formula>NOT(ISERROR(SEARCH("Moderado",AC20)))</formula>
    </cfRule>
    <cfRule type="containsText" dxfId="3050" priority="689" operator="containsText" text="Menor">
      <formula>NOT(ISERROR(SEARCH("Menor",AC20)))</formula>
    </cfRule>
    <cfRule type="containsText" dxfId="3049" priority="690" operator="containsText" text="Leve">
      <formula>NOT(ISERROR(SEARCH("Leve",AC20)))</formula>
    </cfRule>
  </conditionalFormatting>
  <conditionalFormatting sqref="AG20">
    <cfRule type="containsText" dxfId="3048" priority="677" operator="containsText" text="Extremo">
      <formula>NOT(ISERROR(SEARCH("Extremo",AG20)))</formula>
    </cfRule>
    <cfRule type="containsText" dxfId="3047" priority="678" operator="containsText" text="Alto">
      <formula>NOT(ISERROR(SEARCH("Alto",AG20)))</formula>
    </cfRule>
    <cfRule type="containsText" dxfId="3046" priority="679" operator="containsText" text="Moderado">
      <formula>NOT(ISERROR(SEARCH("Moderado",AG20)))</formula>
    </cfRule>
    <cfRule type="containsText" dxfId="3045" priority="680" operator="containsText" text="Menor">
      <formula>NOT(ISERROR(SEARCH("Menor",AG20)))</formula>
    </cfRule>
    <cfRule type="containsText" dxfId="3044" priority="681" operator="containsText" text="Bajo">
      <formula>NOT(ISERROR(SEARCH("Bajo",AG20)))</formula>
    </cfRule>
    <cfRule type="containsText" dxfId="3043" priority="682" operator="containsText" text="Moderado">
      <formula>NOT(ISERROR(SEARCH("Moderado",AG20)))</formula>
    </cfRule>
    <cfRule type="containsText" dxfId="3042" priority="683" operator="containsText" text="Extremo">
      <formula>NOT(ISERROR(SEARCH("Extremo",AG20)))</formula>
    </cfRule>
    <cfRule type="containsText" dxfId="3041" priority="684" operator="containsText" text="Baja">
      <formula>NOT(ISERROR(SEARCH("Baja",AG20)))</formula>
    </cfRule>
    <cfRule type="containsText" dxfId="3040" priority="685" operator="containsText" text="Alto">
      <formula>NOT(ISERROR(SEARCH("Alto",AG20)))</formula>
    </cfRule>
  </conditionalFormatting>
  <conditionalFormatting sqref="AE20:AE24">
    <cfRule type="containsText" dxfId="3039" priority="667" operator="containsText" text="Catastrófico">
      <formula>NOT(ISERROR(SEARCH("Catastrófico",AE20)))</formula>
    </cfRule>
    <cfRule type="containsText" dxfId="3038" priority="668" operator="containsText" text="Moderado">
      <formula>NOT(ISERROR(SEARCH("Moderado",AE20)))</formula>
    </cfRule>
    <cfRule type="containsText" dxfId="3037" priority="669" operator="containsText" text="Menor">
      <formula>NOT(ISERROR(SEARCH("Menor",AE20)))</formula>
    </cfRule>
    <cfRule type="containsText" dxfId="3036" priority="670" operator="containsText" text="Leve">
      <formula>NOT(ISERROR(SEARCH("Leve",AE20)))</formula>
    </cfRule>
    <cfRule type="containsText" dxfId="3035" priority="671" operator="containsText" text="Mayor">
      <formula>NOT(ISERROR(SEARCH("Mayor",AE20)))</formula>
    </cfRule>
  </conditionalFormatting>
  <conditionalFormatting sqref="N25 N36">
    <cfRule type="containsText" dxfId="3034" priority="656" operator="containsText" text="Extremo">
      <formula>NOT(ISERROR(SEARCH("Extremo",N25)))</formula>
    </cfRule>
    <cfRule type="containsText" dxfId="3033" priority="657" operator="containsText" text="Alto">
      <formula>NOT(ISERROR(SEARCH("Alto",N25)))</formula>
    </cfRule>
    <cfRule type="containsText" dxfId="3032" priority="658" operator="containsText" text="Bajo">
      <formula>NOT(ISERROR(SEARCH("Bajo",N25)))</formula>
    </cfRule>
    <cfRule type="containsText" dxfId="3031" priority="659" operator="containsText" text="Moderado">
      <formula>NOT(ISERROR(SEARCH("Moderado",N25)))</formula>
    </cfRule>
    <cfRule type="containsText" dxfId="3030" priority="660" operator="containsText" text="Extremo">
      <formula>NOT(ISERROR(SEARCH("Extremo",N25)))</formula>
    </cfRule>
  </conditionalFormatting>
  <conditionalFormatting sqref="I25 I36 I41">
    <cfRule type="containsText" dxfId="3029" priority="627" operator="containsText" text="Muy Baja">
      <formula>NOT(ISERROR(SEARCH("Muy Baja",I25)))</formula>
    </cfRule>
    <cfRule type="containsText" dxfId="3028" priority="628" operator="containsText" text="Baja">
      <formula>NOT(ISERROR(SEARCH("Baja",I25)))</formula>
    </cfRule>
    <cfRule type="containsText" dxfId="3027" priority="630" operator="containsText" text="Muy Alta">
      <formula>NOT(ISERROR(SEARCH("Muy Alta",I25)))</formula>
    </cfRule>
    <cfRule type="containsText" dxfId="3026" priority="631" operator="containsText" text="Alta">
      <formula>NOT(ISERROR(SEARCH("Alta",I25)))</formula>
    </cfRule>
    <cfRule type="containsText" dxfId="3025" priority="632" operator="containsText" text="Media">
      <formula>NOT(ISERROR(SEARCH("Media",I25)))</formula>
    </cfRule>
    <cfRule type="containsText" dxfId="3024" priority="633" operator="containsText" text="Media">
      <formula>NOT(ISERROR(SEARCH("Media",I25)))</formula>
    </cfRule>
    <cfRule type="containsText" dxfId="3023" priority="634" operator="containsText" text="Media">
      <formula>NOT(ISERROR(SEARCH("Media",I25)))</formula>
    </cfRule>
    <cfRule type="containsText" dxfId="3022" priority="635" operator="containsText" text="Muy Baja">
      <formula>NOT(ISERROR(SEARCH("Muy Baja",I25)))</formula>
    </cfRule>
    <cfRule type="containsText" dxfId="3021" priority="636" operator="containsText" text="Baja">
      <formula>NOT(ISERROR(SEARCH("Baja",I25)))</formula>
    </cfRule>
    <cfRule type="containsText" dxfId="3020" priority="637" operator="containsText" text="Muy Baja">
      <formula>NOT(ISERROR(SEARCH("Muy Baja",I25)))</formula>
    </cfRule>
    <cfRule type="containsText" dxfId="3019" priority="638" operator="containsText" text="Muy Baja">
      <formula>NOT(ISERROR(SEARCH("Muy Baja",I25)))</formula>
    </cfRule>
    <cfRule type="containsText" dxfId="3018" priority="639" operator="containsText" text="Muy Baja">
      <formula>NOT(ISERROR(SEARCH("Muy Baja",I25)))</formula>
    </cfRule>
    <cfRule type="containsText" dxfId="3017" priority="640" operator="containsText" text="Muy Baja'Tabla probabilidad'!">
      <formula>NOT(ISERROR(SEARCH("Muy Baja'Tabla probabilidad'!",I25)))</formula>
    </cfRule>
    <cfRule type="containsText" dxfId="3016" priority="641" operator="containsText" text="Muy bajo">
      <formula>NOT(ISERROR(SEARCH("Muy bajo",I25)))</formula>
    </cfRule>
    <cfRule type="containsText" dxfId="3015" priority="642" operator="containsText" text="Alta">
      <formula>NOT(ISERROR(SEARCH("Alta",I25)))</formula>
    </cfRule>
    <cfRule type="containsText" dxfId="3014" priority="643" operator="containsText" text="Media">
      <formula>NOT(ISERROR(SEARCH("Media",I25)))</formula>
    </cfRule>
    <cfRule type="containsText" dxfId="3013" priority="644" operator="containsText" text="Baja">
      <formula>NOT(ISERROR(SEARCH("Baja",I25)))</formula>
    </cfRule>
    <cfRule type="containsText" dxfId="3012" priority="645" operator="containsText" text="Muy baja">
      <formula>NOT(ISERROR(SEARCH("Muy baja",I25)))</formula>
    </cfRule>
    <cfRule type="cellIs" dxfId="3011" priority="648" operator="between">
      <formula>1</formula>
      <formula>2</formula>
    </cfRule>
    <cfRule type="cellIs" dxfId="3010" priority="649" operator="between">
      <formula>0</formula>
      <formula>2</formula>
    </cfRule>
  </conditionalFormatting>
  <conditionalFormatting sqref="I25 I36 I41">
    <cfRule type="containsText" dxfId="3009" priority="629" operator="containsText" text="Muy Alta">
      <formula>NOT(ISERROR(SEARCH("Muy Alta",I25)))</formula>
    </cfRule>
  </conditionalFormatting>
  <conditionalFormatting sqref="Y25:Y30">
    <cfRule type="containsText" dxfId="3008" priority="621" operator="containsText" text="Muy Alta">
      <formula>NOT(ISERROR(SEARCH("Muy Alta",Y25)))</formula>
    </cfRule>
    <cfRule type="containsText" dxfId="3007" priority="622" operator="containsText" text="Alta">
      <formula>NOT(ISERROR(SEARCH("Alta",Y25)))</formula>
    </cfRule>
    <cfRule type="containsText" dxfId="3006" priority="623" operator="containsText" text="Media">
      <formula>NOT(ISERROR(SEARCH("Media",Y25)))</formula>
    </cfRule>
    <cfRule type="containsText" dxfId="3005" priority="624" operator="containsText" text="Muy Baja">
      <formula>NOT(ISERROR(SEARCH("Muy Baja",Y25)))</formula>
    </cfRule>
    <cfRule type="containsText" dxfId="3004" priority="625" operator="containsText" text="Baja">
      <formula>NOT(ISERROR(SEARCH("Baja",Y25)))</formula>
    </cfRule>
    <cfRule type="containsText" dxfId="3003" priority="626" operator="containsText" text="Muy Baja">
      <formula>NOT(ISERROR(SEARCH("Muy Baja",Y25)))</formula>
    </cfRule>
  </conditionalFormatting>
  <conditionalFormatting sqref="AC25:AC30">
    <cfRule type="containsText" dxfId="3002" priority="616" operator="containsText" text="Catastrófico">
      <formula>NOT(ISERROR(SEARCH("Catastrófico",AC25)))</formula>
    </cfRule>
    <cfRule type="containsText" dxfId="3001" priority="617" operator="containsText" text="Mayor">
      <formula>NOT(ISERROR(SEARCH("Mayor",AC25)))</formula>
    </cfRule>
    <cfRule type="containsText" dxfId="3000" priority="618" operator="containsText" text="Moderado">
      <formula>NOT(ISERROR(SEARCH("Moderado",AC25)))</formula>
    </cfRule>
    <cfRule type="containsText" dxfId="2999" priority="619" operator="containsText" text="Menor">
      <formula>NOT(ISERROR(SEARCH("Menor",AC25)))</formula>
    </cfRule>
    <cfRule type="containsText" dxfId="2998" priority="620" operator="containsText" text="Leve">
      <formula>NOT(ISERROR(SEARCH("Leve",AC25)))</formula>
    </cfRule>
  </conditionalFormatting>
  <conditionalFormatting sqref="AG25">
    <cfRule type="containsText" dxfId="2997" priority="607" operator="containsText" text="Extremo">
      <formula>NOT(ISERROR(SEARCH("Extremo",AG25)))</formula>
    </cfRule>
    <cfRule type="containsText" dxfId="2996" priority="608" operator="containsText" text="Alto">
      <formula>NOT(ISERROR(SEARCH("Alto",AG25)))</formula>
    </cfRule>
    <cfRule type="containsText" dxfId="2995" priority="609" operator="containsText" text="Moderado">
      <formula>NOT(ISERROR(SEARCH("Moderado",AG25)))</formula>
    </cfRule>
    <cfRule type="containsText" dxfId="2994" priority="610" operator="containsText" text="Menor">
      <formula>NOT(ISERROR(SEARCH("Menor",AG25)))</formula>
    </cfRule>
    <cfRule type="containsText" dxfId="2993" priority="611" operator="containsText" text="Bajo">
      <formula>NOT(ISERROR(SEARCH("Bajo",AG25)))</formula>
    </cfRule>
    <cfRule type="containsText" dxfId="2992" priority="612" operator="containsText" text="Moderado">
      <formula>NOT(ISERROR(SEARCH("Moderado",AG25)))</formula>
    </cfRule>
    <cfRule type="containsText" dxfId="2991" priority="613" operator="containsText" text="Extremo">
      <formula>NOT(ISERROR(SEARCH("Extremo",AG25)))</formula>
    </cfRule>
    <cfRule type="containsText" dxfId="2990" priority="614" operator="containsText" text="Baja">
      <formula>NOT(ISERROR(SEARCH("Baja",AG25)))</formula>
    </cfRule>
    <cfRule type="containsText" dxfId="2989" priority="615" operator="containsText" text="Alto">
      <formula>NOT(ISERROR(SEARCH("Alto",AG25)))</formula>
    </cfRule>
  </conditionalFormatting>
  <conditionalFormatting sqref="AE25:AE30">
    <cfRule type="containsText" dxfId="2988" priority="597" operator="containsText" text="Catastrófico">
      <formula>NOT(ISERROR(SEARCH("Catastrófico",AE25)))</formula>
    </cfRule>
    <cfRule type="containsText" dxfId="2987" priority="598" operator="containsText" text="Moderado">
      <formula>NOT(ISERROR(SEARCH("Moderado",AE25)))</formula>
    </cfRule>
    <cfRule type="containsText" dxfId="2986" priority="599" operator="containsText" text="Menor">
      <formula>NOT(ISERROR(SEARCH("Menor",AE25)))</formula>
    </cfRule>
    <cfRule type="containsText" dxfId="2985" priority="600" operator="containsText" text="Leve">
      <formula>NOT(ISERROR(SEARCH("Leve",AE25)))</formula>
    </cfRule>
    <cfRule type="containsText" dxfId="2984" priority="601" operator="containsText" text="Mayor">
      <formula>NOT(ISERROR(SEARCH("Mayor",AE25)))</formula>
    </cfRule>
  </conditionalFormatting>
  <conditionalFormatting sqref="Y36:Y40">
    <cfRule type="containsText" dxfId="2983" priority="531" operator="containsText" text="Muy Alta">
      <formula>NOT(ISERROR(SEARCH("Muy Alta",Y36)))</formula>
    </cfRule>
    <cfRule type="containsText" dxfId="2982" priority="532" operator="containsText" text="Alta">
      <formula>NOT(ISERROR(SEARCH("Alta",Y36)))</formula>
    </cfRule>
    <cfRule type="containsText" dxfId="2981" priority="533" operator="containsText" text="Media">
      <formula>NOT(ISERROR(SEARCH("Media",Y36)))</formula>
    </cfRule>
    <cfRule type="containsText" dxfId="2980" priority="534" operator="containsText" text="Muy Baja">
      <formula>NOT(ISERROR(SEARCH("Muy Baja",Y36)))</formula>
    </cfRule>
    <cfRule type="containsText" dxfId="2979" priority="535" operator="containsText" text="Baja">
      <formula>NOT(ISERROR(SEARCH("Baja",Y36)))</formula>
    </cfRule>
    <cfRule type="containsText" dxfId="2978" priority="536" operator="containsText" text="Muy Baja">
      <formula>NOT(ISERROR(SEARCH("Muy Baja",Y36)))</formula>
    </cfRule>
  </conditionalFormatting>
  <conditionalFormatting sqref="AC36:AC40">
    <cfRule type="containsText" dxfId="2977" priority="526" operator="containsText" text="Catastrófico">
      <formula>NOT(ISERROR(SEARCH("Catastrófico",AC36)))</formula>
    </cfRule>
    <cfRule type="containsText" dxfId="2976" priority="527" operator="containsText" text="Mayor">
      <formula>NOT(ISERROR(SEARCH("Mayor",AC36)))</formula>
    </cfRule>
    <cfRule type="containsText" dxfId="2975" priority="528" operator="containsText" text="Moderado">
      <formula>NOT(ISERROR(SEARCH("Moderado",AC36)))</formula>
    </cfRule>
    <cfRule type="containsText" dxfId="2974" priority="529" operator="containsText" text="Menor">
      <formula>NOT(ISERROR(SEARCH("Menor",AC36)))</formula>
    </cfRule>
    <cfRule type="containsText" dxfId="2973" priority="530" operator="containsText" text="Leve">
      <formula>NOT(ISERROR(SEARCH("Leve",AC36)))</formula>
    </cfRule>
  </conditionalFormatting>
  <conditionalFormatting sqref="AG36">
    <cfRule type="containsText" dxfId="2972" priority="517" operator="containsText" text="Extremo">
      <formula>NOT(ISERROR(SEARCH("Extremo",AG36)))</formula>
    </cfRule>
    <cfRule type="containsText" dxfId="2971" priority="518" operator="containsText" text="Alto">
      <formula>NOT(ISERROR(SEARCH("Alto",AG36)))</formula>
    </cfRule>
    <cfRule type="containsText" dxfId="2970" priority="519" operator="containsText" text="Moderado">
      <formula>NOT(ISERROR(SEARCH("Moderado",AG36)))</formula>
    </cfRule>
    <cfRule type="containsText" dxfId="2969" priority="520" operator="containsText" text="Menor">
      <formula>NOT(ISERROR(SEARCH("Menor",AG36)))</formula>
    </cfRule>
    <cfRule type="containsText" dxfId="2968" priority="521" operator="containsText" text="Bajo">
      <formula>NOT(ISERROR(SEARCH("Bajo",AG36)))</formula>
    </cfRule>
    <cfRule type="containsText" dxfId="2967" priority="522" operator="containsText" text="Moderado">
      <formula>NOT(ISERROR(SEARCH("Moderado",AG36)))</formula>
    </cfRule>
    <cfRule type="containsText" dxfId="2966" priority="523" operator="containsText" text="Extremo">
      <formula>NOT(ISERROR(SEARCH("Extremo",AG36)))</formula>
    </cfRule>
    <cfRule type="containsText" dxfId="2965" priority="524" operator="containsText" text="Baja">
      <formula>NOT(ISERROR(SEARCH("Baja",AG36)))</formula>
    </cfRule>
    <cfRule type="containsText" dxfId="2964" priority="525" operator="containsText" text="Alto">
      <formula>NOT(ISERROR(SEARCH("Alto",AG36)))</formula>
    </cfRule>
  </conditionalFormatting>
  <conditionalFormatting sqref="AE36:AE40">
    <cfRule type="containsText" dxfId="2963" priority="507" operator="containsText" text="Catastrófico">
      <formula>NOT(ISERROR(SEARCH("Catastrófico",AE36)))</formula>
    </cfRule>
    <cfRule type="containsText" dxfId="2962" priority="508" operator="containsText" text="Moderado">
      <formula>NOT(ISERROR(SEARCH("Moderado",AE36)))</formula>
    </cfRule>
    <cfRule type="containsText" dxfId="2961" priority="509" operator="containsText" text="Menor">
      <formula>NOT(ISERROR(SEARCH("Menor",AE36)))</formula>
    </cfRule>
    <cfRule type="containsText" dxfId="2960" priority="510" operator="containsText" text="Leve">
      <formula>NOT(ISERROR(SEARCH("Leve",AE36)))</formula>
    </cfRule>
    <cfRule type="containsText" dxfId="2959" priority="511" operator="containsText" text="Mayor">
      <formula>NOT(ISERROR(SEARCH("Mayor",AE36)))</formula>
    </cfRule>
  </conditionalFormatting>
  <conditionalFormatting sqref="N41">
    <cfRule type="containsText" dxfId="2958" priority="502" operator="containsText" text="Extremo">
      <formula>NOT(ISERROR(SEARCH("Extremo",N41)))</formula>
    </cfRule>
    <cfRule type="containsText" dxfId="2957" priority="503" operator="containsText" text="Alto">
      <formula>NOT(ISERROR(SEARCH("Alto",N41)))</formula>
    </cfRule>
    <cfRule type="containsText" dxfId="2956" priority="504" operator="containsText" text="Bajo">
      <formula>NOT(ISERROR(SEARCH("Bajo",N41)))</formula>
    </cfRule>
    <cfRule type="containsText" dxfId="2955" priority="505" operator="containsText" text="Moderado">
      <formula>NOT(ISERROR(SEARCH("Moderado",N41)))</formula>
    </cfRule>
    <cfRule type="containsText" dxfId="2954" priority="506" operator="containsText" text="Extremo">
      <formula>NOT(ISERROR(SEARCH("Extremo",N41)))</formula>
    </cfRule>
  </conditionalFormatting>
  <conditionalFormatting sqref="AG41">
    <cfRule type="containsText" dxfId="2953" priority="447" operator="containsText" text="Extremo">
      <formula>NOT(ISERROR(SEARCH("Extremo",AG41)))</formula>
    </cfRule>
    <cfRule type="containsText" dxfId="2952" priority="448" operator="containsText" text="Alto">
      <formula>NOT(ISERROR(SEARCH("Alto",AG41)))</formula>
    </cfRule>
    <cfRule type="containsText" dxfId="2951" priority="449" operator="containsText" text="Moderado">
      <formula>NOT(ISERROR(SEARCH("Moderado",AG41)))</formula>
    </cfRule>
    <cfRule type="containsText" dxfId="2950" priority="450" operator="containsText" text="Menor">
      <formula>NOT(ISERROR(SEARCH("Menor",AG41)))</formula>
    </cfRule>
    <cfRule type="containsText" dxfId="2949" priority="451" operator="containsText" text="Bajo">
      <formula>NOT(ISERROR(SEARCH("Bajo",AG41)))</formula>
    </cfRule>
    <cfRule type="containsText" dxfId="2948" priority="452" operator="containsText" text="Moderado">
      <formula>NOT(ISERROR(SEARCH("Moderado",AG41)))</formula>
    </cfRule>
    <cfRule type="containsText" dxfId="2947" priority="453" operator="containsText" text="Extremo">
      <formula>NOT(ISERROR(SEARCH("Extremo",AG41)))</formula>
    </cfRule>
    <cfRule type="containsText" dxfId="2946" priority="454" operator="containsText" text="Baja">
      <formula>NOT(ISERROR(SEARCH("Baja",AG41)))</formula>
    </cfRule>
    <cfRule type="containsText" dxfId="2945" priority="455" operator="containsText" text="Alto">
      <formula>NOT(ISERROR(SEARCH("Alto",AG41)))</formula>
    </cfRule>
  </conditionalFormatting>
  <conditionalFormatting sqref="N44">
    <cfRule type="containsText" dxfId="2944" priority="432" operator="containsText" text="Extremo">
      <formula>NOT(ISERROR(SEARCH("Extremo",N44)))</formula>
    </cfRule>
    <cfRule type="containsText" dxfId="2943" priority="433" operator="containsText" text="Alto">
      <formula>NOT(ISERROR(SEARCH("Alto",N44)))</formula>
    </cfRule>
    <cfRule type="containsText" dxfId="2942" priority="434" operator="containsText" text="Bajo">
      <formula>NOT(ISERROR(SEARCH("Bajo",N44)))</formula>
    </cfRule>
    <cfRule type="containsText" dxfId="2941" priority="435" operator="containsText" text="Moderado">
      <formula>NOT(ISERROR(SEARCH("Moderado",N44)))</formula>
    </cfRule>
    <cfRule type="containsText" dxfId="2940" priority="436" operator="containsText" text="Extremo">
      <formula>NOT(ISERROR(SEARCH("Extremo",N44)))</formula>
    </cfRule>
  </conditionalFormatting>
  <conditionalFormatting sqref="I44">
    <cfRule type="containsText" dxfId="2939" priority="409" operator="containsText" text="Muy Baja">
      <formula>NOT(ISERROR(SEARCH("Muy Baja",I44)))</formula>
    </cfRule>
    <cfRule type="containsText" dxfId="2938" priority="410" operator="containsText" text="Baja">
      <formula>NOT(ISERROR(SEARCH("Baja",I44)))</formula>
    </cfRule>
    <cfRule type="containsText" dxfId="2937" priority="412" operator="containsText" text="Muy Alta">
      <formula>NOT(ISERROR(SEARCH("Muy Alta",I44)))</formula>
    </cfRule>
    <cfRule type="containsText" dxfId="2936" priority="413" operator="containsText" text="Alta">
      <formula>NOT(ISERROR(SEARCH("Alta",I44)))</formula>
    </cfRule>
    <cfRule type="containsText" dxfId="2935" priority="414" operator="containsText" text="Media">
      <formula>NOT(ISERROR(SEARCH("Media",I44)))</formula>
    </cfRule>
    <cfRule type="containsText" dxfId="2934" priority="415" operator="containsText" text="Media">
      <formula>NOT(ISERROR(SEARCH("Media",I44)))</formula>
    </cfRule>
    <cfRule type="containsText" dxfId="2933" priority="416" operator="containsText" text="Media">
      <formula>NOT(ISERROR(SEARCH("Media",I44)))</formula>
    </cfRule>
    <cfRule type="containsText" dxfId="2932" priority="417" operator="containsText" text="Muy Baja">
      <formula>NOT(ISERROR(SEARCH("Muy Baja",I44)))</formula>
    </cfRule>
    <cfRule type="containsText" dxfId="2931" priority="418" operator="containsText" text="Baja">
      <formula>NOT(ISERROR(SEARCH("Baja",I44)))</formula>
    </cfRule>
    <cfRule type="containsText" dxfId="2930" priority="419" operator="containsText" text="Muy Baja">
      <formula>NOT(ISERROR(SEARCH("Muy Baja",I44)))</formula>
    </cfRule>
    <cfRule type="containsText" dxfId="2929" priority="420" operator="containsText" text="Muy Baja">
      <formula>NOT(ISERROR(SEARCH("Muy Baja",I44)))</formula>
    </cfRule>
    <cfRule type="containsText" dxfId="2928" priority="421" operator="containsText" text="Muy Baja">
      <formula>NOT(ISERROR(SEARCH("Muy Baja",I44)))</formula>
    </cfRule>
    <cfRule type="containsText" dxfId="2927" priority="422" operator="containsText" text="Muy Baja'Tabla probabilidad'!">
      <formula>NOT(ISERROR(SEARCH("Muy Baja'Tabla probabilidad'!",I44)))</formula>
    </cfRule>
    <cfRule type="containsText" dxfId="2926" priority="423" operator="containsText" text="Muy bajo">
      <formula>NOT(ISERROR(SEARCH("Muy bajo",I44)))</formula>
    </cfRule>
    <cfRule type="containsText" dxfId="2925" priority="424" operator="containsText" text="Alta">
      <formula>NOT(ISERROR(SEARCH("Alta",I44)))</formula>
    </cfRule>
    <cfRule type="containsText" dxfId="2924" priority="425" operator="containsText" text="Media">
      <formula>NOT(ISERROR(SEARCH("Media",I44)))</formula>
    </cfRule>
    <cfRule type="containsText" dxfId="2923" priority="426" operator="containsText" text="Baja">
      <formula>NOT(ISERROR(SEARCH("Baja",I44)))</formula>
    </cfRule>
    <cfRule type="containsText" dxfId="2922" priority="427" operator="containsText" text="Muy baja">
      <formula>NOT(ISERROR(SEARCH("Muy baja",I44)))</formula>
    </cfRule>
    <cfRule type="cellIs" dxfId="2921" priority="430" operator="between">
      <formula>1</formula>
      <formula>2</formula>
    </cfRule>
    <cfRule type="cellIs" dxfId="2920" priority="431" operator="between">
      <formula>0</formula>
      <formula>2</formula>
    </cfRule>
  </conditionalFormatting>
  <conditionalFormatting sqref="I44">
    <cfRule type="containsText" dxfId="2919" priority="411" operator="containsText" text="Muy Alta">
      <formula>NOT(ISERROR(SEARCH("Muy Alta",I44)))</formula>
    </cfRule>
  </conditionalFormatting>
  <conditionalFormatting sqref="Y44:Y47">
    <cfRule type="containsText" dxfId="2918" priority="391" operator="containsText" text="Muy Alta">
      <formula>NOT(ISERROR(SEARCH("Muy Alta",Y44)))</formula>
    </cfRule>
    <cfRule type="containsText" dxfId="2917" priority="392" operator="containsText" text="Alta">
      <formula>NOT(ISERROR(SEARCH("Alta",Y44)))</formula>
    </cfRule>
    <cfRule type="containsText" dxfId="2916" priority="393" operator="containsText" text="Media">
      <formula>NOT(ISERROR(SEARCH("Media",Y44)))</formula>
    </cfRule>
    <cfRule type="containsText" dxfId="2915" priority="394" operator="containsText" text="Muy Baja">
      <formula>NOT(ISERROR(SEARCH("Muy Baja",Y44)))</formula>
    </cfRule>
    <cfRule type="containsText" dxfId="2914" priority="395" operator="containsText" text="Baja">
      <formula>NOT(ISERROR(SEARCH("Baja",Y44)))</formula>
    </cfRule>
    <cfRule type="containsText" dxfId="2913" priority="396" operator="containsText" text="Muy Baja">
      <formula>NOT(ISERROR(SEARCH("Muy Baja",Y44)))</formula>
    </cfRule>
  </conditionalFormatting>
  <conditionalFormatting sqref="AC44:AC47">
    <cfRule type="containsText" dxfId="2912" priority="386" operator="containsText" text="Catastrófico">
      <formula>NOT(ISERROR(SEARCH("Catastrófico",AC44)))</formula>
    </cfRule>
    <cfRule type="containsText" dxfId="2911" priority="387" operator="containsText" text="Mayor">
      <formula>NOT(ISERROR(SEARCH("Mayor",AC44)))</formula>
    </cfRule>
    <cfRule type="containsText" dxfId="2910" priority="388" operator="containsText" text="Moderado">
      <formula>NOT(ISERROR(SEARCH("Moderado",AC44)))</formula>
    </cfRule>
    <cfRule type="containsText" dxfId="2909" priority="389" operator="containsText" text="Menor">
      <formula>NOT(ISERROR(SEARCH("Menor",AC44)))</formula>
    </cfRule>
    <cfRule type="containsText" dxfId="2908" priority="390" operator="containsText" text="Leve">
      <formula>NOT(ISERROR(SEARCH("Leve",AC44)))</formula>
    </cfRule>
  </conditionalFormatting>
  <conditionalFormatting sqref="AG44">
    <cfRule type="containsText" dxfId="2907" priority="377" operator="containsText" text="Extremo">
      <formula>NOT(ISERROR(SEARCH("Extremo",AG44)))</formula>
    </cfRule>
    <cfRule type="containsText" dxfId="2906" priority="378" operator="containsText" text="Alto">
      <formula>NOT(ISERROR(SEARCH("Alto",AG44)))</formula>
    </cfRule>
    <cfRule type="containsText" dxfId="2905" priority="379" operator="containsText" text="Moderado">
      <formula>NOT(ISERROR(SEARCH("Moderado",AG44)))</formula>
    </cfRule>
    <cfRule type="containsText" dxfId="2904" priority="380" operator="containsText" text="Menor">
      <formula>NOT(ISERROR(SEARCH("Menor",AG44)))</formula>
    </cfRule>
    <cfRule type="containsText" dxfId="2903" priority="381" operator="containsText" text="Bajo">
      <formula>NOT(ISERROR(SEARCH("Bajo",AG44)))</formula>
    </cfRule>
    <cfRule type="containsText" dxfId="2902" priority="382" operator="containsText" text="Moderado">
      <formula>NOT(ISERROR(SEARCH("Moderado",AG44)))</formula>
    </cfRule>
    <cfRule type="containsText" dxfId="2901" priority="383" operator="containsText" text="Extremo">
      <formula>NOT(ISERROR(SEARCH("Extremo",AG44)))</formula>
    </cfRule>
    <cfRule type="containsText" dxfId="2900" priority="384" operator="containsText" text="Baja">
      <formula>NOT(ISERROR(SEARCH("Baja",AG44)))</formula>
    </cfRule>
    <cfRule type="containsText" dxfId="2899" priority="385" operator="containsText" text="Alto">
      <formula>NOT(ISERROR(SEARCH("Alto",AG44)))</formula>
    </cfRule>
  </conditionalFormatting>
  <conditionalFormatting sqref="AE44:AE47">
    <cfRule type="containsText" dxfId="2898" priority="367" operator="containsText" text="Catastrófico">
      <formula>NOT(ISERROR(SEARCH("Catastrófico",AE44)))</formula>
    </cfRule>
    <cfRule type="containsText" dxfId="2897" priority="368" operator="containsText" text="Moderado">
      <formula>NOT(ISERROR(SEARCH("Moderado",AE44)))</formula>
    </cfRule>
    <cfRule type="containsText" dxfId="2896" priority="369" operator="containsText" text="Menor">
      <formula>NOT(ISERROR(SEARCH("Menor",AE44)))</formula>
    </cfRule>
    <cfRule type="containsText" dxfId="2895" priority="370" operator="containsText" text="Leve">
      <formula>NOT(ISERROR(SEARCH("Leve",AE44)))</formula>
    </cfRule>
    <cfRule type="containsText" dxfId="2894" priority="371" operator="containsText" text="Mayor">
      <formula>NOT(ISERROR(SEARCH("Mayor",AE44)))</formula>
    </cfRule>
  </conditionalFormatting>
  <conditionalFormatting sqref="N48">
    <cfRule type="containsText" dxfId="2893" priority="362" operator="containsText" text="Extremo">
      <formula>NOT(ISERROR(SEARCH("Extremo",N48)))</formula>
    </cfRule>
    <cfRule type="containsText" dxfId="2892" priority="363" operator="containsText" text="Alto">
      <formula>NOT(ISERROR(SEARCH("Alto",N48)))</formula>
    </cfRule>
    <cfRule type="containsText" dxfId="2891" priority="364" operator="containsText" text="Bajo">
      <formula>NOT(ISERROR(SEARCH("Bajo",N48)))</formula>
    </cfRule>
    <cfRule type="containsText" dxfId="2890" priority="365" operator="containsText" text="Moderado">
      <formula>NOT(ISERROR(SEARCH("Moderado",N48)))</formula>
    </cfRule>
    <cfRule type="containsText" dxfId="2889" priority="366" operator="containsText" text="Extremo">
      <formula>NOT(ISERROR(SEARCH("Extremo",N48)))</formula>
    </cfRule>
  </conditionalFormatting>
  <conditionalFormatting sqref="I48">
    <cfRule type="containsText" dxfId="2888" priority="339" operator="containsText" text="Muy Baja">
      <formula>NOT(ISERROR(SEARCH("Muy Baja",I48)))</formula>
    </cfRule>
    <cfRule type="containsText" dxfId="2887" priority="340" operator="containsText" text="Baja">
      <formula>NOT(ISERROR(SEARCH("Baja",I48)))</formula>
    </cfRule>
    <cfRule type="containsText" dxfId="2886" priority="342" operator="containsText" text="Muy Alta">
      <formula>NOT(ISERROR(SEARCH("Muy Alta",I48)))</formula>
    </cfRule>
    <cfRule type="containsText" dxfId="2885" priority="343" operator="containsText" text="Alta">
      <formula>NOT(ISERROR(SEARCH("Alta",I48)))</formula>
    </cfRule>
    <cfRule type="containsText" dxfId="2884" priority="344" operator="containsText" text="Media">
      <formula>NOT(ISERROR(SEARCH("Media",I48)))</formula>
    </cfRule>
    <cfRule type="containsText" dxfId="2883" priority="345" operator="containsText" text="Media">
      <formula>NOT(ISERROR(SEARCH("Media",I48)))</formula>
    </cfRule>
    <cfRule type="containsText" dxfId="2882" priority="346" operator="containsText" text="Media">
      <formula>NOT(ISERROR(SEARCH("Media",I48)))</formula>
    </cfRule>
    <cfRule type="containsText" dxfId="2881" priority="347" operator="containsText" text="Muy Baja">
      <formula>NOT(ISERROR(SEARCH("Muy Baja",I48)))</formula>
    </cfRule>
    <cfRule type="containsText" dxfId="2880" priority="348" operator="containsText" text="Baja">
      <formula>NOT(ISERROR(SEARCH("Baja",I48)))</formula>
    </cfRule>
    <cfRule type="containsText" dxfId="2879" priority="349" operator="containsText" text="Muy Baja">
      <formula>NOT(ISERROR(SEARCH("Muy Baja",I48)))</formula>
    </cfRule>
    <cfRule type="containsText" dxfId="2878" priority="350" operator="containsText" text="Muy Baja">
      <formula>NOT(ISERROR(SEARCH("Muy Baja",I48)))</formula>
    </cfRule>
    <cfRule type="containsText" dxfId="2877" priority="351" operator="containsText" text="Muy Baja">
      <formula>NOT(ISERROR(SEARCH("Muy Baja",I48)))</formula>
    </cfRule>
    <cfRule type="containsText" dxfId="2876" priority="352" operator="containsText" text="Muy Baja'Tabla probabilidad'!">
      <formula>NOT(ISERROR(SEARCH("Muy Baja'Tabla probabilidad'!",I48)))</formula>
    </cfRule>
    <cfRule type="containsText" dxfId="2875" priority="353" operator="containsText" text="Muy bajo">
      <formula>NOT(ISERROR(SEARCH("Muy bajo",I48)))</formula>
    </cfRule>
    <cfRule type="containsText" dxfId="2874" priority="354" operator="containsText" text="Alta">
      <formula>NOT(ISERROR(SEARCH("Alta",I48)))</formula>
    </cfRule>
    <cfRule type="containsText" dxfId="2873" priority="355" operator="containsText" text="Media">
      <formula>NOT(ISERROR(SEARCH("Media",I48)))</formula>
    </cfRule>
    <cfRule type="containsText" dxfId="2872" priority="356" operator="containsText" text="Baja">
      <formula>NOT(ISERROR(SEARCH("Baja",I48)))</formula>
    </cfRule>
    <cfRule type="containsText" dxfId="2871" priority="357" operator="containsText" text="Muy baja">
      <formula>NOT(ISERROR(SEARCH("Muy baja",I48)))</formula>
    </cfRule>
    <cfRule type="cellIs" dxfId="2870" priority="360" operator="between">
      <formula>1</formula>
      <formula>2</formula>
    </cfRule>
    <cfRule type="cellIs" dxfId="2869" priority="361" operator="between">
      <formula>0</formula>
      <formula>2</formula>
    </cfRule>
  </conditionalFormatting>
  <conditionalFormatting sqref="I48">
    <cfRule type="containsText" dxfId="2868" priority="341" operator="containsText" text="Muy Alta">
      <formula>NOT(ISERROR(SEARCH("Muy Alta",I48)))</formula>
    </cfRule>
  </conditionalFormatting>
  <conditionalFormatting sqref="AG48">
    <cfRule type="containsText" dxfId="2867" priority="307" operator="containsText" text="Extremo">
      <formula>NOT(ISERROR(SEARCH("Extremo",AG48)))</formula>
    </cfRule>
    <cfRule type="containsText" dxfId="2866" priority="308" operator="containsText" text="Alto">
      <formula>NOT(ISERROR(SEARCH("Alto",AG48)))</formula>
    </cfRule>
    <cfRule type="containsText" dxfId="2865" priority="309" operator="containsText" text="Moderado">
      <formula>NOT(ISERROR(SEARCH("Moderado",AG48)))</formula>
    </cfRule>
    <cfRule type="containsText" dxfId="2864" priority="310" operator="containsText" text="Menor">
      <formula>NOT(ISERROR(SEARCH("Menor",AG48)))</formula>
    </cfRule>
    <cfRule type="containsText" dxfId="2863" priority="311" operator="containsText" text="Bajo">
      <formula>NOT(ISERROR(SEARCH("Bajo",AG48)))</formula>
    </cfRule>
    <cfRule type="containsText" dxfId="2862" priority="312" operator="containsText" text="Moderado">
      <formula>NOT(ISERROR(SEARCH("Moderado",AG48)))</formula>
    </cfRule>
    <cfRule type="containsText" dxfId="2861" priority="313" operator="containsText" text="Extremo">
      <formula>NOT(ISERROR(SEARCH("Extremo",AG48)))</formula>
    </cfRule>
    <cfRule type="containsText" dxfId="2860" priority="314" operator="containsText" text="Baja">
      <formula>NOT(ISERROR(SEARCH("Baja",AG48)))</formula>
    </cfRule>
    <cfRule type="containsText" dxfId="2859" priority="315" operator="containsText" text="Alto">
      <formula>NOT(ISERROR(SEARCH("Alto",AG48)))</formula>
    </cfRule>
  </conditionalFormatting>
  <conditionalFormatting sqref="N53">
    <cfRule type="containsText" dxfId="2858" priority="292" operator="containsText" text="Extremo">
      <formula>NOT(ISERROR(SEARCH("Extremo",N53)))</formula>
    </cfRule>
    <cfRule type="containsText" dxfId="2857" priority="293" operator="containsText" text="Alto">
      <formula>NOT(ISERROR(SEARCH("Alto",N53)))</formula>
    </cfRule>
    <cfRule type="containsText" dxfId="2856" priority="294" operator="containsText" text="Bajo">
      <formula>NOT(ISERROR(SEARCH("Bajo",N53)))</formula>
    </cfRule>
    <cfRule type="containsText" dxfId="2855" priority="295" operator="containsText" text="Moderado">
      <formula>NOT(ISERROR(SEARCH("Moderado",N53)))</formula>
    </cfRule>
    <cfRule type="containsText" dxfId="2854" priority="296" operator="containsText" text="Extremo">
      <formula>NOT(ISERROR(SEARCH("Extremo",N53)))</formula>
    </cfRule>
  </conditionalFormatting>
  <conditionalFormatting sqref="I53">
    <cfRule type="containsText" dxfId="2853" priority="269" operator="containsText" text="Muy Baja">
      <formula>NOT(ISERROR(SEARCH("Muy Baja",I53)))</formula>
    </cfRule>
    <cfRule type="containsText" dxfId="2852" priority="270" operator="containsText" text="Baja">
      <formula>NOT(ISERROR(SEARCH("Baja",I53)))</formula>
    </cfRule>
    <cfRule type="containsText" dxfId="2851" priority="272" operator="containsText" text="Muy Alta">
      <formula>NOT(ISERROR(SEARCH("Muy Alta",I53)))</formula>
    </cfRule>
    <cfRule type="containsText" dxfId="2850" priority="273" operator="containsText" text="Alta">
      <formula>NOT(ISERROR(SEARCH("Alta",I53)))</formula>
    </cfRule>
    <cfRule type="containsText" dxfId="2849" priority="274" operator="containsText" text="Media">
      <formula>NOT(ISERROR(SEARCH("Media",I53)))</formula>
    </cfRule>
    <cfRule type="containsText" dxfId="2848" priority="275" operator="containsText" text="Media">
      <formula>NOT(ISERROR(SEARCH("Media",I53)))</formula>
    </cfRule>
    <cfRule type="containsText" dxfId="2847" priority="276" operator="containsText" text="Media">
      <formula>NOT(ISERROR(SEARCH("Media",I53)))</formula>
    </cfRule>
    <cfRule type="containsText" dxfId="2846" priority="277" operator="containsText" text="Muy Baja">
      <formula>NOT(ISERROR(SEARCH("Muy Baja",I53)))</formula>
    </cfRule>
    <cfRule type="containsText" dxfId="2845" priority="278" operator="containsText" text="Baja">
      <formula>NOT(ISERROR(SEARCH("Baja",I53)))</formula>
    </cfRule>
    <cfRule type="containsText" dxfId="2844" priority="279" operator="containsText" text="Muy Baja">
      <formula>NOT(ISERROR(SEARCH("Muy Baja",I53)))</formula>
    </cfRule>
    <cfRule type="containsText" dxfId="2843" priority="280" operator="containsText" text="Muy Baja">
      <formula>NOT(ISERROR(SEARCH("Muy Baja",I53)))</formula>
    </cfRule>
    <cfRule type="containsText" dxfId="2842" priority="281" operator="containsText" text="Muy Baja">
      <formula>NOT(ISERROR(SEARCH("Muy Baja",I53)))</formula>
    </cfRule>
    <cfRule type="containsText" dxfId="2841" priority="282" operator="containsText" text="Muy Baja'Tabla probabilidad'!">
      <formula>NOT(ISERROR(SEARCH("Muy Baja'Tabla probabilidad'!",I53)))</formula>
    </cfRule>
    <cfRule type="containsText" dxfId="2840" priority="283" operator="containsText" text="Muy bajo">
      <formula>NOT(ISERROR(SEARCH("Muy bajo",I53)))</formula>
    </cfRule>
    <cfRule type="containsText" dxfId="2839" priority="284" operator="containsText" text="Alta">
      <formula>NOT(ISERROR(SEARCH("Alta",I53)))</formula>
    </cfRule>
    <cfRule type="containsText" dxfId="2838" priority="285" operator="containsText" text="Media">
      <formula>NOT(ISERROR(SEARCH("Media",I53)))</formula>
    </cfRule>
    <cfRule type="containsText" dxfId="2837" priority="286" operator="containsText" text="Baja">
      <formula>NOT(ISERROR(SEARCH("Baja",I53)))</formula>
    </cfRule>
    <cfRule type="containsText" dxfId="2836" priority="287" operator="containsText" text="Muy baja">
      <formula>NOT(ISERROR(SEARCH("Muy baja",I53)))</formula>
    </cfRule>
    <cfRule type="cellIs" dxfId="2835" priority="290" operator="between">
      <formula>1</formula>
      <formula>2</formula>
    </cfRule>
    <cfRule type="cellIs" dxfId="2834" priority="291" operator="between">
      <formula>0</formula>
      <formula>2</formula>
    </cfRule>
  </conditionalFormatting>
  <conditionalFormatting sqref="I53">
    <cfRule type="containsText" dxfId="2833" priority="271" operator="containsText" text="Muy Alta">
      <formula>NOT(ISERROR(SEARCH("Muy Alta",I53)))</formula>
    </cfRule>
  </conditionalFormatting>
  <conditionalFormatting sqref="AG53">
    <cfRule type="containsText" dxfId="2832" priority="237" operator="containsText" text="Extremo">
      <formula>NOT(ISERROR(SEARCH("Extremo",AG53)))</formula>
    </cfRule>
    <cfRule type="containsText" dxfId="2831" priority="238" operator="containsText" text="Alto">
      <formula>NOT(ISERROR(SEARCH("Alto",AG53)))</formula>
    </cfRule>
    <cfRule type="containsText" dxfId="2830" priority="239" operator="containsText" text="Moderado">
      <formula>NOT(ISERROR(SEARCH("Moderado",AG53)))</formula>
    </cfRule>
    <cfRule type="containsText" dxfId="2829" priority="240" operator="containsText" text="Menor">
      <formula>NOT(ISERROR(SEARCH("Menor",AG53)))</formula>
    </cfRule>
    <cfRule type="containsText" dxfId="2828" priority="241" operator="containsText" text="Bajo">
      <formula>NOT(ISERROR(SEARCH("Bajo",AG53)))</formula>
    </cfRule>
    <cfRule type="containsText" dxfId="2827" priority="242" operator="containsText" text="Moderado">
      <formula>NOT(ISERROR(SEARCH("Moderado",AG53)))</formula>
    </cfRule>
    <cfRule type="containsText" dxfId="2826" priority="243" operator="containsText" text="Extremo">
      <formula>NOT(ISERROR(SEARCH("Extremo",AG53)))</formula>
    </cfRule>
    <cfRule type="containsText" dxfId="2825" priority="244" operator="containsText" text="Baja">
      <formula>NOT(ISERROR(SEARCH("Baja",AG53)))</formula>
    </cfRule>
    <cfRule type="containsText" dxfId="2824" priority="245" operator="containsText" text="Alto">
      <formula>NOT(ISERROR(SEARCH("Alto",AG53)))</formula>
    </cfRule>
  </conditionalFormatting>
  <conditionalFormatting sqref="L49">
    <cfRule type="containsText" dxfId="2823" priority="220" operator="containsText" text="Catastrófico">
      <formula>NOT(ISERROR(SEARCH("Catastrófico",L49)))</formula>
    </cfRule>
    <cfRule type="containsText" dxfId="2822" priority="221" operator="containsText" text="Mayor">
      <formula>NOT(ISERROR(SEARCH("Mayor",L49)))</formula>
    </cfRule>
    <cfRule type="containsText" dxfId="2821" priority="222" operator="containsText" text="Alta">
      <formula>NOT(ISERROR(SEARCH("Alta",L49)))</formula>
    </cfRule>
    <cfRule type="containsText" dxfId="2820" priority="223" operator="containsText" text="Moderado">
      <formula>NOT(ISERROR(SEARCH("Moderado",L49)))</formula>
    </cfRule>
    <cfRule type="containsText" dxfId="2819" priority="224" operator="containsText" text="Menor">
      <formula>NOT(ISERROR(SEARCH("Menor",L49)))</formula>
    </cfRule>
    <cfRule type="containsText" dxfId="2818" priority="225" operator="containsText" text="Leve">
      <formula>NOT(ISERROR(SEARCH("Leve",L49)))</formula>
    </cfRule>
  </conditionalFormatting>
  <conditionalFormatting sqref="M49">
    <cfRule type="containsText" dxfId="2817" priority="214" operator="containsText" text="Catastrófico">
      <formula>NOT(ISERROR(SEARCH("Catastrófico",M49)))</formula>
    </cfRule>
    <cfRule type="containsText" dxfId="2816" priority="215" operator="containsText" text="Mayor">
      <formula>NOT(ISERROR(SEARCH("Mayor",M49)))</formula>
    </cfRule>
    <cfRule type="containsText" dxfId="2815" priority="216" operator="containsText" text="Alta">
      <formula>NOT(ISERROR(SEARCH("Alta",M49)))</formula>
    </cfRule>
    <cfRule type="containsText" dxfId="2814" priority="217" operator="containsText" text="Moderado">
      <formula>NOT(ISERROR(SEARCH("Moderado",M49)))</formula>
    </cfRule>
    <cfRule type="containsText" dxfId="2813" priority="218" operator="containsText" text="Menor">
      <formula>NOT(ISERROR(SEARCH("Menor",M49)))</formula>
    </cfRule>
    <cfRule type="containsText" dxfId="2812" priority="219" operator="containsText" text="Leve">
      <formula>NOT(ISERROR(SEARCH("Leve",M49)))</formula>
    </cfRule>
  </conditionalFormatting>
  <conditionalFormatting sqref="AA49:AA52">
    <cfRule type="containsText" dxfId="2811" priority="155" operator="containsText" text="Muy Baja">
      <formula>NOT(ISERROR(SEARCH("Muy Baja",AA49)))</formula>
    </cfRule>
    <cfRule type="containsText" dxfId="2810" priority="209" operator="containsText" text="Muy Alta">
      <formula>NOT(ISERROR(SEARCH("Muy Alta",AA49)))</formula>
    </cfRule>
    <cfRule type="containsText" dxfId="2809" priority="210" operator="containsText" text="Alta">
      <formula>NOT(ISERROR(SEARCH("Alta",AA49)))</formula>
    </cfRule>
    <cfRule type="containsText" dxfId="2808" priority="211" operator="containsText" text="Media">
      <formula>NOT(ISERROR(SEARCH("Media",AA49)))</formula>
    </cfRule>
    <cfRule type="containsText" dxfId="2807" priority="212" operator="containsText" text="Baja">
      <formula>NOT(ISERROR(SEARCH("Baja",AA49)))</formula>
    </cfRule>
    <cfRule type="containsText" dxfId="2806" priority="213" operator="containsText" text="Muy Baja">
      <formula>NOT(ISERROR(SEARCH("Muy Baja",AA49)))</formula>
    </cfRule>
  </conditionalFormatting>
  <conditionalFormatting sqref="N49">
    <cfRule type="containsText" dxfId="2805" priority="204" operator="containsText" text="Extremo">
      <formula>NOT(ISERROR(SEARCH("Extremo",N49)))</formula>
    </cfRule>
    <cfRule type="containsText" dxfId="2804" priority="205" operator="containsText" text="Alto">
      <formula>NOT(ISERROR(SEARCH("Alto",N49)))</formula>
    </cfRule>
    <cfRule type="containsText" dxfId="2803" priority="206" operator="containsText" text="Bajo">
      <formula>NOT(ISERROR(SEARCH("Bajo",N49)))</formula>
    </cfRule>
    <cfRule type="containsText" dxfId="2802" priority="207" operator="containsText" text="Moderado">
      <formula>NOT(ISERROR(SEARCH("Moderado",N49)))</formula>
    </cfRule>
    <cfRule type="containsText" dxfId="2801" priority="208" operator="containsText" text="Extremo">
      <formula>NOT(ISERROR(SEARCH("Extremo",N49)))</formula>
    </cfRule>
  </conditionalFormatting>
  <conditionalFormatting sqref="I49">
    <cfRule type="containsText" dxfId="2800" priority="181" operator="containsText" text="Muy Baja">
      <formula>NOT(ISERROR(SEARCH("Muy Baja",I49)))</formula>
    </cfRule>
    <cfRule type="containsText" dxfId="2799" priority="182" operator="containsText" text="Baja">
      <formula>NOT(ISERROR(SEARCH("Baja",I49)))</formula>
    </cfRule>
    <cfRule type="containsText" dxfId="2798" priority="184" operator="containsText" text="Muy Alta">
      <formula>NOT(ISERROR(SEARCH("Muy Alta",I49)))</formula>
    </cfRule>
    <cfRule type="containsText" dxfId="2797" priority="185" operator="containsText" text="Alta">
      <formula>NOT(ISERROR(SEARCH("Alta",I49)))</formula>
    </cfRule>
    <cfRule type="containsText" dxfId="2796" priority="186" operator="containsText" text="Media">
      <formula>NOT(ISERROR(SEARCH("Media",I49)))</formula>
    </cfRule>
    <cfRule type="containsText" dxfId="2795" priority="187" operator="containsText" text="Media">
      <formula>NOT(ISERROR(SEARCH("Media",I49)))</formula>
    </cfRule>
    <cfRule type="containsText" dxfId="2794" priority="188" operator="containsText" text="Media">
      <formula>NOT(ISERROR(SEARCH("Media",I49)))</formula>
    </cfRule>
    <cfRule type="containsText" dxfId="2793" priority="189" operator="containsText" text="Muy Baja">
      <formula>NOT(ISERROR(SEARCH("Muy Baja",I49)))</formula>
    </cfRule>
    <cfRule type="containsText" dxfId="2792" priority="190" operator="containsText" text="Baja">
      <formula>NOT(ISERROR(SEARCH("Baja",I49)))</formula>
    </cfRule>
    <cfRule type="containsText" dxfId="2791" priority="191" operator="containsText" text="Muy Baja">
      <formula>NOT(ISERROR(SEARCH("Muy Baja",I49)))</formula>
    </cfRule>
    <cfRule type="containsText" dxfId="2790" priority="192" operator="containsText" text="Muy Baja">
      <formula>NOT(ISERROR(SEARCH("Muy Baja",I49)))</formula>
    </cfRule>
    <cfRule type="containsText" dxfId="2789" priority="193" operator="containsText" text="Muy Baja">
      <formula>NOT(ISERROR(SEARCH("Muy Baja",I49)))</formula>
    </cfRule>
    <cfRule type="containsText" dxfId="2788" priority="194" operator="containsText" text="Muy Baja'Tabla probabilidad'!">
      <formula>NOT(ISERROR(SEARCH("Muy Baja'Tabla probabilidad'!",I49)))</formula>
    </cfRule>
    <cfRule type="containsText" dxfId="2787" priority="195" operator="containsText" text="Muy bajo">
      <formula>NOT(ISERROR(SEARCH("Muy bajo",I49)))</formula>
    </cfRule>
    <cfRule type="containsText" dxfId="2786" priority="196" operator="containsText" text="Alta">
      <formula>NOT(ISERROR(SEARCH("Alta",I49)))</formula>
    </cfRule>
    <cfRule type="containsText" dxfId="2785" priority="197" operator="containsText" text="Media">
      <formula>NOT(ISERROR(SEARCH("Media",I49)))</formula>
    </cfRule>
    <cfRule type="containsText" dxfId="2784" priority="198" operator="containsText" text="Baja">
      <formula>NOT(ISERROR(SEARCH("Baja",I49)))</formula>
    </cfRule>
    <cfRule type="containsText" dxfId="2783" priority="199" operator="containsText" text="Muy baja">
      <formula>NOT(ISERROR(SEARCH("Muy baja",I49)))</formula>
    </cfRule>
    <cfRule type="cellIs" dxfId="2782" priority="202" operator="between">
      <formula>1</formula>
      <formula>2</formula>
    </cfRule>
    <cfRule type="cellIs" dxfId="2781" priority="203" operator="between">
      <formula>0</formula>
      <formula>2</formula>
    </cfRule>
  </conditionalFormatting>
  <conditionalFormatting sqref="I49">
    <cfRule type="containsText" dxfId="2780" priority="183" operator="containsText" text="Muy Alta">
      <formula>NOT(ISERROR(SEARCH("Muy Alta",I49)))</formula>
    </cfRule>
  </conditionalFormatting>
  <conditionalFormatting sqref="Y49:Y52">
    <cfRule type="containsText" dxfId="2779" priority="175" operator="containsText" text="Muy Alta">
      <formula>NOT(ISERROR(SEARCH("Muy Alta",Y49)))</formula>
    </cfRule>
    <cfRule type="containsText" dxfId="2778" priority="176" operator="containsText" text="Alta">
      <formula>NOT(ISERROR(SEARCH("Alta",Y49)))</formula>
    </cfRule>
    <cfRule type="containsText" dxfId="2777" priority="177" operator="containsText" text="Media">
      <formula>NOT(ISERROR(SEARCH("Media",Y49)))</formula>
    </cfRule>
    <cfRule type="containsText" dxfId="2776" priority="178" operator="containsText" text="Muy Baja">
      <formula>NOT(ISERROR(SEARCH("Muy Baja",Y49)))</formula>
    </cfRule>
    <cfRule type="containsText" dxfId="2775" priority="179" operator="containsText" text="Baja">
      <formula>NOT(ISERROR(SEARCH("Baja",Y49)))</formula>
    </cfRule>
    <cfRule type="containsText" dxfId="2774" priority="180" operator="containsText" text="Muy Baja">
      <formula>NOT(ISERROR(SEARCH("Muy Baja",Y49)))</formula>
    </cfRule>
  </conditionalFormatting>
  <conditionalFormatting sqref="AC49:AC52">
    <cfRule type="containsText" dxfId="2773" priority="170" operator="containsText" text="Catastrófico">
      <formula>NOT(ISERROR(SEARCH("Catastrófico",AC49)))</formula>
    </cfRule>
    <cfRule type="containsText" dxfId="2772" priority="171" operator="containsText" text="Mayor">
      <formula>NOT(ISERROR(SEARCH("Mayor",AC49)))</formula>
    </cfRule>
    <cfRule type="containsText" dxfId="2771" priority="172" operator="containsText" text="Moderado">
      <formula>NOT(ISERROR(SEARCH("Moderado",AC49)))</formula>
    </cfRule>
    <cfRule type="containsText" dxfId="2770" priority="173" operator="containsText" text="Menor">
      <formula>NOT(ISERROR(SEARCH("Menor",AC49)))</formula>
    </cfRule>
    <cfRule type="containsText" dxfId="2769" priority="174" operator="containsText" text="Leve">
      <formula>NOT(ISERROR(SEARCH("Leve",AC49)))</formula>
    </cfRule>
  </conditionalFormatting>
  <conditionalFormatting sqref="AG49">
    <cfRule type="containsText" dxfId="2768" priority="161" operator="containsText" text="Extremo">
      <formula>NOT(ISERROR(SEARCH("Extremo",AG49)))</formula>
    </cfRule>
    <cfRule type="containsText" dxfId="2767" priority="162" operator="containsText" text="Alto">
      <formula>NOT(ISERROR(SEARCH("Alto",AG49)))</formula>
    </cfRule>
    <cfRule type="containsText" dxfId="2766" priority="163" operator="containsText" text="Moderado">
      <formula>NOT(ISERROR(SEARCH("Moderado",AG49)))</formula>
    </cfRule>
    <cfRule type="containsText" dxfId="2765" priority="164" operator="containsText" text="Menor">
      <formula>NOT(ISERROR(SEARCH("Menor",AG49)))</formula>
    </cfRule>
    <cfRule type="containsText" dxfId="2764" priority="165" operator="containsText" text="Bajo">
      <formula>NOT(ISERROR(SEARCH("Bajo",AG49)))</formula>
    </cfRule>
    <cfRule type="containsText" dxfId="2763" priority="166" operator="containsText" text="Moderado">
      <formula>NOT(ISERROR(SEARCH("Moderado",AG49)))</formula>
    </cfRule>
    <cfRule type="containsText" dxfId="2762" priority="167" operator="containsText" text="Extremo">
      <formula>NOT(ISERROR(SEARCH("Extremo",AG49)))</formula>
    </cfRule>
    <cfRule type="containsText" dxfId="2761" priority="168" operator="containsText" text="Baja">
      <formula>NOT(ISERROR(SEARCH("Baja",AG49)))</formula>
    </cfRule>
    <cfRule type="containsText" dxfId="2760" priority="169" operator="containsText" text="Alto">
      <formula>NOT(ISERROR(SEARCH("Alto",AG49)))</formula>
    </cfRule>
  </conditionalFormatting>
  <conditionalFormatting sqref="AE49:AE52">
    <cfRule type="containsText" dxfId="2759" priority="156" operator="containsText" text="Catastrófico">
      <formula>NOT(ISERROR(SEARCH("Catastrófico",AE49)))</formula>
    </cfRule>
    <cfRule type="containsText" dxfId="2758" priority="157" operator="containsText" text="Moderado">
      <formula>NOT(ISERROR(SEARCH("Moderado",AE49)))</formula>
    </cfRule>
    <cfRule type="containsText" dxfId="2757" priority="158" operator="containsText" text="Menor">
      <formula>NOT(ISERROR(SEARCH("Menor",AE49)))</formula>
    </cfRule>
    <cfRule type="containsText" dxfId="2756" priority="159" operator="containsText" text="Leve">
      <formula>NOT(ISERROR(SEARCH("Leve",AE49)))</formula>
    </cfRule>
    <cfRule type="containsText" dxfId="2755" priority="160" operator="containsText" text="Mayor">
      <formula>NOT(ISERROR(SEARCH("Mayor",AE49)))</formula>
    </cfRule>
  </conditionalFormatting>
  <conditionalFormatting sqref="L31">
    <cfRule type="containsText" dxfId="2754" priority="78" operator="containsText" text="Catastrófico">
      <formula>NOT(ISERROR(SEARCH("Catastrófico",L31)))</formula>
    </cfRule>
    <cfRule type="containsText" dxfId="2753" priority="79" operator="containsText" text="Mayor">
      <formula>NOT(ISERROR(SEARCH("Mayor",L31)))</formula>
    </cfRule>
    <cfRule type="containsText" dxfId="2752" priority="80" operator="containsText" text="Alta">
      <formula>NOT(ISERROR(SEARCH("Alta",L31)))</formula>
    </cfRule>
    <cfRule type="containsText" dxfId="2751" priority="81" operator="containsText" text="Moderado">
      <formula>NOT(ISERROR(SEARCH("Moderado",L31)))</formula>
    </cfRule>
    <cfRule type="containsText" dxfId="2750" priority="82" operator="containsText" text="Menor">
      <formula>NOT(ISERROR(SEARCH("Menor",L31)))</formula>
    </cfRule>
    <cfRule type="containsText" dxfId="2749" priority="83" operator="containsText" text="Leve">
      <formula>NOT(ISERROR(SEARCH("Leve",L31)))</formula>
    </cfRule>
  </conditionalFormatting>
  <conditionalFormatting sqref="M31">
    <cfRule type="containsText" dxfId="2748" priority="72" operator="containsText" text="Catastrófico">
      <formula>NOT(ISERROR(SEARCH("Catastrófico",M31)))</formula>
    </cfRule>
    <cfRule type="containsText" dxfId="2747" priority="73" operator="containsText" text="Mayor">
      <formula>NOT(ISERROR(SEARCH("Mayor",M31)))</formula>
    </cfRule>
    <cfRule type="containsText" dxfId="2746" priority="74" operator="containsText" text="Alta">
      <formula>NOT(ISERROR(SEARCH("Alta",M31)))</formula>
    </cfRule>
    <cfRule type="containsText" dxfId="2745" priority="75" operator="containsText" text="Moderado">
      <formula>NOT(ISERROR(SEARCH("Moderado",M31)))</formula>
    </cfRule>
    <cfRule type="containsText" dxfId="2744" priority="76" operator="containsText" text="Menor">
      <formula>NOT(ISERROR(SEARCH("Menor",M31)))</formula>
    </cfRule>
    <cfRule type="containsText" dxfId="2743" priority="77" operator="containsText" text="Leve">
      <formula>NOT(ISERROR(SEARCH("Leve",M31)))</formula>
    </cfRule>
  </conditionalFormatting>
  <conditionalFormatting sqref="N31">
    <cfRule type="containsText" dxfId="2742" priority="62" operator="containsText" text="Extremo">
      <formula>NOT(ISERROR(SEARCH("Extremo",N31)))</formula>
    </cfRule>
    <cfRule type="containsText" dxfId="2741" priority="63" operator="containsText" text="Alto">
      <formula>NOT(ISERROR(SEARCH("Alto",N31)))</formula>
    </cfRule>
    <cfRule type="containsText" dxfId="2740" priority="64" operator="containsText" text="Bajo">
      <formula>NOT(ISERROR(SEARCH("Bajo",N31)))</formula>
    </cfRule>
    <cfRule type="containsText" dxfId="2739" priority="65" operator="containsText" text="Moderado">
      <formula>NOT(ISERROR(SEARCH("Moderado",N31)))</formula>
    </cfRule>
    <cfRule type="containsText" dxfId="2738" priority="66" operator="containsText" text="Extremo">
      <formula>NOT(ISERROR(SEARCH("Extremo",N31)))</formula>
    </cfRule>
  </conditionalFormatting>
  <conditionalFormatting sqref="I31">
    <cfRule type="containsText" dxfId="2737" priority="39" operator="containsText" text="Muy Baja">
      <formula>NOT(ISERROR(SEARCH("Muy Baja",I31)))</formula>
    </cfRule>
    <cfRule type="containsText" dxfId="2736" priority="40" operator="containsText" text="Baja">
      <formula>NOT(ISERROR(SEARCH("Baja",I31)))</formula>
    </cfRule>
    <cfRule type="containsText" dxfId="2735" priority="42" operator="containsText" text="Muy Alta">
      <formula>NOT(ISERROR(SEARCH("Muy Alta",I31)))</formula>
    </cfRule>
    <cfRule type="containsText" dxfId="2734" priority="43" operator="containsText" text="Alta">
      <formula>NOT(ISERROR(SEARCH("Alta",I31)))</formula>
    </cfRule>
    <cfRule type="containsText" dxfId="2733" priority="44" operator="containsText" text="Media">
      <formula>NOT(ISERROR(SEARCH("Media",I31)))</formula>
    </cfRule>
    <cfRule type="containsText" dxfId="2732" priority="45" operator="containsText" text="Media">
      <formula>NOT(ISERROR(SEARCH("Media",I31)))</formula>
    </cfRule>
    <cfRule type="containsText" dxfId="2731" priority="46" operator="containsText" text="Media">
      <formula>NOT(ISERROR(SEARCH("Media",I31)))</formula>
    </cfRule>
    <cfRule type="containsText" dxfId="2730" priority="47" operator="containsText" text="Muy Baja">
      <formula>NOT(ISERROR(SEARCH("Muy Baja",I31)))</formula>
    </cfRule>
    <cfRule type="containsText" dxfId="2729" priority="48" operator="containsText" text="Baja">
      <formula>NOT(ISERROR(SEARCH("Baja",I31)))</formula>
    </cfRule>
    <cfRule type="containsText" dxfId="2728" priority="49" operator="containsText" text="Muy Baja">
      <formula>NOT(ISERROR(SEARCH("Muy Baja",I31)))</formula>
    </cfRule>
    <cfRule type="containsText" dxfId="2727" priority="50" operator="containsText" text="Muy Baja">
      <formula>NOT(ISERROR(SEARCH("Muy Baja",I31)))</formula>
    </cfRule>
    <cfRule type="containsText" dxfId="2726" priority="51" operator="containsText" text="Muy Baja">
      <formula>NOT(ISERROR(SEARCH("Muy Baja",I31)))</formula>
    </cfRule>
    <cfRule type="containsText" dxfId="2725" priority="52" operator="containsText" text="Muy Baja'Tabla probabilidad'!">
      <formula>NOT(ISERROR(SEARCH("Muy Baja'Tabla probabilidad'!",I31)))</formula>
    </cfRule>
    <cfRule type="containsText" dxfId="2724" priority="53" operator="containsText" text="Muy bajo">
      <formula>NOT(ISERROR(SEARCH("Muy bajo",I31)))</formula>
    </cfRule>
    <cfRule type="containsText" dxfId="2723" priority="54" operator="containsText" text="Alta">
      <formula>NOT(ISERROR(SEARCH("Alta",I31)))</formula>
    </cfRule>
    <cfRule type="containsText" dxfId="2722" priority="55" operator="containsText" text="Media">
      <formula>NOT(ISERROR(SEARCH("Media",I31)))</formula>
    </cfRule>
    <cfRule type="containsText" dxfId="2721" priority="56" operator="containsText" text="Baja">
      <formula>NOT(ISERROR(SEARCH("Baja",I31)))</formula>
    </cfRule>
    <cfRule type="containsText" dxfId="2720" priority="57" operator="containsText" text="Muy baja">
      <formula>NOT(ISERROR(SEARCH("Muy baja",I31)))</formula>
    </cfRule>
    <cfRule type="cellIs" dxfId="2719" priority="60" operator="between">
      <formula>1</formula>
      <formula>2</formula>
    </cfRule>
    <cfRule type="cellIs" dxfId="2718" priority="61" operator="between">
      <formula>0</formula>
      <formula>2</formula>
    </cfRule>
  </conditionalFormatting>
  <conditionalFormatting sqref="I31">
    <cfRule type="containsText" dxfId="2717" priority="41" operator="containsText" text="Muy Alta">
      <formula>NOT(ISERROR(SEARCH("Muy Alta",I31)))</formula>
    </cfRule>
  </conditionalFormatting>
  <conditionalFormatting sqref="AC31:AC35">
    <cfRule type="containsText" dxfId="2716" priority="28" operator="containsText" text="Catastrófico">
      <formula>NOT(ISERROR(SEARCH("Catastrófico",AC31)))</formula>
    </cfRule>
    <cfRule type="containsText" dxfId="2715" priority="29" operator="containsText" text="Mayor">
      <formula>NOT(ISERROR(SEARCH("Mayor",AC31)))</formula>
    </cfRule>
    <cfRule type="containsText" dxfId="2714" priority="30" operator="containsText" text="Moderado">
      <formula>NOT(ISERROR(SEARCH("Moderado",AC31)))</formula>
    </cfRule>
    <cfRule type="containsText" dxfId="2713" priority="31" operator="containsText" text="Menor">
      <formula>NOT(ISERROR(SEARCH("Menor",AC31)))</formula>
    </cfRule>
    <cfRule type="containsText" dxfId="2712" priority="32" operator="containsText" text="Leve">
      <formula>NOT(ISERROR(SEARCH("Leve",AC31)))</formula>
    </cfRule>
  </conditionalFormatting>
  <conditionalFormatting sqref="AG31">
    <cfRule type="containsText" dxfId="2711" priority="19" operator="containsText" text="Extremo">
      <formula>NOT(ISERROR(SEARCH("Extremo",AG31)))</formula>
    </cfRule>
    <cfRule type="containsText" dxfId="2710" priority="20" operator="containsText" text="Alto">
      <formula>NOT(ISERROR(SEARCH("Alto",AG31)))</formula>
    </cfRule>
    <cfRule type="containsText" dxfId="2709" priority="21" operator="containsText" text="Moderado">
      <formula>NOT(ISERROR(SEARCH("Moderado",AG31)))</formula>
    </cfRule>
    <cfRule type="containsText" dxfId="2708" priority="22" operator="containsText" text="Menor">
      <formula>NOT(ISERROR(SEARCH("Menor",AG31)))</formula>
    </cfRule>
    <cfRule type="containsText" dxfId="2707" priority="23" operator="containsText" text="Bajo">
      <formula>NOT(ISERROR(SEARCH("Bajo",AG31)))</formula>
    </cfRule>
    <cfRule type="containsText" dxfId="2706" priority="24" operator="containsText" text="Moderado">
      <formula>NOT(ISERROR(SEARCH("Moderado",AG31)))</formula>
    </cfRule>
    <cfRule type="containsText" dxfId="2705" priority="25" operator="containsText" text="Extremo">
      <formula>NOT(ISERROR(SEARCH("Extremo",AG31)))</formula>
    </cfRule>
    <cfRule type="containsText" dxfId="2704" priority="26" operator="containsText" text="Baja">
      <formula>NOT(ISERROR(SEARCH("Baja",AG31)))</formula>
    </cfRule>
    <cfRule type="containsText" dxfId="2703" priority="27" operator="containsText" text="Alto">
      <formula>NOT(ISERROR(SEARCH("Alto",AG31)))</formula>
    </cfRule>
  </conditionalFormatting>
  <conditionalFormatting sqref="AE31:AE35">
    <cfRule type="containsText" dxfId="2702" priority="14" operator="containsText" text="Catastrófico">
      <formula>NOT(ISERROR(SEARCH("Catastrófico",AE31)))</formula>
    </cfRule>
    <cfRule type="containsText" dxfId="2701" priority="15" operator="containsText" text="Moderado">
      <formula>NOT(ISERROR(SEARCH("Moderado",AE31)))</formula>
    </cfRule>
    <cfRule type="containsText" dxfId="2700" priority="16" operator="containsText" text="Menor">
      <formula>NOT(ISERROR(SEARCH("Menor",AE31)))</formula>
    </cfRule>
    <cfRule type="containsText" dxfId="2699" priority="17" operator="containsText" text="Leve">
      <formula>NOT(ISERROR(SEARCH("Leve",AE31)))</formula>
    </cfRule>
    <cfRule type="containsText" dxfId="2698" priority="18" operator="containsText" text="Mayor">
      <formula>NOT(ISERROR(SEARCH("Mayor",AE31)))</formula>
    </cfRule>
  </conditionalFormatting>
  <conditionalFormatting sqref="Y31:Y35">
    <cfRule type="containsText" dxfId="2697" priority="7" operator="containsText" text="Muy Alta">
      <formula>NOT(ISERROR(SEARCH("Muy Alta",Y31)))</formula>
    </cfRule>
    <cfRule type="containsText" dxfId="2696" priority="8" operator="containsText" text="Alta">
      <formula>NOT(ISERROR(SEARCH("Alta",Y31)))</formula>
    </cfRule>
    <cfRule type="containsText" dxfId="2695" priority="9" operator="containsText" text="Media">
      <formula>NOT(ISERROR(SEARCH("Media",Y31)))</formula>
    </cfRule>
    <cfRule type="containsText" dxfId="2694" priority="10" operator="containsText" text="Muy Baja">
      <formula>NOT(ISERROR(SEARCH("Muy Baja",Y31)))</formula>
    </cfRule>
    <cfRule type="containsText" dxfId="2693" priority="11" operator="containsText" text="Baja">
      <formula>NOT(ISERROR(SEARCH("Baja",Y31)))</formula>
    </cfRule>
    <cfRule type="containsText" dxfId="2692" priority="12" operator="containsText" text="Muy Baja">
      <formula>NOT(ISERROR(SEARCH("Muy Baja",Y31)))</formula>
    </cfRule>
  </conditionalFormatting>
  <conditionalFormatting sqref="AA31:AA35">
    <cfRule type="containsText" dxfId="2691" priority="1" operator="containsText" text="Muy Baja">
      <formula>NOT(ISERROR(SEARCH("Muy Baja",AA31)))</formula>
    </cfRule>
    <cfRule type="containsText" dxfId="2690" priority="2" operator="containsText" text="Muy Alta">
      <formula>NOT(ISERROR(SEARCH("Muy Alta",AA31)))</formula>
    </cfRule>
    <cfRule type="containsText" dxfId="2689" priority="3" operator="containsText" text="Alta">
      <formula>NOT(ISERROR(SEARCH("Alta",AA31)))</formula>
    </cfRule>
    <cfRule type="containsText" dxfId="2688" priority="4" operator="containsText" text="Media">
      <formula>NOT(ISERROR(SEARCH("Media",AA31)))</formula>
    </cfRule>
    <cfRule type="containsText" dxfId="2687" priority="5" operator="containsText" text="Baja">
      <formula>NOT(ISERROR(SEARCH("Baja",AA31)))</formula>
    </cfRule>
    <cfRule type="containsText" dxfId="2686" priority="6" operator="containsText" text="Muy Baja">
      <formula>NOT(ISERROR(SEARCH("Muy Baja",AA31)))</formula>
    </cfRule>
  </conditionalFormatting>
  <dataValidations count="1">
    <dataValidation allowBlank="1" showInputMessage="1" showErrorMessage="1" prompt="Enunciar cuál es el control" sqref="P10:P13 P15:P18 P34 P31:P32" xr:uid="{61608951-B30F-46D6-9B55-58D8D41F5FD9}"/>
  </dataValidations>
  <pageMargins left="0.70866141732283472" right="0.70866141732283472" top="0.74803149606299213" bottom="0.74803149606299213" header="0.31496062992125984" footer="0.31496062992125984"/>
  <pageSetup scale="19" fitToHeight="10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806" operator="containsText" id="{130BBF8F-6F36-4C1F-BB40-DA538C9DA4BA}">
            <xm:f>NOT(ISERROR(SEARCH('Tabla probabilidad'!$B$5,I10)))</xm:f>
            <xm:f>'Tabla probabilidad'!$B$5</xm:f>
            <x14:dxf>
              <font>
                <color rgb="FF006100"/>
              </font>
              <fill>
                <patternFill>
                  <bgColor rgb="FFC6EFCE"/>
                </patternFill>
              </fill>
            </x14:dxf>
          </x14:cfRule>
          <x14:cfRule type="containsText" priority="807" operator="containsText" id="{0DBD8F32-72F4-47FE-A8E8-92CA123A277C}">
            <xm:f>NOT(ISERROR(SEARCH('Tabla probabilidad'!$B$5,I10)))</xm:f>
            <xm:f>'Tabla probabilidad'!$B$5</xm:f>
            <x14:dxf>
              <font>
                <color rgb="FF9C0006"/>
              </font>
              <fill>
                <patternFill>
                  <bgColor rgb="FFFFC7CE"/>
                </patternFill>
              </fill>
            </x14:dxf>
          </x14:cfRule>
          <xm:sqref>I10 I15 I20</xm:sqref>
        </x14:conditionalFormatting>
        <x14:conditionalFormatting xmlns:xm="http://schemas.microsoft.com/office/excel/2006/main">
          <x14:cfRule type="containsText" priority="646" operator="containsText" id="{DF7D542B-1BF1-4317-8F9F-9E217298398A}">
            <xm:f>NOT(ISERROR(SEARCH('Tabla probabilidad'!$B$5,I25)))</xm:f>
            <xm:f>'Tabla probabilidad'!$B$5</xm:f>
            <x14:dxf>
              <font>
                <color rgb="FF006100"/>
              </font>
              <fill>
                <patternFill>
                  <bgColor rgb="FFC6EFCE"/>
                </patternFill>
              </fill>
            </x14:dxf>
          </x14:cfRule>
          <x14:cfRule type="containsText" priority="647" operator="containsText" id="{588CF624-76F0-4DA9-B250-68F531E8679C}">
            <xm:f>NOT(ISERROR(SEARCH('Tabla probabilidad'!$B$5,I25)))</xm:f>
            <xm:f>'Tabla probabilidad'!$B$5</xm:f>
            <x14:dxf>
              <font>
                <color rgb="FF9C0006"/>
              </font>
              <fill>
                <patternFill>
                  <bgColor rgb="FFFFC7CE"/>
                </patternFill>
              </fill>
            </x14:dxf>
          </x14:cfRule>
          <xm:sqref>I25 I36 I41</xm:sqref>
        </x14:conditionalFormatting>
        <x14:conditionalFormatting xmlns:xm="http://schemas.microsoft.com/office/excel/2006/main">
          <x14:cfRule type="containsText" priority="428" operator="containsText" id="{D71E484F-FE07-4D18-8E45-7EB7DDE70E2C}">
            <xm:f>NOT(ISERROR(SEARCH('Tabla probabilidad'!$B$5,I44)))</xm:f>
            <xm:f>'Tabla probabilidad'!$B$5</xm:f>
            <x14:dxf>
              <font>
                <color rgb="FF006100"/>
              </font>
              <fill>
                <patternFill>
                  <bgColor rgb="FFC6EFCE"/>
                </patternFill>
              </fill>
            </x14:dxf>
          </x14:cfRule>
          <x14:cfRule type="containsText" priority="429" operator="containsText" id="{DC4E61ED-7433-4BAB-A2FA-262F21FE4597}">
            <xm:f>NOT(ISERROR(SEARCH('Tabla probabilidad'!$B$5,I44)))</xm:f>
            <xm:f>'Tabla probabilidad'!$B$5</xm:f>
            <x14:dxf>
              <font>
                <color rgb="FF9C0006"/>
              </font>
              <fill>
                <patternFill>
                  <bgColor rgb="FFFFC7CE"/>
                </patternFill>
              </fill>
            </x14:dxf>
          </x14:cfRule>
          <xm:sqref>I44</xm:sqref>
        </x14:conditionalFormatting>
        <x14:conditionalFormatting xmlns:xm="http://schemas.microsoft.com/office/excel/2006/main">
          <x14:cfRule type="containsText" priority="358" operator="containsText" id="{91325732-CCEB-40E7-9A2C-98900CB15E77}">
            <xm:f>NOT(ISERROR(SEARCH('Tabla probabilidad'!$B$5,I48)))</xm:f>
            <xm:f>'Tabla probabilidad'!$B$5</xm:f>
            <x14:dxf>
              <font>
                <color rgb="FF006100"/>
              </font>
              <fill>
                <patternFill>
                  <bgColor rgb="FFC6EFCE"/>
                </patternFill>
              </fill>
            </x14:dxf>
          </x14:cfRule>
          <x14:cfRule type="containsText" priority="359" operator="containsText" id="{36243104-5BAC-4A7B-8705-D48F4AC59121}">
            <xm:f>NOT(ISERROR(SEARCH('Tabla probabilidad'!$B$5,I48)))</xm:f>
            <xm:f>'Tabla probabilidad'!$B$5</xm:f>
            <x14:dxf>
              <font>
                <color rgb="FF9C0006"/>
              </font>
              <fill>
                <patternFill>
                  <bgColor rgb="FFFFC7CE"/>
                </patternFill>
              </fill>
            </x14:dxf>
          </x14:cfRule>
          <xm:sqref>I48</xm:sqref>
        </x14:conditionalFormatting>
        <x14:conditionalFormatting xmlns:xm="http://schemas.microsoft.com/office/excel/2006/main">
          <x14:cfRule type="containsText" priority="288" operator="containsText" id="{3498E6D8-7225-4046-93C9-2583E1784B5A}">
            <xm:f>NOT(ISERROR(SEARCH('Tabla probabilidad'!$B$5,I53)))</xm:f>
            <xm:f>'Tabla probabilidad'!$B$5</xm:f>
            <x14:dxf>
              <font>
                <color rgb="FF006100"/>
              </font>
              <fill>
                <patternFill>
                  <bgColor rgb="FFC6EFCE"/>
                </patternFill>
              </fill>
            </x14:dxf>
          </x14:cfRule>
          <x14:cfRule type="containsText" priority="289" operator="containsText" id="{E63BDDF0-19FD-41FB-A743-3056F46EF7F2}">
            <xm:f>NOT(ISERROR(SEARCH('Tabla probabilidad'!$B$5,I53)))</xm:f>
            <xm:f>'Tabla probabilidad'!$B$5</xm:f>
            <x14:dxf>
              <font>
                <color rgb="FF9C0006"/>
              </font>
              <fill>
                <patternFill>
                  <bgColor rgb="FFFFC7CE"/>
                </patternFill>
              </fill>
            </x14:dxf>
          </x14:cfRule>
          <xm:sqref>I53</xm:sqref>
        </x14:conditionalFormatting>
        <x14:conditionalFormatting xmlns:xm="http://schemas.microsoft.com/office/excel/2006/main">
          <x14:cfRule type="containsText" priority="200" operator="containsText" id="{AFEC6706-DD2B-4B7F-94AF-8FCEAC56B639}">
            <xm:f>NOT(ISERROR(SEARCH('Tabla probabilidad'!$B$5,I49)))</xm:f>
            <xm:f>'Tabla probabilidad'!$B$5</xm:f>
            <x14:dxf>
              <font>
                <color rgb="FF006100"/>
              </font>
              <fill>
                <patternFill>
                  <bgColor rgb="FFC6EFCE"/>
                </patternFill>
              </fill>
            </x14:dxf>
          </x14:cfRule>
          <x14:cfRule type="containsText" priority="201" operator="containsText" id="{78356E33-4C78-4D33-B2E4-89A2571F5E3F}">
            <xm:f>NOT(ISERROR(SEARCH('Tabla probabilidad'!$B$5,I49)))</xm:f>
            <xm:f>'Tabla probabilidad'!$B$5</xm:f>
            <x14:dxf>
              <font>
                <color rgb="FF9C0006"/>
              </font>
              <fill>
                <patternFill>
                  <bgColor rgb="FFFFC7CE"/>
                </patternFill>
              </fill>
            </x14:dxf>
          </x14:cfRule>
          <xm:sqref>I49</xm:sqref>
        </x14:conditionalFormatting>
        <x14:conditionalFormatting xmlns:xm="http://schemas.microsoft.com/office/excel/2006/main">
          <x14:cfRule type="containsText" priority="58" operator="containsText" id="{B75D75AC-868B-4E1F-89FB-22AA979A6191}">
            <xm:f>NOT(ISERROR(SEARCH('Tabla probabilidad'!$B$5,I31)))</xm:f>
            <xm:f>'Tabla probabilidad'!$B$5</xm:f>
            <x14:dxf>
              <font>
                <color rgb="FF006100"/>
              </font>
              <fill>
                <patternFill>
                  <bgColor rgb="FFC6EFCE"/>
                </patternFill>
              </fill>
            </x14:dxf>
          </x14:cfRule>
          <x14:cfRule type="containsText" priority="59" operator="containsText" id="{0E7BA420-2CAD-452D-AA42-AAB8AF694DF1}">
            <xm:f>NOT(ISERROR(SEARCH('Tabla probabilidad'!$B$5,I31)))</xm:f>
            <xm:f>'Tabla probabilidad'!$B$5</xm:f>
            <x14:dxf>
              <font>
                <color rgb="FF9C0006"/>
              </font>
              <fill>
                <patternFill>
                  <bgColor rgb="FFFFC7CE"/>
                </patternFill>
              </fill>
            </x14:dxf>
          </x14:cfRule>
          <xm:sqref>I31</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AN53 AN15 AN25 AN41 AN10 AN36 AN20 AN44 AN48:AN49 AN31</xm:sqref>
        </x14:dataValidation>
        <x14:dataValidation type="list" allowBlank="1" showInputMessage="1" showErrorMessage="1" xr:uid="{270C6AF1-470F-403E-AB6A-1DF3F7D25A9D}">
          <x14:formula1>
            <xm:f>LISTA!$K$3:$K$6</xm:f>
          </x14:formula1>
          <xm:sqref>AH10 AH15 AH20 AH25 AH36 AH41 AH44 AH53 AH48:AH49 AH31</xm:sqref>
        </x14:dataValidation>
        <x14:dataValidation type="list" allowBlank="1" showInputMessage="1" showErrorMessage="1" xr:uid="{55F41AD7-F2FF-47D8-8429-7EF993D60E0F}">
          <x14:formula1>
            <xm:f>LISTA!$E$3:$E$5</xm:f>
          </x14:formula1>
          <xm:sqref>R10:R55</xm:sqref>
        </x14:dataValidation>
        <x14:dataValidation type="list" allowBlank="1" showInputMessage="1" showErrorMessage="1" xr:uid="{94376D5C-53F0-4688-9515-A14D1E0F7D9F}">
          <x14:formula1>
            <xm:f>LISTA!$F$3:$F$4</xm:f>
          </x14:formula1>
          <xm:sqref>S10:S55</xm:sqref>
        </x14:dataValidation>
        <x14:dataValidation type="list" allowBlank="1" showInputMessage="1" showErrorMessage="1" xr:uid="{B499CAED-1749-4DA2-99B1-B5FB19D917D8}">
          <x14:formula1>
            <xm:f>LISTA!$G$3:$G$4</xm:f>
          </x14:formula1>
          <xm:sqref>U10:U55</xm:sqref>
        </x14:dataValidation>
        <x14:dataValidation type="list" allowBlank="1" showInputMessage="1" showErrorMessage="1" xr:uid="{829348BB-3BA9-4F51-A95A-54A0B35C6704}">
          <x14:formula1>
            <xm:f>LISTA!$H$3:$H$4</xm:f>
          </x14:formula1>
          <xm:sqref>V10:V55</xm:sqref>
        </x14:dataValidation>
        <x14:dataValidation type="list" allowBlank="1" showInputMessage="1" showErrorMessage="1" xr:uid="{68E9454F-9727-41CD-95D8-6CCA21FDBA47}">
          <x14:formula1>
            <xm:f>LISTA!$I$3:$I$4</xm:f>
          </x14:formula1>
          <xm:sqref>W10:W55</xm:sqref>
        </x14:dataValidation>
        <x14:dataValidation type="list" allowBlank="1" showInputMessage="1" showErrorMessage="1" xr:uid="{3F1B1000-8CD2-4732-A507-20A58C38F3E8}">
          <x14:formula1>
            <xm:f>LISTA!$C$3:$C$10</xm:f>
          </x14:formula1>
          <xm:sqref>G10:G55</xm:sqref>
        </x14:dataValidation>
        <x14:dataValidation type="list" allowBlank="1" showInputMessage="1" showErrorMessage="1" xr:uid="{3C9F1541-7D6F-40D4-9706-FE4CB23C2382}">
          <x14:formula1>
            <xm:f>LISTA!$D$3:$D$31</xm:f>
          </x14:formula1>
          <xm:sqref>K10:K55</xm:sqref>
        </x14:dataValidation>
        <x14:dataValidation type="list" allowBlank="1" showInputMessage="1" showErrorMessage="1" xr:uid="{90AA8A76-33C7-489A-9B88-625243A4135E}">
          <x14:formula1>
            <xm:f>LISTA!$B$3:$B$9</xm:f>
          </x14:formula1>
          <xm:sqref>C10:C55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workbookViewId="0"/>
  </sheetViews>
  <sheetFormatPr defaultColWidth="14.28515625" defaultRowHeight="12.75"/>
  <cols>
    <col min="1" max="2" width="14.28515625" style="32"/>
    <col min="3" max="3" width="17" style="32" customWidth="1"/>
    <col min="4" max="4" width="14.28515625" style="32"/>
    <col min="5" max="5" width="46" style="32" customWidth="1"/>
    <col min="6" max="16384" width="14.28515625" style="32"/>
  </cols>
  <sheetData>
    <row r="1" spans="2:11" ht="24" customHeight="1" thickBot="1">
      <c r="B1" s="441" t="s">
        <v>529</v>
      </c>
      <c r="C1" s="442"/>
      <c r="D1" s="442"/>
      <c r="E1" s="442"/>
      <c r="F1" s="443"/>
    </row>
    <row r="2" spans="2:11" ht="16.5" thickBot="1">
      <c r="B2" s="33"/>
      <c r="C2" s="33"/>
      <c r="D2" s="33"/>
      <c r="E2" s="33"/>
      <c r="F2" s="33"/>
      <c r="I2" s="119"/>
      <c r="J2" s="126" t="s">
        <v>311</v>
      </c>
      <c r="K2" s="126" t="s">
        <v>375</v>
      </c>
    </row>
    <row r="3" spans="2:11" ht="16.5" thickBot="1">
      <c r="B3" s="444" t="s">
        <v>530</v>
      </c>
      <c r="C3" s="445"/>
      <c r="D3" s="445"/>
      <c r="E3" s="34" t="s">
        <v>531</v>
      </c>
      <c r="F3" s="35" t="s">
        <v>532</v>
      </c>
      <c r="I3" s="125" t="s">
        <v>284</v>
      </c>
      <c r="J3" s="121">
        <v>0.5</v>
      </c>
      <c r="K3" s="121">
        <v>0.45</v>
      </c>
    </row>
    <row r="4" spans="2:11" ht="31.5">
      <c r="B4" s="446" t="s">
        <v>533</v>
      </c>
      <c r="C4" s="448" t="s">
        <v>306</v>
      </c>
      <c r="D4" s="36" t="s">
        <v>284</v>
      </c>
      <c r="E4" s="37" t="s">
        <v>534</v>
      </c>
      <c r="F4" s="38">
        <v>0.25</v>
      </c>
      <c r="I4" s="126" t="s">
        <v>288</v>
      </c>
      <c r="J4" s="121">
        <v>0.4</v>
      </c>
      <c r="K4" s="121">
        <v>0.35</v>
      </c>
    </row>
    <row r="5" spans="2:11" ht="47.25">
      <c r="B5" s="447"/>
      <c r="C5" s="449"/>
      <c r="D5" s="39" t="s">
        <v>288</v>
      </c>
      <c r="E5" s="40" t="s">
        <v>535</v>
      </c>
      <c r="F5" s="41">
        <v>0.15</v>
      </c>
      <c r="I5" s="126" t="s">
        <v>291</v>
      </c>
      <c r="J5" s="121">
        <v>0.35</v>
      </c>
      <c r="K5" s="121">
        <v>0.3</v>
      </c>
    </row>
    <row r="6" spans="2:11" ht="47.25">
      <c r="B6" s="447"/>
      <c r="C6" s="449"/>
      <c r="D6" s="39" t="s">
        <v>291</v>
      </c>
      <c r="E6" s="40" t="s">
        <v>536</v>
      </c>
      <c r="F6" s="41">
        <v>0.1</v>
      </c>
    </row>
    <row r="7" spans="2:11" ht="63">
      <c r="B7" s="447"/>
      <c r="C7" s="449" t="s">
        <v>307</v>
      </c>
      <c r="D7" s="39" t="s">
        <v>311</v>
      </c>
      <c r="E7" s="40" t="s">
        <v>537</v>
      </c>
      <c r="F7" s="41">
        <v>0.25</v>
      </c>
      <c r="G7" s="120"/>
    </row>
    <row r="8" spans="2:11" ht="31.5">
      <c r="B8" s="447"/>
      <c r="C8" s="449"/>
      <c r="D8" s="39" t="s">
        <v>375</v>
      </c>
      <c r="E8" s="40" t="s">
        <v>538</v>
      </c>
      <c r="F8" s="41">
        <v>0.2</v>
      </c>
      <c r="G8" s="120"/>
    </row>
    <row r="9" spans="2:11" ht="47.25">
      <c r="B9" s="447" t="s">
        <v>539</v>
      </c>
      <c r="C9" s="449" t="s">
        <v>430</v>
      </c>
      <c r="D9" s="39" t="s">
        <v>369</v>
      </c>
      <c r="E9" s="40" t="s">
        <v>540</v>
      </c>
      <c r="F9" s="42" t="s">
        <v>541</v>
      </c>
    </row>
    <row r="10" spans="2:11" ht="63">
      <c r="B10" s="447"/>
      <c r="C10" s="449"/>
      <c r="D10" s="39" t="s">
        <v>542</v>
      </c>
      <c r="E10" s="40" t="s">
        <v>543</v>
      </c>
      <c r="F10" s="42" t="s">
        <v>541</v>
      </c>
    </row>
    <row r="11" spans="2:11" ht="47.25">
      <c r="B11" s="447"/>
      <c r="C11" s="449" t="s">
        <v>431</v>
      </c>
      <c r="D11" s="39" t="s">
        <v>370</v>
      </c>
      <c r="E11" s="40" t="s">
        <v>544</v>
      </c>
      <c r="F11" s="42" t="s">
        <v>541</v>
      </c>
    </row>
    <row r="12" spans="2:11" ht="47.25">
      <c r="B12" s="447"/>
      <c r="C12" s="449"/>
      <c r="D12" s="39" t="s">
        <v>377</v>
      </c>
      <c r="E12" s="40" t="s">
        <v>545</v>
      </c>
      <c r="F12" s="42" t="s">
        <v>541</v>
      </c>
    </row>
    <row r="13" spans="2:11" ht="31.5">
      <c r="B13" s="447"/>
      <c r="C13" s="449" t="s">
        <v>432</v>
      </c>
      <c r="D13" s="39" t="s">
        <v>371</v>
      </c>
      <c r="E13" s="40" t="s">
        <v>546</v>
      </c>
      <c r="F13" s="42" t="s">
        <v>541</v>
      </c>
    </row>
    <row r="14" spans="2:11" ht="32.25" thickBot="1">
      <c r="B14" s="450"/>
      <c r="C14" s="451"/>
      <c r="D14" s="43" t="s">
        <v>378</v>
      </c>
      <c r="E14" s="44" t="s">
        <v>547</v>
      </c>
      <c r="F14" s="45" t="s">
        <v>541</v>
      </c>
    </row>
    <row r="15" spans="2:11" ht="49.5" customHeight="1">
      <c r="B15" s="440" t="s">
        <v>548</v>
      </c>
      <c r="C15" s="440"/>
      <c r="D15" s="440"/>
      <c r="E15" s="440"/>
      <c r="F15" s="440"/>
    </row>
    <row r="16" spans="2:11" ht="27" customHeight="1">
      <c r="B16" s="46"/>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pageSetUpPr fitToPage="1"/>
  </sheetPr>
  <dimension ref="A1:JR65"/>
  <sheetViews>
    <sheetView topLeftCell="D7" zoomScale="80" zoomScaleNormal="80" workbookViewId="0">
      <pane xSplit="3" ySplit="3" topLeftCell="G10" activePane="bottomRight" state="frozen"/>
      <selection pane="bottomRight" activeCell="G10" sqref="G10:G14"/>
      <selection pane="bottomLeft" sqref="A1:C2"/>
      <selection pane="topRight" sqref="A1:C2"/>
    </sheetView>
  </sheetViews>
  <sheetFormatPr defaultColWidth="11.42578125" defaultRowHeight="12.75"/>
  <cols>
    <col min="1" max="2" width="18.42578125" style="169" customWidth="1"/>
    <col min="3" max="3" width="24.28515625" style="89" customWidth="1"/>
    <col min="4" max="4" width="35.7109375" style="169" customWidth="1"/>
    <col min="5" max="5" width="18" style="170" customWidth="1"/>
    <col min="6" max="6" width="40.140625" style="89" customWidth="1"/>
    <col min="7" max="7" width="20.42578125" style="89" customWidth="1"/>
    <col min="8" max="8" width="10.42578125" style="171" customWidth="1"/>
    <col min="9" max="9" width="11.42578125" style="171" customWidth="1"/>
    <col min="10" max="10" width="10.140625" style="172" customWidth="1"/>
    <col min="11" max="11" width="11.42578125" style="171" customWidth="1"/>
    <col min="12" max="12" width="10.85546875" style="171" customWidth="1"/>
    <col min="13" max="13" width="18.28515625" style="171" bestFit="1" customWidth="1"/>
    <col min="14" max="14" width="18.28515625" style="89" bestFit="1" customWidth="1"/>
    <col min="15" max="15" width="70.7109375" style="238" customWidth="1"/>
    <col min="16" max="16" width="16.5703125" style="181" customWidth="1"/>
    <col min="17" max="17" width="14.28515625" style="181" customWidth="1"/>
    <col min="18" max="19" width="14" style="239" customWidth="1"/>
    <col min="20" max="20" width="58.28515625" style="181" customWidth="1"/>
    <col min="21" max="176" width="11.42578125" style="180"/>
    <col min="177" max="278" width="11.42578125" style="181"/>
    <col min="279" max="16384" width="11.42578125" style="89"/>
  </cols>
  <sheetData>
    <row r="1" spans="1:278" s="90" customFormat="1" ht="16.5" customHeight="1">
      <c r="A1" s="475"/>
      <c r="B1" s="476"/>
      <c r="C1" s="476"/>
      <c r="D1" s="479" t="s">
        <v>549</v>
      </c>
      <c r="E1" s="479"/>
      <c r="F1" s="479"/>
      <c r="G1" s="479"/>
      <c r="H1" s="479"/>
      <c r="I1" s="479"/>
      <c r="J1" s="479"/>
      <c r="K1" s="479"/>
      <c r="L1" s="479"/>
      <c r="M1" s="479"/>
      <c r="N1" s="479"/>
      <c r="O1" s="479"/>
      <c r="P1" s="479"/>
      <c r="Q1" s="480"/>
      <c r="R1" s="459" t="s">
        <v>404</v>
      </c>
      <c r="S1" s="459"/>
      <c r="T1" s="459"/>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row>
    <row r="2" spans="1:278" s="90" customFormat="1" ht="39.75" customHeight="1">
      <c r="A2" s="477"/>
      <c r="B2" s="478"/>
      <c r="C2" s="478"/>
      <c r="D2" s="481"/>
      <c r="E2" s="481"/>
      <c r="F2" s="481"/>
      <c r="G2" s="481"/>
      <c r="H2" s="481"/>
      <c r="I2" s="481"/>
      <c r="J2" s="481"/>
      <c r="K2" s="481"/>
      <c r="L2" s="481"/>
      <c r="M2" s="481"/>
      <c r="N2" s="481"/>
      <c r="O2" s="481"/>
      <c r="P2" s="481"/>
      <c r="Q2" s="482"/>
      <c r="R2" s="459"/>
      <c r="S2" s="459"/>
      <c r="T2" s="459"/>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row>
    <row r="3" spans="1:278" s="90" customFormat="1" ht="3" customHeight="1">
      <c r="A3" s="167"/>
      <c r="B3" s="167"/>
      <c r="C3" s="226"/>
      <c r="D3" s="481"/>
      <c r="E3" s="481"/>
      <c r="F3" s="481"/>
      <c r="G3" s="481"/>
      <c r="H3" s="481"/>
      <c r="I3" s="481"/>
      <c r="J3" s="481"/>
      <c r="K3" s="481"/>
      <c r="L3" s="481"/>
      <c r="M3" s="481"/>
      <c r="N3" s="481"/>
      <c r="O3" s="481"/>
      <c r="P3" s="481"/>
      <c r="Q3" s="482"/>
      <c r="R3" s="459"/>
      <c r="S3" s="459"/>
      <c r="T3" s="459"/>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row>
    <row r="4" spans="1:278" s="90" customFormat="1" ht="41.25" customHeight="1">
      <c r="A4" s="460" t="s">
        <v>405</v>
      </c>
      <c r="B4" s="461"/>
      <c r="C4" s="462"/>
      <c r="D4" s="463" t="str">
        <f>'Mapa Final'!D4</f>
        <v>GESTIÓN ADMINISTRATIVA</v>
      </c>
      <c r="E4" s="464"/>
      <c r="F4" s="464"/>
      <c r="G4" s="464"/>
      <c r="H4" s="464"/>
      <c r="I4" s="464"/>
      <c r="J4" s="464"/>
      <c r="K4" s="464"/>
      <c r="L4" s="464"/>
      <c r="M4" s="464"/>
      <c r="N4" s="465"/>
      <c r="O4" s="466"/>
      <c r="P4" s="466"/>
      <c r="Q4" s="466"/>
      <c r="R4" s="242"/>
      <c r="S4" s="242"/>
      <c r="T4" s="173"/>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row>
    <row r="5" spans="1:278" s="90" customFormat="1" ht="52.5" customHeight="1">
      <c r="A5" s="460" t="s">
        <v>406</v>
      </c>
      <c r="B5" s="461"/>
      <c r="C5" s="462"/>
      <c r="D5" s="467"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468"/>
      <c r="F5" s="468"/>
      <c r="G5" s="468"/>
      <c r="H5" s="468"/>
      <c r="I5" s="468"/>
      <c r="J5" s="468"/>
      <c r="K5" s="468"/>
      <c r="L5" s="468"/>
      <c r="M5" s="468"/>
      <c r="N5" s="469"/>
      <c r="O5" s="226"/>
      <c r="P5" s="173"/>
      <c r="Q5" s="173"/>
      <c r="R5" s="242"/>
      <c r="S5" s="242"/>
      <c r="T5" s="173"/>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row>
    <row r="6" spans="1:278" s="90" customFormat="1" ht="32.25" customHeight="1">
      <c r="A6" s="460" t="s">
        <v>407</v>
      </c>
      <c r="B6" s="461"/>
      <c r="C6" s="462"/>
      <c r="D6" s="467" t="str">
        <f>'Mapa Final'!D6</f>
        <v xml:space="preserve">Nivel Central </v>
      </c>
      <c r="E6" s="468"/>
      <c r="F6" s="468"/>
      <c r="G6" s="468"/>
      <c r="H6" s="468"/>
      <c r="I6" s="468"/>
      <c r="J6" s="468"/>
      <c r="K6" s="468"/>
      <c r="L6" s="468"/>
      <c r="M6" s="468"/>
      <c r="N6" s="469"/>
      <c r="O6" s="226"/>
      <c r="P6" s="173"/>
      <c r="Q6" s="173"/>
      <c r="R6" s="242"/>
      <c r="S6" s="242"/>
      <c r="T6" s="173"/>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row>
    <row r="7" spans="1:278" s="159" customFormat="1" ht="40.5" customHeight="1">
      <c r="A7" s="470" t="s">
        <v>550</v>
      </c>
      <c r="B7" s="471"/>
      <c r="C7" s="471"/>
      <c r="D7" s="471"/>
      <c r="E7" s="471"/>
      <c r="F7" s="472"/>
      <c r="G7" s="158"/>
      <c r="H7" s="473" t="s">
        <v>551</v>
      </c>
      <c r="I7" s="473"/>
      <c r="J7" s="473"/>
      <c r="K7" s="473" t="s">
        <v>552</v>
      </c>
      <c r="L7" s="473"/>
      <c r="M7" s="473"/>
      <c r="N7" s="474" t="s">
        <v>553</v>
      </c>
      <c r="O7" s="483" t="s">
        <v>554</v>
      </c>
      <c r="P7" s="485" t="s">
        <v>555</v>
      </c>
      <c r="Q7" s="486"/>
      <c r="R7" s="487" t="s">
        <v>556</v>
      </c>
      <c r="S7" s="488"/>
      <c r="T7" s="489" t="s">
        <v>557</v>
      </c>
      <c r="U7" s="176"/>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6"/>
      <c r="BT7" s="176"/>
      <c r="BU7" s="176"/>
      <c r="BV7" s="176"/>
      <c r="BW7" s="176"/>
      <c r="BX7" s="176"/>
      <c r="BY7" s="176"/>
      <c r="BZ7" s="176"/>
      <c r="CA7" s="176"/>
      <c r="CB7" s="176"/>
      <c r="CC7" s="176"/>
      <c r="CD7" s="176"/>
      <c r="CE7" s="176"/>
      <c r="CF7" s="176"/>
      <c r="CG7" s="176"/>
      <c r="CH7" s="176"/>
      <c r="CI7" s="176"/>
      <c r="CJ7" s="176"/>
      <c r="CK7" s="176"/>
      <c r="CL7" s="176"/>
      <c r="CM7" s="176"/>
      <c r="CN7" s="176"/>
      <c r="CO7" s="176"/>
      <c r="CP7" s="176"/>
      <c r="CQ7" s="176"/>
      <c r="CR7" s="176"/>
      <c r="CS7" s="176"/>
      <c r="CT7" s="176"/>
      <c r="CU7" s="176"/>
      <c r="CV7" s="176"/>
      <c r="CW7" s="176"/>
      <c r="CX7" s="176"/>
      <c r="CY7" s="176"/>
      <c r="CZ7" s="176"/>
      <c r="DA7" s="176"/>
      <c r="DB7" s="176"/>
      <c r="DC7" s="176"/>
      <c r="DD7" s="176"/>
      <c r="DE7" s="176"/>
      <c r="DF7" s="176"/>
      <c r="DG7" s="176"/>
      <c r="DH7" s="176"/>
      <c r="DI7" s="176"/>
      <c r="DJ7" s="176"/>
      <c r="DK7" s="176"/>
      <c r="DL7" s="176"/>
      <c r="DM7" s="176"/>
      <c r="DN7" s="176"/>
      <c r="DO7" s="176"/>
      <c r="DP7" s="176"/>
      <c r="DQ7" s="176"/>
      <c r="DR7" s="176"/>
      <c r="DS7" s="176"/>
      <c r="DT7" s="176"/>
      <c r="DU7" s="176"/>
      <c r="DV7" s="176"/>
      <c r="DW7" s="176"/>
      <c r="DX7" s="176"/>
      <c r="DY7" s="176"/>
      <c r="DZ7" s="176"/>
      <c r="EA7" s="176"/>
      <c r="EB7" s="176"/>
      <c r="EC7" s="176"/>
      <c r="ED7" s="176"/>
      <c r="EE7" s="176"/>
      <c r="EF7" s="176"/>
      <c r="EG7" s="176"/>
      <c r="EH7" s="176"/>
      <c r="EI7" s="176"/>
      <c r="EJ7" s="176"/>
      <c r="EK7" s="176"/>
      <c r="EL7" s="176"/>
      <c r="EM7" s="176"/>
      <c r="EN7" s="176"/>
      <c r="EO7" s="176"/>
      <c r="EP7" s="176"/>
      <c r="EQ7" s="176"/>
      <c r="ER7" s="176"/>
      <c r="ES7" s="176"/>
      <c r="ET7" s="176"/>
      <c r="EU7" s="176"/>
      <c r="EV7" s="176"/>
      <c r="EW7" s="176"/>
      <c r="EX7" s="176"/>
      <c r="EY7" s="176"/>
      <c r="EZ7" s="176"/>
      <c r="FA7" s="176"/>
      <c r="FB7" s="176"/>
      <c r="FC7" s="176"/>
      <c r="FD7" s="176"/>
      <c r="FE7" s="176"/>
      <c r="FF7" s="176"/>
      <c r="FG7" s="176"/>
      <c r="FH7" s="176"/>
      <c r="FI7" s="176"/>
      <c r="FJ7" s="176"/>
      <c r="FK7" s="176"/>
      <c r="FL7" s="176"/>
      <c r="FM7" s="176"/>
      <c r="FN7" s="176"/>
      <c r="FO7" s="176"/>
      <c r="FP7" s="176"/>
      <c r="FQ7" s="176"/>
      <c r="FR7" s="176"/>
      <c r="FS7" s="176"/>
      <c r="FT7" s="176"/>
      <c r="FU7" s="177"/>
      <c r="FV7" s="177"/>
      <c r="FW7" s="177"/>
      <c r="FX7" s="177"/>
      <c r="FY7" s="177"/>
      <c r="FZ7" s="177"/>
      <c r="GA7" s="177"/>
      <c r="GB7" s="177"/>
      <c r="GC7" s="177"/>
      <c r="GD7" s="177"/>
      <c r="GE7" s="177"/>
      <c r="GF7" s="177"/>
      <c r="GG7" s="177"/>
      <c r="GH7" s="177"/>
      <c r="GI7" s="177"/>
      <c r="GJ7" s="177"/>
      <c r="GK7" s="177"/>
      <c r="GL7" s="177"/>
      <c r="GM7" s="177"/>
      <c r="GN7" s="177"/>
      <c r="GO7" s="177"/>
      <c r="GP7" s="177"/>
      <c r="GQ7" s="177"/>
      <c r="GR7" s="177"/>
      <c r="GS7" s="177"/>
      <c r="GT7" s="177"/>
      <c r="GU7" s="177"/>
      <c r="GV7" s="177"/>
      <c r="GW7" s="177"/>
      <c r="GX7" s="177"/>
      <c r="GY7" s="177"/>
      <c r="GZ7" s="177"/>
      <c r="HA7" s="177"/>
      <c r="HB7" s="177"/>
      <c r="HC7" s="177"/>
      <c r="HD7" s="177"/>
      <c r="HE7" s="177"/>
      <c r="HF7" s="177"/>
      <c r="HG7" s="177"/>
      <c r="HH7" s="177"/>
      <c r="HI7" s="177"/>
      <c r="HJ7" s="177"/>
      <c r="HK7" s="177"/>
      <c r="HL7" s="177"/>
      <c r="HM7" s="177"/>
      <c r="HN7" s="177"/>
      <c r="HO7" s="177"/>
      <c r="HP7" s="177"/>
      <c r="HQ7" s="177"/>
      <c r="HR7" s="177"/>
      <c r="HS7" s="177"/>
      <c r="HT7" s="177"/>
      <c r="HU7" s="177"/>
      <c r="HV7" s="177"/>
      <c r="HW7" s="177"/>
      <c r="HX7" s="177"/>
      <c r="HY7" s="177"/>
      <c r="HZ7" s="177"/>
      <c r="IA7" s="177"/>
      <c r="IB7" s="177"/>
      <c r="IC7" s="177"/>
      <c r="ID7" s="177"/>
      <c r="IE7" s="177"/>
      <c r="IF7" s="177"/>
      <c r="IG7" s="177"/>
      <c r="IH7" s="177"/>
      <c r="II7" s="177"/>
      <c r="IJ7" s="177"/>
      <c r="IK7" s="177"/>
      <c r="IL7" s="177"/>
      <c r="IM7" s="177"/>
      <c r="IN7" s="177"/>
      <c r="IO7" s="177"/>
      <c r="IP7" s="177"/>
      <c r="IQ7" s="177"/>
      <c r="IR7" s="177"/>
      <c r="IS7" s="177"/>
      <c r="IT7" s="177"/>
      <c r="IU7" s="177"/>
      <c r="IV7" s="177"/>
      <c r="IW7" s="177"/>
      <c r="IX7" s="177"/>
      <c r="IY7" s="177"/>
      <c r="IZ7" s="177"/>
      <c r="JA7" s="177"/>
      <c r="JB7" s="177"/>
      <c r="JC7" s="177"/>
      <c r="JD7" s="177"/>
      <c r="JE7" s="177"/>
      <c r="JF7" s="177"/>
      <c r="JG7" s="177"/>
      <c r="JH7" s="177"/>
      <c r="JI7" s="177"/>
      <c r="JJ7" s="177"/>
      <c r="JK7" s="177"/>
      <c r="JL7" s="177"/>
      <c r="JM7" s="177"/>
      <c r="JN7" s="177"/>
      <c r="JO7" s="177"/>
      <c r="JP7" s="177"/>
      <c r="JQ7" s="177"/>
      <c r="JR7" s="177"/>
    </row>
    <row r="8" spans="1:278" s="165" customFormat="1" ht="60.95" customHeight="1" thickTop="1" thickBot="1">
      <c r="A8" s="225" t="s">
        <v>25</v>
      </c>
      <c r="B8" s="225" t="s">
        <v>415</v>
      </c>
      <c r="C8" s="160" t="s">
        <v>127</v>
      </c>
      <c r="D8" s="161" t="s">
        <v>416</v>
      </c>
      <c r="E8" s="225" t="s">
        <v>131</v>
      </c>
      <c r="F8" s="225" t="s">
        <v>133</v>
      </c>
      <c r="G8" s="225" t="s">
        <v>135</v>
      </c>
      <c r="H8" s="162" t="s">
        <v>558</v>
      </c>
      <c r="I8" s="162" t="s">
        <v>357</v>
      </c>
      <c r="J8" s="162" t="s">
        <v>559</v>
      </c>
      <c r="K8" s="162" t="s">
        <v>558</v>
      </c>
      <c r="L8" s="162" t="s">
        <v>560</v>
      </c>
      <c r="M8" s="162" t="s">
        <v>559</v>
      </c>
      <c r="N8" s="474"/>
      <c r="O8" s="484"/>
      <c r="P8" s="163" t="s">
        <v>561</v>
      </c>
      <c r="Q8" s="163" t="s">
        <v>562</v>
      </c>
      <c r="R8" s="164" t="s">
        <v>563</v>
      </c>
      <c r="S8" s="164" t="s">
        <v>564</v>
      </c>
      <c r="T8" s="489"/>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c r="IW8" s="179"/>
      <c r="IX8" s="179"/>
      <c r="IY8" s="179"/>
      <c r="IZ8" s="179"/>
      <c r="JA8" s="179"/>
      <c r="JB8" s="179"/>
      <c r="JC8" s="179"/>
      <c r="JD8" s="179"/>
      <c r="JE8" s="179"/>
      <c r="JF8" s="179"/>
      <c r="JG8" s="179"/>
      <c r="JH8" s="179"/>
      <c r="JI8" s="179"/>
      <c r="JJ8" s="179"/>
      <c r="JK8" s="179"/>
      <c r="JL8" s="179"/>
      <c r="JM8" s="179"/>
      <c r="JN8" s="179"/>
      <c r="JO8" s="179"/>
      <c r="JP8" s="179"/>
      <c r="JQ8" s="179"/>
      <c r="JR8" s="179"/>
    </row>
    <row r="9" spans="1:278" s="168" customFormat="1" ht="10.5" customHeight="1" thickTop="1">
      <c r="A9" s="490"/>
      <c r="B9" s="491"/>
      <c r="C9" s="491"/>
      <c r="D9" s="491"/>
      <c r="E9" s="491"/>
      <c r="F9" s="491"/>
      <c r="G9" s="491"/>
      <c r="H9" s="491"/>
      <c r="I9" s="491"/>
      <c r="J9" s="491"/>
      <c r="K9" s="491"/>
      <c r="L9" s="491"/>
      <c r="M9" s="491"/>
      <c r="N9" s="491"/>
      <c r="O9" s="232"/>
      <c r="P9" s="233"/>
      <c r="Q9" s="233"/>
      <c r="R9" s="234"/>
      <c r="S9" s="234"/>
      <c r="T9" s="235"/>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3"/>
      <c r="FV9" s="233"/>
      <c r="FW9" s="233"/>
      <c r="FX9" s="233"/>
      <c r="FY9" s="233"/>
      <c r="FZ9" s="233"/>
      <c r="GA9" s="233"/>
      <c r="GB9" s="233"/>
      <c r="GC9" s="233"/>
      <c r="GD9" s="233"/>
      <c r="GE9" s="233"/>
      <c r="GF9" s="233"/>
      <c r="GG9" s="233"/>
      <c r="GH9" s="233"/>
      <c r="GI9" s="233"/>
      <c r="GJ9" s="233"/>
      <c r="GK9" s="233"/>
      <c r="GL9" s="233"/>
      <c r="GM9" s="233"/>
      <c r="GN9" s="233"/>
      <c r="GO9" s="233"/>
      <c r="GP9" s="233"/>
      <c r="GQ9" s="233"/>
      <c r="GR9" s="233"/>
      <c r="GS9" s="233"/>
      <c r="GT9" s="233"/>
      <c r="GU9" s="233"/>
      <c r="GV9" s="233"/>
      <c r="GW9" s="233"/>
      <c r="GX9" s="233"/>
      <c r="GY9" s="233"/>
      <c r="GZ9" s="233"/>
      <c r="HA9" s="233"/>
      <c r="HB9" s="233"/>
      <c r="HC9" s="233"/>
      <c r="HD9" s="233"/>
      <c r="HE9" s="233"/>
      <c r="HF9" s="233"/>
      <c r="HG9" s="233"/>
      <c r="HH9" s="233"/>
      <c r="HI9" s="233"/>
      <c r="HJ9" s="233"/>
      <c r="HK9" s="233"/>
      <c r="HL9" s="233"/>
      <c r="HM9" s="233"/>
      <c r="HN9" s="233"/>
      <c r="HO9" s="233"/>
      <c r="HP9" s="233"/>
      <c r="HQ9" s="233"/>
      <c r="HR9" s="233"/>
      <c r="HS9" s="233"/>
      <c r="HT9" s="233"/>
      <c r="HU9" s="233"/>
      <c r="HV9" s="233"/>
      <c r="HW9" s="233"/>
      <c r="HX9" s="233"/>
      <c r="HY9" s="233"/>
      <c r="HZ9" s="233"/>
      <c r="IA9" s="233"/>
      <c r="IB9" s="233"/>
      <c r="IC9" s="233"/>
      <c r="ID9" s="233"/>
      <c r="IE9" s="233"/>
      <c r="IF9" s="233"/>
      <c r="IG9" s="233"/>
      <c r="IH9" s="233"/>
      <c r="II9" s="233"/>
      <c r="IJ9" s="233"/>
      <c r="IK9" s="233"/>
      <c r="IL9" s="233"/>
      <c r="IM9" s="233"/>
      <c r="IN9" s="233"/>
      <c r="IO9" s="233"/>
      <c r="IP9" s="233"/>
      <c r="IQ9" s="233"/>
      <c r="IR9" s="233"/>
      <c r="IS9" s="233"/>
      <c r="IT9" s="233"/>
      <c r="IU9" s="233"/>
      <c r="IV9" s="233"/>
      <c r="IW9" s="233"/>
      <c r="IX9" s="233"/>
      <c r="IY9" s="233"/>
      <c r="IZ9" s="233"/>
      <c r="JA9" s="233"/>
      <c r="JB9" s="233"/>
      <c r="JC9" s="233"/>
      <c r="JD9" s="233"/>
      <c r="JE9" s="233"/>
      <c r="JF9" s="233"/>
      <c r="JG9" s="233"/>
      <c r="JH9" s="233"/>
      <c r="JI9" s="233"/>
      <c r="JJ9" s="233"/>
      <c r="JK9" s="233"/>
      <c r="JL9" s="233"/>
      <c r="JM9" s="233"/>
      <c r="JN9" s="233"/>
      <c r="JO9" s="233"/>
      <c r="JP9" s="233"/>
      <c r="JQ9" s="233"/>
      <c r="JR9" s="233"/>
    </row>
    <row r="10" spans="1:278" ht="40.15" customHeight="1">
      <c r="A10" s="454">
        <f>'Mapa Final'!A10</f>
        <v>1</v>
      </c>
      <c r="B10" s="454" t="str">
        <f>'Mapa Final'!B10</f>
        <v>Inoportunidad en la liquidación de contratos y en el cierre de los expedientes contractuales</v>
      </c>
      <c r="C10" s="455" t="str">
        <f>'Mapa Final'!C10</f>
        <v>Incumplimiento de las metas establecidas</v>
      </c>
      <c r="D10" s="455"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
6. Demora en la expedición de documentos requeridos para la liquidación del contrato</v>
      </c>
      <c r="E10" s="456" t="str">
        <f>'Mapa Final'!E10</f>
        <v>Desatención a las actividades relacionadas con las obligaciones postcontractuales de la Entidad</v>
      </c>
      <c r="F10" s="456" t="str">
        <f>'Mapa Final'!F10</f>
        <v>Caso probable en que no se realice a tiempo la liquidación de contratos a cargo y/o se haga se haga el cierre de expedientes contractuales de manera extemporánea</v>
      </c>
      <c r="G10" s="456" t="str">
        <f>'Mapa Final'!G10</f>
        <v>Ejecución y Administración de Procesos</v>
      </c>
      <c r="H10" s="457" t="str">
        <f>'Mapa Final'!I10</f>
        <v>Media</v>
      </c>
      <c r="I10" s="457" t="str">
        <f>'Mapa Final'!L10</f>
        <v>Moderado</v>
      </c>
      <c r="J10" s="458" t="str">
        <f>'Mapa Final'!N10</f>
        <v>Moderado</v>
      </c>
      <c r="K10" s="452" t="str">
        <f>'Mapa Final'!AA10</f>
        <v>Baja</v>
      </c>
      <c r="L10" s="452" t="str">
        <f>'Mapa Final'!AE10</f>
        <v>Moderado</v>
      </c>
      <c r="M10" s="458" t="str">
        <f>'Mapa Final'!AG10</f>
        <v>Moderado</v>
      </c>
      <c r="N10" s="452" t="str">
        <f>'Mapa Final'!AH10</f>
        <v>Reducir(mitigar)</v>
      </c>
      <c r="O10" s="493" t="s">
        <v>565</v>
      </c>
      <c r="P10" s="404" t="s">
        <v>566</v>
      </c>
      <c r="Q10" s="404"/>
      <c r="R10" s="408">
        <v>44928</v>
      </c>
      <c r="S10" s="408">
        <v>45016</v>
      </c>
      <c r="T10" s="492" t="s">
        <v>567</v>
      </c>
    </row>
    <row r="11" spans="1:278" ht="40.15" customHeight="1">
      <c r="A11" s="454"/>
      <c r="B11" s="404"/>
      <c r="C11" s="455"/>
      <c r="D11" s="455"/>
      <c r="E11" s="456"/>
      <c r="F11" s="456"/>
      <c r="G11" s="456"/>
      <c r="H11" s="457"/>
      <c r="I11" s="457"/>
      <c r="J11" s="458"/>
      <c r="K11" s="453"/>
      <c r="L11" s="453"/>
      <c r="M11" s="458"/>
      <c r="N11" s="453"/>
      <c r="O11" s="493"/>
      <c r="P11" s="404"/>
      <c r="Q11" s="404"/>
      <c r="R11" s="408"/>
      <c r="S11" s="408"/>
      <c r="T11" s="492"/>
    </row>
    <row r="12" spans="1:278" ht="40.15" customHeight="1">
      <c r="A12" s="454"/>
      <c r="B12" s="404"/>
      <c r="C12" s="455"/>
      <c r="D12" s="455"/>
      <c r="E12" s="456"/>
      <c r="F12" s="456"/>
      <c r="G12" s="456"/>
      <c r="H12" s="457"/>
      <c r="I12" s="457"/>
      <c r="J12" s="458"/>
      <c r="K12" s="453"/>
      <c r="L12" s="453"/>
      <c r="M12" s="458"/>
      <c r="N12" s="453"/>
      <c r="O12" s="493"/>
      <c r="P12" s="404"/>
      <c r="Q12" s="404"/>
      <c r="R12" s="408"/>
      <c r="S12" s="408"/>
      <c r="T12" s="492"/>
    </row>
    <row r="13" spans="1:278" ht="40.15" customHeight="1">
      <c r="A13" s="454"/>
      <c r="B13" s="404"/>
      <c r="C13" s="455"/>
      <c r="D13" s="455"/>
      <c r="E13" s="456"/>
      <c r="F13" s="456"/>
      <c r="G13" s="456"/>
      <c r="H13" s="457"/>
      <c r="I13" s="457"/>
      <c r="J13" s="458"/>
      <c r="K13" s="453"/>
      <c r="L13" s="453"/>
      <c r="M13" s="458"/>
      <c r="N13" s="453"/>
      <c r="O13" s="493"/>
      <c r="P13" s="404"/>
      <c r="Q13" s="404"/>
      <c r="R13" s="408"/>
      <c r="S13" s="408"/>
      <c r="T13" s="492"/>
    </row>
    <row r="14" spans="1:278" ht="40.15" customHeight="1">
      <c r="A14" s="454"/>
      <c r="B14" s="404"/>
      <c r="C14" s="455"/>
      <c r="D14" s="455"/>
      <c r="E14" s="456"/>
      <c r="F14" s="456"/>
      <c r="G14" s="456"/>
      <c r="H14" s="457"/>
      <c r="I14" s="457"/>
      <c r="J14" s="458"/>
      <c r="K14" s="453"/>
      <c r="L14" s="453"/>
      <c r="M14" s="458"/>
      <c r="N14" s="453"/>
      <c r="O14" s="493"/>
      <c r="P14" s="404"/>
      <c r="Q14" s="404"/>
      <c r="R14" s="408"/>
      <c r="S14" s="408"/>
      <c r="T14" s="492"/>
    </row>
    <row r="15" spans="1:278" ht="40.15" customHeight="1">
      <c r="A15" s="454">
        <f>'Mapa Final'!A15</f>
        <v>2</v>
      </c>
      <c r="B15" s="454" t="str">
        <f>'Mapa Final'!B15</f>
        <v>Interés indebido en la supervisión de contratos</v>
      </c>
      <c r="C15" s="455" t="str">
        <f>'Mapa Final'!C15</f>
        <v>Reputacional(Corrupción)</v>
      </c>
      <c r="D15" s="455"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456" t="str">
        <f>'Mapa Final'!E15</f>
        <v>Conductas ausentes de ética, probidad y transparencia, en los servidores judiciales.</v>
      </c>
      <c r="F15" s="456" t="str">
        <f>'Mapa Final'!F15</f>
        <v>Actuaciones del servidor judicial en las cuales se evidencian intereses personales indebidos en la supervisión de los contratos que han sido celebrados por la Entidad, y se encuentran a Su cargo.</v>
      </c>
      <c r="G15" s="456" t="str">
        <f>'Mapa Final'!G15</f>
        <v>Fraude Interno</v>
      </c>
      <c r="H15" s="457" t="str">
        <f>'Mapa Final'!I15</f>
        <v>Media</v>
      </c>
      <c r="I15" s="457" t="str">
        <f>'Mapa Final'!L15</f>
        <v>Mayor</v>
      </c>
      <c r="J15" s="458" t="str">
        <f>'Mapa Final'!N15</f>
        <v xml:space="preserve">Alto </v>
      </c>
      <c r="K15" s="452" t="str">
        <f>'Mapa Final'!AA15</f>
        <v>Baja</v>
      </c>
      <c r="L15" s="452" t="str">
        <f>'Mapa Final'!AE15</f>
        <v>Mayor</v>
      </c>
      <c r="M15" s="458" t="str">
        <f>'Mapa Final'!AG15</f>
        <v xml:space="preserve">Alto </v>
      </c>
      <c r="N15" s="452" t="str">
        <f>'Mapa Final'!AH15</f>
        <v>Evitar</v>
      </c>
      <c r="O15" s="493" t="s">
        <v>568</v>
      </c>
      <c r="P15" s="404" t="s">
        <v>566</v>
      </c>
      <c r="Q15" s="404"/>
      <c r="R15" s="408">
        <v>44928</v>
      </c>
      <c r="S15" s="408">
        <v>45016</v>
      </c>
      <c r="T15" s="494" t="s">
        <v>569</v>
      </c>
    </row>
    <row r="16" spans="1:278" ht="40.15" customHeight="1">
      <c r="A16" s="454"/>
      <c r="B16" s="404"/>
      <c r="C16" s="455"/>
      <c r="D16" s="455"/>
      <c r="E16" s="456"/>
      <c r="F16" s="456"/>
      <c r="G16" s="456"/>
      <c r="H16" s="457"/>
      <c r="I16" s="457"/>
      <c r="J16" s="458"/>
      <c r="K16" s="453"/>
      <c r="L16" s="453"/>
      <c r="M16" s="458"/>
      <c r="N16" s="453"/>
      <c r="O16" s="493"/>
      <c r="P16" s="404"/>
      <c r="Q16" s="404"/>
      <c r="R16" s="408"/>
      <c r="S16" s="408"/>
      <c r="T16" s="494"/>
    </row>
    <row r="17" spans="1:20" ht="40.15" customHeight="1">
      <c r="A17" s="454"/>
      <c r="B17" s="404"/>
      <c r="C17" s="455"/>
      <c r="D17" s="455"/>
      <c r="E17" s="456"/>
      <c r="F17" s="456"/>
      <c r="G17" s="456"/>
      <c r="H17" s="457"/>
      <c r="I17" s="457"/>
      <c r="J17" s="458"/>
      <c r="K17" s="453"/>
      <c r="L17" s="453"/>
      <c r="M17" s="458"/>
      <c r="N17" s="453"/>
      <c r="O17" s="493"/>
      <c r="P17" s="404"/>
      <c r="Q17" s="404"/>
      <c r="R17" s="408"/>
      <c r="S17" s="408"/>
      <c r="T17" s="494"/>
    </row>
    <row r="18" spans="1:20" ht="40.15" customHeight="1">
      <c r="A18" s="454"/>
      <c r="B18" s="404"/>
      <c r="C18" s="455"/>
      <c r="D18" s="455"/>
      <c r="E18" s="456"/>
      <c r="F18" s="456"/>
      <c r="G18" s="456"/>
      <c r="H18" s="457"/>
      <c r="I18" s="457"/>
      <c r="J18" s="458"/>
      <c r="K18" s="453"/>
      <c r="L18" s="453"/>
      <c r="M18" s="458"/>
      <c r="N18" s="453"/>
      <c r="O18" s="493"/>
      <c r="P18" s="404"/>
      <c r="Q18" s="404"/>
      <c r="R18" s="408"/>
      <c r="S18" s="408"/>
      <c r="T18" s="494"/>
    </row>
    <row r="19" spans="1:20" ht="40.15" customHeight="1">
      <c r="A19" s="454"/>
      <c r="B19" s="404"/>
      <c r="C19" s="455"/>
      <c r="D19" s="455"/>
      <c r="E19" s="456"/>
      <c r="F19" s="456"/>
      <c r="G19" s="456"/>
      <c r="H19" s="457"/>
      <c r="I19" s="457"/>
      <c r="J19" s="458"/>
      <c r="K19" s="453"/>
      <c r="L19" s="453"/>
      <c r="M19" s="458"/>
      <c r="N19" s="453"/>
      <c r="O19" s="493"/>
      <c r="P19" s="404"/>
      <c r="Q19" s="404"/>
      <c r="R19" s="408"/>
      <c r="S19" s="408"/>
      <c r="T19" s="494"/>
    </row>
    <row r="20" spans="1:20" ht="92.25" customHeight="1">
      <c r="A20" s="454">
        <f>'Mapa Final'!A20</f>
        <v>3</v>
      </c>
      <c r="B20" s="454" t="str">
        <f>'Mapa Final'!B20</f>
        <v>Incumplimiento en el tramite de los siniestros desde el aviso del evento hasta el cierre del expediente del mismo.</v>
      </c>
      <c r="C20" s="455" t="str">
        <f>'Mapa Final'!C20</f>
        <v>Afectación Económica</v>
      </c>
      <c r="D20" s="455" t="str">
        <f>'Mapa Final'!D20</f>
        <v>1, Inoportunidad en la socialización del Manual del Plan de Seguros a los servidores judiciales.
2. Ausencia de comunicación asertiva entre los actores del plan de seguros.
3.Incumplimiento de las obligaciones contracturales de los contratos que conforman el plan de seguros 
4, Información imprecisa presentada al momento de la reclamación.
5.Alto volumen de carga laboral versus las solicitudes generadas en el aspecto legal e informativo</v>
      </c>
      <c r="E20" s="456" t="str">
        <f>'Mapa Final'!E20</f>
        <v>Desconocimiento del Manual del Plan de Seguros por parte de los servidores judiciales.</v>
      </c>
      <c r="F20" s="456" t="str">
        <f>'Mapa Final'!F20</f>
        <v xml:space="preserve">Que no se cumplan los requisitos establecidos en el manual del Plan de seguros para el tramite de los siniestros derivando en perdidas mayores para la entidad 
</v>
      </c>
      <c r="G20" s="456" t="str">
        <f>'Mapa Final'!G20</f>
        <v>Ejecución y Administración de Procesos</v>
      </c>
      <c r="H20" s="457" t="str">
        <f>'Mapa Final'!I20</f>
        <v>Alta</v>
      </c>
      <c r="I20" s="457" t="str">
        <f>'Mapa Final'!L20</f>
        <v>Mayor</v>
      </c>
      <c r="J20" s="458" t="str">
        <f>'Mapa Final'!N20</f>
        <v xml:space="preserve">Alto </v>
      </c>
      <c r="K20" s="452" t="str">
        <f>'Mapa Final'!AA20</f>
        <v>Media</v>
      </c>
      <c r="L20" s="452" t="str">
        <f>'Mapa Final'!AE20</f>
        <v>Mayor</v>
      </c>
      <c r="M20" s="458" t="str">
        <f>'Mapa Final'!AG20</f>
        <v xml:space="preserve">Alto </v>
      </c>
      <c r="N20" s="452" t="str">
        <f>'Mapa Final'!AH20</f>
        <v>Evitar</v>
      </c>
      <c r="O20" s="406" t="s">
        <v>570</v>
      </c>
      <c r="P20" s="404" t="s">
        <v>571</v>
      </c>
      <c r="Q20" s="404"/>
      <c r="R20" s="408">
        <v>44928</v>
      </c>
      <c r="S20" s="408">
        <v>45016</v>
      </c>
      <c r="T20" s="406" t="s">
        <v>572</v>
      </c>
    </row>
    <row r="21" spans="1:20" ht="72" customHeight="1">
      <c r="A21" s="454"/>
      <c r="B21" s="404"/>
      <c r="C21" s="455"/>
      <c r="D21" s="455"/>
      <c r="E21" s="456"/>
      <c r="F21" s="456"/>
      <c r="G21" s="456"/>
      <c r="H21" s="457"/>
      <c r="I21" s="457"/>
      <c r="J21" s="458"/>
      <c r="K21" s="453"/>
      <c r="L21" s="453"/>
      <c r="M21" s="458"/>
      <c r="N21" s="453"/>
      <c r="O21" s="406"/>
      <c r="P21" s="404"/>
      <c r="Q21" s="404"/>
      <c r="R21" s="408"/>
      <c r="S21" s="408"/>
      <c r="T21" s="406"/>
    </row>
    <row r="22" spans="1:20" ht="61.5" customHeight="1">
      <c r="A22" s="454"/>
      <c r="B22" s="404"/>
      <c r="C22" s="455"/>
      <c r="D22" s="455"/>
      <c r="E22" s="456"/>
      <c r="F22" s="456"/>
      <c r="G22" s="456"/>
      <c r="H22" s="457"/>
      <c r="I22" s="457"/>
      <c r="J22" s="458"/>
      <c r="K22" s="453"/>
      <c r="L22" s="453"/>
      <c r="M22" s="458"/>
      <c r="N22" s="453"/>
      <c r="O22" s="406"/>
      <c r="P22" s="404"/>
      <c r="Q22" s="404"/>
      <c r="R22" s="408"/>
      <c r="S22" s="408"/>
      <c r="T22" s="406"/>
    </row>
    <row r="23" spans="1:20" ht="61.5" customHeight="1">
      <c r="A23" s="454"/>
      <c r="B23" s="404"/>
      <c r="C23" s="455"/>
      <c r="D23" s="455"/>
      <c r="E23" s="456"/>
      <c r="F23" s="456"/>
      <c r="G23" s="456"/>
      <c r="H23" s="457"/>
      <c r="I23" s="457"/>
      <c r="J23" s="458"/>
      <c r="K23" s="453"/>
      <c r="L23" s="453"/>
      <c r="M23" s="458"/>
      <c r="N23" s="453"/>
      <c r="O23" s="406"/>
      <c r="P23" s="404"/>
      <c r="Q23" s="404"/>
      <c r="R23" s="408"/>
      <c r="S23" s="408"/>
      <c r="T23" s="406"/>
    </row>
    <row r="24" spans="1:20" ht="60" customHeight="1">
      <c r="A24" s="454"/>
      <c r="B24" s="404"/>
      <c r="C24" s="455"/>
      <c r="D24" s="455"/>
      <c r="E24" s="456"/>
      <c r="F24" s="456"/>
      <c r="G24" s="456"/>
      <c r="H24" s="457"/>
      <c r="I24" s="457"/>
      <c r="J24" s="458"/>
      <c r="K24" s="453"/>
      <c r="L24" s="453"/>
      <c r="M24" s="458"/>
      <c r="N24" s="453"/>
      <c r="O24" s="406"/>
      <c r="P24" s="404"/>
      <c r="Q24" s="404"/>
      <c r="R24" s="408"/>
      <c r="S24" s="408"/>
      <c r="T24" s="406"/>
    </row>
    <row r="25" spans="1:20" ht="40.15" customHeight="1">
      <c r="A25" s="454">
        <f>'Mapa Final'!A25</f>
        <v>4</v>
      </c>
      <c r="B25" s="454" t="str">
        <f>'Mapa Final'!B25</f>
        <v>Perdida parcial o total de la información</v>
      </c>
      <c r="C25" s="455" t="str">
        <f>'Mapa Final'!C25</f>
        <v>Afectación en la Prestación del Servicio de Justicia</v>
      </c>
      <c r="D25" s="455" t="str">
        <f>'Mapa Final'!D25</f>
        <v>1) Demora en los procedimientos para la elaboración y administración de copias de
seguridad de los sistemas de información.
2.Pérdida de documentos cuando son entregados para realizar un proceso en otra dependencia 
3. Posibles daños y pérdida de documentos o información recibida para radicar, entregar o enviar por correo o a la mano; por factores humanos y ambientales. 
4.Desconocimiento del procedimiento de procesos de Archivo en la recepción, almacenamiento y distribución de los documentos
5.Alto volumen de carga laboral</v>
      </c>
      <c r="E25" s="456" t="str">
        <f>'Mapa Final'!E25</f>
        <v>Posible incumplimiento en los procedimientos internos/ externos establecidos para la recepción y manejo de los documentos y registros de información</v>
      </c>
      <c r="F25" s="456" t="str">
        <f>'Mapa Final'!F25</f>
        <v xml:space="preserve">Posibilidad de pérdida de la documentación en los procesos internos del área, debido al  traslado de la documentación a otras dependencias.  Igualmente el no registro en el apliativo de correspondencia de las solicitudes remitdias a la entidad a través de correo electrónico  </v>
      </c>
      <c r="G25" s="456" t="str">
        <f>'Mapa Final'!G25</f>
        <v>Ejecución y Administración de Procesos</v>
      </c>
      <c r="H25" s="457" t="str">
        <f>'Mapa Final'!I25</f>
        <v>Muy Alta</v>
      </c>
      <c r="I25" s="457" t="str">
        <f>'Mapa Final'!L25</f>
        <v>Leve</v>
      </c>
      <c r="J25" s="458" t="str">
        <f>'Mapa Final'!N25</f>
        <v xml:space="preserve">Alto </v>
      </c>
      <c r="K25" s="452" t="str">
        <f>'Mapa Final'!AA25</f>
        <v>Media</v>
      </c>
      <c r="L25" s="452" t="str">
        <f>'Mapa Final'!AE25</f>
        <v>Leve</v>
      </c>
      <c r="M25" s="458" t="str">
        <f>'Mapa Final'!AG25</f>
        <v>Moderado</v>
      </c>
      <c r="N25" s="452" t="str">
        <f>'Mapa Final'!AH25</f>
        <v>Aceptar</v>
      </c>
      <c r="O25" s="495" t="s">
        <v>573</v>
      </c>
      <c r="P25" s="404" t="s">
        <v>566</v>
      </c>
      <c r="Q25" s="404"/>
      <c r="R25" s="408">
        <v>44929</v>
      </c>
      <c r="S25" s="408">
        <v>45016</v>
      </c>
      <c r="T25" s="406" t="s">
        <v>574</v>
      </c>
    </row>
    <row r="26" spans="1:20" ht="40.15" customHeight="1">
      <c r="A26" s="454"/>
      <c r="B26" s="404"/>
      <c r="C26" s="455"/>
      <c r="D26" s="455"/>
      <c r="E26" s="456"/>
      <c r="F26" s="456"/>
      <c r="G26" s="456"/>
      <c r="H26" s="457"/>
      <c r="I26" s="457"/>
      <c r="J26" s="458"/>
      <c r="K26" s="453"/>
      <c r="L26" s="453"/>
      <c r="M26" s="458"/>
      <c r="N26" s="453"/>
      <c r="O26" s="495"/>
      <c r="P26" s="404"/>
      <c r="Q26" s="404"/>
      <c r="R26" s="408"/>
      <c r="S26" s="408"/>
      <c r="T26" s="406"/>
    </row>
    <row r="27" spans="1:20" ht="40.15" customHeight="1">
      <c r="A27" s="454"/>
      <c r="B27" s="404"/>
      <c r="C27" s="455"/>
      <c r="D27" s="455"/>
      <c r="E27" s="456"/>
      <c r="F27" s="456"/>
      <c r="G27" s="456"/>
      <c r="H27" s="457"/>
      <c r="I27" s="457"/>
      <c r="J27" s="458"/>
      <c r="K27" s="453"/>
      <c r="L27" s="453"/>
      <c r="M27" s="458"/>
      <c r="N27" s="453"/>
      <c r="O27" s="495"/>
      <c r="P27" s="404"/>
      <c r="Q27" s="404"/>
      <c r="R27" s="408"/>
      <c r="S27" s="408"/>
      <c r="T27" s="406"/>
    </row>
    <row r="28" spans="1:20" ht="54" customHeight="1">
      <c r="A28" s="454"/>
      <c r="B28" s="404"/>
      <c r="C28" s="455"/>
      <c r="D28" s="455"/>
      <c r="E28" s="456"/>
      <c r="F28" s="456"/>
      <c r="G28" s="456"/>
      <c r="H28" s="457"/>
      <c r="I28" s="457"/>
      <c r="J28" s="458"/>
      <c r="K28" s="453"/>
      <c r="L28" s="453"/>
      <c r="M28" s="458"/>
      <c r="N28" s="453"/>
      <c r="O28" s="495"/>
      <c r="P28" s="404"/>
      <c r="Q28" s="404"/>
      <c r="R28" s="408"/>
      <c r="S28" s="408"/>
      <c r="T28" s="406"/>
    </row>
    <row r="29" spans="1:20" ht="8.25" customHeight="1">
      <c r="A29" s="454"/>
      <c r="B29" s="404"/>
      <c r="C29" s="455"/>
      <c r="D29" s="455"/>
      <c r="E29" s="456"/>
      <c r="F29" s="456"/>
      <c r="G29" s="456"/>
      <c r="H29" s="457"/>
      <c r="I29" s="457"/>
      <c r="J29" s="458"/>
      <c r="K29" s="453"/>
      <c r="L29" s="453"/>
      <c r="M29" s="458"/>
      <c r="N29" s="453"/>
      <c r="O29" s="495"/>
      <c r="P29" s="404"/>
      <c r="Q29" s="404"/>
      <c r="R29" s="408"/>
      <c r="S29" s="408"/>
      <c r="T29" s="406"/>
    </row>
    <row r="30" spans="1:20" ht="40.15" customHeight="1">
      <c r="A30" s="454">
        <f>'Mapa Final'!A31</f>
        <v>5</v>
      </c>
      <c r="B30" s="454" t="str">
        <f>'Mapa Final'!B31</f>
        <v>Suspensión de los Servicios Públicos Domiciliarios y/o de Telefonía Móvil Celular (TMC)</v>
      </c>
      <c r="C30" s="455" t="str">
        <f>'Mapa Final'!C31</f>
        <v>Afectación en la Prestación del Servicio de Justicia</v>
      </c>
      <c r="D30" s="455" t="str">
        <f>'Mapa Final'!D31</f>
        <v>1. No dar trámite de pago oportuno.
2. Saldos pendientes que no corresponden en su pago a la Rama Judicial
3. Fallas en la comunicación con el operador del servicio.
4. No aplicación o aplicación extemporánea de pagos por parte del operador.
5. Transición en la aplicación de las disposiciones legales en materia de austeridad en el gasto frente a la contratación de Servicios TMC.</v>
      </c>
      <c r="E30" s="456" t="str">
        <f>'Mapa Final'!E31</f>
        <v>Incumplimiento de las obligaciones derivadas por la contraprestación de los servicios contratados.</v>
      </c>
      <c r="F30" s="456" t="str">
        <f>'Mapa Final'!F31</f>
        <v>Pérdida de los beneficios obtenidos mediante el uso de los Servicios Públicos domiciliarios y Servicios TMC.</v>
      </c>
      <c r="G30" s="456" t="str">
        <f>'Mapa Final'!G31</f>
        <v>Ejecución y Administración de Procesos</v>
      </c>
      <c r="H30" s="457" t="str">
        <f>'Mapa Final'!I31</f>
        <v>Alta</v>
      </c>
      <c r="I30" s="457" t="str">
        <f>'Mapa Final'!L31</f>
        <v>Mayor</v>
      </c>
      <c r="J30" s="458" t="str">
        <f>'Mapa Final'!N31</f>
        <v xml:space="preserve">Alto </v>
      </c>
      <c r="K30" s="452" t="str">
        <f>'Mapa Final'!AA31</f>
        <v>Media</v>
      </c>
      <c r="L30" s="452" t="str">
        <f>'Mapa Final'!AE31</f>
        <v>Menor</v>
      </c>
      <c r="M30" s="458" t="str">
        <f>'Mapa Final'!AG31</f>
        <v>Moderado</v>
      </c>
      <c r="N30" s="452" t="str">
        <f>'Mapa Final'!AH31</f>
        <v>Evitar</v>
      </c>
      <c r="O30" s="406" t="s">
        <v>575</v>
      </c>
      <c r="P30" s="404" t="s">
        <v>566</v>
      </c>
      <c r="Q30" s="404"/>
      <c r="R30" s="408">
        <v>44929</v>
      </c>
      <c r="S30" s="408">
        <v>45016</v>
      </c>
      <c r="T30" s="404" t="s">
        <v>576</v>
      </c>
    </row>
    <row r="31" spans="1:20" ht="40.15" customHeight="1">
      <c r="A31" s="454"/>
      <c r="B31" s="404"/>
      <c r="C31" s="455"/>
      <c r="D31" s="455"/>
      <c r="E31" s="456"/>
      <c r="F31" s="456"/>
      <c r="G31" s="456"/>
      <c r="H31" s="457"/>
      <c r="I31" s="457"/>
      <c r="J31" s="458"/>
      <c r="K31" s="453"/>
      <c r="L31" s="453"/>
      <c r="M31" s="458"/>
      <c r="N31" s="453"/>
      <c r="O31" s="406"/>
      <c r="P31" s="404"/>
      <c r="Q31" s="404"/>
      <c r="R31" s="408"/>
      <c r="S31" s="408"/>
      <c r="T31" s="404"/>
    </row>
    <row r="32" spans="1:20" ht="40.15" customHeight="1">
      <c r="A32" s="454"/>
      <c r="B32" s="404"/>
      <c r="C32" s="455"/>
      <c r="D32" s="455"/>
      <c r="E32" s="456"/>
      <c r="F32" s="456"/>
      <c r="G32" s="456"/>
      <c r="H32" s="457"/>
      <c r="I32" s="457"/>
      <c r="J32" s="458"/>
      <c r="K32" s="453"/>
      <c r="L32" s="453"/>
      <c r="M32" s="458"/>
      <c r="N32" s="453"/>
      <c r="O32" s="406"/>
      <c r="P32" s="404"/>
      <c r="Q32" s="404"/>
      <c r="R32" s="408"/>
      <c r="S32" s="408"/>
      <c r="T32" s="404"/>
    </row>
    <row r="33" spans="1:20" ht="40.15" customHeight="1">
      <c r="A33" s="454"/>
      <c r="B33" s="404"/>
      <c r="C33" s="455"/>
      <c r="D33" s="455"/>
      <c r="E33" s="456"/>
      <c r="F33" s="456"/>
      <c r="G33" s="456"/>
      <c r="H33" s="457"/>
      <c r="I33" s="457"/>
      <c r="J33" s="458"/>
      <c r="K33" s="453"/>
      <c r="L33" s="453"/>
      <c r="M33" s="458"/>
      <c r="N33" s="453"/>
      <c r="O33" s="406"/>
      <c r="P33" s="404"/>
      <c r="Q33" s="404"/>
      <c r="R33" s="408"/>
      <c r="S33" s="408"/>
      <c r="T33" s="404"/>
    </row>
    <row r="34" spans="1:20" ht="40.15" customHeight="1">
      <c r="A34" s="454"/>
      <c r="B34" s="404"/>
      <c r="C34" s="455"/>
      <c r="D34" s="455"/>
      <c r="E34" s="456"/>
      <c r="F34" s="456"/>
      <c r="G34" s="456"/>
      <c r="H34" s="457"/>
      <c r="I34" s="457"/>
      <c r="J34" s="458"/>
      <c r="K34" s="453"/>
      <c r="L34" s="453"/>
      <c r="M34" s="458"/>
      <c r="N34" s="453"/>
      <c r="O34" s="406"/>
      <c r="P34" s="404"/>
      <c r="Q34" s="404"/>
      <c r="R34" s="408"/>
      <c r="S34" s="408"/>
      <c r="T34" s="404"/>
    </row>
    <row r="35" spans="1:20" ht="40.15" customHeight="1">
      <c r="A35" s="454">
        <f>'Mapa Final'!A36</f>
        <v>6</v>
      </c>
      <c r="B35" s="454" t="str">
        <f>'Mapa Final'!B36</f>
        <v>Tener registros desactualizados del parque automotor de la Rama Judicial (Hojas de vida de los vehículos, reporte de novedades) y/o pérdida de la información anéxa documentada.</v>
      </c>
      <c r="C35" s="455" t="str">
        <f>'Mapa Final'!C36</f>
        <v>Incumplimiento de las metas establecidas</v>
      </c>
      <c r="D35" s="455" t="str">
        <f>'Mapa Final'!D36</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456" t="str">
        <f>'Mapa Final'!E36</f>
        <v>No ejecución de las acciones requeridad para la actualización de los registros</v>
      </c>
      <c r="F35" s="456" t="str">
        <f>'Mapa Final'!F36</f>
        <v>Falta de información para realizar seguimiento en términos de cumplimiento, detección y análisis de las novedades de los vehículos.</v>
      </c>
      <c r="G35" s="456" t="str">
        <f>'Mapa Final'!G36</f>
        <v>Ejecución y Administración de Procesos</v>
      </c>
      <c r="H35" s="457" t="str">
        <f>'Mapa Final'!I36</f>
        <v>Alta</v>
      </c>
      <c r="I35" s="457" t="str">
        <f>'Mapa Final'!L36</f>
        <v>Menor</v>
      </c>
      <c r="J35" s="458" t="str">
        <f>'Mapa Final'!N36</f>
        <v>Moderado</v>
      </c>
      <c r="K35" s="452" t="str">
        <f>'Mapa Final'!AA36</f>
        <v>Media</v>
      </c>
      <c r="L35" s="452" t="str">
        <f>'Mapa Final'!AE36</f>
        <v>Menor</v>
      </c>
      <c r="M35" s="458" t="str">
        <f>'Mapa Final'!AG36</f>
        <v>Moderado</v>
      </c>
      <c r="N35" s="452" t="str">
        <f>'Mapa Final'!AH36</f>
        <v>Evitar</v>
      </c>
      <c r="O35" s="406"/>
      <c r="P35" s="404" t="s">
        <v>571</v>
      </c>
      <c r="Q35" s="404"/>
      <c r="R35" s="408">
        <v>44928</v>
      </c>
      <c r="S35" s="408">
        <v>45016</v>
      </c>
      <c r="T35" s="404"/>
    </row>
    <row r="36" spans="1:20" ht="40.15" customHeight="1">
      <c r="A36" s="454"/>
      <c r="B36" s="404"/>
      <c r="C36" s="455"/>
      <c r="D36" s="455"/>
      <c r="E36" s="456"/>
      <c r="F36" s="456"/>
      <c r="G36" s="456"/>
      <c r="H36" s="457"/>
      <c r="I36" s="457"/>
      <c r="J36" s="458"/>
      <c r="K36" s="453"/>
      <c r="L36" s="453"/>
      <c r="M36" s="458"/>
      <c r="N36" s="453"/>
      <c r="O36" s="406"/>
      <c r="P36" s="404"/>
      <c r="Q36" s="404"/>
      <c r="R36" s="408"/>
      <c r="S36" s="408"/>
      <c r="T36" s="404"/>
    </row>
    <row r="37" spans="1:20" ht="40.15" customHeight="1">
      <c r="A37" s="454"/>
      <c r="B37" s="404"/>
      <c r="C37" s="455"/>
      <c r="D37" s="455"/>
      <c r="E37" s="456"/>
      <c r="F37" s="456"/>
      <c r="G37" s="456"/>
      <c r="H37" s="457"/>
      <c r="I37" s="457"/>
      <c r="J37" s="458"/>
      <c r="K37" s="453"/>
      <c r="L37" s="453"/>
      <c r="M37" s="458"/>
      <c r="N37" s="453"/>
      <c r="O37" s="406"/>
      <c r="P37" s="404"/>
      <c r="Q37" s="404"/>
      <c r="R37" s="408"/>
      <c r="S37" s="408"/>
      <c r="T37" s="404"/>
    </row>
    <row r="38" spans="1:20" ht="40.15" customHeight="1">
      <c r="A38" s="454"/>
      <c r="B38" s="404"/>
      <c r="C38" s="455"/>
      <c r="D38" s="455"/>
      <c r="E38" s="456"/>
      <c r="F38" s="456"/>
      <c r="G38" s="456"/>
      <c r="H38" s="457"/>
      <c r="I38" s="457"/>
      <c r="J38" s="458"/>
      <c r="K38" s="453"/>
      <c r="L38" s="453"/>
      <c r="M38" s="458"/>
      <c r="N38" s="453"/>
      <c r="O38" s="406"/>
      <c r="P38" s="404"/>
      <c r="Q38" s="404"/>
      <c r="R38" s="408"/>
      <c r="S38" s="408"/>
      <c r="T38" s="404"/>
    </row>
    <row r="39" spans="1:20" ht="40.15" customHeight="1">
      <c r="A39" s="454"/>
      <c r="B39" s="404"/>
      <c r="C39" s="455"/>
      <c r="D39" s="455"/>
      <c r="E39" s="456"/>
      <c r="F39" s="456"/>
      <c r="G39" s="456"/>
      <c r="H39" s="457"/>
      <c r="I39" s="457"/>
      <c r="J39" s="458"/>
      <c r="K39" s="453"/>
      <c r="L39" s="453"/>
      <c r="M39" s="458"/>
      <c r="N39" s="453"/>
      <c r="O39" s="406"/>
      <c r="P39" s="404"/>
      <c r="Q39" s="404"/>
      <c r="R39" s="408"/>
      <c r="S39" s="408"/>
      <c r="T39" s="404"/>
    </row>
    <row r="40" spans="1:20" ht="40.15" customHeight="1">
      <c r="A40" s="454">
        <f>'Mapa Final'!A41</f>
        <v>7</v>
      </c>
      <c r="B40" s="454" t="str">
        <f>'Mapa Final'!B41</f>
        <v>Afectación de los aspectos ambientales</v>
      </c>
      <c r="C40" s="455" t="str">
        <f>'Mapa Final'!C41</f>
        <v xml:space="preserve"> Afectación Ambiental</v>
      </c>
      <c r="D40" s="455" t="str">
        <f>'Mapa Final'!D41</f>
        <v>1. Desconocimiento del Sistema de Gestión Ambiental que aplica para la Rama Judicial a Nivel Central y Seccional.
2. No hay accesibilidad de forma oportuna a la información base para el cálculo de indicadores</v>
      </c>
      <c r="E40" s="456" t="str">
        <f>'Mapa Final'!E41</f>
        <v>1. Desconocimiento del sistema de gestión ambienal</v>
      </c>
      <c r="F40" s="456" t="str">
        <f>'Mapa Final'!F41</f>
        <v>Falta de información para que los desarrollos administrativos incluyan los enfoques ambientales.</v>
      </c>
      <c r="G40" s="456" t="str">
        <f>'Mapa Final'!G41</f>
        <v>Eventos Ambientales Internos</v>
      </c>
      <c r="H40" s="457" t="str">
        <f>'Mapa Final'!I41</f>
        <v>Muy Baja</v>
      </c>
      <c r="I40" s="457" t="str">
        <f>'Mapa Final'!L41</f>
        <v>Moderado</v>
      </c>
      <c r="J40" s="458" t="str">
        <f>'Mapa Final'!N41</f>
        <v>Moderado</v>
      </c>
      <c r="K40" s="452" t="str">
        <f>'Mapa Final'!AA41</f>
        <v>Muy Baja</v>
      </c>
      <c r="L40" s="452" t="str">
        <f>'Mapa Final'!AE41</f>
        <v>Moderado</v>
      </c>
      <c r="M40" s="458" t="str">
        <f>'Mapa Final'!AG41</f>
        <v>Moderado</v>
      </c>
      <c r="N40" s="452" t="str">
        <f>'Mapa Final'!AH41</f>
        <v>Reducir(mitigar)</v>
      </c>
      <c r="O40" s="406" t="s">
        <v>577</v>
      </c>
      <c r="P40" s="404" t="s">
        <v>566</v>
      </c>
      <c r="Q40" s="404" t="s">
        <v>566</v>
      </c>
      <c r="R40" s="408">
        <v>44929</v>
      </c>
      <c r="S40" s="408">
        <v>45016</v>
      </c>
      <c r="T40" s="404" t="s">
        <v>578</v>
      </c>
    </row>
    <row r="41" spans="1:20" ht="40.15" customHeight="1">
      <c r="A41" s="454"/>
      <c r="B41" s="404"/>
      <c r="C41" s="455"/>
      <c r="D41" s="455"/>
      <c r="E41" s="456"/>
      <c r="F41" s="456"/>
      <c r="G41" s="456"/>
      <c r="H41" s="457"/>
      <c r="I41" s="457"/>
      <c r="J41" s="458"/>
      <c r="K41" s="453"/>
      <c r="L41" s="453"/>
      <c r="M41" s="458"/>
      <c r="N41" s="453"/>
      <c r="O41" s="406"/>
      <c r="P41" s="404"/>
      <c r="Q41" s="404"/>
      <c r="R41" s="408"/>
      <c r="S41" s="408"/>
      <c r="T41" s="404"/>
    </row>
    <row r="42" spans="1:20" ht="40.15" customHeight="1">
      <c r="A42" s="454"/>
      <c r="B42" s="404"/>
      <c r="C42" s="455"/>
      <c r="D42" s="455"/>
      <c r="E42" s="456"/>
      <c r="F42" s="456"/>
      <c r="G42" s="456"/>
      <c r="H42" s="457"/>
      <c r="I42" s="457"/>
      <c r="J42" s="458"/>
      <c r="K42" s="453"/>
      <c r="L42" s="453"/>
      <c r="M42" s="458"/>
      <c r="N42" s="453"/>
      <c r="O42" s="406"/>
      <c r="P42" s="404"/>
      <c r="Q42" s="404"/>
      <c r="R42" s="408"/>
      <c r="S42" s="408"/>
      <c r="T42" s="404"/>
    </row>
    <row r="43" spans="1:20" ht="40.15" customHeight="1">
      <c r="A43" s="454"/>
      <c r="B43" s="404"/>
      <c r="C43" s="455"/>
      <c r="D43" s="455"/>
      <c r="E43" s="456"/>
      <c r="F43" s="456"/>
      <c r="G43" s="456"/>
      <c r="H43" s="457"/>
      <c r="I43" s="457"/>
      <c r="J43" s="458"/>
      <c r="K43" s="453"/>
      <c r="L43" s="453"/>
      <c r="M43" s="458"/>
      <c r="N43" s="453"/>
      <c r="O43" s="406"/>
      <c r="P43" s="404"/>
      <c r="Q43" s="404"/>
      <c r="R43" s="408"/>
      <c r="S43" s="408"/>
      <c r="T43" s="404"/>
    </row>
    <row r="44" spans="1:20" ht="40.15" customHeight="1">
      <c r="A44" s="454"/>
      <c r="B44" s="404"/>
      <c r="C44" s="455"/>
      <c r="D44" s="455"/>
      <c r="E44" s="456"/>
      <c r="F44" s="456"/>
      <c r="G44" s="456"/>
      <c r="H44" s="457"/>
      <c r="I44" s="457"/>
      <c r="J44" s="458"/>
      <c r="K44" s="453"/>
      <c r="L44" s="453"/>
      <c r="M44" s="458"/>
      <c r="N44" s="453"/>
      <c r="O44" s="406"/>
      <c r="P44" s="404"/>
      <c r="Q44" s="404"/>
      <c r="R44" s="408"/>
      <c r="S44" s="408"/>
      <c r="T44" s="404"/>
    </row>
    <row r="45" spans="1:20" ht="40.15" customHeight="1">
      <c r="A45" s="454">
        <f>'Mapa Final'!A44</f>
        <v>8</v>
      </c>
      <c r="B45" s="454" t="str">
        <f>'Mapa Final'!B44</f>
        <v>Incendio dentro de la edificación</v>
      </c>
      <c r="C45" s="456" t="str">
        <f>'Mapa Final'!C44</f>
        <v>Afectación en la Prestación del Servicio de Justicia</v>
      </c>
      <c r="D45" s="455" t="str">
        <f>'Mapa Final'!D44</f>
        <v xml:space="preserve">Por vandalismo (bomba molotov).
Que entre en contacto con fuentes de ignición (corto circuito) material combustible como papel, muebles almacenados y en uso, insumos de construcción, insumos de aseo, tanque de ACPM, conexión de gas natural, residuos </v>
      </c>
      <c r="E45" s="456" t="str">
        <f>'Mapa Final'!E44</f>
        <v>Orden público.
Sobrecarga por uso de electrodomésticos en las instalaciones</v>
      </c>
      <c r="F45" s="456" t="str">
        <f>'Mapa Final'!F44</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456" t="str">
        <f>'Mapa Final'!G44</f>
        <v>Daños Activos Fijos/Eventos Externos</v>
      </c>
      <c r="H45" s="457" t="str">
        <f>'Mapa Final'!I44</f>
        <v>Baja</v>
      </c>
      <c r="I45" s="457" t="str">
        <f>'Mapa Final'!L44</f>
        <v>Catastrófico</v>
      </c>
      <c r="J45" s="458" t="str">
        <f>'Mapa Final'!N44</f>
        <v>Extremo</v>
      </c>
      <c r="K45" s="452" t="str">
        <f>'Mapa Final'!AA44</f>
        <v>Baja</v>
      </c>
      <c r="L45" s="452" t="str">
        <f>'Mapa Final'!AE44</f>
        <v>Mayor</v>
      </c>
      <c r="M45" s="458" t="str">
        <f>'Mapa Final'!AG44</f>
        <v xml:space="preserve">Alto </v>
      </c>
      <c r="N45" s="452" t="str">
        <f>'Mapa Final'!AH44</f>
        <v>Reducir(mitigar)</v>
      </c>
      <c r="O45" s="406" t="s">
        <v>579</v>
      </c>
      <c r="P45" s="404" t="s">
        <v>566</v>
      </c>
      <c r="Q45" s="404"/>
      <c r="R45" s="408">
        <v>44929</v>
      </c>
      <c r="S45" s="408">
        <v>45016</v>
      </c>
      <c r="T45" s="404" t="s">
        <v>580</v>
      </c>
    </row>
    <row r="46" spans="1:20" ht="40.15" customHeight="1">
      <c r="A46" s="454"/>
      <c r="B46" s="404"/>
      <c r="C46" s="456"/>
      <c r="D46" s="455"/>
      <c r="E46" s="456"/>
      <c r="F46" s="456"/>
      <c r="G46" s="456"/>
      <c r="H46" s="457"/>
      <c r="I46" s="457"/>
      <c r="J46" s="458"/>
      <c r="K46" s="453"/>
      <c r="L46" s="453"/>
      <c r="M46" s="458"/>
      <c r="N46" s="453"/>
      <c r="O46" s="406"/>
      <c r="P46" s="404"/>
      <c r="Q46" s="404"/>
      <c r="R46" s="408"/>
      <c r="S46" s="408"/>
      <c r="T46" s="404"/>
    </row>
    <row r="47" spans="1:20" ht="40.15" customHeight="1">
      <c r="A47" s="454"/>
      <c r="B47" s="404"/>
      <c r="C47" s="456"/>
      <c r="D47" s="455"/>
      <c r="E47" s="456"/>
      <c r="F47" s="456"/>
      <c r="G47" s="456"/>
      <c r="H47" s="457"/>
      <c r="I47" s="457"/>
      <c r="J47" s="458"/>
      <c r="K47" s="453"/>
      <c r="L47" s="453"/>
      <c r="M47" s="458"/>
      <c r="N47" s="453"/>
      <c r="O47" s="406"/>
      <c r="P47" s="404"/>
      <c r="Q47" s="404"/>
      <c r="R47" s="408"/>
      <c r="S47" s="408"/>
      <c r="T47" s="404"/>
    </row>
    <row r="48" spans="1:20" ht="40.15" customHeight="1">
      <c r="A48" s="454"/>
      <c r="B48" s="404"/>
      <c r="C48" s="456"/>
      <c r="D48" s="455"/>
      <c r="E48" s="456"/>
      <c r="F48" s="456"/>
      <c r="G48" s="456"/>
      <c r="H48" s="457"/>
      <c r="I48" s="457"/>
      <c r="J48" s="458"/>
      <c r="K48" s="453"/>
      <c r="L48" s="453"/>
      <c r="M48" s="458"/>
      <c r="N48" s="453"/>
      <c r="O48" s="406"/>
      <c r="P48" s="404"/>
      <c r="Q48" s="404"/>
      <c r="R48" s="408"/>
      <c r="S48" s="408"/>
      <c r="T48" s="404"/>
    </row>
    <row r="49" spans="1:21" ht="40.15" customHeight="1">
      <c r="A49" s="454"/>
      <c r="B49" s="404"/>
      <c r="C49" s="456"/>
      <c r="D49" s="455"/>
      <c r="E49" s="456"/>
      <c r="F49" s="456"/>
      <c r="G49" s="456"/>
      <c r="H49" s="457"/>
      <c r="I49" s="457"/>
      <c r="J49" s="458"/>
      <c r="K49" s="453"/>
      <c r="L49" s="453"/>
      <c r="M49" s="458"/>
      <c r="N49" s="453"/>
      <c r="O49" s="406"/>
      <c r="P49" s="404"/>
      <c r="Q49" s="404"/>
      <c r="R49" s="408"/>
      <c r="S49" s="408"/>
      <c r="T49" s="404"/>
    </row>
    <row r="50" spans="1:21" ht="40.15" customHeight="1">
      <c r="A50" s="454">
        <f>'Mapa Final'!A48</f>
        <v>9</v>
      </c>
      <c r="B50" s="454" t="str">
        <f>'Mapa Final'!B48</f>
        <v>Inundación dentro de la edificación</v>
      </c>
      <c r="C50" s="455" t="str">
        <f>'Mapa Final'!C48</f>
        <v>Afectación en la Prestación del Servicio de Justicia</v>
      </c>
      <c r="D50" s="455" t="str">
        <f>'Mapa Final'!D48</f>
        <v>Lluvias torrenciales en la temporada invernal</v>
      </c>
      <c r="E50" s="456" t="str">
        <f>'Mapa Final'!E48</f>
        <v>Por el desnivel de las vías se forman arroyos, parte de los cuales desembocan en las edificaciones, inundando los sótanos. También, por efecto del incremento del nivel freático.</v>
      </c>
      <c r="F50" s="456" t="str">
        <f>'Mapa Final'!F48</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456" t="str">
        <f>'Mapa Final'!G48</f>
        <v>Daños Activos Fijos/Eventos Externos</v>
      </c>
      <c r="H50" s="457" t="str">
        <f>'Mapa Final'!I48</f>
        <v>Baja</v>
      </c>
      <c r="I50" s="457" t="str">
        <f>'Mapa Final'!L48</f>
        <v>Mayor</v>
      </c>
      <c r="J50" s="458" t="str">
        <f>'Mapa Final'!N48</f>
        <v xml:space="preserve">Alto </v>
      </c>
      <c r="K50" s="452" t="str">
        <f>'Mapa Final'!AA48</f>
        <v>Baja</v>
      </c>
      <c r="L50" s="452" t="str">
        <f>'Mapa Final'!AE48</f>
        <v>Moderado</v>
      </c>
      <c r="M50" s="458" t="str">
        <f>'Mapa Final'!AG48</f>
        <v>Moderado</v>
      </c>
      <c r="N50" s="452" t="str">
        <f>'Mapa Final'!AH48</f>
        <v>Reducir(mitigar)</v>
      </c>
      <c r="O50" s="406" t="s">
        <v>581</v>
      </c>
      <c r="P50" s="404" t="s">
        <v>566</v>
      </c>
      <c r="Q50" s="404"/>
      <c r="R50" s="408">
        <v>44929</v>
      </c>
      <c r="S50" s="408">
        <v>45016</v>
      </c>
      <c r="T50" s="496" t="s">
        <v>582</v>
      </c>
    </row>
    <row r="51" spans="1:21" ht="40.15" customHeight="1">
      <c r="A51" s="454"/>
      <c r="B51" s="404"/>
      <c r="C51" s="455"/>
      <c r="D51" s="455"/>
      <c r="E51" s="456"/>
      <c r="F51" s="456"/>
      <c r="G51" s="456"/>
      <c r="H51" s="457"/>
      <c r="I51" s="457"/>
      <c r="J51" s="458"/>
      <c r="K51" s="453"/>
      <c r="L51" s="453"/>
      <c r="M51" s="458"/>
      <c r="N51" s="453"/>
      <c r="O51" s="406"/>
      <c r="P51" s="404"/>
      <c r="Q51" s="404"/>
      <c r="R51" s="408"/>
      <c r="S51" s="408"/>
      <c r="T51" s="404"/>
    </row>
    <row r="52" spans="1:21" ht="40.15" customHeight="1">
      <c r="A52" s="454"/>
      <c r="B52" s="404"/>
      <c r="C52" s="455"/>
      <c r="D52" s="455"/>
      <c r="E52" s="456"/>
      <c r="F52" s="456"/>
      <c r="G52" s="456"/>
      <c r="H52" s="457"/>
      <c r="I52" s="457"/>
      <c r="J52" s="458"/>
      <c r="K52" s="453"/>
      <c r="L52" s="453"/>
      <c r="M52" s="458"/>
      <c r="N52" s="453"/>
      <c r="O52" s="406"/>
      <c r="P52" s="404"/>
      <c r="Q52" s="404"/>
      <c r="R52" s="408"/>
      <c r="S52" s="408"/>
      <c r="T52" s="404"/>
    </row>
    <row r="53" spans="1:21" ht="40.15" customHeight="1">
      <c r="A53" s="454"/>
      <c r="B53" s="404"/>
      <c r="C53" s="455"/>
      <c r="D53" s="455"/>
      <c r="E53" s="456"/>
      <c r="F53" s="456"/>
      <c r="G53" s="456"/>
      <c r="H53" s="457"/>
      <c r="I53" s="457"/>
      <c r="J53" s="458"/>
      <c r="K53" s="453"/>
      <c r="L53" s="453"/>
      <c r="M53" s="458"/>
      <c r="N53" s="453"/>
      <c r="O53" s="406"/>
      <c r="P53" s="404"/>
      <c r="Q53" s="404"/>
      <c r="R53" s="408"/>
      <c r="S53" s="408"/>
      <c r="T53" s="404"/>
    </row>
    <row r="54" spans="1:21" ht="40.15" customHeight="1">
      <c r="A54" s="454"/>
      <c r="B54" s="404"/>
      <c r="C54" s="455"/>
      <c r="D54" s="455"/>
      <c r="E54" s="456"/>
      <c r="F54" s="456"/>
      <c r="G54" s="456"/>
      <c r="H54" s="457"/>
      <c r="I54" s="457"/>
      <c r="J54" s="458"/>
      <c r="K54" s="453"/>
      <c r="L54" s="453"/>
      <c r="M54" s="458"/>
      <c r="N54" s="453"/>
      <c r="O54" s="406"/>
      <c r="P54" s="404"/>
      <c r="Q54" s="404"/>
      <c r="R54" s="408"/>
      <c r="S54" s="408"/>
      <c r="T54" s="404"/>
    </row>
    <row r="55" spans="1:21" ht="40.15" customHeight="1">
      <c r="A55" s="454">
        <f>'Mapa Final'!A49</f>
        <v>10</v>
      </c>
      <c r="B55" s="454" t="str">
        <f>'Mapa Final'!B49</f>
        <v>Diferencia entre el inventario Fisico y el Kardex (SICOF)-selectivo</v>
      </c>
      <c r="C55" s="455" t="str">
        <f>'Mapa Final'!C49</f>
        <v>Reputacional</v>
      </c>
      <c r="D55" s="455" t="str">
        <f>'Mapa Final'!D49</f>
        <v>1-Mala ejecucion en la toma de inventarios 2-No registro en el el sistema 3-Entrega informal de bienes y sin registro en el sicof 4-Falta de tiempo y personal calificado 5- No cumplimiento de politicas de inventarios en la Entidad</v>
      </c>
      <c r="E55" s="456" t="str">
        <f>'Mapa Final'!E49</f>
        <v>Mala entrega y recibo de elementos y entrega informal de bienes y sin registro en el SICOF</v>
      </c>
      <c r="F55" s="456" t="str">
        <f>'Mapa Final'!F49</f>
        <v>El Kardex del almacen no refleja la realidad fisica del inventario</v>
      </c>
      <c r="G55" s="456" t="str">
        <f>'Mapa Final'!G49</f>
        <v>Ejecución y Administración de Procesos</v>
      </c>
      <c r="H55" s="457" t="str">
        <f>'Mapa Final'!I49</f>
        <v>Baja</v>
      </c>
      <c r="I55" s="457" t="str">
        <f>'Mapa Final'!L49</f>
        <v>Moderado</v>
      </c>
      <c r="J55" s="458" t="str">
        <f>'Mapa Final'!N49</f>
        <v>Moderado</v>
      </c>
      <c r="K55" s="452" t="str">
        <f>'Mapa Final'!AA49</f>
        <v>Baja</v>
      </c>
      <c r="L55" s="452" t="str">
        <f>'Mapa Final'!AE49</f>
        <v>Moderado</v>
      </c>
      <c r="M55" s="458" t="str">
        <f>'Mapa Final'!AG49</f>
        <v>Moderado</v>
      </c>
      <c r="N55" s="452" t="str">
        <f>'Mapa Final'!AH49</f>
        <v>Evitar</v>
      </c>
      <c r="O55" s="406" t="s">
        <v>583</v>
      </c>
      <c r="P55" s="404" t="s">
        <v>566</v>
      </c>
      <c r="Q55" s="404"/>
      <c r="R55" s="408">
        <v>44958</v>
      </c>
      <c r="S55" s="408">
        <v>45016</v>
      </c>
      <c r="T55" s="404" t="s">
        <v>584</v>
      </c>
    </row>
    <row r="56" spans="1:21" ht="40.15" customHeight="1">
      <c r="A56" s="454"/>
      <c r="B56" s="404"/>
      <c r="C56" s="455"/>
      <c r="D56" s="455"/>
      <c r="E56" s="456"/>
      <c r="F56" s="456"/>
      <c r="G56" s="456"/>
      <c r="H56" s="457"/>
      <c r="I56" s="457"/>
      <c r="J56" s="458"/>
      <c r="K56" s="453"/>
      <c r="L56" s="453"/>
      <c r="M56" s="458"/>
      <c r="N56" s="453"/>
      <c r="O56" s="406"/>
      <c r="P56" s="404"/>
      <c r="Q56" s="404"/>
      <c r="R56" s="408"/>
      <c r="S56" s="408"/>
      <c r="T56" s="404"/>
    </row>
    <row r="57" spans="1:21" ht="40.15" customHeight="1">
      <c r="A57" s="454"/>
      <c r="B57" s="404"/>
      <c r="C57" s="455"/>
      <c r="D57" s="455"/>
      <c r="E57" s="456"/>
      <c r="F57" s="456"/>
      <c r="G57" s="456"/>
      <c r="H57" s="457"/>
      <c r="I57" s="457"/>
      <c r="J57" s="458"/>
      <c r="K57" s="453"/>
      <c r="L57" s="453"/>
      <c r="M57" s="458"/>
      <c r="N57" s="453"/>
      <c r="O57" s="406"/>
      <c r="P57" s="404"/>
      <c r="Q57" s="404"/>
      <c r="R57" s="408"/>
      <c r="S57" s="408"/>
      <c r="T57" s="404"/>
    </row>
    <row r="58" spans="1:21" ht="40.15" customHeight="1">
      <c r="A58" s="454"/>
      <c r="B58" s="404"/>
      <c r="C58" s="455"/>
      <c r="D58" s="455"/>
      <c r="E58" s="456"/>
      <c r="F58" s="456"/>
      <c r="G58" s="456"/>
      <c r="H58" s="457"/>
      <c r="I58" s="457"/>
      <c r="J58" s="458"/>
      <c r="K58" s="453"/>
      <c r="L58" s="453"/>
      <c r="M58" s="458"/>
      <c r="N58" s="453"/>
      <c r="O58" s="406"/>
      <c r="P58" s="404"/>
      <c r="Q58" s="404"/>
      <c r="R58" s="408"/>
      <c r="S58" s="408"/>
      <c r="T58" s="404"/>
    </row>
    <row r="59" spans="1:21" ht="40.15" customHeight="1">
      <c r="A59" s="454"/>
      <c r="B59" s="404"/>
      <c r="C59" s="455"/>
      <c r="D59" s="455"/>
      <c r="E59" s="456"/>
      <c r="F59" s="456"/>
      <c r="G59" s="456"/>
      <c r="H59" s="457"/>
      <c r="I59" s="457"/>
      <c r="J59" s="458"/>
      <c r="K59" s="453"/>
      <c r="L59" s="453"/>
      <c r="M59" s="458"/>
      <c r="N59" s="453"/>
      <c r="O59" s="406"/>
      <c r="P59" s="404"/>
      <c r="Q59" s="404"/>
      <c r="R59" s="408"/>
      <c r="S59" s="408"/>
      <c r="T59" s="404"/>
    </row>
    <row r="60" spans="1:21" ht="40.15" customHeight="1">
      <c r="A60" s="454">
        <f>'Mapa Final'!A53</f>
        <v>11</v>
      </c>
      <c r="B60" s="454" t="str">
        <f>'Mapa Final'!B53</f>
        <v>Daños en los equipos instalados en los inmuebles a cargo del Nivel Central, por falta de mantenimiento</v>
      </c>
      <c r="C60" s="455" t="str">
        <f>'Mapa Final'!C53</f>
        <v>Afectación Económica</v>
      </c>
      <c r="D60" s="455" t="str">
        <f>'Mapa Final'!D53</f>
        <v xml:space="preserve">1.No cumplimiento de los contratos suscritos para el mantenimiento de equipos.
2.Falta de oportunidad en los procesos de contratación
3.Desconocimiento de los planes de mantenimiento
 </v>
      </c>
      <c r="E60" s="456" t="str">
        <f>'Mapa Final'!E53</f>
        <v>No cumplimiento de los planes de mantenimiento de los equipos</v>
      </c>
      <c r="F60" s="456" t="str">
        <f>'Mapa Final'!F53</f>
        <v>Posibilidad de cortes en servicios de energía, agua, ascensores, que afecten el normal funcionamiento de las dependencias ubicadas en los inmuebles a cargo  del nivel central</v>
      </c>
      <c r="G60" s="456" t="str">
        <f>'Mapa Final'!G53</f>
        <v>Daños Activos Fijos/Eventos Externos</v>
      </c>
      <c r="H60" s="457" t="str">
        <f>'Mapa Final'!I53</f>
        <v>Baja</v>
      </c>
      <c r="I60" s="457" t="str">
        <f>'Mapa Final'!L53</f>
        <v>Moderado</v>
      </c>
      <c r="J60" s="458" t="str">
        <f>'Mapa Final'!N53</f>
        <v>Moderado</v>
      </c>
      <c r="K60" s="452" t="str">
        <f>'Mapa Final'!AA53</f>
        <v>Baja</v>
      </c>
      <c r="L60" s="452" t="str">
        <f>'Mapa Final'!AE53</f>
        <v>Moderado</v>
      </c>
      <c r="M60" s="458" t="str">
        <f>'Mapa Final'!AG53</f>
        <v>Moderado</v>
      </c>
      <c r="N60" s="452" t="str">
        <f>'Mapa Final'!AH53</f>
        <v>Aceptar</v>
      </c>
      <c r="O60" s="406" t="s">
        <v>585</v>
      </c>
      <c r="P60" s="404" t="s">
        <v>571</v>
      </c>
      <c r="Q60" s="404"/>
      <c r="R60" s="408">
        <v>44927</v>
      </c>
      <c r="S60" s="408">
        <v>45291</v>
      </c>
      <c r="T60" s="404" t="s">
        <v>586</v>
      </c>
    </row>
    <row r="61" spans="1:21" ht="40.15" customHeight="1">
      <c r="A61" s="454"/>
      <c r="B61" s="404"/>
      <c r="C61" s="455"/>
      <c r="D61" s="455"/>
      <c r="E61" s="456"/>
      <c r="F61" s="456"/>
      <c r="G61" s="456"/>
      <c r="H61" s="457"/>
      <c r="I61" s="457"/>
      <c r="J61" s="458"/>
      <c r="K61" s="453"/>
      <c r="L61" s="453"/>
      <c r="M61" s="458"/>
      <c r="N61" s="453"/>
      <c r="O61" s="406"/>
      <c r="P61" s="404"/>
      <c r="Q61" s="404"/>
      <c r="R61" s="408"/>
      <c r="S61" s="408"/>
      <c r="T61" s="404"/>
    </row>
    <row r="62" spans="1:21" ht="40.15" customHeight="1">
      <c r="A62" s="454"/>
      <c r="B62" s="404"/>
      <c r="C62" s="455"/>
      <c r="D62" s="455"/>
      <c r="E62" s="456"/>
      <c r="F62" s="456"/>
      <c r="G62" s="456"/>
      <c r="H62" s="457"/>
      <c r="I62" s="457"/>
      <c r="J62" s="458"/>
      <c r="K62" s="453"/>
      <c r="L62" s="453"/>
      <c r="M62" s="458"/>
      <c r="N62" s="453"/>
      <c r="O62" s="406"/>
      <c r="P62" s="404"/>
      <c r="Q62" s="404"/>
      <c r="R62" s="408"/>
      <c r="S62" s="408"/>
      <c r="T62" s="404"/>
    </row>
    <row r="63" spans="1:21" ht="40.15" customHeight="1">
      <c r="A63" s="454"/>
      <c r="B63" s="404"/>
      <c r="C63" s="455"/>
      <c r="D63" s="455"/>
      <c r="E63" s="456"/>
      <c r="F63" s="456"/>
      <c r="G63" s="456"/>
      <c r="H63" s="457"/>
      <c r="I63" s="457"/>
      <c r="J63" s="458"/>
      <c r="K63" s="453"/>
      <c r="L63" s="453"/>
      <c r="M63" s="458"/>
      <c r="N63" s="453"/>
      <c r="O63" s="406"/>
      <c r="P63" s="404"/>
      <c r="Q63" s="404"/>
      <c r="R63" s="408"/>
      <c r="S63" s="408"/>
      <c r="T63" s="404"/>
    </row>
    <row r="64" spans="1:21" ht="113.25" customHeight="1">
      <c r="A64" s="454"/>
      <c r="B64" s="404"/>
      <c r="C64" s="455"/>
      <c r="D64" s="455"/>
      <c r="E64" s="456"/>
      <c r="F64" s="456"/>
      <c r="G64" s="456"/>
      <c r="H64" s="457"/>
      <c r="I64" s="457"/>
      <c r="J64" s="458"/>
      <c r="K64" s="453"/>
      <c r="L64" s="453"/>
      <c r="M64" s="458"/>
      <c r="N64" s="453"/>
      <c r="O64" s="406"/>
      <c r="P64" s="404"/>
      <c r="Q64" s="404"/>
      <c r="R64" s="408"/>
      <c r="S64" s="408"/>
      <c r="T64" s="404"/>
      <c r="U64" s="180" t="s">
        <v>587</v>
      </c>
    </row>
    <row r="65" spans="3:176">
      <c r="C65" s="169"/>
      <c r="F65" s="170"/>
      <c r="G65" s="170"/>
      <c r="U65" s="181"/>
      <c r="V65" s="181"/>
      <c r="W65" s="181"/>
      <c r="X65" s="181"/>
      <c r="Y65" s="181"/>
      <c r="Z65" s="181"/>
      <c r="AA65" s="181"/>
      <c r="AB65" s="181"/>
      <c r="AC65" s="181"/>
      <c r="AD65" s="181"/>
      <c r="AE65" s="181"/>
      <c r="AF65" s="181"/>
      <c r="AG65" s="181"/>
      <c r="AH65" s="181"/>
      <c r="AI65" s="181"/>
      <c r="AJ65" s="181"/>
      <c r="AK65" s="181"/>
      <c r="AL65" s="181"/>
      <c r="AM65" s="181"/>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1"/>
      <c r="BR65" s="181"/>
      <c r="BS65" s="181"/>
      <c r="BT65" s="181"/>
      <c r="BU65" s="18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c r="EO65" s="181"/>
      <c r="EP65" s="181"/>
      <c r="EQ65" s="181"/>
      <c r="ER65" s="181"/>
      <c r="ES65" s="181"/>
      <c r="ET65" s="181"/>
      <c r="EU65" s="181"/>
      <c r="EV65" s="181"/>
      <c r="EW65" s="181"/>
      <c r="EX65" s="181"/>
      <c r="EY65" s="181"/>
      <c r="EZ65" s="181"/>
      <c r="FA65" s="181"/>
      <c r="FB65" s="181"/>
      <c r="FC65" s="181"/>
      <c r="FD65" s="181"/>
      <c r="FE65" s="181"/>
      <c r="FF65" s="181"/>
      <c r="FG65" s="181"/>
      <c r="FH65" s="181"/>
      <c r="FI65" s="181"/>
      <c r="FJ65" s="181"/>
      <c r="FK65" s="181"/>
      <c r="FL65" s="181"/>
      <c r="FM65" s="181"/>
      <c r="FN65" s="181"/>
      <c r="FO65" s="181"/>
      <c r="FP65" s="181"/>
      <c r="FQ65" s="181"/>
      <c r="FR65" s="181"/>
      <c r="FS65" s="181"/>
      <c r="FT65" s="181"/>
    </row>
  </sheetData>
  <sheetProtection sheet="1" objects="1" scenarios="1"/>
  <mergeCells count="239">
    <mergeCell ref="B25:B29"/>
    <mergeCell ref="B35:B39"/>
    <mergeCell ref="B40:B44"/>
    <mergeCell ref="B45:B49"/>
    <mergeCell ref="B50:B54"/>
    <mergeCell ref="P60:P64"/>
    <mergeCell ref="Q60:Q64"/>
    <mergeCell ref="R60:R64"/>
    <mergeCell ref="S60:S64"/>
    <mergeCell ref="M50:M54"/>
    <mergeCell ref="G50:G54"/>
    <mergeCell ref="H50:H54"/>
    <mergeCell ref="I50:I54"/>
    <mergeCell ref="J50:J54"/>
    <mergeCell ref="K50:K54"/>
    <mergeCell ref="L50:L54"/>
    <mergeCell ref="Q45:Q49"/>
    <mergeCell ref="R45:R49"/>
    <mergeCell ref="S45:S49"/>
    <mergeCell ref="M40:M44"/>
    <mergeCell ref="G40:G44"/>
    <mergeCell ref="H40:H44"/>
    <mergeCell ref="I40:I44"/>
    <mergeCell ref="J40:J44"/>
    <mergeCell ref="T60:T64"/>
    <mergeCell ref="J60:J64"/>
    <mergeCell ref="K60:K64"/>
    <mergeCell ref="L60:L64"/>
    <mergeCell ref="M60:M64"/>
    <mergeCell ref="N60:N64"/>
    <mergeCell ref="O60:O64"/>
    <mergeCell ref="A60:A64"/>
    <mergeCell ref="C60:C64"/>
    <mergeCell ref="D60:D64"/>
    <mergeCell ref="E60:E64"/>
    <mergeCell ref="F60:F64"/>
    <mergeCell ref="G60:G64"/>
    <mergeCell ref="H60:H64"/>
    <mergeCell ref="I60:I64"/>
    <mergeCell ref="B60:B64"/>
    <mergeCell ref="A55:A59"/>
    <mergeCell ref="B55:B59"/>
    <mergeCell ref="C55:C59"/>
    <mergeCell ref="D55:D59"/>
    <mergeCell ref="E55:E59"/>
    <mergeCell ref="F55:F59"/>
    <mergeCell ref="G55:G59"/>
    <mergeCell ref="H55:H59"/>
    <mergeCell ref="P45:P49"/>
    <mergeCell ref="G45:G49"/>
    <mergeCell ref="H45:H49"/>
    <mergeCell ref="I45:I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C45:C49"/>
    <mergeCell ref="D45:D49"/>
    <mergeCell ref="E45:E49"/>
    <mergeCell ref="F45:F4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35:C39"/>
    <mergeCell ref="D35:D39"/>
    <mergeCell ref="E35:E39"/>
    <mergeCell ref="F35:F39"/>
    <mergeCell ref="G35:G39"/>
    <mergeCell ref="H35:H39"/>
    <mergeCell ref="I35:I39"/>
    <mergeCell ref="K40:K44"/>
    <mergeCell ref="L40:L44"/>
    <mergeCell ref="P35:P39"/>
    <mergeCell ref="Q35:Q39"/>
    <mergeCell ref="R35:R39"/>
    <mergeCell ref="M25:M29"/>
    <mergeCell ref="G25:G29"/>
    <mergeCell ref="H25:H29"/>
    <mergeCell ref="I25:I29"/>
    <mergeCell ref="J25:J29"/>
    <mergeCell ref="K25:K29"/>
    <mergeCell ref="L25:L29"/>
    <mergeCell ref="J30:J34"/>
    <mergeCell ref="K30:K34"/>
    <mergeCell ref="L30:L34"/>
    <mergeCell ref="M30:M34"/>
    <mergeCell ref="P20:P24"/>
    <mergeCell ref="Q20:Q24"/>
    <mergeCell ref="R20:R24"/>
    <mergeCell ref="S20:S24"/>
    <mergeCell ref="T20:T24"/>
    <mergeCell ref="A25:A29"/>
    <mergeCell ref="C25:C29"/>
    <mergeCell ref="D25:D29"/>
    <mergeCell ref="E25:E29"/>
    <mergeCell ref="F25:F29"/>
    <mergeCell ref="J20:J24"/>
    <mergeCell ref="K20:K24"/>
    <mergeCell ref="L20:L24"/>
    <mergeCell ref="M20:M24"/>
    <mergeCell ref="N20:N24"/>
    <mergeCell ref="O20:O24"/>
    <mergeCell ref="S25:S29"/>
    <mergeCell ref="T25:T29"/>
    <mergeCell ref="N25:N29"/>
    <mergeCell ref="O25:O29"/>
    <mergeCell ref="P25:P29"/>
    <mergeCell ref="Q25:Q29"/>
    <mergeCell ref="R25:R29"/>
    <mergeCell ref="B20:B24"/>
    <mergeCell ref="A20:A24"/>
    <mergeCell ref="C20:C24"/>
    <mergeCell ref="D20:D24"/>
    <mergeCell ref="E20:E24"/>
    <mergeCell ref="F20:F24"/>
    <mergeCell ref="G20:G24"/>
    <mergeCell ref="H20:H24"/>
    <mergeCell ref="I20:I24"/>
    <mergeCell ref="M15:M19"/>
    <mergeCell ref="G15:G19"/>
    <mergeCell ref="H15:H19"/>
    <mergeCell ref="I15:I19"/>
    <mergeCell ref="J15:J19"/>
    <mergeCell ref="K15:K19"/>
    <mergeCell ref="L15:L19"/>
    <mergeCell ref="B15:B19"/>
    <mergeCell ref="P10:P14"/>
    <mergeCell ref="Q10:Q14"/>
    <mergeCell ref="R10:R14"/>
    <mergeCell ref="S10:S14"/>
    <mergeCell ref="T10:T14"/>
    <mergeCell ref="N10:N14"/>
    <mergeCell ref="O10:O14"/>
    <mergeCell ref="A15:A19"/>
    <mergeCell ref="C15:C19"/>
    <mergeCell ref="D15:D19"/>
    <mergeCell ref="E15:E19"/>
    <mergeCell ref="F15:F19"/>
    <mergeCell ref="J10:J14"/>
    <mergeCell ref="K10:K14"/>
    <mergeCell ref="L10:L14"/>
    <mergeCell ref="M10:M14"/>
    <mergeCell ref="S15:S19"/>
    <mergeCell ref="T15:T19"/>
    <mergeCell ref="N15:N19"/>
    <mergeCell ref="O15:O19"/>
    <mergeCell ref="P15:P19"/>
    <mergeCell ref="Q15:Q19"/>
    <mergeCell ref="R15:R19"/>
    <mergeCell ref="B10:B14"/>
    <mergeCell ref="A9:N9"/>
    <mergeCell ref="A10:A14"/>
    <mergeCell ref="C10:C14"/>
    <mergeCell ref="D10:D14"/>
    <mergeCell ref="E10:E14"/>
    <mergeCell ref="F10:F14"/>
    <mergeCell ref="G10:G14"/>
    <mergeCell ref="H10:H14"/>
    <mergeCell ref="I10:I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R55:R59"/>
    <mergeCell ref="S55:S59"/>
    <mergeCell ref="T55:T59"/>
    <mergeCell ref="I55:I59"/>
    <mergeCell ref="J55:J59"/>
    <mergeCell ref="K55:K59"/>
    <mergeCell ref="L55:L59"/>
    <mergeCell ref="M55:M59"/>
    <mergeCell ref="N55:N59"/>
    <mergeCell ref="O55:O59"/>
    <mergeCell ref="P55:P59"/>
    <mergeCell ref="Q55:Q59"/>
    <mergeCell ref="N30:N34"/>
    <mergeCell ref="O30:O34"/>
    <mergeCell ref="P30:P34"/>
    <mergeCell ref="Q30:Q34"/>
    <mergeCell ref="R30:R34"/>
    <mergeCell ref="S30:S34"/>
    <mergeCell ref="T30:T34"/>
    <mergeCell ref="A30:A34"/>
    <mergeCell ref="B30:B34"/>
    <mergeCell ref="C30:C34"/>
    <mergeCell ref="D30:D34"/>
    <mergeCell ref="E30:E34"/>
    <mergeCell ref="F30:F34"/>
    <mergeCell ref="G30:G34"/>
    <mergeCell ref="H30:H34"/>
    <mergeCell ref="I30:I34"/>
  </mergeCells>
  <conditionalFormatting sqref="D8:G8 H7 H65:J1048576 A7:B7">
    <cfRule type="containsText" dxfId="2671" priority="803" operator="containsText" text="3- Moderado">
      <formula>NOT(ISERROR(SEARCH("3- Moderado",A7)))</formula>
    </cfRule>
    <cfRule type="containsText" dxfId="2670" priority="804" operator="containsText" text="6- Moderado">
      <formula>NOT(ISERROR(SEARCH("6- Moderado",A7)))</formula>
    </cfRule>
    <cfRule type="containsText" dxfId="2669" priority="805" operator="containsText" text="4- Moderado">
      <formula>NOT(ISERROR(SEARCH("4- Moderado",A7)))</formula>
    </cfRule>
    <cfRule type="containsText" dxfId="2668" priority="806" operator="containsText" text="3- Bajo">
      <formula>NOT(ISERROR(SEARCH("3- Bajo",A7)))</formula>
    </cfRule>
    <cfRule type="containsText" dxfId="2667" priority="807" operator="containsText" text="4- Bajo">
      <formula>NOT(ISERROR(SEARCH("4- Bajo",A7)))</formula>
    </cfRule>
    <cfRule type="containsText" dxfId="2666" priority="808" operator="containsText" text="1- Bajo">
      <formula>NOT(ISERROR(SEARCH("1- Bajo",A7)))</formula>
    </cfRule>
  </conditionalFormatting>
  <conditionalFormatting sqref="H8:J8">
    <cfRule type="containsText" dxfId="2665" priority="796" operator="containsText" text="3- Moderado">
      <formula>NOT(ISERROR(SEARCH("3- Moderado",H8)))</formula>
    </cfRule>
    <cfRule type="containsText" dxfId="2664" priority="797" operator="containsText" text="6- Moderado">
      <formula>NOT(ISERROR(SEARCH("6- Moderado",H8)))</formula>
    </cfRule>
    <cfRule type="containsText" dxfId="2663" priority="798" operator="containsText" text="4- Moderado">
      <formula>NOT(ISERROR(SEARCH("4- Moderado",H8)))</formula>
    </cfRule>
    <cfRule type="containsText" dxfId="2662" priority="799" operator="containsText" text="3- Bajo">
      <formula>NOT(ISERROR(SEARCH("3- Bajo",H8)))</formula>
    </cfRule>
    <cfRule type="containsText" dxfId="2661" priority="800" operator="containsText" text="4- Bajo">
      <formula>NOT(ISERROR(SEARCH("4- Bajo",H8)))</formula>
    </cfRule>
    <cfRule type="containsText" dxfId="2660" priority="802" operator="containsText" text="1- Bajo">
      <formula>NOT(ISERROR(SEARCH("1- Bajo",H8)))</formula>
    </cfRule>
  </conditionalFormatting>
  <conditionalFormatting sqref="J8 J65:J1048576">
    <cfRule type="containsText" dxfId="2659" priority="785" operator="containsText" text="25- Extremo">
      <formula>NOT(ISERROR(SEARCH("25- Extremo",J8)))</formula>
    </cfRule>
    <cfRule type="containsText" dxfId="2658" priority="786" operator="containsText" text="20- Extremo">
      <formula>NOT(ISERROR(SEARCH("20- Extremo",J8)))</formula>
    </cfRule>
    <cfRule type="containsText" dxfId="2657" priority="787" operator="containsText" text="15- Extremo">
      <formula>NOT(ISERROR(SEARCH("15- Extremo",J8)))</formula>
    </cfRule>
    <cfRule type="containsText" dxfId="2656" priority="788" operator="containsText" text="10- Extremo">
      <formula>NOT(ISERROR(SEARCH("10- Extremo",J8)))</formula>
    </cfRule>
    <cfRule type="containsText" dxfId="2655" priority="789" operator="containsText" text="5- Extremo">
      <formula>NOT(ISERROR(SEARCH("5- Extremo",J8)))</formula>
    </cfRule>
    <cfRule type="containsText" dxfId="2654" priority="790" operator="containsText" text="12- Alto">
      <formula>NOT(ISERROR(SEARCH("12- Alto",J8)))</formula>
    </cfRule>
    <cfRule type="containsText" dxfId="2653" priority="791" operator="containsText" text="10- Alto">
      <formula>NOT(ISERROR(SEARCH("10- Alto",J8)))</formula>
    </cfRule>
    <cfRule type="containsText" dxfId="2652" priority="792" operator="containsText" text="9- Alto">
      <formula>NOT(ISERROR(SEARCH("9- Alto",J8)))</formula>
    </cfRule>
    <cfRule type="containsText" dxfId="2651" priority="793" operator="containsText" text="8- Alto">
      <formula>NOT(ISERROR(SEARCH("8- Alto",J8)))</formula>
    </cfRule>
    <cfRule type="containsText" dxfId="2650" priority="794" operator="containsText" text="5- Alto">
      <formula>NOT(ISERROR(SEARCH("5- Alto",J8)))</formula>
    </cfRule>
    <cfRule type="containsText" dxfId="2649" priority="795" operator="containsText" text="4- Alto">
      <formula>NOT(ISERROR(SEARCH("4- Alto",J8)))</formula>
    </cfRule>
    <cfRule type="containsText" dxfId="2648" priority="801" operator="containsText" text="2- Bajo">
      <formula>NOT(ISERROR(SEARCH("2- Bajo",J8)))</formula>
    </cfRule>
  </conditionalFormatting>
  <conditionalFormatting sqref="K10:L10 K15:L15">
    <cfRule type="containsText" dxfId="2647" priority="779" operator="containsText" text="3- Moderado">
      <formula>NOT(ISERROR(SEARCH("3- Moderado",K10)))</formula>
    </cfRule>
    <cfRule type="containsText" dxfId="2646" priority="780" operator="containsText" text="6- Moderado">
      <formula>NOT(ISERROR(SEARCH("6- Moderado",K10)))</formula>
    </cfRule>
    <cfRule type="containsText" dxfId="2645" priority="781" operator="containsText" text="4- Moderado">
      <formula>NOT(ISERROR(SEARCH("4- Moderado",K10)))</formula>
    </cfRule>
    <cfRule type="containsText" dxfId="2644" priority="782" operator="containsText" text="3- Bajo">
      <formula>NOT(ISERROR(SEARCH("3- Bajo",K10)))</formula>
    </cfRule>
    <cfRule type="containsText" dxfId="2643" priority="783" operator="containsText" text="4- Bajo">
      <formula>NOT(ISERROR(SEARCH("4- Bajo",K10)))</formula>
    </cfRule>
    <cfRule type="containsText" dxfId="2642" priority="784" operator="containsText" text="1- Bajo">
      <formula>NOT(ISERROR(SEARCH("1- Bajo",K10)))</formula>
    </cfRule>
  </conditionalFormatting>
  <conditionalFormatting sqref="H10:I10 H15:I15">
    <cfRule type="containsText" dxfId="2641" priority="773" operator="containsText" text="3- Moderado">
      <formula>NOT(ISERROR(SEARCH("3- Moderado",H10)))</formula>
    </cfRule>
    <cfRule type="containsText" dxfId="2640" priority="774" operator="containsText" text="6- Moderado">
      <formula>NOT(ISERROR(SEARCH("6- Moderado",H10)))</formula>
    </cfRule>
    <cfRule type="containsText" dxfId="2639" priority="775" operator="containsText" text="4- Moderado">
      <formula>NOT(ISERROR(SEARCH("4- Moderado",H10)))</formula>
    </cfRule>
    <cfRule type="containsText" dxfId="2638" priority="776" operator="containsText" text="3- Bajo">
      <formula>NOT(ISERROR(SEARCH("3- Bajo",H10)))</formula>
    </cfRule>
    <cfRule type="containsText" dxfId="2637" priority="777" operator="containsText" text="4- Bajo">
      <formula>NOT(ISERROR(SEARCH("4- Bajo",H10)))</formula>
    </cfRule>
    <cfRule type="containsText" dxfId="2636" priority="778" operator="containsText" text="1- Bajo">
      <formula>NOT(ISERROR(SEARCH("1- Bajo",H10)))</formula>
    </cfRule>
  </conditionalFormatting>
  <conditionalFormatting sqref="E10 A10:B10 B15 B20 B25 B35 B40 B45 B50 B60 B30">
    <cfRule type="containsText" dxfId="2635" priority="767" operator="containsText" text="3- Moderado">
      <formula>NOT(ISERROR(SEARCH("3- Moderado",A10)))</formula>
    </cfRule>
    <cfRule type="containsText" dxfId="2634" priority="768" operator="containsText" text="6- Moderado">
      <formula>NOT(ISERROR(SEARCH("6- Moderado",A10)))</formula>
    </cfRule>
    <cfRule type="containsText" dxfId="2633" priority="769" operator="containsText" text="4- Moderado">
      <formula>NOT(ISERROR(SEARCH("4- Moderado",A10)))</formula>
    </cfRule>
    <cfRule type="containsText" dxfId="2632" priority="770" operator="containsText" text="3- Bajo">
      <formula>NOT(ISERROR(SEARCH("3- Bajo",A10)))</formula>
    </cfRule>
    <cfRule type="containsText" dxfId="2631" priority="771" operator="containsText" text="4- Bajo">
      <formula>NOT(ISERROR(SEARCH("4- Bajo",A10)))</formula>
    </cfRule>
    <cfRule type="containsText" dxfId="2630" priority="772" operator="containsText" text="1- Bajo">
      <formula>NOT(ISERROR(SEARCH("1- Bajo",A10)))</formula>
    </cfRule>
  </conditionalFormatting>
  <conditionalFormatting sqref="F10:G10">
    <cfRule type="containsText" dxfId="2629" priority="761" operator="containsText" text="3- Moderado">
      <formula>NOT(ISERROR(SEARCH("3- Moderado",F10)))</formula>
    </cfRule>
    <cfRule type="containsText" dxfId="2628" priority="762" operator="containsText" text="6- Moderado">
      <formula>NOT(ISERROR(SEARCH("6- Moderado",F10)))</formula>
    </cfRule>
    <cfRule type="containsText" dxfId="2627" priority="763" operator="containsText" text="4- Moderado">
      <formula>NOT(ISERROR(SEARCH("4- Moderado",F10)))</formula>
    </cfRule>
    <cfRule type="containsText" dxfId="2626" priority="764" operator="containsText" text="3- Bajo">
      <formula>NOT(ISERROR(SEARCH("3- Bajo",F10)))</formula>
    </cfRule>
    <cfRule type="containsText" dxfId="2625" priority="765" operator="containsText" text="4- Bajo">
      <formula>NOT(ISERROR(SEARCH("4- Bajo",F10)))</formula>
    </cfRule>
    <cfRule type="containsText" dxfId="2624" priority="766" operator="containsText" text="1- Bajo">
      <formula>NOT(ISERROR(SEARCH("1- Bajo",F10)))</formula>
    </cfRule>
  </conditionalFormatting>
  <conditionalFormatting sqref="K8">
    <cfRule type="containsText" dxfId="2623" priority="755" operator="containsText" text="3- Moderado">
      <formula>NOT(ISERROR(SEARCH("3- Moderado",K8)))</formula>
    </cfRule>
    <cfRule type="containsText" dxfId="2622" priority="756" operator="containsText" text="6- Moderado">
      <formula>NOT(ISERROR(SEARCH("6- Moderado",K8)))</formula>
    </cfRule>
    <cfRule type="containsText" dxfId="2621" priority="757" operator="containsText" text="4- Moderado">
      <formula>NOT(ISERROR(SEARCH("4- Moderado",K8)))</formula>
    </cfRule>
    <cfRule type="containsText" dxfId="2620" priority="758" operator="containsText" text="3- Bajo">
      <formula>NOT(ISERROR(SEARCH("3- Bajo",K8)))</formula>
    </cfRule>
    <cfRule type="containsText" dxfId="2619" priority="759" operator="containsText" text="4- Bajo">
      <formula>NOT(ISERROR(SEARCH("4- Bajo",K8)))</formula>
    </cfRule>
    <cfRule type="containsText" dxfId="2618" priority="760" operator="containsText" text="1- Bajo">
      <formula>NOT(ISERROR(SEARCH("1- Bajo",K8)))</formula>
    </cfRule>
  </conditionalFormatting>
  <conditionalFormatting sqref="L8">
    <cfRule type="containsText" dxfId="2617" priority="749" operator="containsText" text="3- Moderado">
      <formula>NOT(ISERROR(SEARCH("3- Moderado",L8)))</formula>
    </cfRule>
    <cfRule type="containsText" dxfId="2616" priority="750" operator="containsText" text="6- Moderado">
      <formula>NOT(ISERROR(SEARCH("6- Moderado",L8)))</formula>
    </cfRule>
    <cfRule type="containsText" dxfId="2615" priority="751" operator="containsText" text="4- Moderado">
      <formula>NOT(ISERROR(SEARCH("4- Moderado",L8)))</formula>
    </cfRule>
    <cfRule type="containsText" dxfId="2614" priority="752" operator="containsText" text="3- Bajo">
      <formula>NOT(ISERROR(SEARCH("3- Bajo",L8)))</formula>
    </cfRule>
    <cfRule type="containsText" dxfId="2613" priority="753" operator="containsText" text="4- Bajo">
      <formula>NOT(ISERROR(SEARCH("4- Bajo",L8)))</formula>
    </cfRule>
    <cfRule type="containsText" dxfId="2612" priority="754" operator="containsText" text="1- Bajo">
      <formula>NOT(ISERROR(SEARCH("1- Bajo",L8)))</formula>
    </cfRule>
  </conditionalFormatting>
  <conditionalFormatting sqref="M8">
    <cfRule type="containsText" dxfId="2611" priority="743" operator="containsText" text="3- Moderado">
      <formula>NOT(ISERROR(SEARCH("3- Moderado",M8)))</formula>
    </cfRule>
    <cfRule type="containsText" dxfId="2610" priority="744" operator="containsText" text="6- Moderado">
      <formula>NOT(ISERROR(SEARCH("6- Moderado",M8)))</formula>
    </cfRule>
    <cfRule type="containsText" dxfId="2609" priority="745" operator="containsText" text="4- Moderado">
      <formula>NOT(ISERROR(SEARCH("4- Moderado",M8)))</formula>
    </cfRule>
    <cfRule type="containsText" dxfId="2608" priority="746" operator="containsText" text="3- Bajo">
      <formula>NOT(ISERROR(SEARCH("3- Bajo",M8)))</formula>
    </cfRule>
    <cfRule type="containsText" dxfId="2607" priority="747" operator="containsText" text="4- Bajo">
      <formula>NOT(ISERROR(SEARCH("4- Bajo",M8)))</formula>
    </cfRule>
    <cfRule type="containsText" dxfId="2606" priority="748" operator="containsText" text="1- Bajo">
      <formula>NOT(ISERROR(SEARCH("1- Bajo",M8)))</formula>
    </cfRule>
  </conditionalFormatting>
  <conditionalFormatting sqref="N10 N15">
    <cfRule type="containsText" dxfId="2605" priority="727" operator="containsText" text="3- Moderado">
      <formula>NOT(ISERROR(SEARCH("3- Moderado",N10)))</formula>
    </cfRule>
    <cfRule type="containsText" dxfId="2604" priority="728" operator="containsText" text="6- Moderado">
      <formula>NOT(ISERROR(SEARCH("6- Moderado",N10)))</formula>
    </cfRule>
    <cfRule type="containsText" dxfId="2603" priority="729" operator="containsText" text="4- Moderado">
      <formula>NOT(ISERROR(SEARCH("4- Moderado",N10)))</formula>
    </cfRule>
    <cfRule type="containsText" dxfId="2602" priority="730" operator="containsText" text="3- Bajo">
      <formula>NOT(ISERROR(SEARCH("3- Bajo",N10)))</formula>
    </cfRule>
    <cfRule type="containsText" dxfId="2601" priority="731" operator="containsText" text="4- Bajo">
      <formula>NOT(ISERROR(SEARCH("4- Bajo",N10)))</formula>
    </cfRule>
    <cfRule type="containsText" dxfId="2600" priority="732" operator="containsText" text="1- Bajo">
      <formula>NOT(ISERROR(SEARCH("1- Bajo",N10)))</formula>
    </cfRule>
  </conditionalFormatting>
  <conditionalFormatting sqref="H10:H19">
    <cfRule type="containsText" dxfId="2599" priority="714" operator="containsText" text="Muy Alta">
      <formula>NOT(ISERROR(SEARCH("Muy Alta",H10)))</formula>
    </cfRule>
    <cfRule type="containsText" dxfId="2598" priority="715" operator="containsText" text="Alta">
      <formula>NOT(ISERROR(SEARCH("Alta",H10)))</formula>
    </cfRule>
    <cfRule type="containsText" dxfId="2597" priority="716" operator="containsText" text="Muy Alta">
      <formula>NOT(ISERROR(SEARCH("Muy Alta",H10)))</formula>
    </cfRule>
    <cfRule type="containsText" dxfId="2596" priority="721" operator="containsText" text="Muy Baja">
      <formula>NOT(ISERROR(SEARCH("Muy Baja",H10)))</formula>
    </cfRule>
    <cfRule type="containsText" dxfId="2595" priority="722" operator="containsText" text="Baja">
      <formula>NOT(ISERROR(SEARCH("Baja",H10)))</formula>
    </cfRule>
    <cfRule type="containsText" dxfId="2594" priority="723" operator="containsText" text="Media">
      <formula>NOT(ISERROR(SEARCH("Media",H10)))</formula>
    </cfRule>
    <cfRule type="containsText" dxfId="2593" priority="724" operator="containsText" text="Alta">
      <formula>NOT(ISERROR(SEARCH("Alta",H10)))</formula>
    </cfRule>
    <cfRule type="containsText" dxfId="2592" priority="726" operator="containsText" text="Muy Alta">
      <formula>NOT(ISERROR(SEARCH("Muy Alta",H10)))</formula>
    </cfRule>
  </conditionalFormatting>
  <conditionalFormatting sqref="I10:I19">
    <cfRule type="containsText" dxfId="2591" priority="717" operator="containsText" text="Catastrófico">
      <formula>NOT(ISERROR(SEARCH("Catastrófico",I10)))</formula>
    </cfRule>
    <cfRule type="containsText" dxfId="2590" priority="718" operator="containsText" text="Mayor">
      <formula>NOT(ISERROR(SEARCH("Mayor",I10)))</formula>
    </cfRule>
    <cfRule type="containsText" dxfId="2589" priority="719" operator="containsText" text="Menor">
      <formula>NOT(ISERROR(SEARCH("Menor",I10)))</formula>
    </cfRule>
    <cfRule type="containsText" dxfId="2588" priority="720" operator="containsText" text="Leve">
      <formula>NOT(ISERROR(SEARCH("Leve",I10)))</formula>
    </cfRule>
    <cfRule type="containsText" dxfId="2587" priority="725" operator="containsText" text="Moderado">
      <formula>NOT(ISERROR(SEARCH("Moderado",I10)))</formula>
    </cfRule>
  </conditionalFormatting>
  <conditionalFormatting sqref="K10:K19">
    <cfRule type="containsText" dxfId="2586" priority="712" operator="containsText" text="Media">
      <formula>NOT(ISERROR(SEARCH("Media",K10)))</formula>
    </cfRule>
  </conditionalFormatting>
  <conditionalFormatting sqref="L10:L19 J10:J19">
    <cfRule type="containsText" dxfId="2585" priority="711" operator="containsText" text="Moderado">
      <formula>NOT(ISERROR(SEARCH("Moderado",J10)))</formula>
    </cfRule>
  </conditionalFormatting>
  <conditionalFormatting sqref="C10">
    <cfRule type="containsText" dxfId="2584" priority="705" operator="containsText" text="3- Moderado">
      <formula>NOT(ISERROR(SEARCH("3- Moderado",C10)))</formula>
    </cfRule>
    <cfRule type="containsText" dxfId="2583" priority="706" operator="containsText" text="6- Moderado">
      <formula>NOT(ISERROR(SEARCH("6- Moderado",C10)))</formula>
    </cfRule>
    <cfRule type="containsText" dxfId="2582" priority="707" operator="containsText" text="4- Moderado">
      <formula>NOT(ISERROR(SEARCH("4- Moderado",C10)))</formula>
    </cfRule>
    <cfRule type="containsText" dxfId="2581" priority="708" operator="containsText" text="3- Bajo">
      <formula>NOT(ISERROR(SEARCH("3- Bajo",C10)))</formula>
    </cfRule>
    <cfRule type="containsText" dxfId="2580" priority="709" operator="containsText" text="4- Bajo">
      <formula>NOT(ISERROR(SEARCH("4- Bajo",C10)))</formula>
    </cfRule>
    <cfRule type="containsText" dxfId="2579" priority="710" operator="containsText" text="1- Bajo">
      <formula>NOT(ISERROR(SEARCH("1- Bajo",C10)))</formula>
    </cfRule>
  </conditionalFormatting>
  <conditionalFormatting sqref="D10">
    <cfRule type="containsText" dxfId="2578" priority="699" operator="containsText" text="3- Moderado">
      <formula>NOT(ISERROR(SEARCH("3- Moderado",D10)))</formula>
    </cfRule>
    <cfRule type="containsText" dxfId="2577" priority="700" operator="containsText" text="6- Moderado">
      <formula>NOT(ISERROR(SEARCH("6- Moderado",D10)))</formula>
    </cfRule>
    <cfRule type="containsText" dxfId="2576" priority="701" operator="containsText" text="4- Moderado">
      <formula>NOT(ISERROR(SEARCH("4- Moderado",D10)))</formula>
    </cfRule>
    <cfRule type="containsText" dxfId="2575" priority="702" operator="containsText" text="3- Bajo">
      <formula>NOT(ISERROR(SEARCH("3- Bajo",D10)))</formula>
    </cfRule>
    <cfRule type="containsText" dxfId="2574" priority="703" operator="containsText" text="4- Bajo">
      <formula>NOT(ISERROR(SEARCH("4- Bajo",D10)))</formula>
    </cfRule>
    <cfRule type="containsText" dxfId="2573" priority="704" operator="containsText" text="1- Bajo">
      <formula>NOT(ISERROR(SEARCH("1- Bajo",D10)))</formula>
    </cfRule>
  </conditionalFormatting>
  <conditionalFormatting sqref="J10:J19">
    <cfRule type="containsText" dxfId="2572" priority="696" operator="containsText" text="Bajo">
      <formula>NOT(ISERROR(SEARCH("Bajo",J10)))</formula>
    </cfRule>
    <cfRule type="containsText" dxfId="2571" priority="697" operator="containsText" text="Extremo">
      <formula>NOT(ISERROR(SEARCH("Extremo",J10)))</formula>
    </cfRule>
  </conditionalFormatting>
  <conditionalFormatting sqref="K10:K19">
    <cfRule type="containsText" dxfId="2570" priority="694" operator="containsText" text="Baja">
      <formula>NOT(ISERROR(SEARCH("Baja",K10)))</formula>
    </cfRule>
    <cfRule type="containsText" dxfId="2569" priority="695" operator="containsText" text="Muy Baja">
      <formula>NOT(ISERROR(SEARCH("Muy Baja",K10)))</formula>
    </cfRule>
  </conditionalFormatting>
  <conditionalFormatting sqref="K10:K19">
    <cfRule type="containsText" dxfId="2568" priority="692" operator="containsText" text="Muy Alta">
      <formula>NOT(ISERROR(SEARCH("Muy Alta",K10)))</formula>
    </cfRule>
    <cfRule type="containsText" dxfId="2567" priority="693" operator="containsText" text="Alta">
      <formula>NOT(ISERROR(SEARCH("Alta",K10)))</formula>
    </cfRule>
  </conditionalFormatting>
  <conditionalFormatting sqref="L10:L19">
    <cfRule type="containsText" dxfId="2566" priority="688" operator="containsText" text="Catastrófico">
      <formula>NOT(ISERROR(SEARCH("Catastrófico",L10)))</formula>
    </cfRule>
    <cfRule type="containsText" dxfId="2565" priority="689" operator="containsText" text="Mayor">
      <formula>NOT(ISERROR(SEARCH("Mayor",L10)))</formula>
    </cfRule>
    <cfRule type="containsText" dxfId="2564" priority="690" operator="containsText" text="Menor">
      <formula>NOT(ISERROR(SEARCH("Menor",L10)))</formula>
    </cfRule>
    <cfRule type="containsText" dxfId="2563" priority="691" operator="containsText" text="Leve">
      <formula>NOT(ISERROR(SEARCH("Leve",L10)))</formula>
    </cfRule>
  </conditionalFormatting>
  <conditionalFormatting sqref="A15 E15">
    <cfRule type="containsText" dxfId="2562" priority="682" operator="containsText" text="3- Moderado">
      <formula>NOT(ISERROR(SEARCH("3- Moderado",A15)))</formula>
    </cfRule>
    <cfRule type="containsText" dxfId="2561" priority="683" operator="containsText" text="6- Moderado">
      <formula>NOT(ISERROR(SEARCH("6- Moderado",A15)))</formula>
    </cfRule>
    <cfRule type="containsText" dxfId="2560" priority="684" operator="containsText" text="4- Moderado">
      <formula>NOT(ISERROR(SEARCH("4- Moderado",A15)))</formula>
    </cfRule>
    <cfRule type="containsText" dxfId="2559" priority="685" operator="containsText" text="3- Bajo">
      <formula>NOT(ISERROR(SEARCH("3- Bajo",A15)))</formula>
    </cfRule>
    <cfRule type="containsText" dxfId="2558" priority="686" operator="containsText" text="4- Bajo">
      <formula>NOT(ISERROR(SEARCH("4- Bajo",A15)))</formula>
    </cfRule>
    <cfRule type="containsText" dxfId="2557" priority="687" operator="containsText" text="1- Bajo">
      <formula>NOT(ISERROR(SEARCH("1- Bajo",A15)))</formula>
    </cfRule>
  </conditionalFormatting>
  <conditionalFormatting sqref="F15:G15">
    <cfRule type="containsText" dxfId="2556" priority="676" operator="containsText" text="3- Moderado">
      <formula>NOT(ISERROR(SEARCH("3- Moderado",F15)))</formula>
    </cfRule>
    <cfRule type="containsText" dxfId="2555" priority="677" operator="containsText" text="6- Moderado">
      <formula>NOT(ISERROR(SEARCH("6- Moderado",F15)))</formula>
    </cfRule>
    <cfRule type="containsText" dxfId="2554" priority="678" operator="containsText" text="4- Moderado">
      <formula>NOT(ISERROR(SEARCH("4- Moderado",F15)))</formula>
    </cfRule>
    <cfRule type="containsText" dxfId="2553" priority="679" operator="containsText" text="3- Bajo">
      <formula>NOT(ISERROR(SEARCH("3- Bajo",F15)))</formula>
    </cfRule>
    <cfRule type="containsText" dxfId="2552" priority="680" operator="containsText" text="4- Bajo">
      <formula>NOT(ISERROR(SEARCH("4- Bajo",F15)))</formula>
    </cfRule>
    <cfRule type="containsText" dxfId="2551" priority="681" operator="containsText" text="1- Bajo">
      <formula>NOT(ISERROR(SEARCH("1- Bajo",F15)))</formula>
    </cfRule>
  </conditionalFormatting>
  <conditionalFormatting sqref="C15">
    <cfRule type="containsText" dxfId="2550" priority="670" operator="containsText" text="3- Moderado">
      <formula>NOT(ISERROR(SEARCH("3- Moderado",C15)))</formula>
    </cfRule>
    <cfRule type="containsText" dxfId="2549" priority="671" operator="containsText" text="6- Moderado">
      <formula>NOT(ISERROR(SEARCH("6- Moderado",C15)))</formula>
    </cfRule>
    <cfRule type="containsText" dxfId="2548" priority="672" operator="containsText" text="4- Moderado">
      <formula>NOT(ISERROR(SEARCH("4- Moderado",C15)))</formula>
    </cfRule>
    <cfRule type="containsText" dxfId="2547" priority="673" operator="containsText" text="3- Bajo">
      <formula>NOT(ISERROR(SEARCH("3- Bajo",C15)))</formula>
    </cfRule>
    <cfRule type="containsText" dxfId="2546" priority="674" operator="containsText" text="4- Bajo">
      <formula>NOT(ISERROR(SEARCH("4- Bajo",C15)))</formula>
    </cfRule>
    <cfRule type="containsText" dxfId="2545" priority="675" operator="containsText" text="1- Bajo">
      <formula>NOT(ISERROR(SEARCH("1- Bajo",C15)))</formula>
    </cfRule>
  </conditionalFormatting>
  <conditionalFormatting sqref="D15">
    <cfRule type="containsText" dxfId="2544" priority="664" operator="containsText" text="3- Moderado">
      <formula>NOT(ISERROR(SEARCH("3- Moderado",D15)))</formula>
    </cfRule>
    <cfRule type="containsText" dxfId="2543" priority="665" operator="containsText" text="6- Moderado">
      <formula>NOT(ISERROR(SEARCH("6- Moderado",D15)))</formula>
    </cfRule>
    <cfRule type="containsText" dxfId="2542" priority="666" operator="containsText" text="4- Moderado">
      <formula>NOT(ISERROR(SEARCH("4- Moderado",D15)))</formula>
    </cfRule>
    <cfRule type="containsText" dxfId="2541" priority="667" operator="containsText" text="3- Bajo">
      <formula>NOT(ISERROR(SEARCH("3- Bajo",D15)))</formula>
    </cfRule>
    <cfRule type="containsText" dxfId="2540" priority="668" operator="containsText" text="4- Bajo">
      <formula>NOT(ISERROR(SEARCH("4- Bajo",D15)))</formula>
    </cfRule>
    <cfRule type="containsText" dxfId="2539" priority="669" operator="containsText" text="1- Bajo">
      <formula>NOT(ISERROR(SEARCH("1- Bajo",D15)))</formula>
    </cfRule>
  </conditionalFormatting>
  <conditionalFormatting sqref="K20:L20">
    <cfRule type="containsText" dxfId="2538" priority="658" operator="containsText" text="3- Moderado">
      <formula>NOT(ISERROR(SEARCH("3- Moderado",K20)))</formula>
    </cfRule>
    <cfRule type="containsText" dxfId="2537" priority="659" operator="containsText" text="6- Moderado">
      <formula>NOT(ISERROR(SEARCH("6- Moderado",K20)))</formula>
    </cfRule>
    <cfRule type="containsText" dxfId="2536" priority="660" operator="containsText" text="4- Moderado">
      <formula>NOT(ISERROR(SEARCH("4- Moderado",K20)))</formula>
    </cfRule>
    <cfRule type="containsText" dxfId="2535" priority="661" operator="containsText" text="3- Bajo">
      <formula>NOT(ISERROR(SEARCH("3- Bajo",K20)))</formula>
    </cfRule>
    <cfRule type="containsText" dxfId="2534" priority="662" operator="containsText" text="4- Bajo">
      <formula>NOT(ISERROR(SEARCH("4- Bajo",K20)))</formula>
    </cfRule>
    <cfRule type="containsText" dxfId="2533" priority="663" operator="containsText" text="1- Bajo">
      <formula>NOT(ISERROR(SEARCH("1- Bajo",K20)))</formula>
    </cfRule>
  </conditionalFormatting>
  <conditionalFormatting sqref="H20:I20">
    <cfRule type="containsText" dxfId="2532" priority="652" operator="containsText" text="3- Moderado">
      <formula>NOT(ISERROR(SEARCH("3- Moderado",H20)))</formula>
    </cfRule>
    <cfRule type="containsText" dxfId="2531" priority="653" operator="containsText" text="6- Moderado">
      <formula>NOT(ISERROR(SEARCH("6- Moderado",H20)))</formula>
    </cfRule>
    <cfRule type="containsText" dxfId="2530" priority="654" operator="containsText" text="4- Moderado">
      <formula>NOT(ISERROR(SEARCH("4- Moderado",H20)))</formula>
    </cfRule>
    <cfRule type="containsText" dxfId="2529" priority="655" operator="containsText" text="3- Bajo">
      <formula>NOT(ISERROR(SEARCH("3- Bajo",H20)))</formula>
    </cfRule>
    <cfRule type="containsText" dxfId="2528" priority="656" operator="containsText" text="4- Bajo">
      <formula>NOT(ISERROR(SEARCH("4- Bajo",H20)))</formula>
    </cfRule>
    <cfRule type="containsText" dxfId="2527" priority="657" operator="containsText" text="1- Bajo">
      <formula>NOT(ISERROR(SEARCH("1- Bajo",H20)))</formula>
    </cfRule>
  </conditionalFormatting>
  <conditionalFormatting sqref="A20 C20:E20">
    <cfRule type="containsText" dxfId="2526" priority="646" operator="containsText" text="3- Moderado">
      <formula>NOT(ISERROR(SEARCH("3- Moderado",A20)))</formula>
    </cfRule>
    <cfRule type="containsText" dxfId="2525" priority="647" operator="containsText" text="6- Moderado">
      <formula>NOT(ISERROR(SEARCH("6- Moderado",A20)))</formula>
    </cfRule>
    <cfRule type="containsText" dxfId="2524" priority="648" operator="containsText" text="4- Moderado">
      <formula>NOT(ISERROR(SEARCH("4- Moderado",A20)))</formula>
    </cfRule>
    <cfRule type="containsText" dxfId="2523" priority="649" operator="containsText" text="3- Bajo">
      <formula>NOT(ISERROR(SEARCH("3- Bajo",A20)))</formula>
    </cfRule>
    <cfRule type="containsText" dxfId="2522" priority="650" operator="containsText" text="4- Bajo">
      <formula>NOT(ISERROR(SEARCH("4- Bajo",A20)))</formula>
    </cfRule>
    <cfRule type="containsText" dxfId="2521" priority="651" operator="containsText" text="1- Bajo">
      <formula>NOT(ISERROR(SEARCH("1- Bajo",A20)))</formula>
    </cfRule>
  </conditionalFormatting>
  <conditionalFormatting sqref="F20:G20">
    <cfRule type="containsText" dxfId="2520" priority="640" operator="containsText" text="3- Moderado">
      <formula>NOT(ISERROR(SEARCH("3- Moderado",F20)))</formula>
    </cfRule>
    <cfRule type="containsText" dxfId="2519" priority="641" operator="containsText" text="6- Moderado">
      <formula>NOT(ISERROR(SEARCH("6- Moderado",F20)))</formula>
    </cfRule>
    <cfRule type="containsText" dxfId="2518" priority="642" operator="containsText" text="4- Moderado">
      <formula>NOT(ISERROR(SEARCH("4- Moderado",F20)))</formula>
    </cfRule>
    <cfRule type="containsText" dxfId="2517" priority="643" operator="containsText" text="3- Bajo">
      <formula>NOT(ISERROR(SEARCH("3- Bajo",F20)))</formula>
    </cfRule>
    <cfRule type="containsText" dxfId="2516" priority="644" operator="containsText" text="4- Bajo">
      <formula>NOT(ISERROR(SEARCH("4- Bajo",F20)))</formula>
    </cfRule>
    <cfRule type="containsText" dxfId="2515" priority="645" operator="containsText" text="1- Bajo">
      <formula>NOT(ISERROR(SEARCH("1- Bajo",F20)))</formula>
    </cfRule>
  </conditionalFormatting>
  <conditionalFormatting sqref="J20:J24">
    <cfRule type="containsText" dxfId="2514" priority="635" operator="containsText" text="Bajo">
      <formula>NOT(ISERROR(SEARCH("Bajo",J20)))</formula>
    </cfRule>
    <cfRule type="containsText" dxfId="2513" priority="636" operator="containsText" text="Moderado">
      <formula>NOT(ISERROR(SEARCH("Moderado",J20)))</formula>
    </cfRule>
    <cfRule type="containsText" dxfId="2512" priority="637" operator="containsText" text="Alto">
      <formula>NOT(ISERROR(SEARCH("Alto",J20)))</formula>
    </cfRule>
    <cfRule type="containsText" dxfId="2511" priority="638" operator="containsText" text="Extremo">
      <formula>NOT(ISERROR(SEARCH("Extremo",J20)))</formula>
    </cfRule>
    <cfRule type="colorScale" priority="639">
      <colorScale>
        <cfvo type="min"/>
        <cfvo type="max"/>
        <color rgb="FFFF7128"/>
        <color rgb="FFFFEF9C"/>
      </colorScale>
    </cfRule>
  </conditionalFormatting>
  <conditionalFormatting sqref="M20:M24">
    <cfRule type="containsText" dxfId="2510" priority="610" operator="containsText" text="Moderado">
      <formula>NOT(ISERROR(SEARCH("Moderado",M20)))</formula>
    </cfRule>
    <cfRule type="containsText" dxfId="2509" priority="630" operator="containsText" text="Bajo">
      <formula>NOT(ISERROR(SEARCH("Bajo",M20)))</formula>
    </cfRule>
    <cfRule type="containsText" dxfId="2508" priority="631" operator="containsText" text="Moderado">
      <formula>NOT(ISERROR(SEARCH("Moderado",M20)))</formula>
    </cfRule>
    <cfRule type="containsText" dxfId="2507" priority="632" operator="containsText" text="Alto">
      <formula>NOT(ISERROR(SEARCH("Alto",M20)))</formula>
    </cfRule>
    <cfRule type="containsText" dxfId="2506" priority="633" operator="containsText" text="Extremo">
      <formula>NOT(ISERROR(SEARCH("Extremo",M20)))</formula>
    </cfRule>
    <cfRule type="colorScale" priority="634">
      <colorScale>
        <cfvo type="min"/>
        <cfvo type="max"/>
        <color rgb="FFFF7128"/>
        <color rgb="FFFFEF9C"/>
      </colorScale>
    </cfRule>
  </conditionalFormatting>
  <conditionalFormatting sqref="N20">
    <cfRule type="containsText" dxfId="2505" priority="624" operator="containsText" text="3- Moderado">
      <formula>NOT(ISERROR(SEARCH("3- Moderado",N20)))</formula>
    </cfRule>
    <cfRule type="containsText" dxfId="2504" priority="625" operator="containsText" text="6- Moderado">
      <formula>NOT(ISERROR(SEARCH("6- Moderado",N20)))</formula>
    </cfRule>
    <cfRule type="containsText" dxfId="2503" priority="626" operator="containsText" text="4- Moderado">
      <formula>NOT(ISERROR(SEARCH("4- Moderado",N20)))</formula>
    </cfRule>
    <cfRule type="containsText" dxfId="2502" priority="627" operator="containsText" text="3- Bajo">
      <formula>NOT(ISERROR(SEARCH("3- Bajo",N20)))</formula>
    </cfRule>
    <cfRule type="containsText" dxfId="2501" priority="628" operator="containsText" text="4- Bajo">
      <formula>NOT(ISERROR(SEARCH("4- Bajo",N20)))</formula>
    </cfRule>
    <cfRule type="containsText" dxfId="2500" priority="629" operator="containsText" text="1- Bajo">
      <formula>NOT(ISERROR(SEARCH("1- Bajo",N20)))</formula>
    </cfRule>
  </conditionalFormatting>
  <conditionalFormatting sqref="H20:H24">
    <cfRule type="containsText" dxfId="2499" priority="611" operator="containsText" text="Muy Alta">
      <formula>NOT(ISERROR(SEARCH("Muy Alta",H20)))</formula>
    </cfRule>
    <cfRule type="containsText" dxfId="2498" priority="612" operator="containsText" text="Alta">
      <formula>NOT(ISERROR(SEARCH("Alta",H20)))</formula>
    </cfRule>
    <cfRule type="containsText" dxfId="2497" priority="613" operator="containsText" text="Muy Alta">
      <formula>NOT(ISERROR(SEARCH("Muy Alta",H20)))</formula>
    </cfRule>
    <cfRule type="containsText" dxfId="2496" priority="618" operator="containsText" text="Muy Baja">
      <formula>NOT(ISERROR(SEARCH("Muy Baja",H20)))</formula>
    </cfRule>
    <cfRule type="containsText" dxfId="2495" priority="619" operator="containsText" text="Baja">
      <formula>NOT(ISERROR(SEARCH("Baja",H20)))</formula>
    </cfRule>
    <cfRule type="containsText" dxfId="2494" priority="620" operator="containsText" text="Media">
      <formula>NOT(ISERROR(SEARCH("Media",H20)))</formula>
    </cfRule>
    <cfRule type="containsText" dxfId="2493" priority="621" operator="containsText" text="Alta">
      <formula>NOT(ISERROR(SEARCH("Alta",H20)))</formula>
    </cfRule>
    <cfRule type="containsText" dxfId="2492" priority="623" operator="containsText" text="Muy Alta">
      <formula>NOT(ISERROR(SEARCH("Muy Alta",H20)))</formula>
    </cfRule>
  </conditionalFormatting>
  <conditionalFormatting sqref="I20:I24">
    <cfRule type="containsText" dxfId="2491" priority="614" operator="containsText" text="Catastrófico">
      <formula>NOT(ISERROR(SEARCH("Catastrófico",I20)))</formula>
    </cfRule>
    <cfRule type="containsText" dxfId="2490" priority="615" operator="containsText" text="Mayor">
      <formula>NOT(ISERROR(SEARCH("Mayor",I20)))</formula>
    </cfRule>
    <cfRule type="containsText" dxfId="2489" priority="616" operator="containsText" text="Menor">
      <formula>NOT(ISERROR(SEARCH("Menor",I20)))</formula>
    </cfRule>
    <cfRule type="containsText" dxfId="2488" priority="617" operator="containsText" text="Leve">
      <formula>NOT(ISERROR(SEARCH("Leve",I20)))</formula>
    </cfRule>
    <cfRule type="containsText" dxfId="2487" priority="622" operator="containsText" text="Moderado">
      <formula>NOT(ISERROR(SEARCH("Moderado",I20)))</formula>
    </cfRule>
  </conditionalFormatting>
  <conditionalFormatting sqref="K20:K24">
    <cfRule type="containsText" dxfId="2486" priority="609" operator="containsText" text="Media">
      <formula>NOT(ISERROR(SEARCH("Media",K20)))</formula>
    </cfRule>
  </conditionalFormatting>
  <conditionalFormatting sqref="L20:L24">
    <cfRule type="containsText" dxfId="2485" priority="608" operator="containsText" text="Moderado">
      <formula>NOT(ISERROR(SEARCH("Moderado",L20)))</formula>
    </cfRule>
  </conditionalFormatting>
  <conditionalFormatting sqref="J20:J24">
    <cfRule type="containsText" dxfId="2484" priority="607" operator="containsText" text="Moderado">
      <formula>NOT(ISERROR(SEARCH("Moderado",J20)))</formula>
    </cfRule>
  </conditionalFormatting>
  <conditionalFormatting sqref="J20:J24">
    <cfRule type="containsText" dxfId="2483" priority="605" operator="containsText" text="Bajo">
      <formula>NOT(ISERROR(SEARCH("Bajo",J20)))</formula>
    </cfRule>
    <cfRule type="containsText" dxfId="2482" priority="606" operator="containsText" text="Extremo">
      <formula>NOT(ISERROR(SEARCH("Extremo",J20)))</formula>
    </cfRule>
  </conditionalFormatting>
  <conditionalFormatting sqref="K20:K24">
    <cfRule type="containsText" dxfId="2481" priority="603" operator="containsText" text="Baja">
      <formula>NOT(ISERROR(SEARCH("Baja",K20)))</formula>
    </cfRule>
    <cfRule type="containsText" dxfId="2480" priority="604" operator="containsText" text="Muy Baja">
      <formula>NOT(ISERROR(SEARCH("Muy Baja",K20)))</formula>
    </cfRule>
  </conditionalFormatting>
  <conditionalFormatting sqref="K20:K24">
    <cfRule type="containsText" dxfId="2479" priority="601" operator="containsText" text="Muy Alta">
      <formula>NOT(ISERROR(SEARCH("Muy Alta",K20)))</formula>
    </cfRule>
    <cfRule type="containsText" dxfId="2478" priority="602" operator="containsText" text="Alta">
      <formula>NOT(ISERROR(SEARCH("Alta",K20)))</formula>
    </cfRule>
  </conditionalFormatting>
  <conditionalFormatting sqref="L20:L24">
    <cfRule type="containsText" dxfId="2477" priority="597" operator="containsText" text="Catastrófico">
      <formula>NOT(ISERROR(SEARCH("Catastrófico",L20)))</formula>
    </cfRule>
    <cfRule type="containsText" dxfId="2476" priority="598" operator="containsText" text="Mayor">
      <formula>NOT(ISERROR(SEARCH("Mayor",L20)))</formula>
    </cfRule>
    <cfRule type="containsText" dxfId="2475" priority="599" operator="containsText" text="Menor">
      <formula>NOT(ISERROR(SEARCH("Menor",L20)))</formula>
    </cfRule>
    <cfRule type="containsText" dxfId="2474" priority="600" operator="containsText" text="Leve">
      <formula>NOT(ISERROR(SEARCH("Leve",L20)))</formula>
    </cfRule>
  </conditionalFormatting>
  <conditionalFormatting sqref="K25:L25 K30:L30">
    <cfRule type="containsText" dxfId="2473" priority="591" operator="containsText" text="3- Moderado">
      <formula>NOT(ISERROR(SEARCH("3- Moderado",K25)))</formula>
    </cfRule>
    <cfRule type="containsText" dxfId="2472" priority="592" operator="containsText" text="6- Moderado">
      <formula>NOT(ISERROR(SEARCH("6- Moderado",K25)))</formula>
    </cfRule>
    <cfRule type="containsText" dxfId="2471" priority="593" operator="containsText" text="4- Moderado">
      <formula>NOT(ISERROR(SEARCH("4- Moderado",K25)))</formula>
    </cfRule>
    <cfRule type="containsText" dxfId="2470" priority="594" operator="containsText" text="3- Bajo">
      <formula>NOT(ISERROR(SEARCH("3- Bajo",K25)))</formula>
    </cfRule>
    <cfRule type="containsText" dxfId="2469" priority="595" operator="containsText" text="4- Bajo">
      <formula>NOT(ISERROR(SEARCH("4- Bajo",K25)))</formula>
    </cfRule>
    <cfRule type="containsText" dxfId="2468" priority="596" operator="containsText" text="1- Bajo">
      <formula>NOT(ISERROR(SEARCH("1- Bajo",K25)))</formula>
    </cfRule>
  </conditionalFormatting>
  <conditionalFormatting sqref="H25:I25 H30:I30">
    <cfRule type="containsText" dxfId="2467" priority="585" operator="containsText" text="3- Moderado">
      <formula>NOT(ISERROR(SEARCH("3- Moderado",H25)))</formula>
    </cfRule>
    <cfRule type="containsText" dxfId="2466" priority="586" operator="containsText" text="6- Moderado">
      <formula>NOT(ISERROR(SEARCH("6- Moderado",H25)))</formula>
    </cfRule>
    <cfRule type="containsText" dxfId="2465" priority="587" operator="containsText" text="4- Moderado">
      <formula>NOT(ISERROR(SEARCH("4- Moderado",H25)))</formula>
    </cfRule>
    <cfRule type="containsText" dxfId="2464" priority="588" operator="containsText" text="3- Bajo">
      <formula>NOT(ISERROR(SEARCH("3- Bajo",H25)))</formula>
    </cfRule>
    <cfRule type="containsText" dxfId="2463" priority="589" operator="containsText" text="4- Bajo">
      <formula>NOT(ISERROR(SEARCH("4- Bajo",H25)))</formula>
    </cfRule>
    <cfRule type="containsText" dxfId="2462" priority="590" operator="containsText" text="1- Bajo">
      <formula>NOT(ISERROR(SEARCH("1- Bajo",H25)))</formula>
    </cfRule>
  </conditionalFormatting>
  <conditionalFormatting sqref="A25 C25:E25 A30 C30:E30">
    <cfRule type="containsText" dxfId="2461" priority="579" operator="containsText" text="3- Moderado">
      <formula>NOT(ISERROR(SEARCH("3- Moderado",A25)))</formula>
    </cfRule>
    <cfRule type="containsText" dxfId="2460" priority="580" operator="containsText" text="6- Moderado">
      <formula>NOT(ISERROR(SEARCH("6- Moderado",A25)))</formula>
    </cfRule>
    <cfRule type="containsText" dxfId="2459" priority="581" operator="containsText" text="4- Moderado">
      <formula>NOT(ISERROR(SEARCH("4- Moderado",A25)))</formula>
    </cfRule>
    <cfRule type="containsText" dxfId="2458" priority="582" operator="containsText" text="3- Bajo">
      <formula>NOT(ISERROR(SEARCH("3- Bajo",A25)))</formula>
    </cfRule>
    <cfRule type="containsText" dxfId="2457" priority="583" operator="containsText" text="4- Bajo">
      <formula>NOT(ISERROR(SEARCH("4- Bajo",A25)))</formula>
    </cfRule>
    <cfRule type="containsText" dxfId="2456" priority="584" operator="containsText" text="1- Bajo">
      <formula>NOT(ISERROR(SEARCH("1- Bajo",A25)))</formula>
    </cfRule>
  </conditionalFormatting>
  <conditionalFormatting sqref="F25:G25 F30:G30">
    <cfRule type="containsText" dxfId="2455" priority="573" operator="containsText" text="3- Moderado">
      <formula>NOT(ISERROR(SEARCH("3- Moderado",F25)))</formula>
    </cfRule>
    <cfRule type="containsText" dxfId="2454" priority="574" operator="containsText" text="6- Moderado">
      <formula>NOT(ISERROR(SEARCH("6- Moderado",F25)))</formula>
    </cfRule>
    <cfRule type="containsText" dxfId="2453" priority="575" operator="containsText" text="4- Moderado">
      <formula>NOT(ISERROR(SEARCH("4- Moderado",F25)))</formula>
    </cfRule>
    <cfRule type="containsText" dxfId="2452" priority="576" operator="containsText" text="3- Bajo">
      <formula>NOT(ISERROR(SEARCH("3- Bajo",F25)))</formula>
    </cfRule>
    <cfRule type="containsText" dxfId="2451" priority="577" operator="containsText" text="4- Bajo">
      <formula>NOT(ISERROR(SEARCH("4- Bajo",F25)))</formula>
    </cfRule>
    <cfRule type="containsText" dxfId="2450" priority="578" operator="containsText" text="1- Bajo">
      <formula>NOT(ISERROR(SEARCH("1- Bajo",F25)))</formula>
    </cfRule>
  </conditionalFormatting>
  <conditionalFormatting sqref="J25:J34">
    <cfRule type="containsText" dxfId="2449" priority="568" operator="containsText" text="Bajo">
      <formula>NOT(ISERROR(SEARCH("Bajo",J25)))</formula>
    </cfRule>
    <cfRule type="containsText" dxfId="2448" priority="569" operator="containsText" text="Moderado">
      <formula>NOT(ISERROR(SEARCH("Moderado",J25)))</formula>
    </cfRule>
    <cfRule type="containsText" dxfId="2447" priority="570" operator="containsText" text="Alto">
      <formula>NOT(ISERROR(SEARCH("Alto",J25)))</formula>
    </cfRule>
    <cfRule type="containsText" dxfId="2446" priority="571" operator="containsText" text="Extremo">
      <formula>NOT(ISERROR(SEARCH("Extremo",J25)))</formula>
    </cfRule>
    <cfRule type="colorScale" priority="572">
      <colorScale>
        <cfvo type="min"/>
        <cfvo type="max"/>
        <color rgb="FFFF7128"/>
        <color rgb="FFFFEF9C"/>
      </colorScale>
    </cfRule>
  </conditionalFormatting>
  <conditionalFormatting sqref="M25:M34">
    <cfRule type="containsText" dxfId="2445" priority="543" operator="containsText" text="Moderado">
      <formula>NOT(ISERROR(SEARCH("Moderado",M25)))</formula>
    </cfRule>
    <cfRule type="containsText" dxfId="2444" priority="563" operator="containsText" text="Bajo">
      <formula>NOT(ISERROR(SEARCH("Bajo",M25)))</formula>
    </cfRule>
    <cfRule type="containsText" dxfId="2443" priority="564" operator="containsText" text="Moderado">
      <formula>NOT(ISERROR(SEARCH("Moderado",M25)))</formula>
    </cfRule>
    <cfRule type="containsText" dxfId="2442" priority="565" operator="containsText" text="Alto">
      <formula>NOT(ISERROR(SEARCH("Alto",M25)))</formula>
    </cfRule>
    <cfRule type="containsText" dxfId="2441" priority="566" operator="containsText" text="Extremo">
      <formula>NOT(ISERROR(SEARCH("Extremo",M25)))</formula>
    </cfRule>
    <cfRule type="colorScale" priority="567">
      <colorScale>
        <cfvo type="min"/>
        <cfvo type="max"/>
        <color rgb="FFFF7128"/>
        <color rgb="FFFFEF9C"/>
      </colorScale>
    </cfRule>
  </conditionalFormatting>
  <conditionalFormatting sqref="N25 N30">
    <cfRule type="containsText" dxfId="2440" priority="557" operator="containsText" text="3- Moderado">
      <formula>NOT(ISERROR(SEARCH("3- Moderado",N25)))</formula>
    </cfRule>
    <cfRule type="containsText" dxfId="2439" priority="558" operator="containsText" text="6- Moderado">
      <formula>NOT(ISERROR(SEARCH("6- Moderado",N25)))</formula>
    </cfRule>
    <cfRule type="containsText" dxfId="2438" priority="559" operator="containsText" text="4- Moderado">
      <formula>NOT(ISERROR(SEARCH("4- Moderado",N25)))</formula>
    </cfRule>
    <cfRule type="containsText" dxfId="2437" priority="560" operator="containsText" text="3- Bajo">
      <formula>NOT(ISERROR(SEARCH("3- Bajo",N25)))</formula>
    </cfRule>
    <cfRule type="containsText" dxfId="2436" priority="561" operator="containsText" text="4- Bajo">
      <formula>NOT(ISERROR(SEARCH("4- Bajo",N25)))</formula>
    </cfRule>
    <cfRule type="containsText" dxfId="2435" priority="562" operator="containsText" text="1- Bajo">
      <formula>NOT(ISERROR(SEARCH("1- Bajo",N25)))</formula>
    </cfRule>
  </conditionalFormatting>
  <conditionalFormatting sqref="H25:H34">
    <cfRule type="containsText" dxfId="2434" priority="544" operator="containsText" text="Muy Alta">
      <formula>NOT(ISERROR(SEARCH("Muy Alta",H25)))</formula>
    </cfRule>
    <cfRule type="containsText" dxfId="2433" priority="545" operator="containsText" text="Alta">
      <formula>NOT(ISERROR(SEARCH("Alta",H25)))</formula>
    </cfRule>
    <cfRule type="containsText" dxfId="2432" priority="546" operator="containsText" text="Muy Alta">
      <formula>NOT(ISERROR(SEARCH("Muy Alta",H25)))</formula>
    </cfRule>
    <cfRule type="containsText" dxfId="2431" priority="551" operator="containsText" text="Muy Baja">
      <formula>NOT(ISERROR(SEARCH("Muy Baja",H25)))</formula>
    </cfRule>
    <cfRule type="containsText" dxfId="2430" priority="552" operator="containsText" text="Baja">
      <formula>NOT(ISERROR(SEARCH("Baja",H25)))</formula>
    </cfRule>
    <cfRule type="containsText" dxfId="2429" priority="553" operator="containsText" text="Media">
      <formula>NOT(ISERROR(SEARCH("Media",H25)))</formula>
    </cfRule>
    <cfRule type="containsText" dxfId="2428" priority="554" operator="containsText" text="Alta">
      <formula>NOT(ISERROR(SEARCH("Alta",H25)))</formula>
    </cfRule>
    <cfRule type="containsText" dxfId="2427" priority="556" operator="containsText" text="Muy Alta">
      <formula>NOT(ISERROR(SEARCH("Muy Alta",H25)))</formula>
    </cfRule>
  </conditionalFormatting>
  <conditionalFormatting sqref="I25:I34">
    <cfRule type="containsText" dxfId="2426" priority="547" operator="containsText" text="Catastrófico">
      <formula>NOT(ISERROR(SEARCH("Catastrófico",I25)))</formula>
    </cfRule>
    <cfRule type="containsText" dxfId="2425" priority="548" operator="containsText" text="Mayor">
      <formula>NOT(ISERROR(SEARCH("Mayor",I25)))</formula>
    </cfRule>
    <cfRule type="containsText" dxfId="2424" priority="549" operator="containsText" text="Menor">
      <formula>NOT(ISERROR(SEARCH("Menor",I25)))</formula>
    </cfRule>
    <cfRule type="containsText" dxfId="2423" priority="550" operator="containsText" text="Leve">
      <formula>NOT(ISERROR(SEARCH("Leve",I25)))</formula>
    </cfRule>
    <cfRule type="containsText" dxfId="2422" priority="555" operator="containsText" text="Moderado">
      <formula>NOT(ISERROR(SEARCH("Moderado",I25)))</formula>
    </cfRule>
  </conditionalFormatting>
  <conditionalFormatting sqref="K25:K34">
    <cfRule type="containsText" dxfId="2421" priority="542" operator="containsText" text="Media">
      <formula>NOT(ISERROR(SEARCH("Media",K25)))</formula>
    </cfRule>
  </conditionalFormatting>
  <conditionalFormatting sqref="L25:L34">
    <cfRule type="containsText" dxfId="2420" priority="541" operator="containsText" text="Moderado">
      <formula>NOT(ISERROR(SEARCH("Moderado",L25)))</formula>
    </cfRule>
  </conditionalFormatting>
  <conditionalFormatting sqref="J25:J34">
    <cfRule type="containsText" dxfId="2419" priority="540" operator="containsText" text="Moderado">
      <formula>NOT(ISERROR(SEARCH("Moderado",J25)))</formula>
    </cfRule>
  </conditionalFormatting>
  <conditionalFormatting sqref="J25:J34">
    <cfRule type="containsText" dxfId="2418" priority="538" operator="containsText" text="Bajo">
      <formula>NOT(ISERROR(SEARCH("Bajo",J25)))</formula>
    </cfRule>
    <cfRule type="containsText" dxfId="2417" priority="539" operator="containsText" text="Extremo">
      <formula>NOT(ISERROR(SEARCH("Extremo",J25)))</formula>
    </cfRule>
  </conditionalFormatting>
  <conditionalFormatting sqref="K25:K34">
    <cfRule type="containsText" dxfId="2416" priority="536" operator="containsText" text="Baja">
      <formula>NOT(ISERROR(SEARCH("Baja",K25)))</formula>
    </cfRule>
    <cfRule type="containsText" dxfId="2415" priority="537" operator="containsText" text="Muy Baja">
      <formula>NOT(ISERROR(SEARCH("Muy Baja",K25)))</formula>
    </cfRule>
  </conditionalFormatting>
  <conditionalFormatting sqref="K25:K34">
    <cfRule type="containsText" dxfId="2414" priority="534" operator="containsText" text="Muy Alta">
      <formula>NOT(ISERROR(SEARCH("Muy Alta",K25)))</formula>
    </cfRule>
    <cfRule type="containsText" dxfId="2413" priority="535" operator="containsText" text="Alta">
      <formula>NOT(ISERROR(SEARCH("Alta",K25)))</formula>
    </cfRule>
  </conditionalFormatting>
  <conditionalFormatting sqref="L25:L34">
    <cfRule type="containsText" dxfId="2412" priority="530" operator="containsText" text="Catastrófico">
      <formula>NOT(ISERROR(SEARCH("Catastrófico",L25)))</formula>
    </cfRule>
    <cfRule type="containsText" dxfId="2411" priority="531" operator="containsText" text="Mayor">
      <formula>NOT(ISERROR(SEARCH("Mayor",L25)))</formula>
    </cfRule>
    <cfRule type="containsText" dxfId="2410" priority="532" operator="containsText" text="Menor">
      <formula>NOT(ISERROR(SEARCH("Menor",L25)))</formula>
    </cfRule>
    <cfRule type="containsText" dxfId="2409" priority="533" operator="containsText" text="Leve">
      <formula>NOT(ISERROR(SEARCH("Leve",L25)))</formula>
    </cfRule>
  </conditionalFormatting>
  <conditionalFormatting sqref="K35:L35">
    <cfRule type="containsText" dxfId="2408" priority="524" operator="containsText" text="3- Moderado">
      <formula>NOT(ISERROR(SEARCH("3- Moderado",K35)))</formula>
    </cfRule>
    <cfRule type="containsText" dxfId="2407" priority="525" operator="containsText" text="6- Moderado">
      <formula>NOT(ISERROR(SEARCH("6- Moderado",K35)))</formula>
    </cfRule>
    <cfRule type="containsText" dxfId="2406" priority="526" operator="containsText" text="4- Moderado">
      <formula>NOT(ISERROR(SEARCH("4- Moderado",K35)))</formula>
    </cfRule>
    <cfRule type="containsText" dxfId="2405" priority="527" operator="containsText" text="3- Bajo">
      <formula>NOT(ISERROR(SEARCH("3- Bajo",K35)))</formula>
    </cfRule>
    <cfRule type="containsText" dxfId="2404" priority="528" operator="containsText" text="4- Bajo">
      <formula>NOT(ISERROR(SEARCH("4- Bajo",K35)))</formula>
    </cfRule>
    <cfRule type="containsText" dxfId="2403" priority="529" operator="containsText" text="1- Bajo">
      <formula>NOT(ISERROR(SEARCH("1- Bajo",K35)))</formula>
    </cfRule>
  </conditionalFormatting>
  <conditionalFormatting sqref="H35:I35">
    <cfRule type="containsText" dxfId="2402" priority="518" operator="containsText" text="3- Moderado">
      <formula>NOT(ISERROR(SEARCH("3- Moderado",H35)))</formula>
    </cfRule>
    <cfRule type="containsText" dxfId="2401" priority="519" operator="containsText" text="6- Moderado">
      <formula>NOT(ISERROR(SEARCH("6- Moderado",H35)))</formula>
    </cfRule>
    <cfRule type="containsText" dxfId="2400" priority="520" operator="containsText" text="4- Moderado">
      <formula>NOT(ISERROR(SEARCH("4- Moderado",H35)))</formula>
    </cfRule>
    <cfRule type="containsText" dxfId="2399" priority="521" operator="containsText" text="3- Bajo">
      <formula>NOT(ISERROR(SEARCH("3- Bajo",H35)))</formula>
    </cfRule>
    <cfRule type="containsText" dxfId="2398" priority="522" operator="containsText" text="4- Bajo">
      <formula>NOT(ISERROR(SEARCH("4- Bajo",H35)))</formula>
    </cfRule>
    <cfRule type="containsText" dxfId="2397" priority="523" operator="containsText" text="1- Bajo">
      <formula>NOT(ISERROR(SEARCH("1- Bajo",H35)))</formula>
    </cfRule>
  </conditionalFormatting>
  <conditionalFormatting sqref="A35 C35:E35">
    <cfRule type="containsText" dxfId="2396" priority="512" operator="containsText" text="3- Moderado">
      <formula>NOT(ISERROR(SEARCH("3- Moderado",A35)))</formula>
    </cfRule>
    <cfRule type="containsText" dxfId="2395" priority="513" operator="containsText" text="6- Moderado">
      <formula>NOT(ISERROR(SEARCH("6- Moderado",A35)))</formula>
    </cfRule>
    <cfRule type="containsText" dxfId="2394" priority="514" operator="containsText" text="4- Moderado">
      <formula>NOT(ISERROR(SEARCH("4- Moderado",A35)))</formula>
    </cfRule>
    <cfRule type="containsText" dxfId="2393" priority="515" operator="containsText" text="3- Bajo">
      <formula>NOT(ISERROR(SEARCH("3- Bajo",A35)))</formula>
    </cfRule>
    <cfRule type="containsText" dxfId="2392" priority="516" operator="containsText" text="4- Bajo">
      <formula>NOT(ISERROR(SEARCH("4- Bajo",A35)))</formula>
    </cfRule>
    <cfRule type="containsText" dxfId="2391" priority="517" operator="containsText" text="1- Bajo">
      <formula>NOT(ISERROR(SEARCH("1- Bajo",A35)))</formula>
    </cfRule>
  </conditionalFormatting>
  <conditionalFormatting sqref="F35:G35">
    <cfRule type="containsText" dxfId="2390" priority="506" operator="containsText" text="3- Moderado">
      <formula>NOT(ISERROR(SEARCH("3- Moderado",F35)))</formula>
    </cfRule>
    <cfRule type="containsText" dxfId="2389" priority="507" operator="containsText" text="6- Moderado">
      <formula>NOT(ISERROR(SEARCH("6- Moderado",F35)))</formula>
    </cfRule>
    <cfRule type="containsText" dxfId="2388" priority="508" operator="containsText" text="4- Moderado">
      <formula>NOT(ISERROR(SEARCH("4- Moderado",F35)))</formula>
    </cfRule>
    <cfRule type="containsText" dxfId="2387" priority="509" operator="containsText" text="3- Bajo">
      <formula>NOT(ISERROR(SEARCH("3- Bajo",F35)))</formula>
    </cfRule>
    <cfRule type="containsText" dxfId="2386" priority="510" operator="containsText" text="4- Bajo">
      <formula>NOT(ISERROR(SEARCH("4- Bajo",F35)))</formula>
    </cfRule>
    <cfRule type="containsText" dxfId="2385" priority="511" operator="containsText" text="1- Bajo">
      <formula>NOT(ISERROR(SEARCH("1- Bajo",F35)))</formula>
    </cfRule>
  </conditionalFormatting>
  <conditionalFormatting sqref="J35:J39">
    <cfRule type="containsText" dxfId="2384" priority="501" operator="containsText" text="Bajo">
      <formula>NOT(ISERROR(SEARCH("Bajo",J35)))</formula>
    </cfRule>
    <cfRule type="containsText" dxfId="2383" priority="502" operator="containsText" text="Moderado">
      <formula>NOT(ISERROR(SEARCH("Moderado",J35)))</formula>
    </cfRule>
    <cfRule type="containsText" dxfId="2382" priority="503" operator="containsText" text="Alto">
      <formula>NOT(ISERROR(SEARCH("Alto",J35)))</formula>
    </cfRule>
    <cfRule type="containsText" dxfId="2381" priority="504" operator="containsText" text="Extremo">
      <formula>NOT(ISERROR(SEARCH("Extremo",J35)))</formula>
    </cfRule>
    <cfRule type="colorScale" priority="505">
      <colorScale>
        <cfvo type="min"/>
        <cfvo type="max"/>
        <color rgb="FFFF7128"/>
        <color rgb="FFFFEF9C"/>
      </colorScale>
    </cfRule>
  </conditionalFormatting>
  <conditionalFormatting sqref="M35:M39">
    <cfRule type="containsText" dxfId="2380" priority="476" operator="containsText" text="Moderado">
      <formula>NOT(ISERROR(SEARCH("Moderado",M35)))</formula>
    </cfRule>
    <cfRule type="containsText" dxfId="2379" priority="496" operator="containsText" text="Bajo">
      <formula>NOT(ISERROR(SEARCH("Bajo",M35)))</formula>
    </cfRule>
    <cfRule type="containsText" dxfId="2378" priority="497" operator="containsText" text="Moderado">
      <formula>NOT(ISERROR(SEARCH("Moderado",M35)))</formula>
    </cfRule>
    <cfRule type="containsText" dxfId="2377" priority="498" operator="containsText" text="Alto">
      <formula>NOT(ISERROR(SEARCH("Alto",M35)))</formula>
    </cfRule>
    <cfRule type="containsText" dxfId="2376" priority="499" operator="containsText" text="Extremo">
      <formula>NOT(ISERROR(SEARCH("Extremo",M35)))</formula>
    </cfRule>
    <cfRule type="colorScale" priority="500">
      <colorScale>
        <cfvo type="min"/>
        <cfvo type="max"/>
        <color rgb="FFFF7128"/>
        <color rgb="FFFFEF9C"/>
      </colorScale>
    </cfRule>
  </conditionalFormatting>
  <conditionalFormatting sqref="N35">
    <cfRule type="containsText" dxfId="2375" priority="490" operator="containsText" text="3- Moderado">
      <formula>NOT(ISERROR(SEARCH("3- Moderado",N35)))</formula>
    </cfRule>
    <cfRule type="containsText" dxfId="2374" priority="491" operator="containsText" text="6- Moderado">
      <formula>NOT(ISERROR(SEARCH("6- Moderado",N35)))</formula>
    </cfRule>
    <cfRule type="containsText" dxfId="2373" priority="492" operator="containsText" text="4- Moderado">
      <formula>NOT(ISERROR(SEARCH("4- Moderado",N35)))</formula>
    </cfRule>
    <cfRule type="containsText" dxfId="2372" priority="493" operator="containsText" text="3- Bajo">
      <formula>NOT(ISERROR(SEARCH("3- Bajo",N35)))</formula>
    </cfRule>
    <cfRule type="containsText" dxfId="2371" priority="494" operator="containsText" text="4- Bajo">
      <formula>NOT(ISERROR(SEARCH("4- Bajo",N35)))</formula>
    </cfRule>
    <cfRule type="containsText" dxfId="2370" priority="495" operator="containsText" text="1- Bajo">
      <formula>NOT(ISERROR(SEARCH("1- Bajo",N35)))</formula>
    </cfRule>
  </conditionalFormatting>
  <conditionalFormatting sqref="H35:H39">
    <cfRule type="containsText" dxfId="2369" priority="477" operator="containsText" text="Muy Alta">
      <formula>NOT(ISERROR(SEARCH("Muy Alta",H35)))</formula>
    </cfRule>
    <cfRule type="containsText" dxfId="2368" priority="478" operator="containsText" text="Alta">
      <formula>NOT(ISERROR(SEARCH("Alta",H35)))</formula>
    </cfRule>
    <cfRule type="containsText" dxfId="2367" priority="479" operator="containsText" text="Muy Alta">
      <formula>NOT(ISERROR(SEARCH("Muy Alta",H35)))</formula>
    </cfRule>
    <cfRule type="containsText" dxfId="2366" priority="484" operator="containsText" text="Muy Baja">
      <formula>NOT(ISERROR(SEARCH("Muy Baja",H35)))</formula>
    </cfRule>
    <cfRule type="containsText" dxfId="2365" priority="485" operator="containsText" text="Baja">
      <formula>NOT(ISERROR(SEARCH("Baja",H35)))</formula>
    </cfRule>
    <cfRule type="containsText" dxfId="2364" priority="486" operator="containsText" text="Media">
      <formula>NOT(ISERROR(SEARCH("Media",H35)))</formula>
    </cfRule>
    <cfRule type="containsText" dxfId="2363" priority="487" operator="containsText" text="Alta">
      <formula>NOT(ISERROR(SEARCH("Alta",H35)))</formula>
    </cfRule>
    <cfRule type="containsText" dxfId="2362" priority="489" operator="containsText" text="Muy Alta">
      <formula>NOT(ISERROR(SEARCH("Muy Alta",H35)))</formula>
    </cfRule>
  </conditionalFormatting>
  <conditionalFormatting sqref="I35:I39">
    <cfRule type="containsText" dxfId="2361" priority="480" operator="containsText" text="Catastrófico">
      <formula>NOT(ISERROR(SEARCH("Catastrófico",I35)))</formula>
    </cfRule>
    <cfRule type="containsText" dxfId="2360" priority="481" operator="containsText" text="Mayor">
      <formula>NOT(ISERROR(SEARCH("Mayor",I35)))</formula>
    </cfRule>
    <cfRule type="containsText" dxfId="2359" priority="482" operator="containsText" text="Menor">
      <formula>NOT(ISERROR(SEARCH("Menor",I35)))</formula>
    </cfRule>
    <cfRule type="containsText" dxfId="2358" priority="483" operator="containsText" text="Leve">
      <formula>NOT(ISERROR(SEARCH("Leve",I35)))</formula>
    </cfRule>
    <cfRule type="containsText" dxfId="2357" priority="488" operator="containsText" text="Moderado">
      <formula>NOT(ISERROR(SEARCH("Moderado",I35)))</formula>
    </cfRule>
  </conditionalFormatting>
  <conditionalFormatting sqref="K35:K39">
    <cfRule type="containsText" dxfId="2356" priority="475" operator="containsText" text="Media">
      <formula>NOT(ISERROR(SEARCH("Media",K35)))</formula>
    </cfRule>
  </conditionalFormatting>
  <conditionalFormatting sqref="L35:L39">
    <cfRule type="containsText" dxfId="2355" priority="474" operator="containsText" text="Moderado">
      <formula>NOT(ISERROR(SEARCH("Moderado",L35)))</formula>
    </cfRule>
  </conditionalFormatting>
  <conditionalFormatting sqref="J35:J39">
    <cfRule type="containsText" dxfId="2354" priority="473" operator="containsText" text="Moderado">
      <formula>NOT(ISERROR(SEARCH("Moderado",J35)))</formula>
    </cfRule>
  </conditionalFormatting>
  <conditionalFormatting sqref="J35:J39">
    <cfRule type="containsText" dxfId="2353" priority="471" operator="containsText" text="Bajo">
      <formula>NOT(ISERROR(SEARCH("Bajo",J35)))</formula>
    </cfRule>
    <cfRule type="containsText" dxfId="2352" priority="472" operator="containsText" text="Extremo">
      <formula>NOT(ISERROR(SEARCH("Extremo",J35)))</formula>
    </cfRule>
  </conditionalFormatting>
  <conditionalFormatting sqref="K35:K39">
    <cfRule type="containsText" dxfId="2351" priority="469" operator="containsText" text="Baja">
      <formula>NOT(ISERROR(SEARCH("Baja",K35)))</formula>
    </cfRule>
    <cfRule type="containsText" dxfId="2350" priority="470" operator="containsText" text="Muy Baja">
      <formula>NOT(ISERROR(SEARCH("Muy Baja",K35)))</formula>
    </cfRule>
  </conditionalFormatting>
  <conditionalFormatting sqref="K35:K39">
    <cfRule type="containsText" dxfId="2349" priority="467" operator="containsText" text="Muy Alta">
      <formula>NOT(ISERROR(SEARCH("Muy Alta",K35)))</formula>
    </cfRule>
    <cfRule type="containsText" dxfId="2348" priority="468" operator="containsText" text="Alta">
      <formula>NOT(ISERROR(SEARCH("Alta",K35)))</formula>
    </cfRule>
  </conditionalFormatting>
  <conditionalFormatting sqref="L35:L39">
    <cfRule type="containsText" dxfId="2347" priority="463" operator="containsText" text="Catastrófico">
      <formula>NOT(ISERROR(SEARCH("Catastrófico",L35)))</formula>
    </cfRule>
    <cfRule type="containsText" dxfId="2346" priority="464" operator="containsText" text="Mayor">
      <formula>NOT(ISERROR(SEARCH("Mayor",L35)))</formula>
    </cfRule>
    <cfRule type="containsText" dxfId="2345" priority="465" operator="containsText" text="Menor">
      <formula>NOT(ISERROR(SEARCH("Menor",L35)))</formula>
    </cfRule>
    <cfRule type="containsText" dxfId="2344" priority="466" operator="containsText" text="Leve">
      <formula>NOT(ISERROR(SEARCH("Leve",L35)))</formula>
    </cfRule>
  </conditionalFormatting>
  <conditionalFormatting sqref="K40:L40">
    <cfRule type="containsText" dxfId="2343" priority="457" operator="containsText" text="3- Moderado">
      <formula>NOT(ISERROR(SEARCH("3- Moderado",K40)))</formula>
    </cfRule>
    <cfRule type="containsText" dxfId="2342" priority="458" operator="containsText" text="6- Moderado">
      <formula>NOT(ISERROR(SEARCH("6- Moderado",K40)))</formula>
    </cfRule>
    <cfRule type="containsText" dxfId="2341" priority="459" operator="containsText" text="4- Moderado">
      <formula>NOT(ISERROR(SEARCH("4- Moderado",K40)))</formula>
    </cfRule>
    <cfRule type="containsText" dxfId="2340" priority="460" operator="containsText" text="3- Bajo">
      <formula>NOT(ISERROR(SEARCH("3- Bajo",K40)))</formula>
    </cfRule>
    <cfRule type="containsText" dxfId="2339" priority="461" operator="containsText" text="4- Bajo">
      <formula>NOT(ISERROR(SEARCH("4- Bajo",K40)))</formula>
    </cfRule>
    <cfRule type="containsText" dxfId="2338" priority="462" operator="containsText" text="1- Bajo">
      <formula>NOT(ISERROR(SEARCH("1- Bajo",K40)))</formula>
    </cfRule>
  </conditionalFormatting>
  <conditionalFormatting sqref="H40:I40">
    <cfRule type="containsText" dxfId="2337" priority="451" operator="containsText" text="3- Moderado">
      <formula>NOT(ISERROR(SEARCH("3- Moderado",H40)))</formula>
    </cfRule>
    <cfRule type="containsText" dxfId="2336" priority="452" operator="containsText" text="6- Moderado">
      <formula>NOT(ISERROR(SEARCH("6- Moderado",H40)))</formula>
    </cfRule>
    <cfRule type="containsText" dxfId="2335" priority="453" operator="containsText" text="4- Moderado">
      <formula>NOT(ISERROR(SEARCH("4- Moderado",H40)))</formula>
    </cfRule>
    <cfRule type="containsText" dxfId="2334" priority="454" operator="containsText" text="3- Bajo">
      <formula>NOT(ISERROR(SEARCH("3- Bajo",H40)))</formula>
    </cfRule>
    <cfRule type="containsText" dxfId="2333" priority="455" operator="containsText" text="4- Bajo">
      <formula>NOT(ISERROR(SEARCH("4- Bajo",H40)))</formula>
    </cfRule>
    <cfRule type="containsText" dxfId="2332" priority="456" operator="containsText" text="1- Bajo">
      <formula>NOT(ISERROR(SEARCH("1- Bajo",H40)))</formula>
    </cfRule>
  </conditionalFormatting>
  <conditionalFormatting sqref="A40 C40:E40">
    <cfRule type="containsText" dxfId="2331" priority="445" operator="containsText" text="3- Moderado">
      <formula>NOT(ISERROR(SEARCH("3- Moderado",A40)))</formula>
    </cfRule>
    <cfRule type="containsText" dxfId="2330" priority="446" operator="containsText" text="6- Moderado">
      <formula>NOT(ISERROR(SEARCH("6- Moderado",A40)))</formula>
    </cfRule>
    <cfRule type="containsText" dxfId="2329" priority="447" operator="containsText" text="4- Moderado">
      <formula>NOT(ISERROR(SEARCH("4- Moderado",A40)))</formula>
    </cfRule>
    <cfRule type="containsText" dxfId="2328" priority="448" operator="containsText" text="3- Bajo">
      <formula>NOT(ISERROR(SEARCH("3- Bajo",A40)))</formula>
    </cfRule>
    <cfRule type="containsText" dxfId="2327" priority="449" operator="containsText" text="4- Bajo">
      <formula>NOT(ISERROR(SEARCH("4- Bajo",A40)))</formula>
    </cfRule>
    <cfRule type="containsText" dxfId="2326" priority="450" operator="containsText" text="1- Bajo">
      <formula>NOT(ISERROR(SEARCH("1- Bajo",A40)))</formula>
    </cfRule>
  </conditionalFormatting>
  <conditionalFormatting sqref="F40:G40">
    <cfRule type="containsText" dxfId="2325" priority="439" operator="containsText" text="3- Moderado">
      <formula>NOT(ISERROR(SEARCH("3- Moderado",F40)))</formula>
    </cfRule>
    <cfRule type="containsText" dxfId="2324" priority="440" operator="containsText" text="6- Moderado">
      <formula>NOT(ISERROR(SEARCH("6- Moderado",F40)))</formula>
    </cfRule>
    <cfRule type="containsText" dxfId="2323" priority="441" operator="containsText" text="4- Moderado">
      <formula>NOT(ISERROR(SEARCH("4- Moderado",F40)))</formula>
    </cfRule>
    <cfRule type="containsText" dxfId="2322" priority="442" operator="containsText" text="3- Bajo">
      <formula>NOT(ISERROR(SEARCH("3- Bajo",F40)))</formula>
    </cfRule>
    <cfRule type="containsText" dxfId="2321" priority="443" operator="containsText" text="4- Bajo">
      <formula>NOT(ISERROR(SEARCH("4- Bajo",F40)))</formula>
    </cfRule>
    <cfRule type="containsText" dxfId="2320" priority="444" operator="containsText" text="1- Bajo">
      <formula>NOT(ISERROR(SEARCH("1- Bajo",F40)))</formula>
    </cfRule>
  </conditionalFormatting>
  <conditionalFormatting sqref="J40:J44">
    <cfRule type="containsText" dxfId="2319" priority="434" operator="containsText" text="Bajo">
      <formula>NOT(ISERROR(SEARCH("Bajo",J40)))</formula>
    </cfRule>
    <cfRule type="containsText" dxfId="2318" priority="435" operator="containsText" text="Moderado">
      <formula>NOT(ISERROR(SEARCH("Moderado",J40)))</formula>
    </cfRule>
    <cfRule type="containsText" dxfId="2317" priority="436" operator="containsText" text="Alto">
      <formula>NOT(ISERROR(SEARCH("Alto",J40)))</formula>
    </cfRule>
    <cfRule type="containsText" dxfId="2316" priority="437" operator="containsText" text="Extremo">
      <formula>NOT(ISERROR(SEARCH("Extremo",J40)))</formula>
    </cfRule>
    <cfRule type="colorScale" priority="438">
      <colorScale>
        <cfvo type="min"/>
        <cfvo type="max"/>
        <color rgb="FFFF7128"/>
        <color rgb="FFFFEF9C"/>
      </colorScale>
    </cfRule>
  </conditionalFormatting>
  <conditionalFormatting sqref="M40:M44">
    <cfRule type="containsText" dxfId="2315" priority="409" operator="containsText" text="Moderado">
      <formula>NOT(ISERROR(SEARCH("Moderado",M40)))</formula>
    </cfRule>
    <cfRule type="containsText" dxfId="2314" priority="429" operator="containsText" text="Bajo">
      <formula>NOT(ISERROR(SEARCH("Bajo",M40)))</formula>
    </cfRule>
    <cfRule type="containsText" dxfId="2313" priority="430" operator="containsText" text="Moderado">
      <formula>NOT(ISERROR(SEARCH("Moderado",M40)))</formula>
    </cfRule>
    <cfRule type="containsText" dxfId="2312" priority="431" operator="containsText" text="Alto">
      <formula>NOT(ISERROR(SEARCH("Alto",M40)))</formula>
    </cfRule>
    <cfRule type="containsText" dxfId="2311" priority="432" operator="containsText" text="Extremo">
      <formula>NOT(ISERROR(SEARCH("Extremo",M40)))</formula>
    </cfRule>
    <cfRule type="colorScale" priority="433">
      <colorScale>
        <cfvo type="min"/>
        <cfvo type="max"/>
        <color rgb="FFFF7128"/>
        <color rgb="FFFFEF9C"/>
      </colorScale>
    </cfRule>
  </conditionalFormatting>
  <conditionalFormatting sqref="N40">
    <cfRule type="containsText" dxfId="2310" priority="423" operator="containsText" text="3- Moderado">
      <formula>NOT(ISERROR(SEARCH("3- Moderado",N40)))</formula>
    </cfRule>
    <cfRule type="containsText" dxfId="2309" priority="424" operator="containsText" text="6- Moderado">
      <formula>NOT(ISERROR(SEARCH("6- Moderado",N40)))</formula>
    </cfRule>
    <cfRule type="containsText" dxfId="2308" priority="425" operator="containsText" text="4- Moderado">
      <formula>NOT(ISERROR(SEARCH("4- Moderado",N40)))</formula>
    </cfRule>
    <cfRule type="containsText" dxfId="2307" priority="426" operator="containsText" text="3- Bajo">
      <formula>NOT(ISERROR(SEARCH("3- Bajo",N40)))</formula>
    </cfRule>
    <cfRule type="containsText" dxfId="2306" priority="427" operator="containsText" text="4- Bajo">
      <formula>NOT(ISERROR(SEARCH("4- Bajo",N40)))</formula>
    </cfRule>
    <cfRule type="containsText" dxfId="2305" priority="428" operator="containsText" text="1- Bajo">
      <formula>NOT(ISERROR(SEARCH("1- Bajo",N40)))</formula>
    </cfRule>
  </conditionalFormatting>
  <conditionalFormatting sqref="H40:H44">
    <cfRule type="containsText" dxfId="2304" priority="410" operator="containsText" text="Muy Alta">
      <formula>NOT(ISERROR(SEARCH("Muy Alta",H40)))</formula>
    </cfRule>
    <cfRule type="containsText" dxfId="2303" priority="411" operator="containsText" text="Alta">
      <formula>NOT(ISERROR(SEARCH("Alta",H40)))</formula>
    </cfRule>
    <cfRule type="containsText" dxfId="2302" priority="412" operator="containsText" text="Muy Alta">
      <formula>NOT(ISERROR(SEARCH("Muy Alta",H40)))</formula>
    </cfRule>
    <cfRule type="containsText" dxfId="2301" priority="417" operator="containsText" text="Muy Baja">
      <formula>NOT(ISERROR(SEARCH("Muy Baja",H40)))</formula>
    </cfRule>
    <cfRule type="containsText" dxfId="2300" priority="418" operator="containsText" text="Baja">
      <formula>NOT(ISERROR(SEARCH("Baja",H40)))</formula>
    </cfRule>
    <cfRule type="containsText" dxfId="2299" priority="419" operator="containsText" text="Media">
      <formula>NOT(ISERROR(SEARCH("Media",H40)))</formula>
    </cfRule>
    <cfRule type="containsText" dxfId="2298" priority="420" operator="containsText" text="Alta">
      <formula>NOT(ISERROR(SEARCH("Alta",H40)))</formula>
    </cfRule>
    <cfRule type="containsText" dxfId="2297" priority="422" operator="containsText" text="Muy Alta">
      <formula>NOT(ISERROR(SEARCH("Muy Alta",H40)))</formula>
    </cfRule>
  </conditionalFormatting>
  <conditionalFormatting sqref="I40:I44">
    <cfRule type="containsText" dxfId="2296" priority="413" operator="containsText" text="Catastrófico">
      <formula>NOT(ISERROR(SEARCH("Catastrófico",I40)))</formula>
    </cfRule>
    <cfRule type="containsText" dxfId="2295" priority="414" operator="containsText" text="Mayor">
      <formula>NOT(ISERROR(SEARCH("Mayor",I40)))</formula>
    </cfRule>
    <cfRule type="containsText" dxfId="2294" priority="415" operator="containsText" text="Menor">
      <formula>NOT(ISERROR(SEARCH("Menor",I40)))</formula>
    </cfRule>
    <cfRule type="containsText" dxfId="2293" priority="416" operator="containsText" text="Leve">
      <formula>NOT(ISERROR(SEARCH("Leve",I40)))</formula>
    </cfRule>
    <cfRule type="containsText" dxfId="2292" priority="421" operator="containsText" text="Moderado">
      <formula>NOT(ISERROR(SEARCH("Moderado",I40)))</formula>
    </cfRule>
  </conditionalFormatting>
  <conditionalFormatting sqref="K40:K44">
    <cfRule type="containsText" dxfId="2291" priority="408" operator="containsText" text="Media">
      <formula>NOT(ISERROR(SEARCH("Media",K40)))</formula>
    </cfRule>
  </conditionalFormatting>
  <conditionalFormatting sqref="L40:L44">
    <cfRule type="containsText" dxfId="2290" priority="407" operator="containsText" text="Moderado">
      <formula>NOT(ISERROR(SEARCH("Moderado",L40)))</formula>
    </cfRule>
  </conditionalFormatting>
  <conditionalFormatting sqref="J40:J44">
    <cfRule type="containsText" dxfId="2289" priority="406" operator="containsText" text="Moderado">
      <formula>NOT(ISERROR(SEARCH("Moderado",J40)))</formula>
    </cfRule>
  </conditionalFormatting>
  <conditionalFormatting sqref="J40:J44">
    <cfRule type="containsText" dxfId="2288" priority="404" operator="containsText" text="Bajo">
      <formula>NOT(ISERROR(SEARCH("Bajo",J40)))</formula>
    </cfRule>
    <cfRule type="containsText" dxfId="2287" priority="405" operator="containsText" text="Extremo">
      <formula>NOT(ISERROR(SEARCH("Extremo",J40)))</formula>
    </cfRule>
  </conditionalFormatting>
  <conditionalFormatting sqref="K40:K44">
    <cfRule type="containsText" dxfId="2286" priority="402" operator="containsText" text="Baja">
      <formula>NOT(ISERROR(SEARCH("Baja",K40)))</formula>
    </cfRule>
    <cfRule type="containsText" dxfId="2285" priority="403" operator="containsText" text="Muy Baja">
      <formula>NOT(ISERROR(SEARCH("Muy Baja",K40)))</formula>
    </cfRule>
  </conditionalFormatting>
  <conditionalFormatting sqref="K40:K44">
    <cfRule type="containsText" dxfId="2284" priority="400" operator="containsText" text="Muy Alta">
      <formula>NOT(ISERROR(SEARCH("Muy Alta",K40)))</formula>
    </cfRule>
    <cfRule type="containsText" dxfId="2283" priority="401" operator="containsText" text="Alta">
      <formula>NOT(ISERROR(SEARCH("Alta",K40)))</formula>
    </cfRule>
  </conditionalFormatting>
  <conditionalFormatting sqref="L40:L44">
    <cfRule type="containsText" dxfId="2282" priority="396" operator="containsText" text="Catastrófico">
      <formula>NOT(ISERROR(SEARCH("Catastrófico",L40)))</formula>
    </cfRule>
    <cfRule type="containsText" dxfId="2281" priority="397" operator="containsText" text="Mayor">
      <formula>NOT(ISERROR(SEARCH("Mayor",L40)))</formula>
    </cfRule>
    <cfRule type="containsText" dxfId="2280" priority="398" operator="containsText" text="Menor">
      <formula>NOT(ISERROR(SEARCH("Menor",L40)))</formula>
    </cfRule>
    <cfRule type="containsText" dxfId="2279" priority="399" operator="containsText" text="Leve">
      <formula>NOT(ISERROR(SEARCH("Leve",L40)))</formula>
    </cfRule>
  </conditionalFormatting>
  <conditionalFormatting sqref="K45:L45">
    <cfRule type="containsText" dxfId="2278" priority="390" operator="containsText" text="3- Moderado">
      <formula>NOT(ISERROR(SEARCH("3- Moderado",K45)))</formula>
    </cfRule>
    <cfRule type="containsText" dxfId="2277" priority="391" operator="containsText" text="6- Moderado">
      <formula>NOT(ISERROR(SEARCH("6- Moderado",K45)))</formula>
    </cfRule>
    <cfRule type="containsText" dxfId="2276" priority="392" operator="containsText" text="4- Moderado">
      <formula>NOT(ISERROR(SEARCH("4- Moderado",K45)))</formula>
    </cfRule>
    <cfRule type="containsText" dxfId="2275" priority="393" operator="containsText" text="3- Bajo">
      <formula>NOT(ISERROR(SEARCH("3- Bajo",K45)))</formula>
    </cfRule>
    <cfRule type="containsText" dxfId="2274" priority="394" operator="containsText" text="4- Bajo">
      <formula>NOT(ISERROR(SEARCH("4- Bajo",K45)))</formula>
    </cfRule>
    <cfRule type="containsText" dxfId="2273" priority="395" operator="containsText" text="1- Bajo">
      <formula>NOT(ISERROR(SEARCH("1- Bajo",K45)))</formula>
    </cfRule>
  </conditionalFormatting>
  <conditionalFormatting sqref="H45:I45">
    <cfRule type="containsText" dxfId="2272" priority="384" operator="containsText" text="3- Moderado">
      <formula>NOT(ISERROR(SEARCH("3- Moderado",H45)))</formula>
    </cfRule>
    <cfRule type="containsText" dxfId="2271" priority="385" operator="containsText" text="6- Moderado">
      <formula>NOT(ISERROR(SEARCH("6- Moderado",H45)))</formula>
    </cfRule>
    <cfRule type="containsText" dxfId="2270" priority="386" operator="containsText" text="4- Moderado">
      <formula>NOT(ISERROR(SEARCH("4- Moderado",H45)))</formula>
    </cfRule>
    <cfRule type="containsText" dxfId="2269" priority="387" operator="containsText" text="3- Bajo">
      <formula>NOT(ISERROR(SEARCH("3- Bajo",H45)))</formula>
    </cfRule>
    <cfRule type="containsText" dxfId="2268" priority="388" operator="containsText" text="4- Bajo">
      <formula>NOT(ISERROR(SEARCH("4- Bajo",H45)))</formula>
    </cfRule>
    <cfRule type="containsText" dxfId="2267" priority="389" operator="containsText" text="1- Bajo">
      <formula>NOT(ISERROR(SEARCH("1- Bajo",H45)))</formula>
    </cfRule>
  </conditionalFormatting>
  <conditionalFormatting sqref="A45 C45:E45">
    <cfRule type="containsText" dxfId="2266" priority="378" operator="containsText" text="3- Moderado">
      <formula>NOT(ISERROR(SEARCH("3- Moderado",A45)))</formula>
    </cfRule>
    <cfRule type="containsText" dxfId="2265" priority="379" operator="containsText" text="6- Moderado">
      <formula>NOT(ISERROR(SEARCH("6- Moderado",A45)))</formula>
    </cfRule>
    <cfRule type="containsText" dxfId="2264" priority="380" operator="containsText" text="4- Moderado">
      <formula>NOT(ISERROR(SEARCH("4- Moderado",A45)))</formula>
    </cfRule>
    <cfRule type="containsText" dxfId="2263" priority="381" operator="containsText" text="3- Bajo">
      <formula>NOT(ISERROR(SEARCH("3- Bajo",A45)))</formula>
    </cfRule>
    <cfRule type="containsText" dxfId="2262" priority="382" operator="containsText" text="4- Bajo">
      <formula>NOT(ISERROR(SEARCH("4- Bajo",A45)))</formula>
    </cfRule>
    <cfRule type="containsText" dxfId="2261" priority="383" operator="containsText" text="1- Bajo">
      <formula>NOT(ISERROR(SEARCH("1- Bajo",A45)))</formula>
    </cfRule>
  </conditionalFormatting>
  <conditionalFormatting sqref="F45:G45">
    <cfRule type="containsText" dxfId="2260" priority="372" operator="containsText" text="3- Moderado">
      <formula>NOT(ISERROR(SEARCH("3- Moderado",F45)))</formula>
    </cfRule>
    <cfRule type="containsText" dxfId="2259" priority="373" operator="containsText" text="6- Moderado">
      <formula>NOT(ISERROR(SEARCH("6- Moderado",F45)))</formula>
    </cfRule>
    <cfRule type="containsText" dxfId="2258" priority="374" operator="containsText" text="4- Moderado">
      <formula>NOT(ISERROR(SEARCH("4- Moderado",F45)))</formula>
    </cfRule>
    <cfRule type="containsText" dxfId="2257" priority="375" operator="containsText" text="3- Bajo">
      <formula>NOT(ISERROR(SEARCH("3- Bajo",F45)))</formula>
    </cfRule>
    <cfRule type="containsText" dxfId="2256" priority="376" operator="containsText" text="4- Bajo">
      <formula>NOT(ISERROR(SEARCH("4- Bajo",F45)))</formula>
    </cfRule>
    <cfRule type="containsText" dxfId="2255" priority="377" operator="containsText" text="1- Bajo">
      <formula>NOT(ISERROR(SEARCH("1- Bajo",F45)))</formula>
    </cfRule>
  </conditionalFormatting>
  <conditionalFormatting sqref="J45:J49">
    <cfRule type="containsText" dxfId="2254" priority="367" operator="containsText" text="Bajo">
      <formula>NOT(ISERROR(SEARCH("Bajo",J45)))</formula>
    </cfRule>
    <cfRule type="containsText" dxfId="2253" priority="368" operator="containsText" text="Moderado">
      <formula>NOT(ISERROR(SEARCH("Moderado",J45)))</formula>
    </cfRule>
    <cfRule type="containsText" dxfId="2252" priority="369" operator="containsText" text="Alto">
      <formula>NOT(ISERROR(SEARCH("Alto",J45)))</formula>
    </cfRule>
    <cfRule type="containsText" dxfId="2251" priority="370" operator="containsText" text="Extremo">
      <formula>NOT(ISERROR(SEARCH("Extremo",J45)))</formula>
    </cfRule>
    <cfRule type="colorScale" priority="371">
      <colorScale>
        <cfvo type="min"/>
        <cfvo type="max"/>
        <color rgb="FFFF7128"/>
        <color rgb="FFFFEF9C"/>
      </colorScale>
    </cfRule>
  </conditionalFormatting>
  <conditionalFormatting sqref="M45:M49">
    <cfRule type="containsText" dxfId="2250" priority="342" operator="containsText" text="Moderado">
      <formula>NOT(ISERROR(SEARCH("Moderado",M45)))</formula>
    </cfRule>
    <cfRule type="containsText" dxfId="2249" priority="362" operator="containsText" text="Bajo">
      <formula>NOT(ISERROR(SEARCH("Bajo",M45)))</formula>
    </cfRule>
    <cfRule type="containsText" dxfId="2248" priority="363" operator="containsText" text="Moderado">
      <formula>NOT(ISERROR(SEARCH("Moderado",M45)))</formula>
    </cfRule>
    <cfRule type="containsText" dxfId="2247" priority="364" operator="containsText" text="Alto">
      <formula>NOT(ISERROR(SEARCH("Alto",M45)))</formula>
    </cfRule>
    <cfRule type="containsText" dxfId="2246" priority="365" operator="containsText" text="Extremo">
      <formula>NOT(ISERROR(SEARCH("Extremo",M45)))</formula>
    </cfRule>
    <cfRule type="colorScale" priority="366">
      <colorScale>
        <cfvo type="min"/>
        <cfvo type="max"/>
        <color rgb="FFFF7128"/>
        <color rgb="FFFFEF9C"/>
      </colorScale>
    </cfRule>
  </conditionalFormatting>
  <conditionalFormatting sqref="N45">
    <cfRule type="containsText" dxfId="2245" priority="356" operator="containsText" text="3- Moderado">
      <formula>NOT(ISERROR(SEARCH("3- Moderado",N45)))</formula>
    </cfRule>
    <cfRule type="containsText" dxfId="2244" priority="357" operator="containsText" text="6- Moderado">
      <formula>NOT(ISERROR(SEARCH("6- Moderado",N45)))</formula>
    </cfRule>
    <cfRule type="containsText" dxfId="2243" priority="358" operator="containsText" text="4- Moderado">
      <formula>NOT(ISERROR(SEARCH("4- Moderado",N45)))</formula>
    </cfRule>
    <cfRule type="containsText" dxfId="2242" priority="359" operator="containsText" text="3- Bajo">
      <formula>NOT(ISERROR(SEARCH("3- Bajo",N45)))</formula>
    </cfRule>
    <cfRule type="containsText" dxfId="2241" priority="360" operator="containsText" text="4- Bajo">
      <formula>NOT(ISERROR(SEARCH("4- Bajo",N45)))</formula>
    </cfRule>
    <cfRule type="containsText" dxfId="2240" priority="361" operator="containsText" text="1- Bajo">
      <formula>NOT(ISERROR(SEARCH("1- Bajo",N45)))</formula>
    </cfRule>
  </conditionalFormatting>
  <conditionalFormatting sqref="H45:H49">
    <cfRule type="containsText" dxfId="2239" priority="343" operator="containsText" text="Muy Alta">
      <formula>NOT(ISERROR(SEARCH("Muy Alta",H45)))</formula>
    </cfRule>
    <cfRule type="containsText" dxfId="2238" priority="344" operator="containsText" text="Alta">
      <formula>NOT(ISERROR(SEARCH("Alta",H45)))</formula>
    </cfRule>
    <cfRule type="containsText" dxfId="2237" priority="345" operator="containsText" text="Muy Alta">
      <formula>NOT(ISERROR(SEARCH("Muy Alta",H45)))</formula>
    </cfRule>
    <cfRule type="containsText" dxfId="2236" priority="350" operator="containsText" text="Muy Baja">
      <formula>NOT(ISERROR(SEARCH("Muy Baja",H45)))</formula>
    </cfRule>
    <cfRule type="containsText" dxfId="2235" priority="351" operator="containsText" text="Baja">
      <formula>NOT(ISERROR(SEARCH("Baja",H45)))</formula>
    </cfRule>
    <cfRule type="containsText" dxfId="2234" priority="352" operator="containsText" text="Media">
      <formula>NOT(ISERROR(SEARCH("Media",H45)))</formula>
    </cfRule>
    <cfRule type="containsText" dxfId="2233" priority="353" operator="containsText" text="Alta">
      <formula>NOT(ISERROR(SEARCH("Alta",H45)))</formula>
    </cfRule>
    <cfRule type="containsText" dxfId="2232" priority="355" operator="containsText" text="Muy Alta">
      <formula>NOT(ISERROR(SEARCH("Muy Alta",H45)))</formula>
    </cfRule>
  </conditionalFormatting>
  <conditionalFormatting sqref="I45:I49">
    <cfRule type="containsText" dxfId="2231" priority="346" operator="containsText" text="Catastrófico">
      <formula>NOT(ISERROR(SEARCH("Catastrófico",I45)))</formula>
    </cfRule>
    <cfRule type="containsText" dxfId="2230" priority="347" operator="containsText" text="Mayor">
      <formula>NOT(ISERROR(SEARCH("Mayor",I45)))</formula>
    </cfRule>
    <cfRule type="containsText" dxfId="2229" priority="348" operator="containsText" text="Menor">
      <formula>NOT(ISERROR(SEARCH("Menor",I45)))</formula>
    </cfRule>
    <cfRule type="containsText" dxfId="2228" priority="349" operator="containsText" text="Leve">
      <formula>NOT(ISERROR(SEARCH("Leve",I45)))</formula>
    </cfRule>
    <cfRule type="containsText" dxfId="2227" priority="354" operator="containsText" text="Moderado">
      <formula>NOT(ISERROR(SEARCH("Moderado",I45)))</formula>
    </cfRule>
  </conditionalFormatting>
  <conditionalFormatting sqref="K45:K49">
    <cfRule type="containsText" dxfId="2226" priority="341" operator="containsText" text="Media">
      <formula>NOT(ISERROR(SEARCH("Media",K45)))</formula>
    </cfRule>
  </conditionalFormatting>
  <conditionalFormatting sqref="L45:L49">
    <cfRule type="containsText" dxfId="2225" priority="340" operator="containsText" text="Moderado">
      <formula>NOT(ISERROR(SEARCH("Moderado",L45)))</formula>
    </cfRule>
  </conditionalFormatting>
  <conditionalFormatting sqref="J45:J49">
    <cfRule type="containsText" dxfId="2224" priority="339" operator="containsText" text="Moderado">
      <formula>NOT(ISERROR(SEARCH("Moderado",J45)))</formula>
    </cfRule>
  </conditionalFormatting>
  <conditionalFormatting sqref="J45:J49">
    <cfRule type="containsText" dxfId="2223" priority="337" operator="containsText" text="Bajo">
      <formula>NOT(ISERROR(SEARCH("Bajo",J45)))</formula>
    </cfRule>
    <cfRule type="containsText" dxfId="2222" priority="338" operator="containsText" text="Extremo">
      <formula>NOT(ISERROR(SEARCH("Extremo",J45)))</formula>
    </cfRule>
  </conditionalFormatting>
  <conditionalFormatting sqref="K45:K49">
    <cfRule type="containsText" dxfId="2221" priority="335" operator="containsText" text="Baja">
      <formula>NOT(ISERROR(SEARCH("Baja",K45)))</formula>
    </cfRule>
    <cfRule type="containsText" dxfId="2220" priority="336" operator="containsText" text="Muy Baja">
      <formula>NOT(ISERROR(SEARCH("Muy Baja",K45)))</formula>
    </cfRule>
  </conditionalFormatting>
  <conditionalFormatting sqref="K45:K49">
    <cfRule type="containsText" dxfId="2219" priority="333" operator="containsText" text="Muy Alta">
      <formula>NOT(ISERROR(SEARCH("Muy Alta",K45)))</formula>
    </cfRule>
    <cfRule type="containsText" dxfId="2218" priority="334" operator="containsText" text="Alta">
      <formula>NOT(ISERROR(SEARCH("Alta",K45)))</formula>
    </cfRule>
  </conditionalFormatting>
  <conditionalFormatting sqref="L45:L49">
    <cfRule type="containsText" dxfId="2217" priority="329" operator="containsText" text="Catastrófico">
      <formula>NOT(ISERROR(SEARCH("Catastrófico",L45)))</formula>
    </cfRule>
    <cfRule type="containsText" dxfId="2216" priority="330" operator="containsText" text="Mayor">
      <formula>NOT(ISERROR(SEARCH("Mayor",L45)))</formula>
    </cfRule>
    <cfRule type="containsText" dxfId="2215" priority="331" operator="containsText" text="Menor">
      <formula>NOT(ISERROR(SEARCH("Menor",L45)))</formula>
    </cfRule>
    <cfRule type="containsText" dxfId="2214" priority="332" operator="containsText" text="Leve">
      <formula>NOT(ISERROR(SEARCH("Leve",L45)))</formula>
    </cfRule>
  </conditionalFormatting>
  <conditionalFormatting sqref="K50:L50">
    <cfRule type="containsText" dxfId="2213" priority="323" operator="containsText" text="3- Moderado">
      <formula>NOT(ISERROR(SEARCH("3- Moderado",K50)))</formula>
    </cfRule>
    <cfRule type="containsText" dxfId="2212" priority="324" operator="containsText" text="6- Moderado">
      <formula>NOT(ISERROR(SEARCH("6- Moderado",K50)))</formula>
    </cfRule>
    <cfRule type="containsText" dxfId="2211" priority="325" operator="containsText" text="4- Moderado">
      <formula>NOT(ISERROR(SEARCH("4- Moderado",K50)))</formula>
    </cfRule>
    <cfRule type="containsText" dxfId="2210" priority="326" operator="containsText" text="3- Bajo">
      <formula>NOT(ISERROR(SEARCH("3- Bajo",K50)))</formula>
    </cfRule>
    <cfRule type="containsText" dxfId="2209" priority="327" operator="containsText" text="4- Bajo">
      <formula>NOT(ISERROR(SEARCH("4- Bajo",K50)))</formula>
    </cfRule>
    <cfRule type="containsText" dxfId="2208" priority="328" operator="containsText" text="1- Bajo">
      <formula>NOT(ISERROR(SEARCH("1- Bajo",K50)))</formula>
    </cfRule>
  </conditionalFormatting>
  <conditionalFormatting sqref="H50:I50">
    <cfRule type="containsText" dxfId="2207" priority="317" operator="containsText" text="3- Moderado">
      <formula>NOT(ISERROR(SEARCH("3- Moderado",H50)))</formula>
    </cfRule>
    <cfRule type="containsText" dxfId="2206" priority="318" operator="containsText" text="6- Moderado">
      <formula>NOT(ISERROR(SEARCH("6- Moderado",H50)))</formula>
    </cfRule>
    <cfRule type="containsText" dxfId="2205" priority="319" operator="containsText" text="4- Moderado">
      <formula>NOT(ISERROR(SEARCH("4- Moderado",H50)))</formula>
    </cfRule>
    <cfRule type="containsText" dxfId="2204" priority="320" operator="containsText" text="3- Bajo">
      <formula>NOT(ISERROR(SEARCH("3- Bajo",H50)))</formula>
    </cfRule>
    <cfRule type="containsText" dxfId="2203" priority="321" operator="containsText" text="4- Bajo">
      <formula>NOT(ISERROR(SEARCH("4- Bajo",H50)))</formula>
    </cfRule>
    <cfRule type="containsText" dxfId="2202" priority="322" operator="containsText" text="1- Bajo">
      <formula>NOT(ISERROR(SEARCH("1- Bajo",H50)))</formula>
    </cfRule>
  </conditionalFormatting>
  <conditionalFormatting sqref="A50 C50:E50">
    <cfRule type="containsText" dxfId="2201" priority="311" operator="containsText" text="3- Moderado">
      <formula>NOT(ISERROR(SEARCH("3- Moderado",A50)))</formula>
    </cfRule>
    <cfRule type="containsText" dxfId="2200" priority="312" operator="containsText" text="6- Moderado">
      <formula>NOT(ISERROR(SEARCH("6- Moderado",A50)))</formula>
    </cfRule>
    <cfRule type="containsText" dxfId="2199" priority="313" operator="containsText" text="4- Moderado">
      <formula>NOT(ISERROR(SEARCH("4- Moderado",A50)))</formula>
    </cfRule>
    <cfRule type="containsText" dxfId="2198" priority="314" operator="containsText" text="3- Bajo">
      <formula>NOT(ISERROR(SEARCH("3- Bajo",A50)))</formula>
    </cfRule>
    <cfRule type="containsText" dxfId="2197" priority="315" operator="containsText" text="4- Bajo">
      <formula>NOT(ISERROR(SEARCH("4- Bajo",A50)))</formula>
    </cfRule>
    <cfRule type="containsText" dxfId="2196" priority="316" operator="containsText" text="1- Bajo">
      <formula>NOT(ISERROR(SEARCH("1- Bajo",A50)))</formula>
    </cfRule>
  </conditionalFormatting>
  <conditionalFormatting sqref="F50:G50">
    <cfRule type="containsText" dxfId="2195" priority="305" operator="containsText" text="3- Moderado">
      <formula>NOT(ISERROR(SEARCH("3- Moderado",F50)))</formula>
    </cfRule>
    <cfRule type="containsText" dxfId="2194" priority="306" operator="containsText" text="6- Moderado">
      <formula>NOT(ISERROR(SEARCH("6- Moderado",F50)))</formula>
    </cfRule>
    <cfRule type="containsText" dxfId="2193" priority="307" operator="containsText" text="4- Moderado">
      <formula>NOT(ISERROR(SEARCH("4- Moderado",F50)))</formula>
    </cfRule>
    <cfRule type="containsText" dxfId="2192" priority="308" operator="containsText" text="3- Bajo">
      <formula>NOT(ISERROR(SEARCH("3- Bajo",F50)))</formula>
    </cfRule>
    <cfRule type="containsText" dxfId="2191" priority="309" operator="containsText" text="4- Bajo">
      <formula>NOT(ISERROR(SEARCH("4- Bajo",F50)))</formula>
    </cfRule>
    <cfRule type="containsText" dxfId="2190" priority="310" operator="containsText" text="1- Bajo">
      <formula>NOT(ISERROR(SEARCH("1- Bajo",F50)))</formula>
    </cfRule>
  </conditionalFormatting>
  <conditionalFormatting sqref="J50:J54">
    <cfRule type="containsText" dxfId="2189" priority="300" operator="containsText" text="Bajo">
      <formula>NOT(ISERROR(SEARCH("Bajo",J50)))</formula>
    </cfRule>
    <cfRule type="containsText" dxfId="2188" priority="301" operator="containsText" text="Moderado">
      <formula>NOT(ISERROR(SEARCH("Moderado",J50)))</formula>
    </cfRule>
    <cfRule type="containsText" dxfId="2187" priority="302" operator="containsText" text="Alto">
      <formula>NOT(ISERROR(SEARCH("Alto",J50)))</formula>
    </cfRule>
    <cfRule type="containsText" dxfId="2186" priority="303" operator="containsText" text="Extremo">
      <formula>NOT(ISERROR(SEARCH("Extremo",J50)))</formula>
    </cfRule>
    <cfRule type="colorScale" priority="304">
      <colorScale>
        <cfvo type="min"/>
        <cfvo type="max"/>
        <color rgb="FFFF7128"/>
        <color rgb="FFFFEF9C"/>
      </colorScale>
    </cfRule>
  </conditionalFormatting>
  <conditionalFormatting sqref="M50:M54">
    <cfRule type="containsText" dxfId="2185" priority="275" operator="containsText" text="Moderado">
      <formula>NOT(ISERROR(SEARCH("Moderado",M50)))</formula>
    </cfRule>
    <cfRule type="containsText" dxfId="2184" priority="295" operator="containsText" text="Bajo">
      <formula>NOT(ISERROR(SEARCH("Bajo",M50)))</formula>
    </cfRule>
    <cfRule type="containsText" dxfId="2183" priority="296" operator="containsText" text="Moderado">
      <formula>NOT(ISERROR(SEARCH("Moderado",M50)))</formula>
    </cfRule>
    <cfRule type="containsText" dxfId="2182" priority="297" operator="containsText" text="Alto">
      <formula>NOT(ISERROR(SEARCH("Alto",M50)))</formula>
    </cfRule>
    <cfRule type="containsText" dxfId="2181" priority="298" operator="containsText" text="Extremo">
      <formula>NOT(ISERROR(SEARCH("Extremo",M50)))</formula>
    </cfRule>
    <cfRule type="colorScale" priority="299">
      <colorScale>
        <cfvo type="min"/>
        <cfvo type="max"/>
        <color rgb="FFFF7128"/>
        <color rgb="FFFFEF9C"/>
      </colorScale>
    </cfRule>
  </conditionalFormatting>
  <conditionalFormatting sqref="N50">
    <cfRule type="containsText" dxfId="2180" priority="289" operator="containsText" text="3- Moderado">
      <formula>NOT(ISERROR(SEARCH("3- Moderado",N50)))</formula>
    </cfRule>
    <cfRule type="containsText" dxfId="2179" priority="290" operator="containsText" text="6- Moderado">
      <formula>NOT(ISERROR(SEARCH("6- Moderado",N50)))</formula>
    </cfRule>
    <cfRule type="containsText" dxfId="2178" priority="291" operator="containsText" text="4- Moderado">
      <formula>NOT(ISERROR(SEARCH("4- Moderado",N50)))</formula>
    </cfRule>
    <cfRule type="containsText" dxfId="2177" priority="292" operator="containsText" text="3- Bajo">
      <formula>NOT(ISERROR(SEARCH("3- Bajo",N50)))</formula>
    </cfRule>
    <cfRule type="containsText" dxfId="2176" priority="293" operator="containsText" text="4- Bajo">
      <formula>NOT(ISERROR(SEARCH("4- Bajo",N50)))</formula>
    </cfRule>
    <cfRule type="containsText" dxfId="2175" priority="294" operator="containsText" text="1- Bajo">
      <formula>NOT(ISERROR(SEARCH("1- Bajo",N50)))</formula>
    </cfRule>
  </conditionalFormatting>
  <conditionalFormatting sqref="H50:H54">
    <cfRule type="containsText" dxfId="2174" priority="276" operator="containsText" text="Muy Alta">
      <formula>NOT(ISERROR(SEARCH("Muy Alta",H50)))</formula>
    </cfRule>
    <cfRule type="containsText" dxfId="2173" priority="277" operator="containsText" text="Alta">
      <formula>NOT(ISERROR(SEARCH("Alta",H50)))</formula>
    </cfRule>
    <cfRule type="containsText" dxfId="2172" priority="278" operator="containsText" text="Muy Alta">
      <formula>NOT(ISERROR(SEARCH("Muy Alta",H50)))</formula>
    </cfRule>
    <cfRule type="containsText" dxfId="2171" priority="283" operator="containsText" text="Muy Baja">
      <formula>NOT(ISERROR(SEARCH("Muy Baja",H50)))</formula>
    </cfRule>
    <cfRule type="containsText" dxfId="2170" priority="284" operator="containsText" text="Baja">
      <formula>NOT(ISERROR(SEARCH("Baja",H50)))</formula>
    </cfRule>
    <cfRule type="containsText" dxfId="2169" priority="285" operator="containsText" text="Media">
      <formula>NOT(ISERROR(SEARCH("Media",H50)))</formula>
    </cfRule>
    <cfRule type="containsText" dxfId="2168" priority="286" operator="containsText" text="Alta">
      <formula>NOT(ISERROR(SEARCH("Alta",H50)))</formula>
    </cfRule>
    <cfRule type="containsText" dxfId="2167" priority="288" operator="containsText" text="Muy Alta">
      <formula>NOT(ISERROR(SEARCH("Muy Alta",H50)))</formula>
    </cfRule>
  </conditionalFormatting>
  <conditionalFormatting sqref="I50:I54">
    <cfRule type="containsText" dxfId="2166" priority="279" operator="containsText" text="Catastrófico">
      <formula>NOT(ISERROR(SEARCH("Catastrófico",I50)))</formula>
    </cfRule>
    <cfRule type="containsText" dxfId="2165" priority="280" operator="containsText" text="Mayor">
      <formula>NOT(ISERROR(SEARCH("Mayor",I50)))</formula>
    </cfRule>
    <cfRule type="containsText" dxfId="2164" priority="281" operator="containsText" text="Menor">
      <formula>NOT(ISERROR(SEARCH("Menor",I50)))</formula>
    </cfRule>
    <cfRule type="containsText" dxfId="2163" priority="282" operator="containsText" text="Leve">
      <formula>NOT(ISERROR(SEARCH("Leve",I50)))</formula>
    </cfRule>
    <cfRule type="containsText" dxfId="2162" priority="287" operator="containsText" text="Moderado">
      <formula>NOT(ISERROR(SEARCH("Moderado",I50)))</formula>
    </cfRule>
  </conditionalFormatting>
  <conditionalFormatting sqref="K50:K54">
    <cfRule type="containsText" dxfId="2161" priority="274" operator="containsText" text="Media">
      <formula>NOT(ISERROR(SEARCH("Media",K50)))</formula>
    </cfRule>
  </conditionalFormatting>
  <conditionalFormatting sqref="L50:L54">
    <cfRule type="containsText" dxfId="2160" priority="273" operator="containsText" text="Moderado">
      <formula>NOT(ISERROR(SEARCH("Moderado",L50)))</formula>
    </cfRule>
  </conditionalFormatting>
  <conditionalFormatting sqref="J50:J54">
    <cfRule type="containsText" dxfId="2159" priority="272" operator="containsText" text="Moderado">
      <formula>NOT(ISERROR(SEARCH("Moderado",J50)))</formula>
    </cfRule>
  </conditionalFormatting>
  <conditionalFormatting sqref="J50:J54">
    <cfRule type="containsText" dxfId="2158" priority="270" operator="containsText" text="Bajo">
      <formula>NOT(ISERROR(SEARCH("Bajo",J50)))</formula>
    </cfRule>
    <cfRule type="containsText" dxfId="2157" priority="271" operator="containsText" text="Extremo">
      <formula>NOT(ISERROR(SEARCH("Extremo",J50)))</formula>
    </cfRule>
  </conditionalFormatting>
  <conditionalFormatting sqref="K50:K54">
    <cfRule type="containsText" dxfId="2156" priority="268" operator="containsText" text="Baja">
      <formula>NOT(ISERROR(SEARCH("Baja",K50)))</formula>
    </cfRule>
    <cfRule type="containsText" dxfId="2155" priority="269" operator="containsText" text="Muy Baja">
      <formula>NOT(ISERROR(SEARCH("Muy Baja",K50)))</formula>
    </cfRule>
  </conditionalFormatting>
  <conditionalFormatting sqref="K50:K54">
    <cfRule type="containsText" dxfId="2154" priority="266" operator="containsText" text="Muy Alta">
      <formula>NOT(ISERROR(SEARCH("Muy Alta",K50)))</formula>
    </cfRule>
    <cfRule type="containsText" dxfId="2153" priority="267" operator="containsText" text="Alta">
      <formula>NOT(ISERROR(SEARCH("Alta",K50)))</formula>
    </cfRule>
  </conditionalFormatting>
  <conditionalFormatting sqref="L50:L54">
    <cfRule type="containsText" dxfId="2152" priority="262" operator="containsText" text="Catastrófico">
      <formula>NOT(ISERROR(SEARCH("Catastrófico",L50)))</formula>
    </cfRule>
    <cfRule type="containsText" dxfId="2151" priority="263" operator="containsText" text="Mayor">
      <formula>NOT(ISERROR(SEARCH("Mayor",L50)))</formula>
    </cfRule>
    <cfRule type="containsText" dxfId="2150" priority="264" operator="containsText" text="Menor">
      <formula>NOT(ISERROR(SEARCH("Menor",L50)))</formula>
    </cfRule>
    <cfRule type="containsText" dxfId="2149" priority="265" operator="containsText" text="Leve">
      <formula>NOT(ISERROR(SEARCH("Leve",L50)))</formula>
    </cfRule>
  </conditionalFormatting>
  <conditionalFormatting sqref="K60:L60">
    <cfRule type="containsText" dxfId="2148" priority="256" operator="containsText" text="3- Moderado">
      <formula>NOT(ISERROR(SEARCH("3- Moderado",K60)))</formula>
    </cfRule>
    <cfRule type="containsText" dxfId="2147" priority="257" operator="containsText" text="6- Moderado">
      <formula>NOT(ISERROR(SEARCH("6- Moderado",K60)))</formula>
    </cfRule>
    <cfRule type="containsText" dxfId="2146" priority="258" operator="containsText" text="4- Moderado">
      <formula>NOT(ISERROR(SEARCH("4- Moderado",K60)))</formula>
    </cfRule>
    <cfRule type="containsText" dxfId="2145" priority="259" operator="containsText" text="3- Bajo">
      <formula>NOT(ISERROR(SEARCH("3- Bajo",K60)))</formula>
    </cfRule>
    <cfRule type="containsText" dxfId="2144" priority="260" operator="containsText" text="4- Bajo">
      <formula>NOT(ISERROR(SEARCH("4- Bajo",K60)))</formula>
    </cfRule>
    <cfRule type="containsText" dxfId="2143" priority="261" operator="containsText" text="1- Bajo">
      <formula>NOT(ISERROR(SEARCH("1- Bajo",K60)))</formula>
    </cfRule>
  </conditionalFormatting>
  <conditionalFormatting sqref="H60:I60">
    <cfRule type="containsText" dxfId="2142" priority="250" operator="containsText" text="3- Moderado">
      <formula>NOT(ISERROR(SEARCH("3- Moderado",H60)))</formula>
    </cfRule>
    <cfRule type="containsText" dxfId="2141" priority="251" operator="containsText" text="6- Moderado">
      <formula>NOT(ISERROR(SEARCH("6- Moderado",H60)))</formula>
    </cfRule>
    <cfRule type="containsText" dxfId="2140" priority="252" operator="containsText" text="4- Moderado">
      <formula>NOT(ISERROR(SEARCH("4- Moderado",H60)))</formula>
    </cfRule>
    <cfRule type="containsText" dxfId="2139" priority="253" operator="containsText" text="3- Bajo">
      <formula>NOT(ISERROR(SEARCH("3- Bajo",H60)))</formula>
    </cfRule>
    <cfRule type="containsText" dxfId="2138" priority="254" operator="containsText" text="4- Bajo">
      <formula>NOT(ISERROR(SEARCH("4- Bajo",H60)))</formula>
    </cfRule>
    <cfRule type="containsText" dxfId="2137" priority="255" operator="containsText" text="1- Bajo">
      <formula>NOT(ISERROR(SEARCH("1- Bajo",H60)))</formula>
    </cfRule>
  </conditionalFormatting>
  <conditionalFormatting sqref="A60 C60:E60">
    <cfRule type="containsText" dxfId="2136" priority="244" operator="containsText" text="3- Moderado">
      <formula>NOT(ISERROR(SEARCH("3- Moderado",A60)))</formula>
    </cfRule>
    <cfRule type="containsText" dxfId="2135" priority="245" operator="containsText" text="6- Moderado">
      <formula>NOT(ISERROR(SEARCH("6- Moderado",A60)))</formula>
    </cfRule>
    <cfRule type="containsText" dxfId="2134" priority="246" operator="containsText" text="4- Moderado">
      <formula>NOT(ISERROR(SEARCH("4- Moderado",A60)))</formula>
    </cfRule>
    <cfRule type="containsText" dxfId="2133" priority="247" operator="containsText" text="3- Bajo">
      <formula>NOT(ISERROR(SEARCH("3- Bajo",A60)))</formula>
    </cfRule>
    <cfRule type="containsText" dxfId="2132" priority="248" operator="containsText" text="4- Bajo">
      <formula>NOT(ISERROR(SEARCH("4- Bajo",A60)))</formula>
    </cfRule>
    <cfRule type="containsText" dxfId="2131" priority="249" operator="containsText" text="1- Bajo">
      <formula>NOT(ISERROR(SEARCH("1- Bajo",A60)))</formula>
    </cfRule>
  </conditionalFormatting>
  <conditionalFormatting sqref="F60:G60">
    <cfRule type="containsText" dxfId="2130" priority="238" operator="containsText" text="3- Moderado">
      <formula>NOT(ISERROR(SEARCH("3- Moderado",F60)))</formula>
    </cfRule>
    <cfRule type="containsText" dxfId="2129" priority="239" operator="containsText" text="6- Moderado">
      <formula>NOT(ISERROR(SEARCH("6- Moderado",F60)))</formula>
    </cfRule>
    <cfRule type="containsText" dxfId="2128" priority="240" operator="containsText" text="4- Moderado">
      <formula>NOT(ISERROR(SEARCH("4- Moderado",F60)))</formula>
    </cfRule>
    <cfRule type="containsText" dxfId="2127" priority="241" operator="containsText" text="3- Bajo">
      <formula>NOT(ISERROR(SEARCH("3- Bajo",F60)))</formula>
    </cfRule>
    <cfRule type="containsText" dxfId="2126" priority="242" operator="containsText" text="4- Bajo">
      <formula>NOT(ISERROR(SEARCH("4- Bajo",F60)))</formula>
    </cfRule>
    <cfRule type="containsText" dxfId="2125" priority="243" operator="containsText" text="1- Bajo">
      <formula>NOT(ISERROR(SEARCH("1- Bajo",F60)))</formula>
    </cfRule>
  </conditionalFormatting>
  <conditionalFormatting sqref="J60:J64">
    <cfRule type="containsText" dxfId="2124" priority="233" operator="containsText" text="Bajo">
      <formula>NOT(ISERROR(SEARCH("Bajo",J60)))</formula>
    </cfRule>
    <cfRule type="containsText" dxfId="2123" priority="234" operator="containsText" text="Moderado">
      <formula>NOT(ISERROR(SEARCH("Moderado",J60)))</formula>
    </cfRule>
    <cfRule type="containsText" dxfId="2122" priority="235" operator="containsText" text="Alto">
      <formula>NOT(ISERROR(SEARCH("Alto",J60)))</formula>
    </cfRule>
    <cfRule type="containsText" dxfId="2121" priority="236" operator="containsText" text="Extremo">
      <formula>NOT(ISERROR(SEARCH("Extremo",J60)))</formula>
    </cfRule>
    <cfRule type="colorScale" priority="237">
      <colorScale>
        <cfvo type="min"/>
        <cfvo type="max"/>
        <color rgb="FFFF7128"/>
        <color rgb="FFFFEF9C"/>
      </colorScale>
    </cfRule>
  </conditionalFormatting>
  <conditionalFormatting sqref="M60:M64">
    <cfRule type="containsText" dxfId="2120" priority="208" operator="containsText" text="Moderado">
      <formula>NOT(ISERROR(SEARCH("Moderado",M60)))</formula>
    </cfRule>
    <cfRule type="containsText" dxfId="2119" priority="228" operator="containsText" text="Bajo">
      <formula>NOT(ISERROR(SEARCH("Bajo",M60)))</formula>
    </cfRule>
    <cfRule type="containsText" dxfId="2118" priority="229" operator="containsText" text="Moderado">
      <formula>NOT(ISERROR(SEARCH("Moderado",M60)))</formula>
    </cfRule>
    <cfRule type="containsText" dxfId="2117" priority="230" operator="containsText" text="Alto">
      <formula>NOT(ISERROR(SEARCH("Alto",M60)))</formula>
    </cfRule>
    <cfRule type="containsText" dxfId="2116" priority="231" operator="containsText" text="Extremo">
      <formula>NOT(ISERROR(SEARCH("Extremo",M60)))</formula>
    </cfRule>
    <cfRule type="colorScale" priority="232">
      <colorScale>
        <cfvo type="min"/>
        <cfvo type="max"/>
        <color rgb="FFFF7128"/>
        <color rgb="FFFFEF9C"/>
      </colorScale>
    </cfRule>
  </conditionalFormatting>
  <conditionalFormatting sqref="N60">
    <cfRule type="containsText" dxfId="2115" priority="222" operator="containsText" text="3- Moderado">
      <formula>NOT(ISERROR(SEARCH("3- Moderado",N60)))</formula>
    </cfRule>
    <cfRule type="containsText" dxfId="2114" priority="223" operator="containsText" text="6- Moderado">
      <formula>NOT(ISERROR(SEARCH("6- Moderado",N60)))</formula>
    </cfRule>
    <cfRule type="containsText" dxfId="2113" priority="224" operator="containsText" text="4- Moderado">
      <formula>NOT(ISERROR(SEARCH("4- Moderado",N60)))</formula>
    </cfRule>
    <cfRule type="containsText" dxfId="2112" priority="225" operator="containsText" text="3- Bajo">
      <formula>NOT(ISERROR(SEARCH("3- Bajo",N60)))</formula>
    </cfRule>
    <cfRule type="containsText" dxfId="2111" priority="226" operator="containsText" text="4- Bajo">
      <formula>NOT(ISERROR(SEARCH("4- Bajo",N60)))</formula>
    </cfRule>
    <cfRule type="containsText" dxfId="2110" priority="227" operator="containsText" text="1- Bajo">
      <formula>NOT(ISERROR(SEARCH("1- Bajo",N60)))</formula>
    </cfRule>
  </conditionalFormatting>
  <conditionalFormatting sqref="H60:H64">
    <cfRule type="containsText" dxfId="2109" priority="209" operator="containsText" text="Muy Alta">
      <formula>NOT(ISERROR(SEARCH("Muy Alta",H60)))</formula>
    </cfRule>
    <cfRule type="containsText" dxfId="2108" priority="210" operator="containsText" text="Alta">
      <formula>NOT(ISERROR(SEARCH("Alta",H60)))</formula>
    </cfRule>
    <cfRule type="containsText" dxfId="2107" priority="211" operator="containsText" text="Muy Alta">
      <formula>NOT(ISERROR(SEARCH("Muy Alta",H60)))</formula>
    </cfRule>
    <cfRule type="containsText" dxfId="2106" priority="216" operator="containsText" text="Muy Baja">
      <formula>NOT(ISERROR(SEARCH("Muy Baja",H60)))</formula>
    </cfRule>
    <cfRule type="containsText" dxfId="2105" priority="217" operator="containsText" text="Baja">
      <formula>NOT(ISERROR(SEARCH("Baja",H60)))</formula>
    </cfRule>
    <cfRule type="containsText" dxfId="2104" priority="218" operator="containsText" text="Media">
      <formula>NOT(ISERROR(SEARCH("Media",H60)))</formula>
    </cfRule>
    <cfRule type="containsText" dxfId="2103" priority="219" operator="containsText" text="Alta">
      <formula>NOT(ISERROR(SEARCH("Alta",H60)))</formula>
    </cfRule>
    <cfRule type="containsText" dxfId="2102" priority="221" operator="containsText" text="Muy Alta">
      <formula>NOT(ISERROR(SEARCH("Muy Alta",H60)))</formula>
    </cfRule>
  </conditionalFormatting>
  <conditionalFormatting sqref="I60:I64">
    <cfRule type="containsText" dxfId="2101" priority="212" operator="containsText" text="Catastrófico">
      <formula>NOT(ISERROR(SEARCH("Catastrófico",I60)))</formula>
    </cfRule>
    <cfRule type="containsText" dxfId="2100" priority="213" operator="containsText" text="Mayor">
      <formula>NOT(ISERROR(SEARCH("Mayor",I60)))</formula>
    </cfRule>
    <cfRule type="containsText" dxfId="2099" priority="214" operator="containsText" text="Menor">
      <formula>NOT(ISERROR(SEARCH("Menor",I60)))</formula>
    </cfRule>
    <cfRule type="containsText" dxfId="2098" priority="215" operator="containsText" text="Leve">
      <formula>NOT(ISERROR(SEARCH("Leve",I60)))</formula>
    </cfRule>
    <cfRule type="containsText" dxfId="2097" priority="220" operator="containsText" text="Moderado">
      <formula>NOT(ISERROR(SEARCH("Moderado",I60)))</formula>
    </cfRule>
  </conditionalFormatting>
  <conditionalFormatting sqref="K60:K64">
    <cfRule type="containsText" dxfId="2096" priority="207" operator="containsText" text="Media">
      <formula>NOT(ISERROR(SEARCH("Media",K60)))</formula>
    </cfRule>
  </conditionalFormatting>
  <conditionalFormatting sqref="L60:L64">
    <cfRule type="containsText" dxfId="2095" priority="206" operator="containsText" text="Moderado">
      <formula>NOT(ISERROR(SEARCH("Moderado",L60)))</formula>
    </cfRule>
  </conditionalFormatting>
  <conditionalFormatting sqref="J60:J64">
    <cfRule type="containsText" dxfId="2094" priority="205" operator="containsText" text="Moderado">
      <formula>NOT(ISERROR(SEARCH("Moderado",J60)))</formula>
    </cfRule>
  </conditionalFormatting>
  <conditionalFormatting sqref="J60:J64">
    <cfRule type="containsText" dxfId="2093" priority="203" operator="containsText" text="Bajo">
      <formula>NOT(ISERROR(SEARCH("Bajo",J60)))</formula>
    </cfRule>
    <cfRule type="containsText" dxfId="2092" priority="204" operator="containsText" text="Extremo">
      <formula>NOT(ISERROR(SEARCH("Extremo",J60)))</formula>
    </cfRule>
  </conditionalFormatting>
  <conditionalFormatting sqref="K60:K64">
    <cfRule type="containsText" dxfId="2091" priority="201" operator="containsText" text="Baja">
      <formula>NOT(ISERROR(SEARCH("Baja",K60)))</formula>
    </cfRule>
    <cfRule type="containsText" dxfId="2090" priority="202" operator="containsText" text="Muy Baja">
      <formula>NOT(ISERROR(SEARCH("Muy Baja",K60)))</formula>
    </cfRule>
  </conditionalFormatting>
  <conditionalFormatting sqref="K60:K64">
    <cfRule type="containsText" dxfId="2089" priority="199" operator="containsText" text="Muy Alta">
      <formula>NOT(ISERROR(SEARCH("Muy Alta",K60)))</formula>
    </cfRule>
    <cfRule type="containsText" dxfId="2088" priority="200" operator="containsText" text="Alta">
      <formula>NOT(ISERROR(SEARCH("Alta",K60)))</formula>
    </cfRule>
  </conditionalFormatting>
  <conditionalFormatting sqref="L60:L64">
    <cfRule type="containsText" dxfId="2087" priority="195" operator="containsText" text="Catastrófico">
      <formula>NOT(ISERROR(SEARCH("Catastrófico",L60)))</formula>
    </cfRule>
    <cfRule type="containsText" dxfId="2086" priority="196" operator="containsText" text="Mayor">
      <formula>NOT(ISERROR(SEARCH("Mayor",L60)))</formula>
    </cfRule>
    <cfRule type="containsText" dxfId="2085" priority="197" operator="containsText" text="Menor">
      <formula>NOT(ISERROR(SEARCH("Menor",L60)))</formula>
    </cfRule>
    <cfRule type="containsText" dxfId="2084" priority="198" operator="containsText" text="Leve">
      <formula>NOT(ISERROR(SEARCH("Leve",L60)))</formula>
    </cfRule>
  </conditionalFormatting>
  <conditionalFormatting sqref="B55">
    <cfRule type="containsText" dxfId="2083" priority="135" operator="containsText" text="3- Moderado">
      <formula>NOT(ISERROR(SEARCH("3- Moderado",B55)))</formula>
    </cfRule>
    <cfRule type="containsText" dxfId="2082" priority="136" operator="containsText" text="6- Moderado">
      <formula>NOT(ISERROR(SEARCH("6- Moderado",B55)))</formula>
    </cfRule>
    <cfRule type="containsText" dxfId="2081" priority="137" operator="containsText" text="4- Moderado">
      <formula>NOT(ISERROR(SEARCH("4- Moderado",B55)))</formula>
    </cfRule>
    <cfRule type="containsText" dxfId="2080" priority="138" operator="containsText" text="3- Bajo">
      <formula>NOT(ISERROR(SEARCH("3- Bajo",B55)))</formula>
    </cfRule>
    <cfRule type="containsText" dxfId="2079" priority="139" operator="containsText" text="4- Bajo">
      <formula>NOT(ISERROR(SEARCH("4- Bajo",B55)))</formula>
    </cfRule>
    <cfRule type="containsText" dxfId="2078" priority="140" operator="containsText" text="1- Bajo">
      <formula>NOT(ISERROR(SEARCH("1- Bajo",B55)))</formula>
    </cfRule>
  </conditionalFormatting>
  <conditionalFormatting sqref="K55:L55">
    <cfRule type="containsText" dxfId="2077" priority="129" operator="containsText" text="3- Moderado">
      <formula>NOT(ISERROR(SEARCH("3- Moderado",K55)))</formula>
    </cfRule>
    <cfRule type="containsText" dxfId="2076" priority="130" operator="containsText" text="6- Moderado">
      <formula>NOT(ISERROR(SEARCH("6- Moderado",K55)))</formula>
    </cfRule>
    <cfRule type="containsText" dxfId="2075" priority="131" operator="containsText" text="4- Moderado">
      <formula>NOT(ISERROR(SEARCH("4- Moderado",K55)))</formula>
    </cfRule>
    <cfRule type="containsText" dxfId="2074" priority="132" operator="containsText" text="3- Bajo">
      <formula>NOT(ISERROR(SEARCH("3- Bajo",K55)))</formula>
    </cfRule>
    <cfRule type="containsText" dxfId="2073" priority="133" operator="containsText" text="4- Bajo">
      <formula>NOT(ISERROR(SEARCH("4- Bajo",K55)))</formula>
    </cfRule>
    <cfRule type="containsText" dxfId="2072" priority="134" operator="containsText" text="1- Bajo">
      <formula>NOT(ISERROR(SEARCH("1- Bajo",K55)))</formula>
    </cfRule>
  </conditionalFormatting>
  <conditionalFormatting sqref="H55:I55">
    <cfRule type="containsText" dxfId="2071" priority="123" operator="containsText" text="3- Moderado">
      <formula>NOT(ISERROR(SEARCH("3- Moderado",H55)))</formula>
    </cfRule>
    <cfRule type="containsText" dxfId="2070" priority="124" operator="containsText" text="6- Moderado">
      <formula>NOT(ISERROR(SEARCH("6- Moderado",H55)))</formula>
    </cfRule>
    <cfRule type="containsText" dxfId="2069" priority="125" operator="containsText" text="4- Moderado">
      <formula>NOT(ISERROR(SEARCH("4- Moderado",H55)))</formula>
    </cfRule>
    <cfRule type="containsText" dxfId="2068" priority="126" operator="containsText" text="3- Bajo">
      <formula>NOT(ISERROR(SEARCH("3- Bajo",H55)))</formula>
    </cfRule>
    <cfRule type="containsText" dxfId="2067" priority="127" operator="containsText" text="4- Bajo">
      <formula>NOT(ISERROR(SEARCH("4- Bajo",H55)))</formula>
    </cfRule>
    <cfRule type="containsText" dxfId="2066" priority="128" operator="containsText" text="1- Bajo">
      <formula>NOT(ISERROR(SEARCH("1- Bajo",H55)))</formula>
    </cfRule>
  </conditionalFormatting>
  <conditionalFormatting sqref="A55 C55:E55">
    <cfRule type="containsText" dxfId="2065" priority="117" operator="containsText" text="3- Moderado">
      <formula>NOT(ISERROR(SEARCH("3- Moderado",A55)))</formula>
    </cfRule>
    <cfRule type="containsText" dxfId="2064" priority="118" operator="containsText" text="6- Moderado">
      <formula>NOT(ISERROR(SEARCH("6- Moderado",A55)))</formula>
    </cfRule>
    <cfRule type="containsText" dxfId="2063" priority="119" operator="containsText" text="4- Moderado">
      <formula>NOT(ISERROR(SEARCH("4- Moderado",A55)))</formula>
    </cfRule>
    <cfRule type="containsText" dxfId="2062" priority="120" operator="containsText" text="3- Bajo">
      <formula>NOT(ISERROR(SEARCH("3- Bajo",A55)))</formula>
    </cfRule>
    <cfRule type="containsText" dxfId="2061" priority="121" operator="containsText" text="4- Bajo">
      <formula>NOT(ISERROR(SEARCH("4- Bajo",A55)))</formula>
    </cfRule>
    <cfRule type="containsText" dxfId="2060" priority="122" operator="containsText" text="1- Bajo">
      <formula>NOT(ISERROR(SEARCH("1- Bajo",A55)))</formula>
    </cfRule>
  </conditionalFormatting>
  <conditionalFormatting sqref="F55:G55">
    <cfRule type="containsText" dxfId="2059" priority="111" operator="containsText" text="3- Moderado">
      <formula>NOT(ISERROR(SEARCH("3- Moderado",F55)))</formula>
    </cfRule>
    <cfRule type="containsText" dxfId="2058" priority="112" operator="containsText" text="6- Moderado">
      <formula>NOT(ISERROR(SEARCH("6- Moderado",F55)))</formula>
    </cfRule>
    <cfRule type="containsText" dxfId="2057" priority="113" operator="containsText" text="4- Moderado">
      <formula>NOT(ISERROR(SEARCH("4- Moderado",F55)))</formula>
    </cfRule>
    <cfRule type="containsText" dxfId="2056" priority="114" operator="containsText" text="3- Bajo">
      <formula>NOT(ISERROR(SEARCH("3- Bajo",F55)))</formula>
    </cfRule>
    <cfRule type="containsText" dxfId="2055" priority="115" operator="containsText" text="4- Bajo">
      <formula>NOT(ISERROR(SEARCH("4- Bajo",F55)))</formula>
    </cfRule>
    <cfRule type="containsText" dxfId="2054" priority="116" operator="containsText" text="1- Bajo">
      <formula>NOT(ISERROR(SEARCH("1- Bajo",F55)))</formula>
    </cfRule>
  </conditionalFormatting>
  <conditionalFormatting sqref="J55:J59">
    <cfRule type="containsText" dxfId="2053" priority="106" operator="containsText" text="Bajo">
      <formula>NOT(ISERROR(SEARCH("Bajo",J55)))</formula>
    </cfRule>
    <cfRule type="containsText" dxfId="2052" priority="107" operator="containsText" text="Moderado">
      <formula>NOT(ISERROR(SEARCH("Moderado",J55)))</formula>
    </cfRule>
    <cfRule type="containsText" dxfId="2051" priority="108" operator="containsText" text="Alto">
      <formula>NOT(ISERROR(SEARCH("Alto",J55)))</formula>
    </cfRule>
    <cfRule type="containsText" dxfId="2050" priority="109" operator="containsText" text="Extremo">
      <formula>NOT(ISERROR(SEARCH("Extremo",J55)))</formula>
    </cfRule>
    <cfRule type="colorScale" priority="110">
      <colorScale>
        <cfvo type="min"/>
        <cfvo type="max"/>
        <color rgb="FFFF7128"/>
        <color rgb="FFFFEF9C"/>
      </colorScale>
    </cfRule>
  </conditionalFormatting>
  <conditionalFormatting sqref="M55:M59">
    <cfRule type="containsText" dxfId="2049" priority="81" operator="containsText" text="Moderado">
      <formula>NOT(ISERROR(SEARCH("Moderado",M55)))</formula>
    </cfRule>
    <cfRule type="containsText" dxfId="2048" priority="101" operator="containsText" text="Bajo">
      <formula>NOT(ISERROR(SEARCH("Bajo",M55)))</formula>
    </cfRule>
    <cfRule type="containsText" dxfId="2047" priority="102" operator="containsText" text="Moderado">
      <formula>NOT(ISERROR(SEARCH("Moderado",M55)))</formula>
    </cfRule>
    <cfRule type="containsText" dxfId="2046" priority="103" operator="containsText" text="Alto">
      <formula>NOT(ISERROR(SEARCH("Alto",M55)))</formula>
    </cfRule>
    <cfRule type="containsText" dxfId="2045" priority="104" operator="containsText" text="Extremo">
      <formula>NOT(ISERROR(SEARCH("Extremo",M55)))</formula>
    </cfRule>
    <cfRule type="colorScale" priority="105">
      <colorScale>
        <cfvo type="min"/>
        <cfvo type="max"/>
        <color rgb="FFFF7128"/>
        <color rgb="FFFFEF9C"/>
      </colorScale>
    </cfRule>
  </conditionalFormatting>
  <conditionalFormatting sqref="N55">
    <cfRule type="containsText" dxfId="2044" priority="95" operator="containsText" text="3- Moderado">
      <formula>NOT(ISERROR(SEARCH("3- Moderado",N55)))</formula>
    </cfRule>
    <cfRule type="containsText" dxfId="2043" priority="96" operator="containsText" text="6- Moderado">
      <formula>NOT(ISERROR(SEARCH("6- Moderado",N55)))</formula>
    </cfRule>
    <cfRule type="containsText" dxfId="2042" priority="97" operator="containsText" text="4- Moderado">
      <formula>NOT(ISERROR(SEARCH("4- Moderado",N55)))</formula>
    </cfRule>
    <cfRule type="containsText" dxfId="2041" priority="98" operator="containsText" text="3- Bajo">
      <formula>NOT(ISERROR(SEARCH("3- Bajo",N55)))</formula>
    </cfRule>
    <cfRule type="containsText" dxfId="2040" priority="99" operator="containsText" text="4- Bajo">
      <formula>NOT(ISERROR(SEARCH("4- Bajo",N55)))</formula>
    </cfRule>
    <cfRule type="containsText" dxfId="2039" priority="100" operator="containsText" text="1- Bajo">
      <formula>NOT(ISERROR(SEARCH("1- Bajo",N55)))</formula>
    </cfRule>
  </conditionalFormatting>
  <conditionalFormatting sqref="H55:H59">
    <cfRule type="containsText" dxfId="2038" priority="82" operator="containsText" text="Muy Alta">
      <formula>NOT(ISERROR(SEARCH("Muy Alta",H55)))</formula>
    </cfRule>
    <cfRule type="containsText" dxfId="2037" priority="83" operator="containsText" text="Alta">
      <formula>NOT(ISERROR(SEARCH("Alta",H55)))</formula>
    </cfRule>
    <cfRule type="containsText" dxfId="2036" priority="84" operator="containsText" text="Muy Alta">
      <formula>NOT(ISERROR(SEARCH("Muy Alta",H55)))</formula>
    </cfRule>
    <cfRule type="containsText" dxfId="2035" priority="89" operator="containsText" text="Muy Baja">
      <formula>NOT(ISERROR(SEARCH("Muy Baja",H55)))</formula>
    </cfRule>
    <cfRule type="containsText" dxfId="2034" priority="90" operator="containsText" text="Baja">
      <formula>NOT(ISERROR(SEARCH("Baja",H55)))</formula>
    </cfRule>
    <cfRule type="containsText" dxfId="2033" priority="91" operator="containsText" text="Media">
      <formula>NOT(ISERROR(SEARCH("Media",H55)))</formula>
    </cfRule>
    <cfRule type="containsText" dxfId="2032" priority="92" operator="containsText" text="Alta">
      <formula>NOT(ISERROR(SEARCH("Alta",H55)))</formula>
    </cfRule>
    <cfRule type="containsText" dxfId="2031" priority="94" operator="containsText" text="Muy Alta">
      <formula>NOT(ISERROR(SEARCH("Muy Alta",H55)))</formula>
    </cfRule>
  </conditionalFormatting>
  <conditionalFormatting sqref="I55:I59">
    <cfRule type="containsText" dxfId="2030" priority="85" operator="containsText" text="Catastrófico">
      <formula>NOT(ISERROR(SEARCH("Catastrófico",I55)))</formula>
    </cfRule>
    <cfRule type="containsText" dxfId="2029" priority="86" operator="containsText" text="Mayor">
      <formula>NOT(ISERROR(SEARCH("Mayor",I55)))</formula>
    </cfRule>
    <cfRule type="containsText" dxfId="2028" priority="87" operator="containsText" text="Menor">
      <formula>NOT(ISERROR(SEARCH("Menor",I55)))</formula>
    </cfRule>
    <cfRule type="containsText" dxfId="2027" priority="88" operator="containsText" text="Leve">
      <formula>NOT(ISERROR(SEARCH("Leve",I55)))</formula>
    </cfRule>
    <cfRule type="containsText" dxfId="2026" priority="93" operator="containsText" text="Moderado">
      <formula>NOT(ISERROR(SEARCH("Moderado",I55)))</formula>
    </cfRule>
  </conditionalFormatting>
  <conditionalFormatting sqref="K55:K59">
    <cfRule type="containsText" dxfId="2025" priority="80" operator="containsText" text="Media">
      <formula>NOT(ISERROR(SEARCH("Media",K55)))</formula>
    </cfRule>
  </conditionalFormatting>
  <conditionalFormatting sqref="L55:L59">
    <cfRule type="containsText" dxfId="2024" priority="79" operator="containsText" text="Moderado">
      <formula>NOT(ISERROR(SEARCH("Moderado",L55)))</formula>
    </cfRule>
  </conditionalFormatting>
  <conditionalFormatting sqref="J55:J59">
    <cfRule type="containsText" dxfId="2023" priority="78" operator="containsText" text="Moderado">
      <formula>NOT(ISERROR(SEARCH("Moderado",J55)))</formula>
    </cfRule>
  </conditionalFormatting>
  <conditionalFormatting sqref="J55:J59">
    <cfRule type="containsText" dxfId="2022" priority="76" operator="containsText" text="Bajo">
      <formula>NOT(ISERROR(SEARCH("Bajo",J55)))</formula>
    </cfRule>
    <cfRule type="containsText" dxfId="2021" priority="77" operator="containsText" text="Extremo">
      <formula>NOT(ISERROR(SEARCH("Extremo",J55)))</formula>
    </cfRule>
  </conditionalFormatting>
  <conditionalFormatting sqref="K55:K59">
    <cfRule type="containsText" dxfId="2020" priority="74" operator="containsText" text="Baja">
      <formula>NOT(ISERROR(SEARCH("Baja",K55)))</formula>
    </cfRule>
    <cfRule type="containsText" dxfId="2019" priority="75" operator="containsText" text="Muy Baja">
      <formula>NOT(ISERROR(SEARCH("Muy Baja",K55)))</formula>
    </cfRule>
  </conditionalFormatting>
  <conditionalFormatting sqref="K55:K59">
    <cfRule type="containsText" dxfId="2018" priority="72" operator="containsText" text="Muy Alta">
      <formula>NOT(ISERROR(SEARCH("Muy Alta",K55)))</formula>
    </cfRule>
    <cfRule type="containsText" dxfId="2017" priority="73" operator="containsText" text="Alta">
      <formula>NOT(ISERROR(SEARCH("Alta",K55)))</formula>
    </cfRule>
  </conditionalFormatting>
  <conditionalFormatting sqref="L55:L59">
    <cfRule type="containsText" dxfId="2016" priority="68" operator="containsText" text="Catastrófico">
      <formula>NOT(ISERROR(SEARCH("Catastrófico",L55)))</formula>
    </cfRule>
    <cfRule type="containsText" dxfId="2015" priority="69" operator="containsText" text="Mayor">
      <formula>NOT(ISERROR(SEARCH("Mayor",L55)))</formula>
    </cfRule>
    <cfRule type="containsText" dxfId="2014" priority="70" operator="containsText" text="Menor">
      <formula>NOT(ISERROR(SEARCH("Menor",L55)))</formula>
    </cfRule>
    <cfRule type="containsText" dxfId="2013" priority="71" operator="containsText" text="Leve">
      <formula>NOT(ISERROR(SEARCH("Leve",L55)))</formula>
    </cfRule>
  </conditionalFormatting>
  <conditionalFormatting sqref="J10:J19">
    <cfRule type="containsText" dxfId="2012" priority="849" operator="containsText" text="Bajo">
      <formula>NOT(ISERROR(SEARCH("Bajo",J10)))</formula>
    </cfRule>
    <cfRule type="containsText" dxfId="2011" priority="850" operator="containsText" text="Moderado">
      <formula>NOT(ISERROR(SEARCH("Moderado",J10)))</formula>
    </cfRule>
    <cfRule type="containsText" dxfId="2010" priority="851" operator="containsText" text="Alto">
      <formula>NOT(ISERROR(SEARCH("Alto",J10)))</formula>
    </cfRule>
    <cfRule type="containsText" dxfId="2009" priority="852" operator="containsText" text="Extremo">
      <formula>NOT(ISERROR(SEARCH("Extremo",J10)))</formula>
    </cfRule>
    <cfRule type="colorScale" priority="853">
      <colorScale>
        <cfvo type="min"/>
        <cfvo type="max"/>
        <color rgb="FFFF7128"/>
        <color rgb="FFFFEF9C"/>
      </colorScale>
    </cfRule>
  </conditionalFormatting>
  <conditionalFormatting sqref="M10:M19">
    <cfRule type="containsText" dxfId="2008" priority="854" operator="containsText" text="Moderado">
      <formula>NOT(ISERROR(SEARCH("Moderado",M10)))</formula>
    </cfRule>
    <cfRule type="containsText" dxfId="2007" priority="855" operator="containsText" text="Bajo">
      <formula>NOT(ISERROR(SEARCH("Bajo",M10)))</formula>
    </cfRule>
    <cfRule type="containsText" dxfId="2006" priority="856" operator="containsText" text="Moderado">
      <formula>NOT(ISERROR(SEARCH("Moderado",M10)))</formula>
    </cfRule>
    <cfRule type="containsText" dxfId="2005" priority="857" operator="containsText" text="Alto">
      <formula>NOT(ISERROR(SEARCH("Alto",M10)))</formula>
    </cfRule>
    <cfRule type="containsText" dxfId="2004" priority="858" operator="containsText" text="Extremo">
      <formula>NOT(ISERROR(SEARCH("Extremo",M10)))</formula>
    </cfRule>
    <cfRule type="colorScale" priority="859">
      <colorScale>
        <cfvo type="min"/>
        <cfvo type="max"/>
        <color rgb="FFFF7128"/>
        <color rgb="FFFFEF9C"/>
      </colorScale>
    </cfRule>
  </conditionalFormatting>
  <dataValidations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0866141732283472" right="0.70866141732283472" top="0.74803149606299213" bottom="0.74803149606299213" header="0.31496062992125984" footer="0.31496062992125984"/>
  <pageSetup scale="28" fitToHeight="10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filterMode="1">
    <tabColor theme="7" tint="0.59999389629810485"/>
  </sheetPr>
  <dimension ref="A1:JR65"/>
  <sheetViews>
    <sheetView topLeftCell="A8" zoomScale="80" zoomScaleNormal="80" workbookViewId="0">
      <pane xSplit="4" ySplit="2" topLeftCell="E10" activePane="bottomRight" state="frozen"/>
      <selection pane="bottomRight" activeCell="E10" sqref="E10:E14"/>
      <selection pane="bottomLeft"/>
      <selection pane="topRight"/>
    </sheetView>
  </sheetViews>
  <sheetFormatPr defaultColWidth="11.42578125" defaultRowHeight="12.75"/>
  <cols>
    <col min="1" max="2" width="18.42578125" style="169" customWidth="1"/>
    <col min="3" max="3" width="15.5703125" style="89" customWidth="1"/>
    <col min="4" max="4" width="36.85546875" style="169" customWidth="1"/>
    <col min="5" max="5" width="18" style="170" customWidth="1"/>
    <col min="6" max="6" width="40.140625" style="89" customWidth="1"/>
    <col min="7" max="7" width="20.42578125" style="89" customWidth="1"/>
    <col min="8" max="8" width="10.42578125" style="171" customWidth="1"/>
    <col min="9" max="9" width="11.42578125" style="171" customWidth="1"/>
    <col min="10" max="10" width="10.140625" style="172" customWidth="1"/>
    <col min="11" max="11" width="11.42578125" style="171" customWidth="1"/>
    <col min="12" max="12" width="10.85546875" style="171" customWidth="1"/>
    <col min="13" max="13" width="18.28515625" style="171" bestFit="1" customWidth="1"/>
    <col min="14" max="14" width="18.28515625" style="89" bestFit="1" customWidth="1"/>
    <col min="15" max="15" width="80.85546875" style="238" customWidth="1"/>
    <col min="16" max="16" width="14.42578125" style="181" customWidth="1"/>
    <col min="17" max="17" width="14.5703125" style="181" customWidth="1"/>
    <col min="18" max="18" width="17.42578125" style="239" customWidth="1"/>
    <col min="19" max="19" width="16.28515625" style="239" customWidth="1"/>
    <col min="20" max="20" width="50.7109375" style="181" customWidth="1"/>
    <col min="21" max="21" width="30.7109375" style="241" customWidth="1"/>
    <col min="22" max="176" width="11.42578125" style="180"/>
    <col min="177" max="278" width="11.42578125" style="181"/>
    <col min="279" max="16384" width="11.42578125" style="89"/>
  </cols>
  <sheetData>
    <row r="1" spans="1:278" s="90" customFormat="1" ht="16.5" customHeight="1">
      <c r="A1" s="475"/>
      <c r="B1" s="476"/>
      <c r="C1" s="476"/>
      <c r="D1" s="479" t="s">
        <v>588</v>
      </c>
      <c r="E1" s="479"/>
      <c r="F1" s="479"/>
      <c r="G1" s="479"/>
      <c r="H1" s="479"/>
      <c r="I1" s="479"/>
      <c r="J1" s="479"/>
      <c r="K1" s="479"/>
      <c r="L1" s="479"/>
      <c r="M1" s="479"/>
      <c r="N1" s="479"/>
      <c r="O1" s="479"/>
      <c r="P1" s="479"/>
      <c r="Q1" s="480"/>
      <c r="R1" s="459" t="s">
        <v>404</v>
      </c>
      <c r="S1" s="459"/>
      <c r="T1" s="459"/>
      <c r="U1" s="231"/>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row>
    <row r="2" spans="1:278" s="90" customFormat="1" ht="39.75" customHeight="1">
      <c r="A2" s="477"/>
      <c r="B2" s="478"/>
      <c r="C2" s="478"/>
      <c r="D2" s="481"/>
      <c r="E2" s="481"/>
      <c r="F2" s="481"/>
      <c r="G2" s="481"/>
      <c r="H2" s="481"/>
      <c r="I2" s="481"/>
      <c r="J2" s="481"/>
      <c r="K2" s="481"/>
      <c r="L2" s="481"/>
      <c r="M2" s="481"/>
      <c r="N2" s="481"/>
      <c r="O2" s="481"/>
      <c r="P2" s="481"/>
      <c r="Q2" s="482"/>
      <c r="R2" s="459"/>
      <c r="S2" s="459"/>
      <c r="T2" s="459"/>
      <c r="U2" s="231"/>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row>
    <row r="3" spans="1:278" s="90" customFormat="1" ht="3" customHeight="1">
      <c r="A3" s="167"/>
      <c r="B3" s="167"/>
      <c r="C3" s="226"/>
      <c r="D3" s="481"/>
      <c r="E3" s="481"/>
      <c r="F3" s="481"/>
      <c r="G3" s="481"/>
      <c r="H3" s="481"/>
      <c r="I3" s="481"/>
      <c r="J3" s="481"/>
      <c r="K3" s="481"/>
      <c r="L3" s="481"/>
      <c r="M3" s="481"/>
      <c r="N3" s="481"/>
      <c r="O3" s="481"/>
      <c r="P3" s="481"/>
      <c r="Q3" s="482"/>
      <c r="R3" s="459"/>
      <c r="S3" s="459"/>
      <c r="T3" s="459"/>
      <c r="U3" s="231"/>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row>
    <row r="4" spans="1:278" s="90" customFormat="1" ht="41.25" customHeight="1">
      <c r="A4" s="460" t="s">
        <v>405</v>
      </c>
      <c r="B4" s="461"/>
      <c r="C4" s="462"/>
      <c r="D4" s="463" t="str">
        <f>'Mapa Final'!D4</f>
        <v>GESTIÓN ADMINISTRATIVA</v>
      </c>
      <c r="E4" s="464"/>
      <c r="F4" s="464"/>
      <c r="G4" s="464"/>
      <c r="H4" s="464"/>
      <c r="I4" s="464"/>
      <c r="J4" s="464"/>
      <c r="K4" s="464"/>
      <c r="L4" s="464"/>
      <c r="M4" s="464"/>
      <c r="N4" s="465"/>
      <c r="O4" s="466"/>
      <c r="P4" s="466"/>
      <c r="Q4" s="466"/>
      <c r="R4" s="175"/>
      <c r="S4" s="175"/>
      <c r="T4" s="148"/>
      <c r="U4" s="231"/>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row>
    <row r="5" spans="1:278" s="90" customFormat="1" ht="52.5" customHeight="1">
      <c r="A5" s="460" t="s">
        <v>406</v>
      </c>
      <c r="B5" s="461"/>
      <c r="C5" s="462"/>
      <c r="D5" s="467"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468"/>
      <c r="F5" s="468"/>
      <c r="G5" s="468"/>
      <c r="H5" s="468"/>
      <c r="I5" s="468"/>
      <c r="J5" s="468"/>
      <c r="K5" s="468"/>
      <c r="L5" s="468"/>
      <c r="M5" s="468"/>
      <c r="N5" s="469"/>
      <c r="O5" s="230"/>
      <c r="P5" s="148"/>
      <c r="Q5" s="148"/>
      <c r="R5" s="175"/>
      <c r="S5" s="175"/>
      <c r="T5" s="148"/>
      <c r="U5" s="231"/>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row>
    <row r="6" spans="1:278" s="90" customFormat="1" ht="32.25" customHeight="1" thickBot="1">
      <c r="A6" s="460" t="s">
        <v>407</v>
      </c>
      <c r="B6" s="461"/>
      <c r="C6" s="462"/>
      <c r="D6" s="467" t="str">
        <f>'Mapa Final'!D6</f>
        <v xml:space="preserve">Nivel Central </v>
      </c>
      <c r="E6" s="468"/>
      <c r="F6" s="468"/>
      <c r="G6" s="468"/>
      <c r="H6" s="468"/>
      <c r="I6" s="468"/>
      <c r="J6" s="468"/>
      <c r="K6" s="468"/>
      <c r="L6" s="468"/>
      <c r="M6" s="468"/>
      <c r="N6" s="469"/>
      <c r="O6" s="230"/>
      <c r="P6" s="148"/>
      <c r="Q6" s="148"/>
      <c r="R6" s="175"/>
      <c r="S6" s="175"/>
      <c r="T6" s="148"/>
      <c r="U6" s="231"/>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row>
    <row r="7" spans="1:278" s="159" customFormat="1" ht="46.5" customHeight="1" thickTop="1" thickBot="1">
      <c r="A7" s="470" t="s">
        <v>550</v>
      </c>
      <c r="B7" s="471"/>
      <c r="C7" s="471"/>
      <c r="D7" s="471"/>
      <c r="E7" s="471"/>
      <c r="F7" s="472"/>
      <c r="G7" s="158"/>
      <c r="H7" s="473" t="s">
        <v>551</v>
      </c>
      <c r="I7" s="473"/>
      <c r="J7" s="473"/>
      <c r="K7" s="473" t="s">
        <v>552</v>
      </c>
      <c r="L7" s="473"/>
      <c r="M7" s="473"/>
      <c r="N7" s="474" t="s">
        <v>553</v>
      </c>
      <c r="O7" s="483" t="s">
        <v>554</v>
      </c>
      <c r="P7" s="485" t="s">
        <v>555</v>
      </c>
      <c r="Q7" s="486"/>
      <c r="R7" s="487" t="s">
        <v>556</v>
      </c>
      <c r="S7" s="488"/>
      <c r="T7" s="489" t="s">
        <v>589</v>
      </c>
      <c r="U7" s="502" t="s">
        <v>425</v>
      </c>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6"/>
      <c r="BT7" s="176"/>
      <c r="BU7" s="176"/>
      <c r="BV7" s="176"/>
      <c r="BW7" s="176"/>
      <c r="BX7" s="176"/>
      <c r="BY7" s="176"/>
      <c r="BZ7" s="176"/>
      <c r="CA7" s="176"/>
      <c r="CB7" s="176"/>
      <c r="CC7" s="176"/>
      <c r="CD7" s="176"/>
      <c r="CE7" s="176"/>
      <c r="CF7" s="176"/>
      <c r="CG7" s="176"/>
      <c r="CH7" s="176"/>
      <c r="CI7" s="176"/>
      <c r="CJ7" s="176"/>
      <c r="CK7" s="176"/>
      <c r="CL7" s="176"/>
      <c r="CM7" s="176"/>
      <c r="CN7" s="176"/>
      <c r="CO7" s="176"/>
      <c r="CP7" s="176"/>
      <c r="CQ7" s="176"/>
      <c r="CR7" s="176"/>
      <c r="CS7" s="176"/>
      <c r="CT7" s="176"/>
      <c r="CU7" s="176"/>
      <c r="CV7" s="176"/>
      <c r="CW7" s="176"/>
      <c r="CX7" s="176"/>
      <c r="CY7" s="176"/>
      <c r="CZ7" s="176"/>
      <c r="DA7" s="176"/>
      <c r="DB7" s="176"/>
      <c r="DC7" s="176"/>
      <c r="DD7" s="176"/>
      <c r="DE7" s="176"/>
      <c r="DF7" s="176"/>
      <c r="DG7" s="176"/>
      <c r="DH7" s="176"/>
      <c r="DI7" s="176"/>
      <c r="DJ7" s="176"/>
      <c r="DK7" s="176"/>
      <c r="DL7" s="176"/>
      <c r="DM7" s="176"/>
      <c r="DN7" s="176"/>
      <c r="DO7" s="176"/>
      <c r="DP7" s="176"/>
      <c r="DQ7" s="176"/>
      <c r="DR7" s="176"/>
      <c r="DS7" s="176"/>
      <c r="DT7" s="176"/>
      <c r="DU7" s="176"/>
      <c r="DV7" s="176"/>
      <c r="DW7" s="176"/>
      <c r="DX7" s="176"/>
      <c r="DY7" s="176"/>
      <c r="DZ7" s="176"/>
      <c r="EA7" s="176"/>
      <c r="EB7" s="176"/>
      <c r="EC7" s="176"/>
      <c r="ED7" s="176"/>
      <c r="EE7" s="176"/>
      <c r="EF7" s="176"/>
      <c r="EG7" s="176"/>
      <c r="EH7" s="176"/>
      <c r="EI7" s="176"/>
      <c r="EJ7" s="176"/>
      <c r="EK7" s="176"/>
      <c r="EL7" s="176"/>
      <c r="EM7" s="176"/>
      <c r="EN7" s="176"/>
      <c r="EO7" s="176"/>
      <c r="EP7" s="176"/>
      <c r="EQ7" s="176"/>
      <c r="ER7" s="176"/>
      <c r="ES7" s="176"/>
      <c r="ET7" s="176"/>
      <c r="EU7" s="176"/>
      <c r="EV7" s="176"/>
      <c r="EW7" s="176"/>
      <c r="EX7" s="176"/>
      <c r="EY7" s="176"/>
      <c r="EZ7" s="176"/>
      <c r="FA7" s="176"/>
      <c r="FB7" s="176"/>
      <c r="FC7" s="176"/>
      <c r="FD7" s="176"/>
      <c r="FE7" s="176"/>
      <c r="FF7" s="176"/>
      <c r="FG7" s="176"/>
      <c r="FH7" s="176"/>
      <c r="FI7" s="176"/>
      <c r="FJ7" s="176"/>
      <c r="FK7" s="176"/>
      <c r="FL7" s="176"/>
      <c r="FM7" s="176"/>
      <c r="FN7" s="176"/>
      <c r="FO7" s="176"/>
      <c r="FP7" s="176"/>
      <c r="FQ7" s="176"/>
      <c r="FR7" s="176"/>
      <c r="FS7" s="176"/>
      <c r="FT7" s="176"/>
      <c r="FU7" s="177"/>
      <c r="FV7" s="177"/>
      <c r="FW7" s="177"/>
      <c r="FX7" s="177"/>
      <c r="FY7" s="177"/>
      <c r="FZ7" s="177"/>
      <c r="GA7" s="177"/>
      <c r="GB7" s="177"/>
      <c r="GC7" s="177"/>
      <c r="GD7" s="177"/>
      <c r="GE7" s="177"/>
      <c r="GF7" s="177"/>
      <c r="GG7" s="177"/>
      <c r="GH7" s="177"/>
      <c r="GI7" s="177"/>
      <c r="GJ7" s="177"/>
      <c r="GK7" s="177"/>
      <c r="GL7" s="177"/>
      <c r="GM7" s="177"/>
      <c r="GN7" s="177"/>
      <c r="GO7" s="177"/>
      <c r="GP7" s="177"/>
      <c r="GQ7" s="177"/>
      <c r="GR7" s="177"/>
      <c r="GS7" s="177"/>
      <c r="GT7" s="177"/>
      <c r="GU7" s="177"/>
      <c r="GV7" s="177"/>
      <c r="GW7" s="177"/>
      <c r="GX7" s="177"/>
      <c r="GY7" s="177"/>
      <c r="GZ7" s="177"/>
      <c r="HA7" s="177"/>
      <c r="HB7" s="177"/>
      <c r="HC7" s="177"/>
      <c r="HD7" s="177"/>
      <c r="HE7" s="177"/>
      <c r="HF7" s="177"/>
      <c r="HG7" s="177"/>
      <c r="HH7" s="177"/>
      <c r="HI7" s="177"/>
      <c r="HJ7" s="177"/>
      <c r="HK7" s="177"/>
      <c r="HL7" s="177"/>
      <c r="HM7" s="177"/>
      <c r="HN7" s="177"/>
      <c r="HO7" s="177"/>
      <c r="HP7" s="177"/>
      <c r="HQ7" s="177"/>
      <c r="HR7" s="177"/>
      <c r="HS7" s="177"/>
      <c r="HT7" s="177"/>
      <c r="HU7" s="177"/>
      <c r="HV7" s="177"/>
      <c r="HW7" s="177"/>
      <c r="HX7" s="177"/>
      <c r="HY7" s="177"/>
      <c r="HZ7" s="177"/>
      <c r="IA7" s="177"/>
      <c r="IB7" s="177"/>
      <c r="IC7" s="177"/>
      <c r="ID7" s="177"/>
      <c r="IE7" s="177"/>
      <c r="IF7" s="177"/>
      <c r="IG7" s="177"/>
      <c r="IH7" s="177"/>
      <c r="II7" s="177"/>
      <c r="IJ7" s="177"/>
      <c r="IK7" s="177"/>
      <c r="IL7" s="177"/>
      <c r="IM7" s="177"/>
      <c r="IN7" s="177"/>
      <c r="IO7" s="177"/>
      <c r="IP7" s="177"/>
      <c r="IQ7" s="177"/>
      <c r="IR7" s="177"/>
      <c r="IS7" s="177"/>
      <c r="IT7" s="177"/>
      <c r="IU7" s="177"/>
      <c r="IV7" s="177"/>
      <c r="IW7" s="177"/>
      <c r="IX7" s="177"/>
      <c r="IY7" s="177"/>
      <c r="IZ7" s="177"/>
      <c r="JA7" s="177"/>
      <c r="JB7" s="177"/>
      <c r="JC7" s="177"/>
      <c r="JD7" s="177"/>
      <c r="JE7" s="177"/>
      <c r="JF7" s="177"/>
      <c r="JG7" s="177"/>
      <c r="JH7" s="177"/>
      <c r="JI7" s="177"/>
      <c r="JJ7" s="177"/>
      <c r="JK7" s="177"/>
      <c r="JL7" s="177"/>
      <c r="JM7" s="177"/>
      <c r="JN7" s="177"/>
      <c r="JO7" s="177"/>
      <c r="JP7" s="177"/>
      <c r="JQ7" s="177"/>
      <c r="JR7" s="177"/>
    </row>
    <row r="8" spans="1:278" s="165" customFormat="1" ht="60.95" customHeight="1" thickTop="1" thickBot="1">
      <c r="A8" s="225" t="s">
        <v>25</v>
      </c>
      <c r="B8" s="225" t="s">
        <v>415</v>
      </c>
      <c r="C8" s="160" t="s">
        <v>127</v>
      </c>
      <c r="D8" s="161" t="s">
        <v>416</v>
      </c>
      <c r="E8" s="225" t="s">
        <v>131</v>
      </c>
      <c r="F8" s="225" t="s">
        <v>133</v>
      </c>
      <c r="G8" s="225" t="s">
        <v>135</v>
      </c>
      <c r="H8" s="162" t="s">
        <v>558</v>
      </c>
      <c r="I8" s="162" t="s">
        <v>357</v>
      </c>
      <c r="J8" s="162" t="s">
        <v>559</v>
      </c>
      <c r="K8" s="162" t="s">
        <v>558</v>
      </c>
      <c r="L8" s="162" t="s">
        <v>560</v>
      </c>
      <c r="M8" s="162" t="s">
        <v>559</v>
      </c>
      <c r="N8" s="474"/>
      <c r="O8" s="484"/>
      <c r="P8" s="163" t="s">
        <v>561</v>
      </c>
      <c r="Q8" s="163" t="s">
        <v>562</v>
      </c>
      <c r="R8" s="164" t="s">
        <v>563</v>
      </c>
      <c r="S8" s="164" t="s">
        <v>564</v>
      </c>
      <c r="T8" s="489"/>
      <c r="U8" s="502"/>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c r="IW8" s="179"/>
      <c r="IX8" s="179"/>
      <c r="IY8" s="179"/>
      <c r="IZ8" s="179"/>
      <c r="JA8" s="179"/>
      <c r="JB8" s="179"/>
      <c r="JC8" s="179"/>
      <c r="JD8" s="179"/>
      <c r="JE8" s="179"/>
      <c r="JF8" s="179"/>
      <c r="JG8" s="179"/>
      <c r="JH8" s="179"/>
      <c r="JI8" s="179"/>
      <c r="JJ8" s="179"/>
      <c r="JK8" s="179"/>
      <c r="JL8" s="179"/>
      <c r="JM8" s="179"/>
      <c r="JN8" s="179"/>
      <c r="JO8" s="179"/>
      <c r="JP8" s="179"/>
      <c r="JQ8" s="179"/>
      <c r="JR8" s="179"/>
    </row>
    <row r="9" spans="1:278" s="168" customFormat="1" ht="10.5" customHeight="1" thickTop="1">
      <c r="A9" s="490"/>
      <c r="B9" s="491"/>
      <c r="C9" s="491"/>
      <c r="D9" s="491"/>
      <c r="E9" s="491"/>
      <c r="F9" s="491"/>
      <c r="G9" s="491"/>
      <c r="H9" s="491"/>
      <c r="I9" s="491"/>
      <c r="J9" s="491"/>
      <c r="K9" s="491"/>
      <c r="L9" s="491"/>
      <c r="M9" s="491"/>
      <c r="N9" s="491"/>
      <c r="O9" s="232"/>
      <c r="P9" s="233"/>
      <c r="Q9" s="233"/>
      <c r="R9" s="234"/>
      <c r="S9" s="234"/>
      <c r="T9" s="235"/>
      <c r="U9" s="236"/>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3"/>
      <c r="FV9" s="233"/>
      <c r="FW9" s="233"/>
      <c r="FX9" s="233"/>
      <c r="FY9" s="233"/>
      <c r="FZ9" s="233"/>
      <c r="GA9" s="233"/>
      <c r="GB9" s="233"/>
      <c r="GC9" s="233"/>
      <c r="GD9" s="233"/>
      <c r="GE9" s="233"/>
      <c r="GF9" s="233"/>
      <c r="GG9" s="233"/>
      <c r="GH9" s="233"/>
      <c r="GI9" s="233"/>
      <c r="GJ9" s="233"/>
      <c r="GK9" s="233"/>
      <c r="GL9" s="233"/>
      <c r="GM9" s="233"/>
      <c r="GN9" s="233"/>
      <c r="GO9" s="233"/>
      <c r="GP9" s="233"/>
      <c r="GQ9" s="233"/>
      <c r="GR9" s="233"/>
      <c r="GS9" s="233"/>
      <c r="GT9" s="233"/>
      <c r="GU9" s="233"/>
      <c r="GV9" s="233"/>
      <c r="GW9" s="233"/>
      <c r="GX9" s="233"/>
      <c r="GY9" s="233"/>
      <c r="GZ9" s="233"/>
      <c r="HA9" s="233"/>
      <c r="HB9" s="233"/>
      <c r="HC9" s="233"/>
      <c r="HD9" s="233"/>
      <c r="HE9" s="233"/>
      <c r="HF9" s="233"/>
      <c r="HG9" s="233"/>
      <c r="HH9" s="233"/>
      <c r="HI9" s="233"/>
      <c r="HJ9" s="233"/>
      <c r="HK9" s="233"/>
      <c r="HL9" s="233"/>
      <c r="HM9" s="233"/>
      <c r="HN9" s="233"/>
      <c r="HO9" s="233"/>
      <c r="HP9" s="233"/>
      <c r="HQ9" s="233"/>
      <c r="HR9" s="233"/>
      <c r="HS9" s="233"/>
      <c r="HT9" s="233"/>
      <c r="HU9" s="233"/>
      <c r="HV9" s="233"/>
      <c r="HW9" s="233"/>
      <c r="HX9" s="233"/>
      <c r="HY9" s="233"/>
      <c r="HZ9" s="233"/>
      <c r="IA9" s="233"/>
      <c r="IB9" s="233"/>
      <c r="IC9" s="233"/>
      <c r="ID9" s="233"/>
      <c r="IE9" s="233"/>
      <c r="IF9" s="233"/>
      <c r="IG9" s="233"/>
      <c r="IH9" s="233"/>
      <c r="II9" s="233"/>
      <c r="IJ9" s="233"/>
      <c r="IK9" s="233"/>
      <c r="IL9" s="233"/>
      <c r="IM9" s="233"/>
      <c r="IN9" s="233"/>
      <c r="IO9" s="233"/>
      <c r="IP9" s="233"/>
      <c r="IQ9" s="233"/>
      <c r="IR9" s="233"/>
      <c r="IS9" s="233"/>
      <c r="IT9" s="233"/>
      <c r="IU9" s="233"/>
      <c r="IV9" s="233"/>
      <c r="IW9" s="233"/>
      <c r="IX9" s="233"/>
      <c r="IY9" s="233"/>
      <c r="IZ9" s="233"/>
      <c r="JA9" s="233"/>
      <c r="JB9" s="233"/>
      <c r="JC9" s="233"/>
      <c r="JD9" s="233"/>
      <c r="JE9" s="233"/>
      <c r="JF9" s="233"/>
      <c r="JG9" s="233"/>
      <c r="JH9" s="233"/>
      <c r="JI9" s="233"/>
      <c r="JJ9" s="233"/>
      <c r="JK9" s="233"/>
      <c r="JL9" s="233"/>
      <c r="JM9" s="233"/>
      <c r="JN9" s="233"/>
      <c r="JO9" s="233"/>
      <c r="JP9" s="233"/>
      <c r="JQ9" s="233"/>
      <c r="JR9" s="233"/>
    </row>
    <row r="10" spans="1:278" ht="40.15" customHeight="1">
      <c r="A10" s="454">
        <f>'Mapa Final'!A10</f>
        <v>1</v>
      </c>
      <c r="B10" s="454" t="str">
        <f>'Mapa Final'!B10</f>
        <v>Inoportunidad en la liquidación de contratos y en el cierre de los expedientes contractuales</v>
      </c>
      <c r="C10" s="455" t="str">
        <f>'Mapa Final'!C10</f>
        <v>Incumplimiento de las metas establecidas</v>
      </c>
      <c r="D10" s="455"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
6. Demora en la expedición de documentos requeridos para la liquidación del contrato</v>
      </c>
      <c r="E10" s="456" t="str">
        <f>'Mapa Final'!E10</f>
        <v>Desatención a las actividades relacionadas con las obligaciones postcontractuales de la Entidad</v>
      </c>
      <c r="F10" s="456" t="str">
        <f>'Mapa Final'!F10</f>
        <v>Caso probable en que no se realice a tiempo la liquidación de contratos a cargo y/o se haga se haga el cierre de expedientes contractuales de manera extemporánea</v>
      </c>
      <c r="G10" s="456" t="str">
        <f>'Mapa Final'!G10</f>
        <v>Ejecución y Administración de Procesos</v>
      </c>
      <c r="H10" s="457" t="str">
        <f>'Mapa Final'!I10</f>
        <v>Media</v>
      </c>
      <c r="I10" s="457" t="str">
        <f>'Mapa Final'!L10</f>
        <v>Moderado</v>
      </c>
      <c r="J10" s="458" t="str">
        <f>'Mapa Final'!N10</f>
        <v>Moderado</v>
      </c>
      <c r="K10" s="452" t="str">
        <f>'Mapa Final'!AA10</f>
        <v>Baja</v>
      </c>
      <c r="L10" s="452" t="str">
        <f>'Mapa Final'!AE10</f>
        <v>Moderado</v>
      </c>
      <c r="M10" s="458" t="str">
        <f>'Mapa Final'!AG10</f>
        <v>Moderado</v>
      </c>
      <c r="N10" s="452" t="str">
        <f>'Mapa Final'!AH10</f>
        <v>Reducir(mitigar)</v>
      </c>
      <c r="O10" s="499" t="s">
        <v>565</v>
      </c>
      <c r="P10" s="404" t="s">
        <v>566</v>
      </c>
      <c r="Q10" s="404"/>
      <c r="R10" s="408">
        <v>45017</v>
      </c>
      <c r="S10" s="408">
        <v>45107</v>
      </c>
      <c r="T10" s="498" t="s">
        <v>567</v>
      </c>
      <c r="U10" s="436" t="s">
        <v>590</v>
      </c>
    </row>
    <row r="11" spans="1:278" ht="40.15" customHeight="1">
      <c r="A11" s="454"/>
      <c r="B11" s="454"/>
      <c r="C11" s="455"/>
      <c r="D11" s="455"/>
      <c r="E11" s="456"/>
      <c r="F11" s="456"/>
      <c r="G11" s="456"/>
      <c r="H11" s="457"/>
      <c r="I11" s="457"/>
      <c r="J11" s="458"/>
      <c r="K11" s="453"/>
      <c r="L11" s="453"/>
      <c r="M11" s="458"/>
      <c r="N11" s="453"/>
      <c r="O11" s="499"/>
      <c r="P11" s="404"/>
      <c r="Q11" s="404"/>
      <c r="R11" s="408"/>
      <c r="S11" s="408"/>
      <c r="T11" s="498"/>
      <c r="U11" s="436"/>
    </row>
    <row r="12" spans="1:278" ht="40.15" customHeight="1">
      <c r="A12" s="454"/>
      <c r="B12" s="454"/>
      <c r="C12" s="455"/>
      <c r="D12" s="455"/>
      <c r="E12" s="456"/>
      <c r="F12" s="456"/>
      <c r="G12" s="456"/>
      <c r="H12" s="457"/>
      <c r="I12" s="457"/>
      <c r="J12" s="458"/>
      <c r="K12" s="453"/>
      <c r="L12" s="453"/>
      <c r="M12" s="458"/>
      <c r="N12" s="453"/>
      <c r="O12" s="499"/>
      <c r="P12" s="404"/>
      <c r="Q12" s="404"/>
      <c r="R12" s="408"/>
      <c r="S12" s="408"/>
      <c r="T12" s="498"/>
      <c r="U12" s="436"/>
    </row>
    <row r="13" spans="1:278" ht="40.15" customHeight="1">
      <c r="A13" s="454"/>
      <c r="B13" s="454"/>
      <c r="C13" s="455"/>
      <c r="D13" s="455"/>
      <c r="E13" s="456"/>
      <c r="F13" s="456"/>
      <c r="G13" s="456"/>
      <c r="H13" s="457"/>
      <c r="I13" s="457"/>
      <c r="J13" s="458"/>
      <c r="K13" s="453"/>
      <c r="L13" s="453"/>
      <c r="M13" s="458"/>
      <c r="N13" s="453"/>
      <c r="O13" s="499"/>
      <c r="P13" s="404"/>
      <c r="Q13" s="404"/>
      <c r="R13" s="408"/>
      <c r="S13" s="408"/>
      <c r="T13" s="498"/>
      <c r="U13" s="436"/>
    </row>
    <row r="14" spans="1:278" ht="40.15" customHeight="1">
      <c r="A14" s="454"/>
      <c r="B14" s="454"/>
      <c r="C14" s="455"/>
      <c r="D14" s="455"/>
      <c r="E14" s="456"/>
      <c r="F14" s="456"/>
      <c r="G14" s="456"/>
      <c r="H14" s="457"/>
      <c r="I14" s="457"/>
      <c r="J14" s="458"/>
      <c r="K14" s="453"/>
      <c r="L14" s="453"/>
      <c r="M14" s="458"/>
      <c r="N14" s="453"/>
      <c r="O14" s="499"/>
      <c r="P14" s="404"/>
      <c r="Q14" s="404"/>
      <c r="R14" s="408"/>
      <c r="S14" s="408"/>
      <c r="T14" s="498"/>
      <c r="U14" s="436"/>
    </row>
    <row r="15" spans="1:278" ht="40.15" customHeight="1">
      <c r="A15" s="454">
        <f>'Mapa Final'!A15</f>
        <v>2</v>
      </c>
      <c r="B15" s="454" t="str">
        <f>'Mapa Final'!B15</f>
        <v>Interés indebido en la supervisión de contratos</v>
      </c>
      <c r="C15" s="455" t="str">
        <f>'Mapa Final'!C15</f>
        <v>Reputacional(Corrupción)</v>
      </c>
      <c r="D15" s="455"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456" t="str">
        <f>'Mapa Final'!E15</f>
        <v>Conductas ausentes de ética, probidad y transparencia, en los servidores judiciales.</v>
      </c>
      <c r="F15" s="456" t="str">
        <f>'Mapa Final'!F15</f>
        <v>Actuaciones del servidor judicial en las cuales se evidencian intereses personales indebidos en la supervisión de los contratos que han sido celebrados por la Entidad, y se encuentran a Su cargo.</v>
      </c>
      <c r="G15" s="456" t="str">
        <f>'Mapa Final'!G15</f>
        <v>Fraude Interno</v>
      </c>
      <c r="H15" s="457" t="str">
        <f>'Mapa Final'!I15</f>
        <v>Media</v>
      </c>
      <c r="I15" s="457" t="str">
        <f>'Mapa Final'!L15</f>
        <v>Mayor</v>
      </c>
      <c r="J15" s="458" t="str">
        <f>'Mapa Final'!N15</f>
        <v xml:space="preserve">Alto </v>
      </c>
      <c r="K15" s="452" t="str">
        <f>'Mapa Final'!AA15</f>
        <v>Baja</v>
      </c>
      <c r="L15" s="452" t="str">
        <f>'Mapa Final'!AE15</f>
        <v>Mayor</v>
      </c>
      <c r="M15" s="458" t="str">
        <f>'Mapa Final'!AG15</f>
        <v xml:space="preserve">Alto </v>
      </c>
      <c r="N15" s="452" t="str">
        <f>'Mapa Final'!AH15</f>
        <v>Evitar</v>
      </c>
      <c r="O15" s="499" t="s">
        <v>568</v>
      </c>
      <c r="P15" s="404" t="s">
        <v>566</v>
      </c>
      <c r="Q15" s="404"/>
      <c r="R15" s="408">
        <v>45017</v>
      </c>
      <c r="S15" s="408">
        <v>45107</v>
      </c>
      <c r="T15" s="504" t="s">
        <v>569</v>
      </c>
      <c r="U15" s="436" t="s">
        <v>590</v>
      </c>
    </row>
    <row r="16" spans="1:278" ht="40.15" customHeight="1">
      <c r="A16" s="454"/>
      <c r="B16" s="454"/>
      <c r="C16" s="455"/>
      <c r="D16" s="455"/>
      <c r="E16" s="456"/>
      <c r="F16" s="456"/>
      <c r="G16" s="456"/>
      <c r="H16" s="457"/>
      <c r="I16" s="457"/>
      <c r="J16" s="458"/>
      <c r="K16" s="453"/>
      <c r="L16" s="453"/>
      <c r="M16" s="458"/>
      <c r="N16" s="453"/>
      <c r="O16" s="499"/>
      <c r="P16" s="404"/>
      <c r="Q16" s="404"/>
      <c r="R16" s="408"/>
      <c r="S16" s="408"/>
      <c r="T16" s="504"/>
      <c r="U16" s="436"/>
    </row>
    <row r="17" spans="1:21" ht="40.15" customHeight="1">
      <c r="A17" s="454"/>
      <c r="B17" s="454"/>
      <c r="C17" s="455"/>
      <c r="D17" s="455"/>
      <c r="E17" s="456"/>
      <c r="F17" s="456"/>
      <c r="G17" s="456"/>
      <c r="H17" s="457"/>
      <c r="I17" s="457"/>
      <c r="J17" s="458"/>
      <c r="K17" s="453"/>
      <c r="L17" s="453"/>
      <c r="M17" s="458"/>
      <c r="N17" s="453"/>
      <c r="O17" s="499"/>
      <c r="P17" s="404"/>
      <c r="Q17" s="404"/>
      <c r="R17" s="408"/>
      <c r="S17" s="408"/>
      <c r="T17" s="504"/>
      <c r="U17" s="436"/>
    </row>
    <row r="18" spans="1:21" ht="40.15" customHeight="1">
      <c r="A18" s="454"/>
      <c r="B18" s="454"/>
      <c r="C18" s="455"/>
      <c r="D18" s="455"/>
      <c r="E18" s="456"/>
      <c r="F18" s="456"/>
      <c r="G18" s="456"/>
      <c r="H18" s="457"/>
      <c r="I18" s="457"/>
      <c r="J18" s="458"/>
      <c r="K18" s="453"/>
      <c r="L18" s="453"/>
      <c r="M18" s="458"/>
      <c r="N18" s="453"/>
      <c r="O18" s="499"/>
      <c r="P18" s="404"/>
      <c r="Q18" s="404"/>
      <c r="R18" s="408"/>
      <c r="S18" s="408"/>
      <c r="T18" s="504"/>
      <c r="U18" s="436"/>
    </row>
    <row r="19" spans="1:21" ht="40.15" customHeight="1">
      <c r="A19" s="454"/>
      <c r="B19" s="454"/>
      <c r="C19" s="455"/>
      <c r="D19" s="455"/>
      <c r="E19" s="456"/>
      <c r="F19" s="456"/>
      <c r="G19" s="456"/>
      <c r="H19" s="457"/>
      <c r="I19" s="457"/>
      <c r="J19" s="458"/>
      <c r="K19" s="453"/>
      <c r="L19" s="453"/>
      <c r="M19" s="458"/>
      <c r="N19" s="453"/>
      <c r="O19" s="499"/>
      <c r="P19" s="404"/>
      <c r="Q19" s="404"/>
      <c r="R19" s="408"/>
      <c r="S19" s="408"/>
      <c r="T19" s="504"/>
      <c r="U19" s="436"/>
    </row>
    <row r="20" spans="1:21" ht="71.25" customHeight="1">
      <c r="A20" s="454">
        <f>'Mapa Final'!A20</f>
        <v>3</v>
      </c>
      <c r="B20" s="454" t="str">
        <f>'Mapa Final'!B20</f>
        <v>Incumplimiento en el tramite de los siniestros desde el aviso del evento hasta el cierre del expediente del mismo.</v>
      </c>
      <c r="C20" s="455" t="str">
        <f>'Mapa Final'!C20</f>
        <v>Afectación Económica</v>
      </c>
      <c r="D20" s="455" t="str">
        <f>'Mapa Final'!D20</f>
        <v>1, Inoportunidad en la socialización del Manual del Plan de Seguros a los servidores judiciales.
2. Ausencia de comunicación asertiva entre los actores del plan de seguros.
3.Incumplimiento de las obligaciones contracturales de los contratos que conforman el plan de seguros 
4, Información imprecisa presentada al momento de la reclamación.
5.Alto volumen de carga laboral versus las solicitudes generadas en el aspecto legal e informativo</v>
      </c>
      <c r="E20" s="456" t="str">
        <f>'Mapa Final'!E20</f>
        <v>Desconocimiento del Manual del Plan de Seguros por parte de los servidores judiciales.</v>
      </c>
      <c r="F20" s="456" t="str">
        <f>'Mapa Final'!F20</f>
        <v xml:space="preserve">Que no se cumplan los requisitos establecidos en el manual del Plan de seguros para el tramite de los siniestros derivando en perdidas mayores para la entidad 
</v>
      </c>
      <c r="G20" s="456" t="str">
        <f>'Mapa Final'!G20</f>
        <v>Ejecución y Administración de Procesos</v>
      </c>
      <c r="H20" s="457" t="str">
        <f>'Mapa Final'!I20</f>
        <v>Alta</v>
      </c>
      <c r="I20" s="457" t="str">
        <f>'Mapa Final'!L20</f>
        <v>Mayor</v>
      </c>
      <c r="J20" s="458" t="str">
        <f>'Mapa Final'!N20</f>
        <v xml:space="preserve">Alto </v>
      </c>
      <c r="K20" s="452" t="str">
        <f>'Mapa Final'!AA20</f>
        <v>Media</v>
      </c>
      <c r="L20" s="452" t="str">
        <f>'Mapa Final'!AE20</f>
        <v>Mayor</v>
      </c>
      <c r="M20" s="458" t="str">
        <f>'Mapa Final'!AG20</f>
        <v xml:space="preserve">Alto </v>
      </c>
      <c r="N20" s="452" t="str">
        <f>'Mapa Final'!AH20</f>
        <v>Evitar</v>
      </c>
      <c r="O20" s="406" t="s">
        <v>591</v>
      </c>
      <c r="P20" s="404" t="s">
        <v>566</v>
      </c>
      <c r="Q20" s="404"/>
      <c r="R20" s="408">
        <v>45017</v>
      </c>
      <c r="S20" s="408">
        <v>45107</v>
      </c>
      <c r="T20" s="404" t="s">
        <v>592</v>
      </c>
      <c r="U20" s="436" t="s">
        <v>439</v>
      </c>
    </row>
    <row r="21" spans="1:21" ht="71.25" customHeight="1">
      <c r="A21" s="454"/>
      <c r="B21" s="454"/>
      <c r="C21" s="455"/>
      <c r="D21" s="455"/>
      <c r="E21" s="456"/>
      <c r="F21" s="456"/>
      <c r="G21" s="456"/>
      <c r="H21" s="457"/>
      <c r="I21" s="457"/>
      <c r="J21" s="458"/>
      <c r="K21" s="453"/>
      <c r="L21" s="453"/>
      <c r="M21" s="458"/>
      <c r="N21" s="453"/>
      <c r="O21" s="406"/>
      <c r="P21" s="404"/>
      <c r="Q21" s="404"/>
      <c r="R21" s="408"/>
      <c r="S21" s="408"/>
      <c r="T21" s="404"/>
      <c r="U21" s="436"/>
    </row>
    <row r="22" spans="1:21" ht="71.25" customHeight="1">
      <c r="A22" s="454"/>
      <c r="B22" s="454"/>
      <c r="C22" s="455"/>
      <c r="D22" s="455"/>
      <c r="E22" s="456"/>
      <c r="F22" s="456"/>
      <c r="G22" s="456"/>
      <c r="H22" s="457"/>
      <c r="I22" s="457"/>
      <c r="J22" s="458"/>
      <c r="K22" s="453"/>
      <c r="L22" s="453"/>
      <c r="M22" s="458"/>
      <c r="N22" s="453"/>
      <c r="O22" s="406"/>
      <c r="P22" s="404"/>
      <c r="Q22" s="404"/>
      <c r="R22" s="408"/>
      <c r="S22" s="408"/>
      <c r="T22" s="404"/>
      <c r="U22" s="436"/>
    </row>
    <row r="23" spans="1:21" ht="71.25" customHeight="1">
      <c r="A23" s="454"/>
      <c r="B23" s="454"/>
      <c r="C23" s="455"/>
      <c r="D23" s="455"/>
      <c r="E23" s="456"/>
      <c r="F23" s="456"/>
      <c r="G23" s="456"/>
      <c r="H23" s="457"/>
      <c r="I23" s="457"/>
      <c r="J23" s="458"/>
      <c r="K23" s="453"/>
      <c r="L23" s="453"/>
      <c r="M23" s="458"/>
      <c r="N23" s="453"/>
      <c r="O23" s="406"/>
      <c r="P23" s="404"/>
      <c r="Q23" s="404"/>
      <c r="R23" s="408"/>
      <c r="S23" s="408"/>
      <c r="T23" s="404"/>
      <c r="U23" s="436"/>
    </row>
    <row r="24" spans="1:21" ht="22.5" customHeight="1">
      <c r="A24" s="454"/>
      <c r="B24" s="454"/>
      <c r="C24" s="455"/>
      <c r="D24" s="455"/>
      <c r="E24" s="456"/>
      <c r="F24" s="456"/>
      <c r="G24" s="456"/>
      <c r="H24" s="457"/>
      <c r="I24" s="457"/>
      <c r="J24" s="458"/>
      <c r="K24" s="453"/>
      <c r="L24" s="453"/>
      <c r="M24" s="458"/>
      <c r="N24" s="453"/>
      <c r="O24" s="406"/>
      <c r="P24" s="404"/>
      <c r="Q24" s="404"/>
      <c r="R24" s="408"/>
      <c r="S24" s="408"/>
      <c r="T24" s="404"/>
      <c r="U24" s="436"/>
    </row>
    <row r="25" spans="1:21" ht="71.25" customHeight="1">
      <c r="A25" s="454">
        <f>'Mapa Final'!A25</f>
        <v>4</v>
      </c>
      <c r="B25" s="454" t="str">
        <f>'Mapa Final'!B25</f>
        <v>Perdida parcial o total de la información</v>
      </c>
      <c r="C25" s="455" t="str">
        <f>'Mapa Final'!C25</f>
        <v>Afectación en la Prestación del Servicio de Justicia</v>
      </c>
      <c r="D25" s="455" t="str">
        <f>'Mapa Final'!D25</f>
        <v>1) Demora en los procedimientos para la elaboración y administración de copias de
seguridad de los sistemas de información.
2.Pérdida de documentos cuando son entregados para realizar un proceso en otra dependencia 
3. Posibles daños y pérdida de documentos o información recibida para radicar, entregar o enviar por correo o a la mano; por factores humanos y ambientales. 
4.Desconocimiento del procedimiento de procesos de Archivo en la recepción, almacenamiento y distribución de los documentos
5.Alto volumen de carga laboral</v>
      </c>
      <c r="E25" s="456" t="str">
        <f>'Mapa Final'!E25</f>
        <v>Posible incumplimiento en los procedimientos internos/ externos establecidos para la recepción y manejo de los documentos y registros de información</v>
      </c>
      <c r="F25" s="456" t="str">
        <f>'Mapa Final'!F25</f>
        <v xml:space="preserve">Posibilidad de pérdida de la documentación en los procesos internos del área, debido al  traslado de la documentación a otras dependencias.  Igualmente el no registro en el apliativo de correspondencia de las solicitudes remitdias a la entidad a través de correo electrónico  </v>
      </c>
      <c r="G25" s="456" t="str">
        <f>'Mapa Final'!G25</f>
        <v>Ejecución y Administración de Procesos</v>
      </c>
      <c r="H25" s="457" t="str">
        <f>'Mapa Final'!I25</f>
        <v>Muy Alta</v>
      </c>
      <c r="I25" s="457" t="str">
        <f>'Mapa Final'!L25</f>
        <v>Leve</v>
      </c>
      <c r="J25" s="458" t="str">
        <f>'Mapa Final'!N25</f>
        <v xml:space="preserve">Alto </v>
      </c>
      <c r="K25" s="452" t="str">
        <f>'Mapa Final'!AA25</f>
        <v>Media</v>
      </c>
      <c r="L25" s="452" t="str">
        <f>'Mapa Final'!AE25</f>
        <v>Leve</v>
      </c>
      <c r="M25" s="458" t="str">
        <f>'Mapa Final'!AG25</f>
        <v>Moderado</v>
      </c>
      <c r="N25" s="452" t="str">
        <f>'Mapa Final'!AH25</f>
        <v>Aceptar</v>
      </c>
      <c r="O25" s="500" t="s">
        <v>593</v>
      </c>
      <c r="P25" s="501">
        <v>0</v>
      </c>
      <c r="Q25" s="404"/>
      <c r="R25" s="408">
        <v>45017</v>
      </c>
      <c r="S25" s="408">
        <v>45107</v>
      </c>
      <c r="T25" s="503" t="s">
        <v>574</v>
      </c>
      <c r="U25" s="436" t="s">
        <v>466</v>
      </c>
    </row>
    <row r="26" spans="1:21" ht="40.15" customHeight="1">
      <c r="A26" s="454"/>
      <c r="B26" s="454"/>
      <c r="C26" s="455"/>
      <c r="D26" s="455"/>
      <c r="E26" s="456"/>
      <c r="F26" s="456"/>
      <c r="G26" s="456"/>
      <c r="H26" s="457"/>
      <c r="I26" s="457"/>
      <c r="J26" s="458"/>
      <c r="K26" s="453"/>
      <c r="L26" s="453"/>
      <c r="M26" s="458"/>
      <c r="N26" s="453"/>
      <c r="O26" s="500"/>
      <c r="P26" s="501"/>
      <c r="Q26" s="404"/>
      <c r="R26" s="408"/>
      <c r="S26" s="408"/>
      <c r="T26" s="503"/>
      <c r="U26" s="436"/>
    </row>
    <row r="27" spans="1:21" ht="40.15" customHeight="1">
      <c r="A27" s="454"/>
      <c r="B27" s="454"/>
      <c r="C27" s="455"/>
      <c r="D27" s="455"/>
      <c r="E27" s="456"/>
      <c r="F27" s="456"/>
      <c r="G27" s="456"/>
      <c r="H27" s="457"/>
      <c r="I27" s="457"/>
      <c r="J27" s="458"/>
      <c r="K27" s="453"/>
      <c r="L27" s="453"/>
      <c r="M27" s="458"/>
      <c r="N27" s="453"/>
      <c r="O27" s="500"/>
      <c r="P27" s="501"/>
      <c r="Q27" s="404"/>
      <c r="R27" s="408"/>
      <c r="S27" s="408"/>
      <c r="T27" s="503"/>
      <c r="U27" s="436"/>
    </row>
    <row r="28" spans="1:21" ht="40.15" customHeight="1">
      <c r="A28" s="454"/>
      <c r="B28" s="454"/>
      <c r="C28" s="455"/>
      <c r="D28" s="455"/>
      <c r="E28" s="456"/>
      <c r="F28" s="456"/>
      <c r="G28" s="456"/>
      <c r="H28" s="457"/>
      <c r="I28" s="457"/>
      <c r="J28" s="458"/>
      <c r="K28" s="453"/>
      <c r="L28" s="453"/>
      <c r="M28" s="458"/>
      <c r="N28" s="453"/>
      <c r="O28" s="500"/>
      <c r="P28" s="501"/>
      <c r="Q28" s="404"/>
      <c r="R28" s="408"/>
      <c r="S28" s="408"/>
      <c r="T28" s="503"/>
      <c r="U28" s="436"/>
    </row>
    <row r="29" spans="1:21" ht="40.15" customHeight="1">
      <c r="A29" s="454"/>
      <c r="B29" s="454"/>
      <c r="C29" s="455"/>
      <c r="D29" s="455"/>
      <c r="E29" s="456"/>
      <c r="F29" s="456"/>
      <c r="G29" s="456"/>
      <c r="H29" s="457"/>
      <c r="I29" s="457"/>
      <c r="J29" s="458"/>
      <c r="K29" s="453"/>
      <c r="L29" s="453"/>
      <c r="M29" s="458"/>
      <c r="N29" s="453"/>
      <c r="O29" s="500"/>
      <c r="P29" s="501"/>
      <c r="Q29" s="404"/>
      <c r="R29" s="408"/>
      <c r="S29" s="408"/>
      <c r="T29" s="503"/>
      <c r="U29" s="436"/>
    </row>
    <row r="30" spans="1:21" ht="40.15" customHeight="1">
      <c r="A30" s="454">
        <f>'Mapa Final'!A31</f>
        <v>5</v>
      </c>
      <c r="B30" s="454" t="str">
        <f>'Mapa Final'!B31</f>
        <v>Suspensión de los Servicios Públicos Domiciliarios y/o de Telefonía Móvil Celular (TMC)</v>
      </c>
      <c r="C30" s="455" t="str">
        <f>'Mapa Final'!C31</f>
        <v>Afectación en la Prestación del Servicio de Justicia</v>
      </c>
      <c r="D30" s="455" t="str">
        <f>'Mapa Final'!D31</f>
        <v>1. No dar trámite de pago oportuno.
2. Saldos pendientes que no corresponden en su pago a la Rama Judicial
3. Fallas en la comunicación con el operador del servicio.
4. No aplicación o aplicación extemporánea de pagos por parte del operador.
5. Transición en la aplicación de las disposiciones legales en materia de austeridad en el gasto frente a la contratación de Servicios TMC.</v>
      </c>
      <c r="E30" s="456" t="str">
        <f>'Mapa Final'!E31</f>
        <v>Incumplimiento de las obligaciones derivadas por la contraprestación de los servicios contratados.</v>
      </c>
      <c r="F30" s="456" t="str">
        <f>'Mapa Final'!F31</f>
        <v>Pérdida de los beneficios obtenidos mediante el uso de los Servicios Públicos domiciliarios y Servicios TMC.</v>
      </c>
      <c r="G30" s="456" t="str">
        <f>'Mapa Final'!G31</f>
        <v>Ejecución y Administración de Procesos</v>
      </c>
      <c r="H30" s="457" t="str">
        <f>'Mapa Final'!I31</f>
        <v>Alta</v>
      </c>
      <c r="I30" s="457" t="str">
        <f>'Mapa Final'!L31</f>
        <v>Mayor</v>
      </c>
      <c r="J30" s="458" t="str">
        <f>'Mapa Final'!N31</f>
        <v xml:space="preserve">Alto </v>
      </c>
      <c r="K30" s="452" t="str">
        <f>'Mapa Final'!AA31</f>
        <v>Media</v>
      </c>
      <c r="L30" s="452" t="str">
        <f>'Mapa Final'!AE31</f>
        <v>Menor</v>
      </c>
      <c r="M30" s="458" t="str">
        <f>'Mapa Final'!AG31</f>
        <v>Moderado</v>
      </c>
      <c r="N30" s="452" t="str">
        <f>'Mapa Final'!AH31</f>
        <v>Evitar</v>
      </c>
      <c r="O30" s="497" t="s">
        <v>594</v>
      </c>
      <c r="P30" s="404" t="s">
        <v>566</v>
      </c>
      <c r="Q30" s="404"/>
      <c r="R30" s="408">
        <v>45017</v>
      </c>
      <c r="S30" s="408">
        <v>45107</v>
      </c>
      <c r="T30" s="501" t="s">
        <v>576</v>
      </c>
      <c r="U30" s="436" t="s">
        <v>477</v>
      </c>
    </row>
    <row r="31" spans="1:21" ht="40.15" customHeight="1">
      <c r="A31" s="454"/>
      <c r="B31" s="454"/>
      <c r="C31" s="455"/>
      <c r="D31" s="455"/>
      <c r="E31" s="456"/>
      <c r="F31" s="456"/>
      <c r="G31" s="456"/>
      <c r="H31" s="457"/>
      <c r="I31" s="457"/>
      <c r="J31" s="458"/>
      <c r="K31" s="453"/>
      <c r="L31" s="453"/>
      <c r="M31" s="458"/>
      <c r="N31" s="453"/>
      <c r="O31" s="497"/>
      <c r="P31" s="404"/>
      <c r="Q31" s="404"/>
      <c r="R31" s="408"/>
      <c r="S31" s="408"/>
      <c r="T31" s="501"/>
      <c r="U31" s="436"/>
    </row>
    <row r="32" spans="1:21" ht="40.15" customHeight="1">
      <c r="A32" s="454"/>
      <c r="B32" s="454"/>
      <c r="C32" s="455"/>
      <c r="D32" s="455"/>
      <c r="E32" s="456"/>
      <c r="F32" s="456"/>
      <c r="G32" s="456"/>
      <c r="H32" s="457"/>
      <c r="I32" s="457"/>
      <c r="J32" s="458"/>
      <c r="K32" s="453"/>
      <c r="L32" s="453"/>
      <c r="M32" s="458"/>
      <c r="N32" s="453"/>
      <c r="O32" s="497"/>
      <c r="P32" s="404"/>
      <c r="Q32" s="404"/>
      <c r="R32" s="408"/>
      <c r="S32" s="408"/>
      <c r="T32" s="501"/>
      <c r="U32" s="436"/>
    </row>
    <row r="33" spans="1:21" ht="40.15" customHeight="1">
      <c r="A33" s="454"/>
      <c r="B33" s="454"/>
      <c r="C33" s="455"/>
      <c r="D33" s="455"/>
      <c r="E33" s="456"/>
      <c r="F33" s="456"/>
      <c r="G33" s="456"/>
      <c r="H33" s="457"/>
      <c r="I33" s="457"/>
      <c r="J33" s="458"/>
      <c r="K33" s="453"/>
      <c r="L33" s="453"/>
      <c r="M33" s="458"/>
      <c r="N33" s="453"/>
      <c r="O33" s="497"/>
      <c r="P33" s="404"/>
      <c r="Q33" s="404"/>
      <c r="R33" s="408"/>
      <c r="S33" s="408"/>
      <c r="T33" s="501"/>
      <c r="U33" s="436"/>
    </row>
    <row r="34" spans="1:21" ht="40.15" customHeight="1">
      <c r="A34" s="454"/>
      <c r="B34" s="454"/>
      <c r="C34" s="455"/>
      <c r="D34" s="455"/>
      <c r="E34" s="456"/>
      <c r="F34" s="456"/>
      <c r="G34" s="456"/>
      <c r="H34" s="457"/>
      <c r="I34" s="457"/>
      <c r="J34" s="458"/>
      <c r="K34" s="453"/>
      <c r="L34" s="453"/>
      <c r="M34" s="458"/>
      <c r="N34" s="453"/>
      <c r="O34" s="497"/>
      <c r="P34" s="404"/>
      <c r="Q34" s="404"/>
      <c r="R34" s="408"/>
      <c r="S34" s="408"/>
      <c r="T34" s="501"/>
      <c r="U34" s="436"/>
    </row>
    <row r="35" spans="1:21" ht="87.75" customHeight="1">
      <c r="A35" s="454">
        <f>'Mapa Final'!A36</f>
        <v>6</v>
      </c>
      <c r="B35" s="454" t="str">
        <f>'Mapa Final'!B36</f>
        <v>Tener registros desactualizados del parque automotor de la Rama Judicial (Hojas de vida de los vehículos, reporte de novedades) y/o pérdida de la información anéxa documentada.</v>
      </c>
      <c r="C35" s="455" t="str">
        <f>'Mapa Final'!C36</f>
        <v>Incumplimiento de las metas establecidas</v>
      </c>
      <c r="D35" s="455" t="str">
        <f>'Mapa Final'!D36</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456" t="str">
        <f>'Mapa Final'!E36</f>
        <v>No ejecución de las acciones requeridad para la actualización de los registros</v>
      </c>
      <c r="F35" s="456" t="str">
        <f>'Mapa Final'!F36</f>
        <v>Falta de información para realizar seguimiento en términos de cumplimiento, detección y análisis de las novedades de los vehículos.</v>
      </c>
      <c r="G35" s="456" t="str">
        <f>'Mapa Final'!G36</f>
        <v>Ejecución y Administración de Procesos</v>
      </c>
      <c r="H35" s="457" t="str">
        <f>'Mapa Final'!I36</f>
        <v>Alta</v>
      </c>
      <c r="I35" s="457" t="str">
        <f>'Mapa Final'!L36</f>
        <v>Menor</v>
      </c>
      <c r="J35" s="458" t="str">
        <f>'Mapa Final'!N36</f>
        <v>Moderado</v>
      </c>
      <c r="K35" s="452" t="str">
        <f>'Mapa Final'!AA36</f>
        <v>Media</v>
      </c>
      <c r="L35" s="452" t="str">
        <f>'Mapa Final'!AE36</f>
        <v>Menor</v>
      </c>
      <c r="M35" s="458" t="str">
        <f>'Mapa Final'!AG36</f>
        <v>Moderado</v>
      </c>
      <c r="N35" s="452" t="str">
        <f>'Mapa Final'!AH36</f>
        <v>Evitar</v>
      </c>
      <c r="O35" s="406" t="s">
        <v>595</v>
      </c>
      <c r="P35" s="404" t="s">
        <v>566</v>
      </c>
      <c r="Q35" s="404"/>
      <c r="R35" s="408">
        <v>45017</v>
      </c>
      <c r="S35" s="408">
        <v>45107</v>
      </c>
      <c r="T35" s="404" t="s">
        <v>596</v>
      </c>
      <c r="U35" s="436" t="s">
        <v>487</v>
      </c>
    </row>
    <row r="36" spans="1:21" ht="40.15" customHeight="1">
      <c r="A36" s="454"/>
      <c r="B36" s="454"/>
      <c r="C36" s="455"/>
      <c r="D36" s="455"/>
      <c r="E36" s="456"/>
      <c r="F36" s="456"/>
      <c r="G36" s="456"/>
      <c r="H36" s="457"/>
      <c r="I36" s="457"/>
      <c r="J36" s="458"/>
      <c r="K36" s="453"/>
      <c r="L36" s="453"/>
      <c r="M36" s="458"/>
      <c r="N36" s="453"/>
      <c r="O36" s="406"/>
      <c r="P36" s="404"/>
      <c r="Q36" s="404"/>
      <c r="R36" s="408"/>
      <c r="S36" s="408"/>
      <c r="T36" s="404"/>
      <c r="U36" s="436"/>
    </row>
    <row r="37" spans="1:21" ht="40.15" customHeight="1">
      <c r="A37" s="454"/>
      <c r="B37" s="454"/>
      <c r="C37" s="455"/>
      <c r="D37" s="455"/>
      <c r="E37" s="456"/>
      <c r="F37" s="456"/>
      <c r="G37" s="456"/>
      <c r="H37" s="457"/>
      <c r="I37" s="457"/>
      <c r="J37" s="458"/>
      <c r="K37" s="453"/>
      <c r="L37" s="453"/>
      <c r="M37" s="458"/>
      <c r="N37" s="453"/>
      <c r="O37" s="406"/>
      <c r="P37" s="404"/>
      <c r="Q37" s="404"/>
      <c r="R37" s="408"/>
      <c r="S37" s="408"/>
      <c r="T37" s="404"/>
      <c r="U37" s="436"/>
    </row>
    <row r="38" spans="1:21" ht="40.15" customHeight="1">
      <c r="A38" s="454"/>
      <c r="B38" s="454"/>
      <c r="C38" s="455"/>
      <c r="D38" s="455"/>
      <c r="E38" s="456"/>
      <c r="F38" s="456"/>
      <c r="G38" s="456"/>
      <c r="H38" s="457"/>
      <c r="I38" s="457"/>
      <c r="J38" s="458"/>
      <c r="K38" s="453"/>
      <c r="L38" s="453"/>
      <c r="M38" s="458"/>
      <c r="N38" s="453"/>
      <c r="O38" s="406"/>
      <c r="P38" s="404"/>
      <c r="Q38" s="404"/>
      <c r="R38" s="408"/>
      <c r="S38" s="408"/>
      <c r="T38" s="404"/>
      <c r="U38" s="436"/>
    </row>
    <row r="39" spans="1:21" ht="40.15" customHeight="1">
      <c r="A39" s="454"/>
      <c r="B39" s="454"/>
      <c r="C39" s="455"/>
      <c r="D39" s="455"/>
      <c r="E39" s="456"/>
      <c r="F39" s="456"/>
      <c r="G39" s="456"/>
      <c r="H39" s="457"/>
      <c r="I39" s="457"/>
      <c r="J39" s="458"/>
      <c r="K39" s="453"/>
      <c r="L39" s="453"/>
      <c r="M39" s="458"/>
      <c r="N39" s="453"/>
      <c r="O39" s="406"/>
      <c r="P39" s="404"/>
      <c r="Q39" s="404"/>
      <c r="R39" s="408"/>
      <c r="S39" s="408"/>
      <c r="T39" s="404"/>
      <c r="U39" s="436"/>
    </row>
    <row r="40" spans="1:21" ht="40.15" customHeight="1">
      <c r="A40" s="454">
        <f>'Mapa Final'!A41</f>
        <v>7</v>
      </c>
      <c r="B40" s="454" t="str">
        <f>'Mapa Final'!B41</f>
        <v>Afectación de los aspectos ambientales</v>
      </c>
      <c r="C40" s="455" t="str">
        <f>'Mapa Final'!C41</f>
        <v xml:space="preserve"> Afectación Ambiental</v>
      </c>
      <c r="D40" s="455" t="str">
        <f>'Mapa Final'!D41</f>
        <v>1. Desconocimiento del Sistema de Gestión Ambiental que aplica para la Rama Judicial a Nivel Central y Seccional.
2. No hay accesibilidad de forma oportuna a la información base para el cálculo de indicadores</v>
      </c>
      <c r="E40" s="456" t="str">
        <f>'Mapa Final'!E41</f>
        <v>1. Desconocimiento del sistema de gestión ambienal</v>
      </c>
      <c r="F40" s="456" t="str">
        <f>'Mapa Final'!F41</f>
        <v>Falta de información para que los desarrollos administrativos incluyan los enfoques ambientales.</v>
      </c>
      <c r="G40" s="456" t="str">
        <f>'Mapa Final'!G41</f>
        <v>Eventos Ambientales Internos</v>
      </c>
      <c r="H40" s="457" t="str">
        <f>'Mapa Final'!I41</f>
        <v>Muy Baja</v>
      </c>
      <c r="I40" s="457" t="str">
        <f>'Mapa Final'!L41</f>
        <v>Moderado</v>
      </c>
      <c r="J40" s="458" t="str">
        <f>'Mapa Final'!N41</f>
        <v>Moderado</v>
      </c>
      <c r="K40" s="452" t="str">
        <f>'Mapa Final'!AA41</f>
        <v>Muy Baja</v>
      </c>
      <c r="L40" s="452" t="str">
        <f>'Mapa Final'!AE41</f>
        <v>Moderado</v>
      </c>
      <c r="M40" s="458" t="str">
        <f>'Mapa Final'!AG41</f>
        <v>Moderado</v>
      </c>
      <c r="N40" s="452" t="str">
        <f>'Mapa Final'!AH41</f>
        <v>Reducir(mitigar)</v>
      </c>
      <c r="O40" s="406" t="s">
        <v>597</v>
      </c>
      <c r="P40" s="404" t="s">
        <v>566</v>
      </c>
      <c r="Q40" s="404"/>
      <c r="R40" s="408">
        <v>45017</v>
      </c>
      <c r="S40" s="408">
        <v>45107</v>
      </c>
      <c r="T40" s="404" t="s">
        <v>598</v>
      </c>
      <c r="U40" s="436" t="s">
        <v>590</v>
      </c>
    </row>
    <row r="41" spans="1:21" ht="40.15" customHeight="1">
      <c r="A41" s="454"/>
      <c r="B41" s="454"/>
      <c r="C41" s="455"/>
      <c r="D41" s="455"/>
      <c r="E41" s="456"/>
      <c r="F41" s="456"/>
      <c r="G41" s="456"/>
      <c r="H41" s="457"/>
      <c r="I41" s="457"/>
      <c r="J41" s="458"/>
      <c r="K41" s="453"/>
      <c r="L41" s="453"/>
      <c r="M41" s="458"/>
      <c r="N41" s="453"/>
      <c r="O41" s="406"/>
      <c r="P41" s="404"/>
      <c r="Q41" s="404"/>
      <c r="R41" s="408"/>
      <c r="S41" s="408"/>
      <c r="T41" s="404"/>
      <c r="U41" s="436"/>
    </row>
    <row r="42" spans="1:21" ht="40.15" customHeight="1">
      <c r="A42" s="454"/>
      <c r="B42" s="454"/>
      <c r="C42" s="455"/>
      <c r="D42" s="455"/>
      <c r="E42" s="456"/>
      <c r="F42" s="456"/>
      <c r="G42" s="456"/>
      <c r="H42" s="457"/>
      <c r="I42" s="457"/>
      <c r="J42" s="458"/>
      <c r="K42" s="453"/>
      <c r="L42" s="453"/>
      <c r="M42" s="458"/>
      <c r="N42" s="453"/>
      <c r="O42" s="406"/>
      <c r="P42" s="404"/>
      <c r="Q42" s="404"/>
      <c r="R42" s="408"/>
      <c r="S42" s="408"/>
      <c r="T42" s="404"/>
      <c r="U42" s="436"/>
    </row>
    <row r="43" spans="1:21" ht="40.15" customHeight="1">
      <c r="A43" s="454"/>
      <c r="B43" s="454"/>
      <c r="C43" s="455"/>
      <c r="D43" s="455"/>
      <c r="E43" s="456"/>
      <c r="F43" s="456"/>
      <c r="G43" s="456"/>
      <c r="H43" s="457"/>
      <c r="I43" s="457"/>
      <c r="J43" s="458"/>
      <c r="K43" s="453"/>
      <c r="L43" s="453"/>
      <c r="M43" s="458"/>
      <c r="N43" s="453"/>
      <c r="O43" s="406"/>
      <c r="P43" s="404"/>
      <c r="Q43" s="404"/>
      <c r="R43" s="408"/>
      <c r="S43" s="408"/>
      <c r="T43" s="404"/>
      <c r="U43" s="436"/>
    </row>
    <row r="44" spans="1:21" ht="40.15" customHeight="1">
      <c r="A44" s="454"/>
      <c r="B44" s="454"/>
      <c r="C44" s="455"/>
      <c r="D44" s="455"/>
      <c r="E44" s="456"/>
      <c r="F44" s="456"/>
      <c r="G44" s="456"/>
      <c r="H44" s="457"/>
      <c r="I44" s="457"/>
      <c r="J44" s="458"/>
      <c r="K44" s="453"/>
      <c r="L44" s="453"/>
      <c r="M44" s="458"/>
      <c r="N44" s="453"/>
      <c r="O44" s="406"/>
      <c r="P44" s="404"/>
      <c r="Q44" s="404"/>
      <c r="R44" s="408"/>
      <c r="S44" s="408"/>
      <c r="T44" s="404"/>
      <c r="U44" s="436"/>
    </row>
    <row r="45" spans="1:21" ht="130.5" customHeight="1">
      <c r="A45" s="454">
        <f>'Mapa Final'!A44</f>
        <v>8</v>
      </c>
      <c r="B45" s="454" t="str">
        <f>'Mapa Final'!B44</f>
        <v>Incendio dentro de la edificación</v>
      </c>
      <c r="C45" s="455" t="str">
        <f>'Mapa Final'!C44</f>
        <v>Afectación en la Prestación del Servicio de Justicia</v>
      </c>
      <c r="D45" s="455" t="str">
        <f>'Mapa Final'!D44</f>
        <v xml:space="preserve">Por vandalismo (bomba molotov).
Que entre en contacto con fuentes de ignición (corto circuito) material combustible como papel, muebles almacenados y en uso, insumos de construcción, insumos de aseo, tanque de ACPM, conexión de gas natural, residuos </v>
      </c>
      <c r="E45" s="456" t="str">
        <f>'Mapa Final'!E44</f>
        <v>Orden público.
Sobrecarga por uso de electrodomésticos en las instalaciones</v>
      </c>
      <c r="F45" s="456" t="str">
        <f>'Mapa Final'!F44</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456" t="str">
        <f>'Mapa Final'!G44</f>
        <v>Daños Activos Fijos/Eventos Externos</v>
      </c>
      <c r="H45" s="457" t="str">
        <f>'Mapa Final'!I44</f>
        <v>Baja</v>
      </c>
      <c r="I45" s="457" t="str">
        <f>'Mapa Final'!L44</f>
        <v>Catastrófico</v>
      </c>
      <c r="J45" s="458" t="str">
        <f>'Mapa Final'!N44</f>
        <v>Extremo</v>
      </c>
      <c r="K45" s="452" t="str">
        <f>'Mapa Final'!AA44</f>
        <v>Baja</v>
      </c>
      <c r="L45" s="452" t="str">
        <f>'Mapa Final'!AE44</f>
        <v>Mayor</v>
      </c>
      <c r="M45" s="458" t="str">
        <f>'Mapa Final'!AG44</f>
        <v xml:space="preserve">Alto </v>
      </c>
      <c r="N45" s="452" t="str">
        <f>'Mapa Final'!AH44</f>
        <v>Reducir(mitigar)</v>
      </c>
      <c r="O45" s="406" t="s">
        <v>599</v>
      </c>
      <c r="P45" s="404" t="s">
        <v>566</v>
      </c>
      <c r="Q45" s="404"/>
      <c r="R45" s="408">
        <v>45017</v>
      </c>
      <c r="S45" s="408">
        <v>45107</v>
      </c>
      <c r="T45" s="404" t="s">
        <v>600</v>
      </c>
      <c r="U45" s="436" t="s">
        <v>504</v>
      </c>
    </row>
    <row r="46" spans="1:21" ht="40.15" customHeight="1">
      <c r="A46" s="454"/>
      <c r="B46" s="454"/>
      <c r="C46" s="455"/>
      <c r="D46" s="455"/>
      <c r="E46" s="456"/>
      <c r="F46" s="456"/>
      <c r="G46" s="456"/>
      <c r="H46" s="457"/>
      <c r="I46" s="457"/>
      <c r="J46" s="458"/>
      <c r="K46" s="453"/>
      <c r="L46" s="453"/>
      <c r="M46" s="458"/>
      <c r="N46" s="453"/>
      <c r="O46" s="406"/>
      <c r="P46" s="404"/>
      <c r="Q46" s="404"/>
      <c r="R46" s="408"/>
      <c r="S46" s="408"/>
      <c r="T46" s="404"/>
      <c r="U46" s="436"/>
    </row>
    <row r="47" spans="1:21" ht="40.15" customHeight="1">
      <c r="A47" s="454"/>
      <c r="B47" s="454"/>
      <c r="C47" s="455"/>
      <c r="D47" s="455"/>
      <c r="E47" s="456"/>
      <c r="F47" s="456"/>
      <c r="G47" s="456"/>
      <c r="H47" s="457"/>
      <c r="I47" s="457"/>
      <c r="J47" s="458"/>
      <c r="K47" s="453"/>
      <c r="L47" s="453"/>
      <c r="M47" s="458"/>
      <c r="N47" s="453"/>
      <c r="O47" s="406"/>
      <c r="P47" s="404"/>
      <c r="Q47" s="404"/>
      <c r="R47" s="408"/>
      <c r="S47" s="408"/>
      <c r="T47" s="404"/>
      <c r="U47" s="436"/>
    </row>
    <row r="48" spans="1:21" ht="40.15" customHeight="1">
      <c r="A48" s="454"/>
      <c r="B48" s="454"/>
      <c r="C48" s="455"/>
      <c r="D48" s="455"/>
      <c r="E48" s="456"/>
      <c r="F48" s="456"/>
      <c r="G48" s="456"/>
      <c r="H48" s="457"/>
      <c r="I48" s="457"/>
      <c r="J48" s="458"/>
      <c r="K48" s="453"/>
      <c r="L48" s="453"/>
      <c r="M48" s="458"/>
      <c r="N48" s="453"/>
      <c r="O48" s="406"/>
      <c r="P48" s="404"/>
      <c r="Q48" s="404"/>
      <c r="R48" s="408"/>
      <c r="S48" s="408"/>
      <c r="T48" s="404"/>
      <c r="U48" s="436"/>
    </row>
    <row r="49" spans="1:21" ht="40.15" customHeight="1">
      <c r="A49" s="454"/>
      <c r="B49" s="454"/>
      <c r="C49" s="455"/>
      <c r="D49" s="455"/>
      <c r="E49" s="456"/>
      <c r="F49" s="456"/>
      <c r="G49" s="456"/>
      <c r="H49" s="457"/>
      <c r="I49" s="457"/>
      <c r="J49" s="458"/>
      <c r="K49" s="453"/>
      <c r="L49" s="453"/>
      <c r="M49" s="458"/>
      <c r="N49" s="453"/>
      <c r="O49" s="406"/>
      <c r="P49" s="404"/>
      <c r="Q49" s="404"/>
      <c r="R49" s="408"/>
      <c r="S49" s="408"/>
      <c r="T49" s="404"/>
      <c r="U49" s="436"/>
    </row>
    <row r="50" spans="1:21" ht="40.15" customHeight="1">
      <c r="A50" s="454">
        <f>'Mapa Final'!A48</f>
        <v>9</v>
      </c>
      <c r="B50" s="454" t="str">
        <f>'Mapa Final'!B48</f>
        <v>Inundación dentro de la edificación</v>
      </c>
      <c r="C50" s="455" t="str">
        <f>'Mapa Final'!C48</f>
        <v>Afectación en la Prestación del Servicio de Justicia</v>
      </c>
      <c r="D50" s="455" t="str">
        <f>'Mapa Final'!D48</f>
        <v>Lluvias torrenciales en la temporada invernal</v>
      </c>
      <c r="E50" s="456" t="str">
        <f>'Mapa Final'!E48</f>
        <v>Por el desnivel de las vías se forman arroyos, parte de los cuales desembocan en las edificaciones, inundando los sótanos. También, por efecto del incremento del nivel freático.</v>
      </c>
      <c r="F50" s="456" t="str">
        <f>'Mapa Final'!F48</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456" t="str">
        <f>'Mapa Final'!G48</f>
        <v>Daños Activos Fijos/Eventos Externos</v>
      </c>
      <c r="H50" s="457" t="str">
        <f>'Mapa Final'!I48</f>
        <v>Baja</v>
      </c>
      <c r="I50" s="457" t="str">
        <f>'Mapa Final'!L48</f>
        <v>Mayor</v>
      </c>
      <c r="J50" s="458" t="str">
        <f>'Mapa Final'!N48</f>
        <v xml:space="preserve">Alto </v>
      </c>
      <c r="K50" s="452" t="str">
        <f>'Mapa Final'!AA48</f>
        <v>Baja</v>
      </c>
      <c r="L50" s="452" t="str">
        <f>'Mapa Final'!AE48</f>
        <v>Moderado</v>
      </c>
      <c r="M50" s="458" t="str">
        <f>'Mapa Final'!AG48</f>
        <v>Moderado</v>
      </c>
      <c r="N50" s="452" t="str">
        <f>'Mapa Final'!AH48</f>
        <v>Reducir(mitigar)</v>
      </c>
      <c r="O50" s="400" t="s">
        <v>601</v>
      </c>
      <c r="P50" s="404" t="s">
        <v>566</v>
      </c>
      <c r="Q50" s="404"/>
      <c r="R50" s="408">
        <v>45017</v>
      </c>
      <c r="S50" s="408">
        <v>45107</v>
      </c>
      <c r="T50" s="404" t="s">
        <v>602</v>
      </c>
      <c r="U50" s="436" t="s">
        <v>504</v>
      </c>
    </row>
    <row r="51" spans="1:21" ht="40.15" customHeight="1">
      <c r="A51" s="454"/>
      <c r="B51" s="454"/>
      <c r="C51" s="455"/>
      <c r="D51" s="455"/>
      <c r="E51" s="456"/>
      <c r="F51" s="456"/>
      <c r="G51" s="456"/>
      <c r="H51" s="457"/>
      <c r="I51" s="457"/>
      <c r="J51" s="458"/>
      <c r="K51" s="453"/>
      <c r="L51" s="453"/>
      <c r="M51" s="458"/>
      <c r="N51" s="453"/>
      <c r="O51" s="401"/>
      <c r="P51" s="404"/>
      <c r="Q51" s="404"/>
      <c r="R51" s="408"/>
      <c r="S51" s="408"/>
      <c r="T51" s="404"/>
      <c r="U51" s="436"/>
    </row>
    <row r="52" spans="1:21" ht="40.15" customHeight="1">
      <c r="A52" s="454"/>
      <c r="B52" s="454"/>
      <c r="C52" s="455"/>
      <c r="D52" s="455"/>
      <c r="E52" s="456"/>
      <c r="F52" s="456"/>
      <c r="G52" s="456"/>
      <c r="H52" s="457"/>
      <c r="I52" s="457"/>
      <c r="J52" s="458"/>
      <c r="K52" s="453"/>
      <c r="L52" s="453"/>
      <c r="M52" s="458"/>
      <c r="N52" s="453"/>
      <c r="O52" s="401"/>
      <c r="P52" s="404"/>
      <c r="Q52" s="404"/>
      <c r="R52" s="408"/>
      <c r="S52" s="408"/>
      <c r="T52" s="404"/>
      <c r="U52" s="436"/>
    </row>
    <row r="53" spans="1:21" ht="40.15" customHeight="1">
      <c r="A53" s="454"/>
      <c r="B53" s="454"/>
      <c r="C53" s="455"/>
      <c r="D53" s="455"/>
      <c r="E53" s="456"/>
      <c r="F53" s="456"/>
      <c r="G53" s="456"/>
      <c r="H53" s="457"/>
      <c r="I53" s="457"/>
      <c r="J53" s="458"/>
      <c r="K53" s="453"/>
      <c r="L53" s="453"/>
      <c r="M53" s="458"/>
      <c r="N53" s="453"/>
      <c r="O53" s="401"/>
      <c r="P53" s="404"/>
      <c r="Q53" s="404"/>
      <c r="R53" s="408"/>
      <c r="S53" s="408"/>
      <c r="T53" s="404"/>
      <c r="U53" s="436"/>
    </row>
    <row r="54" spans="1:21" ht="87" customHeight="1">
      <c r="A54" s="454"/>
      <c r="B54" s="454"/>
      <c r="C54" s="455"/>
      <c r="D54" s="455"/>
      <c r="E54" s="456"/>
      <c r="F54" s="456"/>
      <c r="G54" s="456"/>
      <c r="H54" s="457"/>
      <c r="I54" s="457"/>
      <c r="J54" s="458"/>
      <c r="K54" s="453"/>
      <c r="L54" s="453"/>
      <c r="M54" s="458"/>
      <c r="N54" s="453"/>
      <c r="O54" s="413"/>
      <c r="P54" s="404"/>
      <c r="Q54" s="404"/>
      <c r="R54" s="408"/>
      <c r="S54" s="408"/>
      <c r="T54" s="404"/>
      <c r="U54" s="436"/>
    </row>
    <row r="55" spans="1:21" ht="125.25" customHeight="1">
      <c r="A55" s="454">
        <f>'Mapa Final'!A49</f>
        <v>10</v>
      </c>
      <c r="B55" s="454" t="str">
        <f>'Mapa Final'!B49</f>
        <v>Diferencia entre el inventario Fisico y el Kardex (SICOF)-selectivo</v>
      </c>
      <c r="C55" s="455" t="str">
        <f>'Mapa Final'!C49</f>
        <v>Reputacional</v>
      </c>
      <c r="D55" s="455" t="str">
        <f>'Mapa Final'!D49</f>
        <v>1-Mala ejecucion en la toma de inventarios 2-No registro en el el sistema 3-Entrega informal de bienes y sin registro en el sicof 4-Falta de tiempo y personal calificado 5- No cumplimiento de politicas de inventarios en la Entidad</v>
      </c>
      <c r="E55" s="456" t="str">
        <f>'Mapa Final'!E49</f>
        <v>Mala entrega y recibo de elementos y entrega informal de bienes y sin registro en el SICOF</v>
      </c>
      <c r="F55" s="456" t="str">
        <f>'Mapa Final'!F49</f>
        <v>El Kardex del almacen no refleja la realidad fisica del inventario</v>
      </c>
      <c r="G55" s="456" t="str">
        <f>'Mapa Final'!G49</f>
        <v>Ejecución y Administración de Procesos</v>
      </c>
      <c r="H55" s="457" t="str">
        <f>'Mapa Final'!I49</f>
        <v>Baja</v>
      </c>
      <c r="I55" s="457" t="str">
        <f>'Mapa Final'!L49</f>
        <v>Moderado</v>
      </c>
      <c r="J55" s="458" t="str">
        <f>'Mapa Final'!N49</f>
        <v>Moderado</v>
      </c>
      <c r="K55" s="452" t="str">
        <f>'Mapa Final'!AA49</f>
        <v>Baja</v>
      </c>
      <c r="L55" s="452" t="str">
        <f>'Mapa Final'!AE49</f>
        <v>Moderado</v>
      </c>
      <c r="M55" s="458" t="str">
        <f>'Mapa Final'!AG49</f>
        <v>Moderado</v>
      </c>
      <c r="N55" s="452" t="str">
        <f>'Mapa Final'!AH49</f>
        <v>Evitar</v>
      </c>
      <c r="O55" s="410" t="s">
        <v>603</v>
      </c>
      <c r="P55" s="404" t="s">
        <v>566</v>
      </c>
      <c r="Q55" s="404"/>
      <c r="R55" s="408">
        <v>45017</v>
      </c>
      <c r="S55" s="408">
        <v>45107</v>
      </c>
      <c r="T55" s="404" t="s">
        <v>604</v>
      </c>
      <c r="U55" s="436" t="s">
        <v>517</v>
      </c>
    </row>
    <row r="56" spans="1:21" ht="40.15" customHeight="1">
      <c r="A56" s="454"/>
      <c r="B56" s="454"/>
      <c r="C56" s="455"/>
      <c r="D56" s="455"/>
      <c r="E56" s="456"/>
      <c r="F56" s="456"/>
      <c r="G56" s="456"/>
      <c r="H56" s="457"/>
      <c r="I56" s="457"/>
      <c r="J56" s="458"/>
      <c r="K56" s="453"/>
      <c r="L56" s="453"/>
      <c r="M56" s="458"/>
      <c r="N56" s="453"/>
      <c r="O56" s="411"/>
      <c r="P56" s="404"/>
      <c r="Q56" s="404"/>
      <c r="R56" s="408"/>
      <c r="S56" s="408"/>
      <c r="T56" s="404"/>
      <c r="U56" s="436"/>
    </row>
    <row r="57" spans="1:21" ht="40.15" customHeight="1">
      <c r="A57" s="454"/>
      <c r="B57" s="454"/>
      <c r="C57" s="455"/>
      <c r="D57" s="455"/>
      <c r="E57" s="456"/>
      <c r="F57" s="456"/>
      <c r="G57" s="456"/>
      <c r="H57" s="457"/>
      <c r="I57" s="457"/>
      <c r="J57" s="458"/>
      <c r="K57" s="453"/>
      <c r="L57" s="453"/>
      <c r="M57" s="458"/>
      <c r="N57" s="453"/>
      <c r="O57" s="411"/>
      <c r="P57" s="404"/>
      <c r="Q57" s="404"/>
      <c r="R57" s="408"/>
      <c r="S57" s="408"/>
      <c r="T57" s="404"/>
      <c r="U57" s="436"/>
    </row>
    <row r="58" spans="1:21" ht="40.15" customHeight="1">
      <c r="A58" s="454"/>
      <c r="B58" s="454"/>
      <c r="C58" s="455"/>
      <c r="D58" s="455"/>
      <c r="E58" s="456"/>
      <c r="F58" s="456"/>
      <c r="G58" s="456"/>
      <c r="H58" s="457"/>
      <c r="I58" s="457"/>
      <c r="J58" s="458"/>
      <c r="K58" s="453"/>
      <c r="L58" s="453"/>
      <c r="M58" s="458"/>
      <c r="N58" s="453"/>
      <c r="O58" s="411"/>
      <c r="P58" s="404"/>
      <c r="Q58" s="404"/>
      <c r="R58" s="408"/>
      <c r="S58" s="408"/>
      <c r="T58" s="404"/>
      <c r="U58" s="436"/>
    </row>
    <row r="59" spans="1:21" ht="40.15" customHeight="1">
      <c r="A59" s="454"/>
      <c r="B59" s="454"/>
      <c r="C59" s="455"/>
      <c r="D59" s="455"/>
      <c r="E59" s="456"/>
      <c r="F59" s="456"/>
      <c r="G59" s="456"/>
      <c r="H59" s="457"/>
      <c r="I59" s="457"/>
      <c r="J59" s="458"/>
      <c r="K59" s="453"/>
      <c r="L59" s="453"/>
      <c r="M59" s="458"/>
      <c r="N59" s="453"/>
      <c r="O59" s="412"/>
      <c r="P59" s="404"/>
      <c r="Q59" s="404"/>
      <c r="R59" s="408"/>
      <c r="S59" s="408"/>
      <c r="T59" s="404"/>
      <c r="U59" s="436"/>
    </row>
    <row r="60" spans="1:21" ht="81.75" customHeight="1">
      <c r="A60" s="454">
        <f>'Mapa Final'!A53</f>
        <v>11</v>
      </c>
      <c r="B60" s="454" t="str">
        <f>'Mapa Final'!B53</f>
        <v>Daños en los equipos instalados en los inmuebles a cargo del Nivel Central, por falta de mantenimiento</v>
      </c>
      <c r="C60" s="455" t="str">
        <f>'Mapa Final'!C53</f>
        <v>Afectación Económica</v>
      </c>
      <c r="D60" s="455" t="str">
        <f>'Mapa Final'!D53</f>
        <v xml:space="preserve">1.No cumplimiento de los contratos suscritos para el mantenimiento de equipos.
2.Falta de oportunidad en los procesos de contratación
3.Desconocimiento de los planes de mantenimiento
 </v>
      </c>
      <c r="E60" s="456" t="str">
        <f>'Mapa Final'!E53</f>
        <v>No cumplimiento de los planes de mantenimiento de los equipos</v>
      </c>
      <c r="F60" s="456" t="str">
        <f>'Mapa Final'!F53</f>
        <v>Posibilidad de cortes en servicios de energía, agua, ascensores, que afecten el normal funcionamiento de las dependencias ubicadas en los inmuebles a cargo  del nivel central</v>
      </c>
      <c r="G60" s="456" t="str">
        <f>'Mapa Final'!G53</f>
        <v>Daños Activos Fijos/Eventos Externos</v>
      </c>
      <c r="H60" s="457" t="str">
        <f>'Mapa Final'!I53</f>
        <v>Baja</v>
      </c>
      <c r="I60" s="457" t="str">
        <f>'Mapa Final'!L53</f>
        <v>Moderado</v>
      </c>
      <c r="J60" s="458" t="str">
        <f>'Mapa Final'!N53</f>
        <v>Moderado</v>
      </c>
      <c r="K60" s="452" t="str">
        <f>'Mapa Final'!AA53</f>
        <v>Baja</v>
      </c>
      <c r="L60" s="452" t="str">
        <f>'Mapa Final'!AE53</f>
        <v>Moderado</v>
      </c>
      <c r="M60" s="458" t="str">
        <f>'Mapa Final'!AG53</f>
        <v>Moderado</v>
      </c>
      <c r="N60" s="452" t="str">
        <f>'Mapa Final'!AH53</f>
        <v>Aceptar</v>
      </c>
      <c r="O60" s="406" t="s">
        <v>605</v>
      </c>
      <c r="P60" s="404" t="s">
        <v>566</v>
      </c>
      <c r="Q60" s="404"/>
      <c r="R60" s="408">
        <v>45017</v>
      </c>
      <c r="S60" s="408">
        <v>45107</v>
      </c>
      <c r="T60" s="404" t="s">
        <v>606</v>
      </c>
      <c r="U60" s="436" t="s">
        <v>526</v>
      </c>
    </row>
    <row r="61" spans="1:21" ht="40.15" customHeight="1">
      <c r="A61" s="454"/>
      <c r="B61" s="454"/>
      <c r="C61" s="455"/>
      <c r="D61" s="455"/>
      <c r="E61" s="456"/>
      <c r="F61" s="456"/>
      <c r="G61" s="456"/>
      <c r="H61" s="457"/>
      <c r="I61" s="457"/>
      <c r="J61" s="458"/>
      <c r="K61" s="453"/>
      <c r="L61" s="453"/>
      <c r="M61" s="458"/>
      <c r="N61" s="453"/>
      <c r="O61" s="406"/>
      <c r="P61" s="404"/>
      <c r="Q61" s="404"/>
      <c r="R61" s="408"/>
      <c r="S61" s="408"/>
      <c r="T61" s="404"/>
      <c r="U61" s="436"/>
    </row>
    <row r="62" spans="1:21" ht="34.5" customHeight="1">
      <c r="A62" s="454"/>
      <c r="B62" s="454"/>
      <c r="C62" s="455"/>
      <c r="D62" s="455"/>
      <c r="E62" s="456"/>
      <c r="F62" s="456"/>
      <c r="G62" s="456"/>
      <c r="H62" s="457"/>
      <c r="I62" s="457"/>
      <c r="J62" s="458"/>
      <c r="K62" s="453"/>
      <c r="L62" s="453"/>
      <c r="M62" s="458"/>
      <c r="N62" s="453"/>
      <c r="O62" s="406"/>
      <c r="P62" s="404"/>
      <c r="Q62" s="404"/>
      <c r="R62" s="408"/>
      <c r="S62" s="408"/>
      <c r="T62" s="404"/>
      <c r="U62" s="436"/>
    </row>
    <row r="63" spans="1:21" ht="69" customHeight="1">
      <c r="A63" s="454"/>
      <c r="B63" s="454"/>
      <c r="C63" s="455"/>
      <c r="D63" s="455"/>
      <c r="E63" s="456"/>
      <c r="F63" s="456"/>
      <c r="G63" s="456"/>
      <c r="H63" s="457"/>
      <c r="I63" s="457"/>
      <c r="J63" s="458"/>
      <c r="K63" s="453"/>
      <c r="L63" s="453"/>
      <c r="M63" s="458"/>
      <c r="N63" s="453"/>
      <c r="O63" s="406"/>
      <c r="P63" s="404"/>
      <c r="Q63" s="404"/>
      <c r="R63" s="408"/>
      <c r="S63" s="408"/>
      <c r="T63" s="404"/>
      <c r="U63" s="436"/>
    </row>
    <row r="64" spans="1:21" ht="64.5" customHeight="1">
      <c r="A64" s="454"/>
      <c r="B64" s="454"/>
      <c r="C64" s="455"/>
      <c r="D64" s="455"/>
      <c r="E64" s="456"/>
      <c r="F64" s="456"/>
      <c r="G64" s="456"/>
      <c r="H64" s="457"/>
      <c r="I64" s="457"/>
      <c r="J64" s="458"/>
      <c r="K64" s="453"/>
      <c r="L64" s="453"/>
      <c r="M64" s="458"/>
      <c r="N64" s="453"/>
      <c r="O64" s="406"/>
      <c r="P64" s="404"/>
      <c r="Q64" s="404"/>
      <c r="R64" s="408"/>
      <c r="S64" s="408"/>
      <c r="T64" s="404"/>
      <c r="U64" s="436"/>
    </row>
    <row r="65" spans="21:21">
      <c r="U65" s="240"/>
    </row>
  </sheetData>
  <sheetProtection sheet="1" objects="1" scenarios="1"/>
  <autoFilter ref="A9:JR64" xr:uid="{C120A65E-63A4-4775-A235-08D6ABC66BA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20">
      <filters>
        <filter val="CENTRO DE ADMINISTRACIÓN PALACIO DE JUSTICIA"/>
      </filters>
    </filterColumn>
  </autoFilter>
  <mergeCells count="251">
    <mergeCell ref="T55:T59"/>
    <mergeCell ref="T40:T44"/>
    <mergeCell ref="S55:S59"/>
    <mergeCell ref="Q25:Q29"/>
    <mergeCell ref="R25:R29"/>
    <mergeCell ref="S25:S29"/>
    <mergeCell ref="T25:T29"/>
    <mergeCell ref="T20:T24"/>
    <mergeCell ref="T15:T19"/>
    <mergeCell ref="T45:T49"/>
    <mergeCell ref="T35:T39"/>
    <mergeCell ref="S30:S34"/>
    <mergeCell ref="T30:T34"/>
    <mergeCell ref="Q45:Q49"/>
    <mergeCell ref="R45:R49"/>
    <mergeCell ref="S45:S49"/>
    <mergeCell ref="Q40:Q44"/>
    <mergeCell ref="Q50:Q54"/>
    <mergeCell ref="R50:R54"/>
    <mergeCell ref="R40:R44"/>
    <mergeCell ref="S40:S44"/>
    <mergeCell ref="S35:S39"/>
    <mergeCell ref="Q35:Q39"/>
    <mergeCell ref="R35:R39"/>
    <mergeCell ref="U50:U54"/>
    <mergeCell ref="U55:U59"/>
    <mergeCell ref="U60:U64"/>
    <mergeCell ref="U7:U8"/>
    <mergeCell ref="U10:U14"/>
    <mergeCell ref="U15:U19"/>
    <mergeCell ref="U20:U24"/>
    <mergeCell ref="U25:U29"/>
    <mergeCell ref="U30:U34"/>
    <mergeCell ref="U35:U39"/>
    <mergeCell ref="U40:U44"/>
    <mergeCell ref="U45:U49"/>
    <mergeCell ref="B15:B19"/>
    <mergeCell ref="B20:B24"/>
    <mergeCell ref="B25:B29"/>
    <mergeCell ref="B35:B39"/>
    <mergeCell ref="B40:B44"/>
    <mergeCell ref="B45:B49"/>
    <mergeCell ref="B50:B54"/>
    <mergeCell ref="B60:B64"/>
    <mergeCell ref="K60:K64"/>
    <mergeCell ref="E45:E49"/>
    <mergeCell ref="F45:F49"/>
    <mergeCell ref="G45:G49"/>
    <mergeCell ref="I60:I64"/>
    <mergeCell ref="J60:J64"/>
    <mergeCell ref="I35:I39"/>
    <mergeCell ref="J35:J39"/>
    <mergeCell ref="K35:K39"/>
    <mergeCell ref="K40:K44"/>
    <mergeCell ref="D20:D24"/>
    <mergeCell ref="E20:E24"/>
    <mergeCell ref="F20:F24"/>
    <mergeCell ref="G20:G24"/>
    <mergeCell ref="H45:H49"/>
    <mergeCell ref="I45:I49"/>
    <mergeCell ref="M60:M64"/>
    <mergeCell ref="S50:S54"/>
    <mergeCell ref="T50:T54"/>
    <mergeCell ref="A60:A64"/>
    <mergeCell ref="C60:C64"/>
    <mergeCell ref="D60:D64"/>
    <mergeCell ref="E60:E64"/>
    <mergeCell ref="F60:F64"/>
    <mergeCell ref="G60:G64"/>
    <mergeCell ref="K50:K54"/>
    <mergeCell ref="L50:L54"/>
    <mergeCell ref="M50:M54"/>
    <mergeCell ref="N50:N54"/>
    <mergeCell ref="P50:P54"/>
    <mergeCell ref="T60:T64"/>
    <mergeCell ref="N60:N64"/>
    <mergeCell ref="O60:O64"/>
    <mergeCell ref="P60:P64"/>
    <mergeCell ref="Q60:Q64"/>
    <mergeCell ref="R60:R64"/>
    <mergeCell ref="S60:S64"/>
    <mergeCell ref="H60:H64"/>
    <mergeCell ref="I55:I59"/>
    <mergeCell ref="O55:O59"/>
    <mergeCell ref="L60:L64"/>
    <mergeCell ref="A50:A54"/>
    <mergeCell ref="C50:C54"/>
    <mergeCell ref="D50:D54"/>
    <mergeCell ref="E50:E54"/>
    <mergeCell ref="F50:F54"/>
    <mergeCell ref="G50:G54"/>
    <mergeCell ref="H50:H54"/>
    <mergeCell ref="I50:I54"/>
    <mergeCell ref="J50:J54"/>
    <mergeCell ref="A55:A59"/>
    <mergeCell ref="B55:B59"/>
    <mergeCell ref="C55:C59"/>
    <mergeCell ref="D55:D59"/>
    <mergeCell ref="E55:E59"/>
    <mergeCell ref="F55:F59"/>
    <mergeCell ref="G55:G59"/>
    <mergeCell ref="J55:J59"/>
    <mergeCell ref="H55:H59"/>
    <mergeCell ref="K55:K59"/>
    <mergeCell ref="L55:L59"/>
    <mergeCell ref="J45:J49"/>
    <mergeCell ref="K45:K49"/>
    <mergeCell ref="L45:L49"/>
    <mergeCell ref="A45:A49"/>
    <mergeCell ref="C45:C49"/>
    <mergeCell ref="D45:D49"/>
    <mergeCell ref="J40:J44"/>
    <mergeCell ref="L35:L39"/>
    <mergeCell ref="M35:M39"/>
    <mergeCell ref="M45:M49"/>
    <mergeCell ref="A35:A39"/>
    <mergeCell ref="C35:C39"/>
    <mergeCell ref="D35:D39"/>
    <mergeCell ref="E35:E39"/>
    <mergeCell ref="F35:F39"/>
    <mergeCell ref="G35:G39"/>
    <mergeCell ref="H35:H39"/>
    <mergeCell ref="O50:O54"/>
    <mergeCell ref="N40:N44"/>
    <mergeCell ref="O40:O44"/>
    <mergeCell ref="P40:P44"/>
    <mergeCell ref="L40:L44"/>
    <mergeCell ref="M40:M44"/>
    <mergeCell ref="N35:N39"/>
    <mergeCell ref="O35:O39"/>
    <mergeCell ref="P35:P39"/>
    <mergeCell ref="N45:N49"/>
    <mergeCell ref="O45:O49"/>
    <mergeCell ref="P45:P49"/>
    <mergeCell ref="A25:A29"/>
    <mergeCell ref="C25:C29"/>
    <mergeCell ref="D25:D29"/>
    <mergeCell ref="E25:E29"/>
    <mergeCell ref="F25:F29"/>
    <mergeCell ref="G25:G29"/>
    <mergeCell ref="H25:H29"/>
    <mergeCell ref="I25:I29"/>
    <mergeCell ref="P30:P34"/>
    <mergeCell ref="Q30:Q34"/>
    <mergeCell ref="R30:R34"/>
    <mergeCell ref="R20:R24"/>
    <mergeCell ref="S20:S24"/>
    <mergeCell ref="H20:H24"/>
    <mergeCell ref="I20:I24"/>
    <mergeCell ref="J20:J24"/>
    <mergeCell ref="K20:K24"/>
    <mergeCell ref="L20:L24"/>
    <mergeCell ref="M20:M24"/>
    <mergeCell ref="N25:N29"/>
    <mergeCell ref="O25:O29"/>
    <mergeCell ref="P25:P29"/>
    <mergeCell ref="K25:K29"/>
    <mergeCell ref="L25:L29"/>
    <mergeCell ref="M25:M29"/>
    <mergeCell ref="J25:J29"/>
    <mergeCell ref="J30:J34"/>
    <mergeCell ref="K30:K34"/>
    <mergeCell ref="L30:L34"/>
    <mergeCell ref="M30:M34"/>
    <mergeCell ref="A20:A24"/>
    <mergeCell ref="C20:C24"/>
    <mergeCell ref="O15:O19"/>
    <mergeCell ref="P15:P19"/>
    <mergeCell ref="Q15:Q19"/>
    <mergeCell ref="R15:R19"/>
    <mergeCell ref="S15:S19"/>
    <mergeCell ref="D15:D19"/>
    <mergeCell ref="E15:E19"/>
    <mergeCell ref="F15:F19"/>
    <mergeCell ref="G15:G19"/>
    <mergeCell ref="H15:H19"/>
    <mergeCell ref="I15:I19"/>
    <mergeCell ref="J15:J19"/>
    <mergeCell ref="K15:K19"/>
    <mergeCell ref="L15:L19"/>
    <mergeCell ref="M15:M19"/>
    <mergeCell ref="N15:N19"/>
    <mergeCell ref="A15:A19"/>
    <mergeCell ref="C15:C19"/>
    <mergeCell ref="N20:N24"/>
    <mergeCell ref="O20:O24"/>
    <mergeCell ref="P20:P24"/>
    <mergeCell ref="Q20:Q24"/>
    <mergeCell ref="R1:T3"/>
    <mergeCell ref="D1:Q3"/>
    <mergeCell ref="R7:S7"/>
    <mergeCell ref="T7:T8"/>
    <mergeCell ref="A9:N9"/>
    <mergeCell ref="O7:O8"/>
    <mergeCell ref="P7:Q7"/>
    <mergeCell ref="H7:J7"/>
    <mergeCell ref="K7:M7"/>
    <mergeCell ref="N7:N8"/>
    <mergeCell ref="A7:F7"/>
    <mergeCell ref="A1:C2"/>
    <mergeCell ref="A4:C4"/>
    <mergeCell ref="D4:N4"/>
    <mergeCell ref="O4:Q4"/>
    <mergeCell ref="A5:C5"/>
    <mergeCell ref="D5:N5"/>
    <mergeCell ref="A6:C6"/>
    <mergeCell ref="D6:N6"/>
    <mergeCell ref="A10:A14"/>
    <mergeCell ref="C10:C14"/>
    <mergeCell ref="D10:D14"/>
    <mergeCell ref="E10:E14"/>
    <mergeCell ref="H10:H14"/>
    <mergeCell ref="I10:I14"/>
    <mergeCell ref="F10:F14"/>
    <mergeCell ref="G10:G14"/>
    <mergeCell ref="T10:T14"/>
    <mergeCell ref="O10:O14"/>
    <mergeCell ref="P10:P14"/>
    <mergeCell ref="Q10:Q14"/>
    <mergeCell ref="R10:R14"/>
    <mergeCell ref="S10:S14"/>
    <mergeCell ref="K10:K14"/>
    <mergeCell ref="L10:L14"/>
    <mergeCell ref="M10:M14"/>
    <mergeCell ref="N10:N14"/>
    <mergeCell ref="B10:B14"/>
    <mergeCell ref="J10:J14"/>
    <mergeCell ref="M55:M59"/>
    <mergeCell ref="N55:N59"/>
    <mergeCell ref="P55:P59"/>
    <mergeCell ref="Q55:Q59"/>
    <mergeCell ref="R55:R59"/>
    <mergeCell ref="A30:A34"/>
    <mergeCell ref="B30:B34"/>
    <mergeCell ref="C30:C34"/>
    <mergeCell ref="D30:D34"/>
    <mergeCell ref="E30:E34"/>
    <mergeCell ref="F30:F34"/>
    <mergeCell ref="G30:G34"/>
    <mergeCell ref="H30:H34"/>
    <mergeCell ref="I30:I34"/>
    <mergeCell ref="A40:A44"/>
    <mergeCell ref="C40:C44"/>
    <mergeCell ref="D40:D44"/>
    <mergeCell ref="E40:E44"/>
    <mergeCell ref="F40:F44"/>
    <mergeCell ref="G40:G44"/>
    <mergeCell ref="H40:H44"/>
    <mergeCell ref="I40:I44"/>
    <mergeCell ref="N30:N34"/>
    <mergeCell ref="O30:O34"/>
  </mergeCells>
  <conditionalFormatting sqref="D8:G8 H7 H65:J1048576 A7:B7">
    <cfRule type="containsText" dxfId="2003" priority="897" operator="containsText" text="3- Moderado">
      <formula>NOT(ISERROR(SEARCH("3- Moderado",A7)))</formula>
    </cfRule>
    <cfRule type="containsText" dxfId="2002" priority="898" operator="containsText" text="6- Moderado">
      <formula>NOT(ISERROR(SEARCH("6- Moderado",A7)))</formula>
    </cfRule>
    <cfRule type="containsText" dxfId="2001" priority="899" operator="containsText" text="4- Moderado">
      <formula>NOT(ISERROR(SEARCH("4- Moderado",A7)))</formula>
    </cfRule>
    <cfRule type="containsText" dxfId="2000" priority="900" operator="containsText" text="3- Bajo">
      <formula>NOT(ISERROR(SEARCH("3- Bajo",A7)))</formula>
    </cfRule>
    <cfRule type="containsText" dxfId="1999" priority="901" operator="containsText" text="4- Bajo">
      <formula>NOT(ISERROR(SEARCH("4- Bajo",A7)))</formula>
    </cfRule>
    <cfRule type="containsText" dxfId="1998" priority="902" operator="containsText" text="1- Bajo">
      <formula>NOT(ISERROR(SEARCH("1- Bajo",A7)))</formula>
    </cfRule>
  </conditionalFormatting>
  <conditionalFormatting sqref="H8:J8">
    <cfRule type="containsText" dxfId="1997" priority="890" operator="containsText" text="3- Moderado">
      <formula>NOT(ISERROR(SEARCH("3- Moderado",H8)))</formula>
    </cfRule>
    <cfRule type="containsText" dxfId="1996" priority="891" operator="containsText" text="6- Moderado">
      <formula>NOT(ISERROR(SEARCH("6- Moderado",H8)))</formula>
    </cfRule>
    <cfRule type="containsText" dxfId="1995" priority="892" operator="containsText" text="4- Moderado">
      <formula>NOT(ISERROR(SEARCH("4- Moderado",H8)))</formula>
    </cfRule>
    <cfRule type="containsText" dxfId="1994" priority="893" operator="containsText" text="3- Bajo">
      <formula>NOT(ISERROR(SEARCH("3- Bajo",H8)))</formula>
    </cfRule>
    <cfRule type="containsText" dxfId="1993" priority="894" operator="containsText" text="4- Bajo">
      <formula>NOT(ISERROR(SEARCH("4- Bajo",H8)))</formula>
    </cfRule>
    <cfRule type="containsText" dxfId="1992" priority="896" operator="containsText" text="1- Bajo">
      <formula>NOT(ISERROR(SEARCH("1- Bajo",H8)))</formula>
    </cfRule>
  </conditionalFormatting>
  <conditionalFormatting sqref="J8 J65:J1048576">
    <cfRule type="containsText" dxfId="1991" priority="879" operator="containsText" text="25- Extremo">
      <formula>NOT(ISERROR(SEARCH("25- Extremo",J8)))</formula>
    </cfRule>
    <cfRule type="containsText" dxfId="1990" priority="880" operator="containsText" text="20- Extremo">
      <formula>NOT(ISERROR(SEARCH("20- Extremo",J8)))</formula>
    </cfRule>
    <cfRule type="containsText" dxfId="1989" priority="881" operator="containsText" text="15- Extremo">
      <formula>NOT(ISERROR(SEARCH("15- Extremo",J8)))</formula>
    </cfRule>
    <cfRule type="containsText" dxfId="1988" priority="882" operator="containsText" text="10- Extremo">
      <formula>NOT(ISERROR(SEARCH("10- Extremo",J8)))</formula>
    </cfRule>
    <cfRule type="containsText" dxfId="1987" priority="883" operator="containsText" text="5- Extremo">
      <formula>NOT(ISERROR(SEARCH("5- Extremo",J8)))</formula>
    </cfRule>
    <cfRule type="containsText" dxfId="1986" priority="884" operator="containsText" text="12- Alto">
      <formula>NOT(ISERROR(SEARCH("12- Alto",J8)))</formula>
    </cfRule>
    <cfRule type="containsText" dxfId="1985" priority="885" operator="containsText" text="10- Alto">
      <formula>NOT(ISERROR(SEARCH("10- Alto",J8)))</formula>
    </cfRule>
    <cfRule type="containsText" dxfId="1984" priority="886" operator="containsText" text="9- Alto">
      <formula>NOT(ISERROR(SEARCH("9- Alto",J8)))</formula>
    </cfRule>
    <cfRule type="containsText" dxfId="1983" priority="887" operator="containsText" text="8- Alto">
      <formula>NOT(ISERROR(SEARCH("8- Alto",J8)))</formula>
    </cfRule>
    <cfRule type="containsText" dxfId="1982" priority="888" operator="containsText" text="5- Alto">
      <formula>NOT(ISERROR(SEARCH("5- Alto",J8)))</formula>
    </cfRule>
    <cfRule type="containsText" dxfId="1981" priority="889" operator="containsText" text="4- Alto">
      <formula>NOT(ISERROR(SEARCH("4- Alto",J8)))</formula>
    </cfRule>
    <cfRule type="containsText" dxfId="1980" priority="895" operator="containsText" text="2- Bajo">
      <formula>NOT(ISERROR(SEARCH("2- Bajo",J8)))</formula>
    </cfRule>
  </conditionalFormatting>
  <conditionalFormatting sqref="K10:L10 K15:L15">
    <cfRule type="containsText" dxfId="1979" priority="873" operator="containsText" text="3- Moderado">
      <formula>NOT(ISERROR(SEARCH("3- Moderado",K10)))</formula>
    </cfRule>
    <cfRule type="containsText" dxfId="1978" priority="874" operator="containsText" text="6- Moderado">
      <formula>NOT(ISERROR(SEARCH("6- Moderado",K10)))</formula>
    </cfRule>
    <cfRule type="containsText" dxfId="1977" priority="875" operator="containsText" text="4- Moderado">
      <formula>NOT(ISERROR(SEARCH("4- Moderado",K10)))</formula>
    </cfRule>
    <cfRule type="containsText" dxfId="1976" priority="876" operator="containsText" text="3- Bajo">
      <formula>NOT(ISERROR(SEARCH("3- Bajo",K10)))</formula>
    </cfRule>
    <cfRule type="containsText" dxfId="1975" priority="877" operator="containsText" text="4- Bajo">
      <formula>NOT(ISERROR(SEARCH("4- Bajo",K10)))</formula>
    </cfRule>
    <cfRule type="containsText" dxfId="1974" priority="878" operator="containsText" text="1- Bajo">
      <formula>NOT(ISERROR(SEARCH("1- Bajo",K10)))</formula>
    </cfRule>
  </conditionalFormatting>
  <conditionalFormatting sqref="H10:I10 H15:I15">
    <cfRule type="containsText" dxfId="1973" priority="867" operator="containsText" text="3- Moderado">
      <formula>NOT(ISERROR(SEARCH("3- Moderado",H10)))</formula>
    </cfRule>
    <cfRule type="containsText" dxfId="1972" priority="868" operator="containsText" text="6- Moderado">
      <formula>NOT(ISERROR(SEARCH("6- Moderado",H10)))</formula>
    </cfRule>
    <cfRule type="containsText" dxfId="1971" priority="869" operator="containsText" text="4- Moderado">
      <formula>NOT(ISERROR(SEARCH("4- Moderado",H10)))</formula>
    </cfRule>
    <cfRule type="containsText" dxfId="1970" priority="870" operator="containsText" text="3- Bajo">
      <formula>NOT(ISERROR(SEARCH("3- Bajo",H10)))</formula>
    </cfRule>
    <cfRule type="containsText" dxfId="1969" priority="871" operator="containsText" text="4- Bajo">
      <formula>NOT(ISERROR(SEARCH("4- Bajo",H10)))</formula>
    </cfRule>
    <cfRule type="containsText" dxfId="1968" priority="872" operator="containsText" text="1- Bajo">
      <formula>NOT(ISERROR(SEARCH("1- Bajo",H10)))</formula>
    </cfRule>
  </conditionalFormatting>
  <conditionalFormatting sqref="E10 A10:B10 B15 B20 B25 B35 B40 B45 B50 B60 B30">
    <cfRule type="containsText" dxfId="1967" priority="861" operator="containsText" text="3- Moderado">
      <formula>NOT(ISERROR(SEARCH("3- Moderado",A10)))</formula>
    </cfRule>
    <cfRule type="containsText" dxfId="1966" priority="862" operator="containsText" text="6- Moderado">
      <formula>NOT(ISERROR(SEARCH("6- Moderado",A10)))</formula>
    </cfRule>
    <cfRule type="containsText" dxfId="1965" priority="863" operator="containsText" text="4- Moderado">
      <formula>NOT(ISERROR(SEARCH("4- Moderado",A10)))</formula>
    </cfRule>
    <cfRule type="containsText" dxfId="1964" priority="864" operator="containsText" text="3- Bajo">
      <formula>NOT(ISERROR(SEARCH("3- Bajo",A10)))</formula>
    </cfRule>
    <cfRule type="containsText" dxfId="1963" priority="865" operator="containsText" text="4- Bajo">
      <formula>NOT(ISERROR(SEARCH("4- Bajo",A10)))</formula>
    </cfRule>
    <cfRule type="containsText" dxfId="1962" priority="866" operator="containsText" text="1- Bajo">
      <formula>NOT(ISERROR(SEARCH("1- Bajo",A10)))</formula>
    </cfRule>
  </conditionalFormatting>
  <conditionalFormatting sqref="F10:G10">
    <cfRule type="containsText" dxfId="1961" priority="855" operator="containsText" text="3- Moderado">
      <formula>NOT(ISERROR(SEARCH("3- Moderado",F10)))</formula>
    </cfRule>
    <cfRule type="containsText" dxfId="1960" priority="856" operator="containsText" text="6- Moderado">
      <formula>NOT(ISERROR(SEARCH("6- Moderado",F10)))</formula>
    </cfRule>
    <cfRule type="containsText" dxfId="1959" priority="857" operator="containsText" text="4- Moderado">
      <formula>NOT(ISERROR(SEARCH("4- Moderado",F10)))</formula>
    </cfRule>
    <cfRule type="containsText" dxfId="1958" priority="858" operator="containsText" text="3- Bajo">
      <formula>NOT(ISERROR(SEARCH("3- Bajo",F10)))</formula>
    </cfRule>
    <cfRule type="containsText" dxfId="1957" priority="859" operator="containsText" text="4- Bajo">
      <formula>NOT(ISERROR(SEARCH("4- Bajo",F10)))</formula>
    </cfRule>
    <cfRule type="containsText" dxfId="1956" priority="860" operator="containsText" text="1- Bajo">
      <formula>NOT(ISERROR(SEARCH("1- Bajo",F10)))</formula>
    </cfRule>
  </conditionalFormatting>
  <conditionalFormatting sqref="K8">
    <cfRule type="containsText" dxfId="1955" priority="849" operator="containsText" text="3- Moderado">
      <formula>NOT(ISERROR(SEARCH("3- Moderado",K8)))</formula>
    </cfRule>
    <cfRule type="containsText" dxfId="1954" priority="850" operator="containsText" text="6- Moderado">
      <formula>NOT(ISERROR(SEARCH("6- Moderado",K8)))</formula>
    </cfRule>
    <cfRule type="containsText" dxfId="1953" priority="851" operator="containsText" text="4- Moderado">
      <formula>NOT(ISERROR(SEARCH("4- Moderado",K8)))</formula>
    </cfRule>
    <cfRule type="containsText" dxfId="1952" priority="852" operator="containsText" text="3- Bajo">
      <formula>NOT(ISERROR(SEARCH("3- Bajo",K8)))</formula>
    </cfRule>
    <cfRule type="containsText" dxfId="1951" priority="853" operator="containsText" text="4- Bajo">
      <formula>NOT(ISERROR(SEARCH("4- Bajo",K8)))</formula>
    </cfRule>
    <cfRule type="containsText" dxfId="1950" priority="854" operator="containsText" text="1- Bajo">
      <formula>NOT(ISERROR(SEARCH("1- Bajo",K8)))</formula>
    </cfRule>
  </conditionalFormatting>
  <conditionalFormatting sqref="L8">
    <cfRule type="containsText" dxfId="1949" priority="843" operator="containsText" text="3- Moderado">
      <formula>NOT(ISERROR(SEARCH("3- Moderado",L8)))</formula>
    </cfRule>
    <cfRule type="containsText" dxfId="1948" priority="844" operator="containsText" text="6- Moderado">
      <formula>NOT(ISERROR(SEARCH("6- Moderado",L8)))</formula>
    </cfRule>
    <cfRule type="containsText" dxfId="1947" priority="845" operator="containsText" text="4- Moderado">
      <formula>NOT(ISERROR(SEARCH("4- Moderado",L8)))</formula>
    </cfRule>
    <cfRule type="containsText" dxfId="1946" priority="846" operator="containsText" text="3- Bajo">
      <formula>NOT(ISERROR(SEARCH("3- Bajo",L8)))</formula>
    </cfRule>
    <cfRule type="containsText" dxfId="1945" priority="847" operator="containsText" text="4- Bajo">
      <formula>NOT(ISERROR(SEARCH("4- Bajo",L8)))</formula>
    </cfRule>
    <cfRule type="containsText" dxfId="1944" priority="848" operator="containsText" text="1- Bajo">
      <formula>NOT(ISERROR(SEARCH("1- Bajo",L8)))</formula>
    </cfRule>
  </conditionalFormatting>
  <conditionalFormatting sqref="M8">
    <cfRule type="containsText" dxfId="1943" priority="837" operator="containsText" text="3- Moderado">
      <formula>NOT(ISERROR(SEARCH("3- Moderado",M8)))</formula>
    </cfRule>
    <cfRule type="containsText" dxfId="1942" priority="838" operator="containsText" text="6- Moderado">
      <formula>NOT(ISERROR(SEARCH("6- Moderado",M8)))</formula>
    </cfRule>
    <cfRule type="containsText" dxfId="1941" priority="839" operator="containsText" text="4- Moderado">
      <formula>NOT(ISERROR(SEARCH("4- Moderado",M8)))</formula>
    </cfRule>
    <cfRule type="containsText" dxfId="1940" priority="840" operator="containsText" text="3- Bajo">
      <formula>NOT(ISERROR(SEARCH("3- Bajo",M8)))</formula>
    </cfRule>
    <cfRule type="containsText" dxfId="1939" priority="841" operator="containsText" text="4- Bajo">
      <formula>NOT(ISERROR(SEARCH("4- Bajo",M8)))</formula>
    </cfRule>
    <cfRule type="containsText" dxfId="1938" priority="842" operator="containsText" text="1- Bajo">
      <formula>NOT(ISERROR(SEARCH("1- Bajo",M8)))</formula>
    </cfRule>
  </conditionalFormatting>
  <conditionalFormatting sqref="H10:H19">
    <cfRule type="containsText" dxfId="1937" priority="768" operator="containsText" text="Muy Alta">
      <formula>NOT(ISERROR(SEARCH("Muy Alta",H10)))</formula>
    </cfRule>
    <cfRule type="containsText" dxfId="1936" priority="769" operator="containsText" text="Alta">
      <formula>NOT(ISERROR(SEARCH("Alta",H10)))</formula>
    </cfRule>
    <cfRule type="containsText" dxfId="1935" priority="770" operator="containsText" text="Muy Alta">
      <formula>NOT(ISERROR(SEARCH("Muy Alta",H10)))</formula>
    </cfRule>
    <cfRule type="containsText" dxfId="1934" priority="775" operator="containsText" text="Muy Baja">
      <formula>NOT(ISERROR(SEARCH("Muy Baja",H10)))</formula>
    </cfRule>
    <cfRule type="containsText" dxfId="1933" priority="776" operator="containsText" text="Baja">
      <formula>NOT(ISERROR(SEARCH("Baja",H10)))</formula>
    </cfRule>
    <cfRule type="containsText" dxfId="1932" priority="777" operator="containsText" text="Media">
      <formula>NOT(ISERROR(SEARCH("Media",H10)))</formula>
    </cfRule>
    <cfRule type="containsText" dxfId="1931" priority="778" operator="containsText" text="Alta">
      <formula>NOT(ISERROR(SEARCH("Alta",H10)))</formula>
    </cfRule>
    <cfRule type="containsText" dxfId="1930" priority="780" operator="containsText" text="Muy Alta">
      <formula>NOT(ISERROR(SEARCH("Muy Alta",H10)))</formula>
    </cfRule>
  </conditionalFormatting>
  <conditionalFormatting sqref="I10:I19">
    <cfRule type="containsText" dxfId="1929" priority="771" operator="containsText" text="Catastrófico">
      <formula>NOT(ISERROR(SEARCH("Catastrófico",I10)))</formula>
    </cfRule>
    <cfRule type="containsText" dxfId="1928" priority="772" operator="containsText" text="Mayor">
      <formula>NOT(ISERROR(SEARCH("Mayor",I10)))</formula>
    </cfRule>
    <cfRule type="containsText" dxfId="1927" priority="773" operator="containsText" text="Menor">
      <formula>NOT(ISERROR(SEARCH("Menor",I10)))</formula>
    </cfRule>
    <cfRule type="containsText" dxfId="1926" priority="774" operator="containsText" text="Leve">
      <formula>NOT(ISERROR(SEARCH("Leve",I10)))</formula>
    </cfRule>
    <cfRule type="containsText" dxfId="1925" priority="779" operator="containsText" text="Moderado">
      <formula>NOT(ISERROR(SEARCH("Moderado",I10)))</formula>
    </cfRule>
  </conditionalFormatting>
  <conditionalFormatting sqref="K10:K19">
    <cfRule type="containsText" dxfId="1924" priority="766" operator="containsText" text="Media">
      <formula>NOT(ISERROR(SEARCH("Media",K10)))</formula>
    </cfRule>
  </conditionalFormatting>
  <conditionalFormatting sqref="L10:L19 J10:J19">
    <cfRule type="containsText" dxfId="1923" priority="765" operator="containsText" text="Moderado">
      <formula>NOT(ISERROR(SEARCH("Moderado",J10)))</formula>
    </cfRule>
  </conditionalFormatting>
  <conditionalFormatting sqref="C10">
    <cfRule type="containsText" dxfId="1922" priority="759" operator="containsText" text="3- Moderado">
      <formula>NOT(ISERROR(SEARCH("3- Moderado",C10)))</formula>
    </cfRule>
    <cfRule type="containsText" dxfId="1921" priority="760" operator="containsText" text="6- Moderado">
      <formula>NOT(ISERROR(SEARCH("6- Moderado",C10)))</formula>
    </cfRule>
    <cfRule type="containsText" dxfId="1920" priority="761" operator="containsText" text="4- Moderado">
      <formula>NOT(ISERROR(SEARCH("4- Moderado",C10)))</formula>
    </cfRule>
    <cfRule type="containsText" dxfId="1919" priority="762" operator="containsText" text="3- Bajo">
      <formula>NOT(ISERROR(SEARCH("3- Bajo",C10)))</formula>
    </cfRule>
    <cfRule type="containsText" dxfId="1918" priority="763" operator="containsText" text="4- Bajo">
      <formula>NOT(ISERROR(SEARCH("4- Bajo",C10)))</formula>
    </cfRule>
    <cfRule type="containsText" dxfId="1917" priority="764" operator="containsText" text="1- Bajo">
      <formula>NOT(ISERROR(SEARCH("1- Bajo",C10)))</formula>
    </cfRule>
  </conditionalFormatting>
  <conditionalFormatting sqref="D10">
    <cfRule type="containsText" dxfId="1916" priority="753" operator="containsText" text="3- Moderado">
      <formula>NOT(ISERROR(SEARCH("3- Moderado",D10)))</formula>
    </cfRule>
    <cfRule type="containsText" dxfId="1915" priority="754" operator="containsText" text="6- Moderado">
      <formula>NOT(ISERROR(SEARCH("6- Moderado",D10)))</formula>
    </cfRule>
    <cfRule type="containsText" dxfId="1914" priority="755" operator="containsText" text="4- Moderado">
      <formula>NOT(ISERROR(SEARCH("4- Moderado",D10)))</formula>
    </cfRule>
    <cfRule type="containsText" dxfId="1913" priority="756" operator="containsText" text="3- Bajo">
      <formula>NOT(ISERROR(SEARCH("3- Bajo",D10)))</formula>
    </cfRule>
    <cfRule type="containsText" dxfId="1912" priority="757" operator="containsText" text="4- Bajo">
      <formula>NOT(ISERROR(SEARCH("4- Bajo",D10)))</formula>
    </cfRule>
    <cfRule type="containsText" dxfId="1911" priority="758" operator="containsText" text="1- Bajo">
      <formula>NOT(ISERROR(SEARCH("1- Bajo",D10)))</formula>
    </cfRule>
  </conditionalFormatting>
  <conditionalFormatting sqref="J10:J19">
    <cfRule type="containsText" dxfId="1910" priority="750" operator="containsText" text="Bajo">
      <formula>NOT(ISERROR(SEARCH("Bajo",J10)))</formula>
    </cfRule>
    <cfRule type="containsText" dxfId="1909" priority="751" operator="containsText" text="Extremo">
      <formula>NOT(ISERROR(SEARCH("Extremo",J10)))</formula>
    </cfRule>
  </conditionalFormatting>
  <conditionalFormatting sqref="K10:K19">
    <cfRule type="containsText" dxfId="1908" priority="748" operator="containsText" text="Baja">
      <formula>NOT(ISERROR(SEARCH("Baja",K10)))</formula>
    </cfRule>
    <cfRule type="containsText" dxfId="1907" priority="749" operator="containsText" text="Muy Baja">
      <formula>NOT(ISERROR(SEARCH("Muy Baja",K10)))</formula>
    </cfRule>
  </conditionalFormatting>
  <conditionalFormatting sqref="K10:K19">
    <cfRule type="containsText" dxfId="1906" priority="746" operator="containsText" text="Muy Alta">
      <formula>NOT(ISERROR(SEARCH("Muy Alta",K10)))</formula>
    </cfRule>
    <cfRule type="containsText" dxfId="1905" priority="747" operator="containsText" text="Alta">
      <formula>NOT(ISERROR(SEARCH("Alta",K10)))</formula>
    </cfRule>
  </conditionalFormatting>
  <conditionalFormatting sqref="L10:L19">
    <cfRule type="containsText" dxfId="1904" priority="742" operator="containsText" text="Catastrófico">
      <formula>NOT(ISERROR(SEARCH("Catastrófico",L10)))</formula>
    </cfRule>
    <cfRule type="containsText" dxfId="1903" priority="743" operator="containsText" text="Mayor">
      <formula>NOT(ISERROR(SEARCH("Mayor",L10)))</formula>
    </cfRule>
    <cfRule type="containsText" dxfId="1902" priority="744" operator="containsText" text="Menor">
      <formula>NOT(ISERROR(SEARCH("Menor",L10)))</formula>
    </cfRule>
    <cfRule type="containsText" dxfId="1901" priority="745" operator="containsText" text="Leve">
      <formula>NOT(ISERROR(SEARCH("Leve",L10)))</formula>
    </cfRule>
  </conditionalFormatting>
  <conditionalFormatting sqref="A15 E15">
    <cfRule type="containsText" dxfId="1900" priority="736" operator="containsText" text="3- Moderado">
      <formula>NOT(ISERROR(SEARCH("3- Moderado",A15)))</formula>
    </cfRule>
    <cfRule type="containsText" dxfId="1899" priority="737" operator="containsText" text="6- Moderado">
      <formula>NOT(ISERROR(SEARCH("6- Moderado",A15)))</formula>
    </cfRule>
    <cfRule type="containsText" dxfId="1898" priority="738" operator="containsText" text="4- Moderado">
      <formula>NOT(ISERROR(SEARCH("4- Moderado",A15)))</formula>
    </cfRule>
    <cfRule type="containsText" dxfId="1897" priority="739" operator="containsText" text="3- Bajo">
      <formula>NOT(ISERROR(SEARCH("3- Bajo",A15)))</formula>
    </cfRule>
    <cfRule type="containsText" dxfId="1896" priority="740" operator="containsText" text="4- Bajo">
      <formula>NOT(ISERROR(SEARCH("4- Bajo",A15)))</formula>
    </cfRule>
    <cfRule type="containsText" dxfId="1895" priority="741" operator="containsText" text="1- Bajo">
      <formula>NOT(ISERROR(SEARCH("1- Bajo",A15)))</formula>
    </cfRule>
  </conditionalFormatting>
  <conditionalFormatting sqref="F15:G15">
    <cfRule type="containsText" dxfId="1894" priority="730" operator="containsText" text="3- Moderado">
      <formula>NOT(ISERROR(SEARCH("3- Moderado",F15)))</formula>
    </cfRule>
    <cfRule type="containsText" dxfId="1893" priority="731" operator="containsText" text="6- Moderado">
      <formula>NOT(ISERROR(SEARCH("6- Moderado",F15)))</formula>
    </cfRule>
    <cfRule type="containsText" dxfId="1892" priority="732" operator="containsText" text="4- Moderado">
      <formula>NOT(ISERROR(SEARCH("4- Moderado",F15)))</formula>
    </cfRule>
    <cfRule type="containsText" dxfId="1891" priority="733" operator="containsText" text="3- Bajo">
      <formula>NOT(ISERROR(SEARCH("3- Bajo",F15)))</formula>
    </cfRule>
    <cfRule type="containsText" dxfId="1890" priority="734" operator="containsText" text="4- Bajo">
      <formula>NOT(ISERROR(SEARCH("4- Bajo",F15)))</formula>
    </cfRule>
    <cfRule type="containsText" dxfId="1889" priority="735" operator="containsText" text="1- Bajo">
      <formula>NOT(ISERROR(SEARCH("1- Bajo",F15)))</formula>
    </cfRule>
  </conditionalFormatting>
  <conditionalFormatting sqref="C15">
    <cfRule type="containsText" dxfId="1888" priority="724" operator="containsText" text="3- Moderado">
      <formula>NOT(ISERROR(SEARCH("3- Moderado",C15)))</formula>
    </cfRule>
    <cfRule type="containsText" dxfId="1887" priority="725" operator="containsText" text="6- Moderado">
      <formula>NOT(ISERROR(SEARCH("6- Moderado",C15)))</formula>
    </cfRule>
    <cfRule type="containsText" dxfId="1886" priority="726" operator="containsText" text="4- Moderado">
      <formula>NOT(ISERROR(SEARCH("4- Moderado",C15)))</formula>
    </cfRule>
    <cfRule type="containsText" dxfId="1885" priority="727" operator="containsText" text="3- Bajo">
      <formula>NOT(ISERROR(SEARCH("3- Bajo",C15)))</formula>
    </cfRule>
    <cfRule type="containsText" dxfId="1884" priority="728" operator="containsText" text="4- Bajo">
      <formula>NOT(ISERROR(SEARCH("4- Bajo",C15)))</formula>
    </cfRule>
    <cfRule type="containsText" dxfId="1883" priority="729" operator="containsText" text="1- Bajo">
      <formula>NOT(ISERROR(SEARCH("1- Bajo",C15)))</formula>
    </cfRule>
  </conditionalFormatting>
  <conditionalFormatting sqref="D15">
    <cfRule type="containsText" dxfId="1882" priority="718" operator="containsText" text="3- Moderado">
      <formula>NOT(ISERROR(SEARCH("3- Moderado",D15)))</formula>
    </cfRule>
    <cfRule type="containsText" dxfId="1881" priority="719" operator="containsText" text="6- Moderado">
      <formula>NOT(ISERROR(SEARCH("6- Moderado",D15)))</formula>
    </cfRule>
    <cfRule type="containsText" dxfId="1880" priority="720" operator="containsText" text="4- Moderado">
      <formula>NOT(ISERROR(SEARCH("4- Moderado",D15)))</formula>
    </cfRule>
    <cfRule type="containsText" dxfId="1879" priority="721" operator="containsText" text="3- Bajo">
      <formula>NOT(ISERROR(SEARCH("3- Bajo",D15)))</formula>
    </cfRule>
    <cfRule type="containsText" dxfId="1878" priority="722" operator="containsText" text="4- Bajo">
      <formula>NOT(ISERROR(SEARCH("4- Bajo",D15)))</formula>
    </cfRule>
    <cfRule type="containsText" dxfId="1877" priority="723" operator="containsText" text="1- Bajo">
      <formula>NOT(ISERROR(SEARCH("1- Bajo",D15)))</formula>
    </cfRule>
  </conditionalFormatting>
  <conditionalFormatting sqref="K20:L20">
    <cfRule type="containsText" dxfId="1876" priority="712" operator="containsText" text="3- Moderado">
      <formula>NOT(ISERROR(SEARCH("3- Moderado",K20)))</formula>
    </cfRule>
    <cfRule type="containsText" dxfId="1875" priority="713" operator="containsText" text="6- Moderado">
      <formula>NOT(ISERROR(SEARCH("6- Moderado",K20)))</formula>
    </cfRule>
    <cfRule type="containsText" dxfId="1874" priority="714" operator="containsText" text="4- Moderado">
      <formula>NOT(ISERROR(SEARCH("4- Moderado",K20)))</formula>
    </cfRule>
    <cfRule type="containsText" dxfId="1873" priority="715" operator="containsText" text="3- Bajo">
      <formula>NOT(ISERROR(SEARCH("3- Bajo",K20)))</formula>
    </cfRule>
    <cfRule type="containsText" dxfId="1872" priority="716" operator="containsText" text="4- Bajo">
      <formula>NOT(ISERROR(SEARCH("4- Bajo",K20)))</formula>
    </cfRule>
    <cfRule type="containsText" dxfId="1871" priority="717" operator="containsText" text="1- Bajo">
      <formula>NOT(ISERROR(SEARCH("1- Bajo",K20)))</formula>
    </cfRule>
  </conditionalFormatting>
  <conditionalFormatting sqref="H20:I20">
    <cfRule type="containsText" dxfId="1870" priority="706" operator="containsText" text="3- Moderado">
      <formula>NOT(ISERROR(SEARCH("3- Moderado",H20)))</formula>
    </cfRule>
    <cfRule type="containsText" dxfId="1869" priority="707" operator="containsText" text="6- Moderado">
      <formula>NOT(ISERROR(SEARCH("6- Moderado",H20)))</formula>
    </cfRule>
    <cfRule type="containsText" dxfId="1868" priority="708" operator="containsText" text="4- Moderado">
      <formula>NOT(ISERROR(SEARCH("4- Moderado",H20)))</formula>
    </cfRule>
    <cfRule type="containsText" dxfId="1867" priority="709" operator="containsText" text="3- Bajo">
      <formula>NOT(ISERROR(SEARCH("3- Bajo",H20)))</formula>
    </cfRule>
    <cfRule type="containsText" dxfId="1866" priority="710" operator="containsText" text="4- Bajo">
      <formula>NOT(ISERROR(SEARCH("4- Bajo",H20)))</formula>
    </cfRule>
    <cfRule type="containsText" dxfId="1865" priority="711" operator="containsText" text="1- Bajo">
      <formula>NOT(ISERROR(SEARCH("1- Bajo",H20)))</formula>
    </cfRule>
  </conditionalFormatting>
  <conditionalFormatting sqref="A20 C20:E20">
    <cfRule type="containsText" dxfId="1864" priority="700" operator="containsText" text="3- Moderado">
      <formula>NOT(ISERROR(SEARCH("3- Moderado",A20)))</formula>
    </cfRule>
    <cfRule type="containsText" dxfId="1863" priority="701" operator="containsText" text="6- Moderado">
      <formula>NOT(ISERROR(SEARCH("6- Moderado",A20)))</formula>
    </cfRule>
    <cfRule type="containsText" dxfId="1862" priority="702" operator="containsText" text="4- Moderado">
      <formula>NOT(ISERROR(SEARCH("4- Moderado",A20)))</formula>
    </cfRule>
    <cfRule type="containsText" dxfId="1861" priority="703" operator="containsText" text="3- Bajo">
      <formula>NOT(ISERROR(SEARCH("3- Bajo",A20)))</formula>
    </cfRule>
    <cfRule type="containsText" dxfId="1860" priority="704" operator="containsText" text="4- Bajo">
      <formula>NOT(ISERROR(SEARCH("4- Bajo",A20)))</formula>
    </cfRule>
    <cfRule type="containsText" dxfId="1859" priority="705" operator="containsText" text="1- Bajo">
      <formula>NOT(ISERROR(SEARCH("1- Bajo",A20)))</formula>
    </cfRule>
  </conditionalFormatting>
  <conditionalFormatting sqref="F20:G20">
    <cfRule type="containsText" dxfId="1858" priority="694" operator="containsText" text="3- Moderado">
      <formula>NOT(ISERROR(SEARCH("3- Moderado",F20)))</formula>
    </cfRule>
    <cfRule type="containsText" dxfId="1857" priority="695" operator="containsText" text="6- Moderado">
      <formula>NOT(ISERROR(SEARCH("6- Moderado",F20)))</formula>
    </cfRule>
    <cfRule type="containsText" dxfId="1856" priority="696" operator="containsText" text="4- Moderado">
      <formula>NOT(ISERROR(SEARCH("4- Moderado",F20)))</formula>
    </cfRule>
    <cfRule type="containsText" dxfId="1855" priority="697" operator="containsText" text="3- Bajo">
      <formula>NOT(ISERROR(SEARCH("3- Bajo",F20)))</formula>
    </cfRule>
    <cfRule type="containsText" dxfId="1854" priority="698" operator="containsText" text="4- Bajo">
      <formula>NOT(ISERROR(SEARCH("4- Bajo",F20)))</formula>
    </cfRule>
    <cfRule type="containsText" dxfId="1853" priority="699" operator="containsText" text="1- Bajo">
      <formula>NOT(ISERROR(SEARCH("1- Bajo",F20)))</formula>
    </cfRule>
  </conditionalFormatting>
  <conditionalFormatting sqref="J20:J24">
    <cfRule type="containsText" dxfId="1852" priority="689" operator="containsText" text="Bajo">
      <formula>NOT(ISERROR(SEARCH("Bajo",J20)))</formula>
    </cfRule>
    <cfRule type="containsText" dxfId="1851" priority="690" operator="containsText" text="Moderado">
      <formula>NOT(ISERROR(SEARCH("Moderado",J20)))</formula>
    </cfRule>
    <cfRule type="containsText" dxfId="1850" priority="691" operator="containsText" text="Alto">
      <formula>NOT(ISERROR(SEARCH("Alto",J20)))</formula>
    </cfRule>
    <cfRule type="containsText" dxfId="1849" priority="692" operator="containsText" text="Extremo">
      <formula>NOT(ISERROR(SEARCH("Extremo",J20)))</formula>
    </cfRule>
    <cfRule type="colorScale" priority="693">
      <colorScale>
        <cfvo type="min"/>
        <cfvo type="max"/>
        <color rgb="FFFF7128"/>
        <color rgb="FFFFEF9C"/>
      </colorScale>
    </cfRule>
  </conditionalFormatting>
  <conditionalFormatting sqref="M20:M24">
    <cfRule type="containsText" dxfId="1848" priority="664" operator="containsText" text="Moderado">
      <formula>NOT(ISERROR(SEARCH("Moderado",M20)))</formula>
    </cfRule>
    <cfRule type="containsText" dxfId="1847" priority="684" operator="containsText" text="Bajo">
      <formula>NOT(ISERROR(SEARCH("Bajo",M20)))</formula>
    </cfRule>
    <cfRule type="containsText" dxfId="1846" priority="685" operator="containsText" text="Moderado">
      <formula>NOT(ISERROR(SEARCH("Moderado",M20)))</formula>
    </cfRule>
    <cfRule type="containsText" dxfId="1845" priority="686" operator="containsText" text="Alto">
      <formula>NOT(ISERROR(SEARCH("Alto",M20)))</formula>
    </cfRule>
    <cfRule type="containsText" dxfId="1844" priority="687" operator="containsText" text="Extremo">
      <formula>NOT(ISERROR(SEARCH("Extremo",M20)))</formula>
    </cfRule>
    <cfRule type="colorScale" priority="688">
      <colorScale>
        <cfvo type="min"/>
        <cfvo type="max"/>
        <color rgb="FFFF7128"/>
        <color rgb="FFFFEF9C"/>
      </colorScale>
    </cfRule>
  </conditionalFormatting>
  <conditionalFormatting sqref="H20:H24">
    <cfRule type="containsText" dxfId="1843" priority="665" operator="containsText" text="Muy Alta">
      <formula>NOT(ISERROR(SEARCH("Muy Alta",H20)))</formula>
    </cfRule>
    <cfRule type="containsText" dxfId="1842" priority="666" operator="containsText" text="Alta">
      <formula>NOT(ISERROR(SEARCH("Alta",H20)))</formula>
    </cfRule>
    <cfRule type="containsText" dxfId="1841" priority="667" operator="containsText" text="Muy Alta">
      <formula>NOT(ISERROR(SEARCH("Muy Alta",H20)))</formula>
    </cfRule>
    <cfRule type="containsText" dxfId="1840" priority="672" operator="containsText" text="Muy Baja">
      <formula>NOT(ISERROR(SEARCH("Muy Baja",H20)))</formula>
    </cfRule>
    <cfRule type="containsText" dxfId="1839" priority="673" operator="containsText" text="Baja">
      <formula>NOT(ISERROR(SEARCH("Baja",H20)))</formula>
    </cfRule>
    <cfRule type="containsText" dxfId="1838" priority="674" operator="containsText" text="Media">
      <formula>NOT(ISERROR(SEARCH("Media",H20)))</formula>
    </cfRule>
    <cfRule type="containsText" dxfId="1837" priority="675" operator="containsText" text="Alta">
      <formula>NOT(ISERROR(SEARCH("Alta",H20)))</formula>
    </cfRule>
    <cfRule type="containsText" dxfId="1836" priority="677" operator="containsText" text="Muy Alta">
      <formula>NOT(ISERROR(SEARCH("Muy Alta",H20)))</formula>
    </cfRule>
  </conditionalFormatting>
  <conditionalFormatting sqref="I20:I24">
    <cfRule type="containsText" dxfId="1835" priority="668" operator="containsText" text="Catastrófico">
      <formula>NOT(ISERROR(SEARCH("Catastrófico",I20)))</formula>
    </cfRule>
    <cfRule type="containsText" dxfId="1834" priority="669" operator="containsText" text="Mayor">
      <formula>NOT(ISERROR(SEARCH("Mayor",I20)))</formula>
    </cfRule>
    <cfRule type="containsText" dxfId="1833" priority="670" operator="containsText" text="Menor">
      <formula>NOT(ISERROR(SEARCH("Menor",I20)))</formula>
    </cfRule>
    <cfRule type="containsText" dxfId="1832" priority="671" operator="containsText" text="Leve">
      <formula>NOT(ISERROR(SEARCH("Leve",I20)))</formula>
    </cfRule>
    <cfRule type="containsText" dxfId="1831" priority="676" operator="containsText" text="Moderado">
      <formula>NOT(ISERROR(SEARCH("Moderado",I20)))</formula>
    </cfRule>
  </conditionalFormatting>
  <conditionalFormatting sqref="K20:K24">
    <cfRule type="containsText" dxfId="1830" priority="663" operator="containsText" text="Media">
      <formula>NOT(ISERROR(SEARCH("Media",K20)))</formula>
    </cfRule>
  </conditionalFormatting>
  <conditionalFormatting sqref="L20:L24">
    <cfRule type="containsText" dxfId="1829" priority="662" operator="containsText" text="Moderado">
      <formula>NOT(ISERROR(SEARCH("Moderado",L20)))</formula>
    </cfRule>
  </conditionalFormatting>
  <conditionalFormatting sqref="J20:J24">
    <cfRule type="containsText" dxfId="1828" priority="661" operator="containsText" text="Moderado">
      <formula>NOT(ISERROR(SEARCH("Moderado",J20)))</formula>
    </cfRule>
  </conditionalFormatting>
  <conditionalFormatting sqref="J20:J24">
    <cfRule type="containsText" dxfId="1827" priority="659" operator="containsText" text="Bajo">
      <formula>NOT(ISERROR(SEARCH("Bajo",J20)))</formula>
    </cfRule>
    <cfRule type="containsText" dxfId="1826" priority="660" operator="containsText" text="Extremo">
      <formula>NOT(ISERROR(SEARCH("Extremo",J20)))</formula>
    </cfRule>
  </conditionalFormatting>
  <conditionalFormatting sqref="K20:K24">
    <cfRule type="containsText" dxfId="1825" priority="657" operator="containsText" text="Baja">
      <formula>NOT(ISERROR(SEARCH("Baja",K20)))</formula>
    </cfRule>
    <cfRule type="containsText" dxfId="1824" priority="658" operator="containsText" text="Muy Baja">
      <formula>NOT(ISERROR(SEARCH("Muy Baja",K20)))</formula>
    </cfRule>
  </conditionalFormatting>
  <conditionalFormatting sqref="K20:K24">
    <cfRule type="containsText" dxfId="1823" priority="655" operator="containsText" text="Muy Alta">
      <formula>NOT(ISERROR(SEARCH("Muy Alta",K20)))</formula>
    </cfRule>
    <cfRule type="containsText" dxfId="1822" priority="656" operator="containsText" text="Alta">
      <formula>NOT(ISERROR(SEARCH("Alta",K20)))</formula>
    </cfRule>
  </conditionalFormatting>
  <conditionalFormatting sqref="L20:L24">
    <cfRule type="containsText" dxfId="1821" priority="651" operator="containsText" text="Catastrófico">
      <formula>NOT(ISERROR(SEARCH("Catastrófico",L20)))</formula>
    </cfRule>
    <cfRule type="containsText" dxfId="1820" priority="652" operator="containsText" text="Mayor">
      <formula>NOT(ISERROR(SEARCH("Mayor",L20)))</formula>
    </cfRule>
    <cfRule type="containsText" dxfId="1819" priority="653" operator="containsText" text="Menor">
      <formula>NOT(ISERROR(SEARCH("Menor",L20)))</formula>
    </cfRule>
    <cfRule type="containsText" dxfId="1818" priority="654" operator="containsText" text="Leve">
      <formula>NOT(ISERROR(SEARCH("Leve",L20)))</formula>
    </cfRule>
  </conditionalFormatting>
  <conditionalFormatting sqref="K25:L25 K30:L30">
    <cfRule type="containsText" dxfId="1817" priority="645" operator="containsText" text="3- Moderado">
      <formula>NOT(ISERROR(SEARCH("3- Moderado",K25)))</formula>
    </cfRule>
    <cfRule type="containsText" dxfId="1816" priority="646" operator="containsText" text="6- Moderado">
      <formula>NOT(ISERROR(SEARCH("6- Moderado",K25)))</formula>
    </cfRule>
    <cfRule type="containsText" dxfId="1815" priority="647" operator="containsText" text="4- Moderado">
      <formula>NOT(ISERROR(SEARCH("4- Moderado",K25)))</formula>
    </cfRule>
    <cfRule type="containsText" dxfId="1814" priority="648" operator="containsText" text="3- Bajo">
      <formula>NOT(ISERROR(SEARCH("3- Bajo",K25)))</formula>
    </cfRule>
    <cfRule type="containsText" dxfId="1813" priority="649" operator="containsText" text="4- Bajo">
      <formula>NOT(ISERROR(SEARCH("4- Bajo",K25)))</formula>
    </cfRule>
    <cfRule type="containsText" dxfId="1812" priority="650" operator="containsText" text="1- Bajo">
      <formula>NOT(ISERROR(SEARCH("1- Bajo",K25)))</formula>
    </cfRule>
  </conditionalFormatting>
  <conditionalFormatting sqref="H25:I25 H30:I30">
    <cfRule type="containsText" dxfId="1811" priority="639" operator="containsText" text="3- Moderado">
      <formula>NOT(ISERROR(SEARCH("3- Moderado",H25)))</formula>
    </cfRule>
    <cfRule type="containsText" dxfId="1810" priority="640" operator="containsText" text="6- Moderado">
      <formula>NOT(ISERROR(SEARCH("6- Moderado",H25)))</formula>
    </cfRule>
    <cfRule type="containsText" dxfId="1809" priority="641" operator="containsText" text="4- Moderado">
      <formula>NOT(ISERROR(SEARCH("4- Moderado",H25)))</formula>
    </cfRule>
    <cfRule type="containsText" dxfId="1808" priority="642" operator="containsText" text="3- Bajo">
      <formula>NOT(ISERROR(SEARCH("3- Bajo",H25)))</formula>
    </cfRule>
    <cfRule type="containsText" dxfId="1807" priority="643" operator="containsText" text="4- Bajo">
      <formula>NOT(ISERROR(SEARCH("4- Bajo",H25)))</formula>
    </cfRule>
    <cfRule type="containsText" dxfId="1806" priority="644" operator="containsText" text="1- Bajo">
      <formula>NOT(ISERROR(SEARCH("1- Bajo",H25)))</formula>
    </cfRule>
  </conditionalFormatting>
  <conditionalFormatting sqref="A25 C25:E25 A30 C30:E30">
    <cfRule type="containsText" dxfId="1805" priority="633" operator="containsText" text="3- Moderado">
      <formula>NOT(ISERROR(SEARCH("3- Moderado",A25)))</formula>
    </cfRule>
    <cfRule type="containsText" dxfId="1804" priority="634" operator="containsText" text="6- Moderado">
      <formula>NOT(ISERROR(SEARCH("6- Moderado",A25)))</formula>
    </cfRule>
    <cfRule type="containsText" dxfId="1803" priority="635" operator="containsText" text="4- Moderado">
      <formula>NOT(ISERROR(SEARCH("4- Moderado",A25)))</formula>
    </cfRule>
    <cfRule type="containsText" dxfId="1802" priority="636" operator="containsText" text="3- Bajo">
      <formula>NOT(ISERROR(SEARCH("3- Bajo",A25)))</formula>
    </cfRule>
    <cfRule type="containsText" dxfId="1801" priority="637" operator="containsText" text="4- Bajo">
      <formula>NOT(ISERROR(SEARCH("4- Bajo",A25)))</formula>
    </cfRule>
    <cfRule type="containsText" dxfId="1800" priority="638" operator="containsText" text="1- Bajo">
      <formula>NOT(ISERROR(SEARCH("1- Bajo",A25)))</formula>
    </cfRule>
  </conditionalFormatting>
  <conditionalFormatting sqref="F25:G25 F30:G30">
    <cfRule type="containsText" dxfId="1799" priority="627" operator="containsText" text="3- Moderado">
      <formula>NOT(ISERROR(SEARCH("3- Moderado",F25)))</formula>
    </cfRule>
    <cfRule type="containsText" dxfId="1798" priority="628" operator="containsText" text="6- Moderado">
      <formula>NOT(ISERROR(SEARCH("6- Moderado",F25)))</formula>
    </cfRule>
    <cfRule type="containsText" dxfId="1797" priority="629" operator="containsText" text="4- Moderado">
      <formula>NOT(ISERROR(SEARCH("4- Moderado",F25)))</formula>
    </cfRule>
    <cfRule type="containsText" dxfId="1796" priority="630" operator="containsText" text="3- Bajo">
      <formula>NOT(ISERROR(SEARCH("3- Bajo",F25)))</formula>
    </cfRule>
    <cfRule type="containsText" dxfId="1795" priority="631" operator="containsText" text="4- Bajo">
      <formula>NOT(ISERROR(SEARCH("4- Bajo",F25)))</formula>
    </cfRule>
    <cfRule type="containsText" dxfId="1794" priority="632" operator="containsText" text="1- Bajo">
      <formula>NOT(ISERROR(SEARCH("1- Bajo",F25)))</formula>
    </cfRule>
  </conditionalFormatting>
  <conditionalFormatting sqref="J25:J34">
    <cfRule type="containsText" dxfId="1793" priority="622" operator="containsText" text="Bajo">
      <formula>NOT(ISERROR(SEARCH("Bajo",J25)))</formula>
    </cfRule>
    <cfRule type="containsText" dxfId="1792" priority="623" operator="containsText" text="Moderado">
      <formula>NOT(ISERROR(SEARCH("Moderado",J25)))</formula>
    </cfRule>
    <cfRule type="containsText" dxfId="1791" priority="624" operator="containsText" text="Alto">
      <formula>NOT(ISERROR(SEARCH("Alto",J25)))</formula>
    </cfRule>
    <cfRule type="containsText" dxfId="1790" priority="625" operator="containsText" text="Extremo">
      <formula>NOT(ISERROR(SEARCH("Extremo",J25)))</formula>
    </cfRule>
    <cfRule type="colorScale" priority="626">
      <colorScale>
        <cfvo type="min"/>
        <cfvo type="max"/>
        <color rgb="FFFF7128"/>
        <color rgb="FFFFEF9C"/>
      </colorScale>
    </cfRule>
  </conditionalFormatting>
  <conditionalFormatting sqref="M25:M34">
    <cfRule type="containsText" dxfId="1789" priority="597" operator="containsText" text="Moderado">
      <formula>NOT(ISERROR(SEARCH("Moderado",M25)))</formula>
    </cfRule>
    <cfRule type="containsText" dxfId="1788" priority="617" operator="containsText" text="Bajo">
      <formula>NOT(ISERROR(SEARCH("Bajo",M25)))</formula>
    </cfRule>
    <cfRule type="containsText" dxfId="1787" priority="618" operator="containsText" text="Moderado">
      <formula>NOT(ISERROR(SEARCH("Moderado",M25)))</formula>
    </cfRule>
    <cfRule type="containsText" dxfId="1786" priority="619" operator="containsText" text="Alto">
      <formula>NOT(ISERROR(SEARCH("Alto",M25)))</formula>
    </cfRule>
    <cfRule type="containsText" dxfId="1785" priority="620" operator="containsText" text="Extremo">
      <formula>NOT(ISERROR(SEARCH("Extremo",M25)))</formula>
    </cfRule>
    <cfRule type="colorScale" priority="621">
      <colorScale>
        <cfvo type="min"/>
        <cfvo type="max"/>
        <color rgb="FFFF7128"/>
        <color rgb="FFFFEF9C"/>
      </colorScale>
    </cfRule>
  </conditionalFormatting>
  <conditionalFormatting sqref="H25:H34">
    <cfRule type="containsText" dxfId="1784" priority="598" operator="containsText" text="Muy Alta">
      <formula>NOT(ISERROR(SEARCH("Muy Alta",H25)))</formula>
    </cfRule>
    <cfRule type="containsText" dxfId="1783" priority="599" operator="containsText" text="Alta">
      <formula>NOT(ISERROR(SEARCH("Alta",H25)))</formula>
    </cfRule>
    <cfRule type="containsText" dxfId="1782" priority="600" operator="containsText" text="Muy Alta">
      <formula>NOT(ISERROR(SEARCH("Muy Alta",H25)))</formula>
    </cfRule>
    <cfRule type="containsText" dxfId="1781" priority="605" operator="containsText" text="Muy Baja">
      <formula>NOT(ISERROR(SEARCH("Muy Baja",H25)))</formula>
    </cfRule>
    <cfRule type="containsText" dxfId="1780" priority="606" operator="containsText" text="Baja">
      <formula>NOT(ISERROR(SEARCH("Baja",H25)))</formula>
    </cfRule>
    <cfRule type="containsText" dxfId="1779" priority="607" operator="containsText" text="Media">
      <formula>NOT(ISERROR(SEARCH("Media",H25)))</formula>
    </cfRule>
    <cfRule type="containsText" dxfId="1778" priority="608" operator="containsText" text="Alta">
      <formula>NOT(ISERROR(SEARCH("Alta",H25)))</formula>
    </cfRule>
    <cfRule type="containsText" dxfId="1777" priority="610" operator="containsText" text="Muy Alta">
      <formula>NOT(ISERROR(SEARCH("Muy Alta",H25)))</formula>
    </cfRule>
  </conditionalFormatting>
  <conditionalFormatting sqref="I25:I34">
    <cfRule type="containsText" dxfId="1776" priority="601" operator="containsText" text="Catastrófico">
      <formula>NOT(ISERROR(SEARCH("Catastrófico",I25)))</formula>
    </cfRule>
    <cfRule type="containsText" dxfId="1775" priority="602" operator="containsText" text="Mayor">
      <formula>NOT(ISERROR(SEARCH("Mayor",I25)))</formula>
    </cfRule>
    <cfRule type="containsText" dxfId="1774" priority="603" operator="containsText" text="Menor">
      <formula>NOT(ISERROR(SEARCH("Menor",I25)))</formula>
    </cfRule>
    <cfRule type="containsText" dxfId="1773" priority="604" operator="containsText" text="Leve">
      <formula>NOT(ISERROR(SEARCH("Leve",I25)))</formula>
    </cfRule>
    <cfRule type="containsText" dxfId="1772" priority="609" operator="containsText" text="Moderado">
      <formula>NOT(ISERROR(SEARCH("Moderado",I25)))</formula>
    </cfRule>
  </conditionalFormatting>
  <conditionalFormatting sqref="K25:K34">
    <cfRule type="containsText" dxfId="1771" priority="596" operator="containsText" text="Media">
      <formula>NOT(ISERROR(SEARCH("Media",K25)))</formula>
    </cfRule>
  </conditionalFormatting>
  <conditionalFormatting sqref="L25:L34">
    <cfRule type="containsText" dxfId="1770" priority="595" operator="containsText" text="Moderado">
      <formula>NOT(ISERROR(SEARCH("Moderado",L25)))</formula>
    </cfRule>
  </conditionalFormatting>
  <conditionalFormatting sqref="J25:J34">
    <cfRule type="containsText" dxfId="1769" priority="594" operator="containsText" text="Moderado">
      <formula>NOT(ISERROR(SEARCH("Moderado",J25)))</formula>
    </cfRule>
  </conditionalFormatting>
  <conditionalFormatting sqref="J25:J34">
    <cfRule type="containsText" dxfId="1768" priority="592" operator="containsText" text="Bajo">
      <formula>NOT(ISERROR(SEARCH("Bajo",J25)))</formula>
    </cfRule>
    <cfRule type="containsText" dxfId="1767" priority="593" operator="containsText" text="Extremo">
      <formula>NOT(ISERROR(SEARCH("Extremo",J25)))</formula>
    </cfRule>
  </conditionalFormatting>
  <conditionalFormatting sqref="K25:K34">
    <cfRule type="containsText" dxfId="1766" priority="590" operator="containsText" text="Baja">
      <formula>NOT(ISERROR(SEARCH("Baja",K25)))</formula>
    </cfRule>
    <cfRule type="containsText" dxfId="1765" priority="591" operator="containsText" text="Muy Baja">
      <formula>NOT(ISERROR(SEARCH("Muy Baja",K25)))</formula>
    </cfRule>
  </conditionalFormatting>
  <conditionalFormatting sqref="K25:K34">
    <cfRule type="containsText" dxfId="1764" priority="588" operator="containsText" text="Muy Alta">
      <formula>NOT(ISERROR(SEARCH("Muy Alta",K25)))</formula>
    </cfRule>
    <cfRule type="containsText" dxfId="1763" priority="589" operator="containsText" text="Alta">
      <formula>NOT(ISERROR(SEARCH("Alta",K25)))</formula>
    </cfRule>
  </conditionalFormatting>
  <conditionalFormatting sqref="L25:L34">
    <cfRule type="containsText" dxfId="1762" priority="584" operator="containsText" text="Catastrófico">
      <formula>NOT(ISERROR(SEARCH("Catastrófico",L25)))</formula>
    </cfRule>
    <cfRule type="containsText" dxfId="1761" priority="585" operator="containsText" text="Mayor">
      <formula>NOT(ISERROR(SEARCH("Mayor",L25)))</formula>
    </cfRule>
    <cfRule type="containsText" dxfId="1760" priority="586" operator="containsText" text="Menor">
      <formula>NOT(ISERROR(SEARCH("Menor",L25)))</formula>
    </cfRule>
    <cfRule type="containsText" dxfId="1759" priority="587" operator="containsText" text="Leve">
      <formula>NOT(ISERROR(SEARCH("Leve",L25)))</formula>
    </cfRule>
  </conditionalFormatting>
  <conditionalFormatting sqref="K35:L35">
    <cfRule type="containsText" dxfId="1758" priority="578" operator="containsText" text="3- Moderado">
      <formula>NOT(ISERROR(SEARCH("3- Moderado",K35)))</formula>
    </cfRule>
    <cfRule type="containsText" dxfId="1757" priority="579" operator="containsText" text="6- Moderado">
      <formula>NOT(ISERROR(SEARCH("6- Moderado",K35)))</formula>
    </cfRule>
    <cfRule type="containsText" dxfId="1756" priority="580" operator="containsText" text="4- Moderado">
      <formula>NOT(ISERROR(SEARCH("4- Moderado",K35)))</formula>
    </cfRule>
    <cfRule type="containsText" dxfId="1755" priority="581" operator="containsText" text="3- Bajo">
      <formula>NOT(ISERROR(SEARCH("3- Bajo",K35)))</formula>
    </cfRule>
    <cfRule type="containsText" dxfId="1754" priority="582" operator="containsText" text="4- Bajo">
      <formula>NOT(ISERROR(SEARCH("4- Bajo",K35)))</formula>
    </cfRule>
    <cfRule type="containsText" dxfId="1753" priority="583" operator="containsText" text="1- Bajo">
      <formula>NOT(ISERROR(SEARCH("1- Bajo",K35)))</formula>
    </cfRule>
  </conditionalFormatting>
  <conditionalFormatting sqref="H35:I35">
    <cfRule type="containsText" dxfId="1752" priority="572" operator="containsText" text="3- Moderado">
      <formula>NOT(ISERROR(SEARCH("3- Moderado",H35)))</formula>
    </cfRule>
    <cfRule type="containsText" dxfId="1751" priority="573" operator="containsText" text="6- Moderado">
      <formula>NOT(ISERROR(SEARCH("6- Moderado",H35)))</formula>
    </cfRule>
    <cfRule type="containsText" dxfId="1750" priority="574" operator="containsText" text="4- Moderado">
      <formula>NOT(ISERROR(SEARCH("4- Moderado",H35)))</formula>
    </cfRule>
    <cfRule type="containsText" dxfId="1749" priority="575" operator="containsText" text="3- Bajo">
      <formula>NOT(ISERROR(SEARCH("3- Bajo",H35)))</formula>
    </cfRule>
    <cfRule type="containsText" dxfId="1748" priority="576" operator="containsText" text="4- Bajo">
      <formula>NOT(ISERROR(SEARCH("4- Bajo",H35)))</formula>
    </cfRule>
    <cfRule type="containsText" dxfId="1747" priority="577" operator="containsText" text="1- Bajo">
      <formula>NOT(ISERROR(SEARCH("1- Bajo",H35)))</formula>
    </cfRule>
  </conditionalFormatting>
  <conditionalFormatting sqref="A35 C35:E35">
    <cfRule type="containsText" dxfId="1746" priority="566" operator="containsText" text="3- Moderado">
      <formula>NOT(ISERROR(SEARCH("3- Moderado",A35)))</formula>
    </cfRule>
    <cfRule type="containsText" dxfId="1745" priority="567" operator="containsText" text="6- Moderado">
      <formula>NOT(ISERROR(SEARCH("6- Moderado",A35)))</formula>
    </cfRule>
    <cfRule type="containsText" dxfId="1744" priority="568" operator="containsText" text="4- Moderado">
      <formula>NOT(ISERROR(SEARCH("4- Moderado",A35)))</formula>
    </cfRule>
    <cfRule type="containsText" dxfId="1743" priority="569" operator="containsText" text="3- Bajo">
      <formula>NOT(ISERROR(SEARCH("3- Bajo",A35)))</formula>
    </cfRule>
    <cfRule type="containsText" dxfId="1742" priority="570" operator="containsText" text="4- Bajo">
      <formula>NOT(ISERROR(SEARCH("4- Bajo",A35)))</formula>
    </cfRule>
    <cfRule type="containsText" dxfId="1741" priority="571" operator="containsText" text="1- Bajo">
      <formula>NOT(ISERROR(SEARCH("1- Bajo",A35)))</formula>
    </cfRule>
  </conditionalFormatting>
  <conditionalFormatting sqref="F35:G35">
    <cfRule type="containsText" dxfId="1740" priority="560" operator="containsText" text="3- Moderado">
      <formula>NOT(ISERROR(SEARCH("3- Moderado",F35)))</formula>
    </cfRule>
    <cfRule type="containsText" dxfId="1739" priority="561" operator="containsText" text="6- Moderado">
      <formula>NOT(ISERROR(SEARCH("6- Moderado",F35)))</formula>
    </cfRule>
    <cfRule type="containsText" dxfId="1738" priority="562" operator="containsText" text="4- Moderado">
      <formula>NOT(ISERROR(SEARCH("4- Moderado",F35)))</formula>
    </cfRule>
    <cfRule type="containsText" dxfId="1737" priority="563" operator="containsText" text="3- Bajo">
      <formula>NOT(ISERROR(SEARCH("3- Bajo",F35)))</formula>
    </cfRule>
    <cfRule type="containsText" dxfId="1736" priority="564" operator="containsText" text="4- Bajo">
      <formula>NOT(ISERROR(SEARCH("4- Bajo",F35)))</formula>
    </cfRule>
    <cfRule type="containsText" dxfId="1735" priority="565" operator="containsText" text="1- Bajo">
      <formula>NOT(ISERROR(SEARCH("1- Bajo",F35)))</formula>
    </cfRule>
  </conditionalFormatting>
  <conditionalFormatting sqref="J35:J39">
    <cfRule type="containsText" dxfId="1734" priority="555" operator="containsText" text="Bajo">
      <formula>NOT(ISERROR(SEARCH("Bajo",J35)))</formula>
    </cfRule>
    <cfRule type="containsText" dxfId="1733" priority="556" operator="containsText" text="Moderado">
      <formula>NOT(ISERROR(SEARCH("Moderado",J35)))</formula>
    </cfRule>
    <cfRule type="containsText" dxfId="1732" priority="557" operator="containsText" text="Alto">
      <formula>NOT(ISERROR(SEARCH("Alto",J35)))</formula>
    </cfRule>
    <cfRule type="containsText" dxfId="1731" priority="558" operator="containsText" text="Extremo">
      <formula>NOT(ISERROR(SEARCH("Extremo",J35)))</formula>
    </cfRule>
    <cfRule type="colorScale" priority="559">
      <colorScale>
        <cfvo type="min"/>
        <cfvo type="max"/>
        <color rgb="FFFF7128"/>
        <color rgb="FFFFEF9C"/>
      </colorScale>
    </cfRule>
  </conditionalFormatting>
  <conditionalFormatting sqref="M35:M39">
    <cfRule type="containsText" dxfId="1730" priority="530" operator="containsText" text="Moderado">
      <formula>NOT(ISERROR(SEARCH("Moderado",M35)))</formula>
    </cfRule>
    <cfRule type="containsText" dxfId="1729" priority="550" operator="containsText" text="Bajo">
      <formula>NOT(ISERROR(SEARCH("Bajo",M35)))</formula>
    </cfRule>
    <cfRule type="containsText" dxfId="1728" priority="551" operator="containsText" text="Moderado">
      <formula>NOT(ISERROR(SEARCH("Moderado",M35)))</formula>
    </cfRule>
    <cfRule type="containsText" dxfId="1727" priority="552" operator="containsText" text="Alto">
      <formula>NOT(ISERROR(SEARCH("Alto",M35)))</formula>
    </cfRule>
    <cfRule type="containsText" dxfId="1726" priority="553" operator="containsText" text="Extremo">
      <formula>NOT(ISERROR(SEARCH("Extremo",M35)))</formula>
    </cfRule>
    <cfRule type="colorScale" priority="554">
      <colorScale>
        <cfvo type="min"/>
        <cfvo type="max"/>
        <color rgb="FFFF7128"/>
        <color rgb="FFFFEF9C"/>
      </colorScale>
    </cfRule>
  </conditionalFormatting>
  <conditionalFormatting sqref="H35:H39">
    <cfRule type="containsText" dxfId="1725" priority="531" operator="containsText" text="Muy Alta">
      <formula>NOT(ISERROR(SEARCH("Muy Alta",H35)))</formula>
    </cfRule>
    <cfRule type="containsText" dxfId="1724" priority="532" operator="containsText" text="Alta">
      <formula>NOT(ISERROR(SEARCH("Alta",H35)))</formula>
    </cfRule>
    <cfRule type="containsText" dxfId="1723" priority="533" operator="containsText" text="Muy Alta">
      <formula>NOT(ISERROR(SEARCH("Muy Alta",H35)))</formula>
    </cfRule>
    <cfRule type="containsText" dxfId="1722" priority="538" operator="containsText" text="Muy Baja">
      <formula>NOT(ISERROR(SEARCH("Muy Baja",H35)))</formula>
    </cfRule>
    <cfRule type="containsText" dxfId="1721" priority="539" operator="containsText" text="Baja">
      <formula>NOT(ISERROR(SEARCH("Baja",H35)))</formula>
    </cfRule>
    <cfRule type="containsText" dxfId="1720" priority="540" operator="containsText" text="Media">
      <formula>NOT(ISERROR(SEARCH("Media",H35)))</formula>
    </cfRule>
    <cfRule type="containsText" dxfId="1719" priority="541" operator="containsText" text="Alta">
      <formula>NOT(ISERROR(SEARCH("Alta",H35)))</formula>
    </cfRule>
    <cfRule type="containsText" dxfId="1718" priority="543" operator="containsText" text="Muy Alta">
      <formula>NOT(ISERROR(SEARCH("Muy Alta",H35)))</formula>
    </cfRule>
  </conditionalFormatting>
  <conditionalFormatting sqref="I35:I39">
    <cfRule type="containsText" dxfId="1717" priority="534" operator="containsText" text="Catastrófico">
      <formula>NOT(ISERROR(SEARCH("Catastrófico",I35)))</formula>
    </cfRule>
    <cfRule type="containsText" dxfId="1716" priority="535" operator="containsText" text="Mayor">
      <formula>NOT(ISERROR(SEARCH("Mayor",I35)))</formula>
    </cfRule>
    <cfRule type="containsText" dxfId="1715" priority="536" operator="containsText" text="Menor">
      <formula>NOT(ISERROR(SEARCH("Menor",I35)))</formula>
    </cfRule>
    <cfRule type="containsText" dxfId="1714" priority="537" operator="containsText" text="Leve">
      <formula>NOT(ISERROR(SEARCH("Leve",I35)))</formula>
    </cfRule>
    <cfRule type="containsText" dxfId="1713" priority="542" operator="containsText" text="Moderado">
      <formula>NOT(ISERROR(SEARCH("Moderado",I35)))</formula>
    </cfRule>
  </conditionalFormatting>
  <conditionalFormatting sqref="K35:K39">
    <cfRule type="containsText" dxfId="1712" priority="529" operator="containsText" text="Media">
      <formula>NOT(ISERROR(SEARCH("Media",K35)))</formula>
    </cfRule>
  </conditionalFormatting>
  <conditionalFormatting sqref="L35:L39">
    <cfRule type="containsText" dxfId="1711" priority="528" operator="containsText" text="Moderado">
      <formula>NOT(ISERROR(SEARCH("Moderado",L35)))</formula>
    </cfRule>
  </conditionalFormatting>
  <conditionalFormatting sqref="J35:J39">
    <cfRule type="containsText" dxfId="1710" priority="527" operator="containsText" text="Moderado">
      <formula>NOT(ISERROR(SEARCH("Moderado",J35)))</formula>
    </cfRule>
  </conditionalFormatting>
  <conditionalFormatting sqref="J35:J39">
    <cfRule type="containsText" dxfId="1709" priority="525" operator="containsText" text="Bajo">
      <formula>NOT(ISERROR(SEARCH("Bajo",J35)))</formula>
    </cfRule>
    <cfRule type="containsText" dxfId="1708" priority="526" operator="containsText" text="Extremo">
      <formula>NOT(ISERROR(SEARCH("Extremo",J35)))</formula>
    </cfRule>
  </conditionalFormatting>
  <conditionalFormatting sqref="K35:K39">
    <cfRule type="containsText" dxfId="1707" priority="523" operator="containsText" text="Baja">
      <formula>NOT(ISERROR(SEARCH("Baja",K35)))</formula>
    </cfRule>
    <cfRule type="containsText" dxfId="1706" priority="524" operator="containsText" text="Muy Baja">
      <formula>NOT(ISERROR(SEARCH("Muy Baja",K35)))</formula>
    </cfRule>
  </conditionalFormatting>
  <conditionalFormatting sqref="K35:K39">
    <cfRule type="containsText" dxfId="1705" priority="521" operator="containsText" text="Muy Alta">
      <formula>NOT(ISERROR(SEARCH("Muy Alta",K35)))</formula>
    </cfRule>
    <cfRule type="containsText" dxfId="1704" priority="522" operator="containsText" text="Alta">
      <formula>NOT(ISERROR(SEARCH("Alta",K35)))</formula>
    </cfRule>
  </conditionalFormatting>
  <conditionalFormatting sqref="L35:L39">
    <cfRule type="containsText" dxfId="1703" priority="517" operator="containsText" text="Catastrófico">
      <formula>NOT(ISERROR(SEARCH("Catastrófico",L35)))</formula>
    </cfRule>
    <cfRule type="containsText" dxfId="1702" priority="518" operator="containsText" text="Mayor">
      <formula>NOT(ISERROR(SEARCH("Mayor",L35)))</formula>
    </cfRule>
    <cfRule type="containsText" dxfId="1701" priority="519" operator="containsText" text="Menor">
      <formula>NOT(ISERROR(SEARCH("Menor",L35)))</formula>
    </cfRule>
    <cfRule type="containsText" dxfId="1700" priority="520" operator="containsText" text="Leve">
      <formula>NOT(ISERROR(SEARCH("Leve",L35)))</formula>
    </cfRule>
  </conditionalFormatting>
  <conditionalFormatting sqref="K40:L40">
    <cfRule type="containsText" dxfId="1699" priority="511" operator="containsText" text="3- Moderado">
      <formula>NOT(ISERROR(SEARCH("3- Moderado",K40)))</formula>
    </cfRule>
    <cfRule type="containsText" dxfId="1698" priority="512" operator="containsText" text="6- Moderado">
      <formula>NOT(ISERROR(SEARCH("6- Moderado",K40)))</formula>
    </cfRule>
    <cfRule type="containsText" dxfId="1697" priority="513" operator="containsText" text="4- Moderado">
      <formula>NOT(ISERROR(SEARCH("4- Moderado",K40)))</formula>
    </cfRule>
    <cfRule type="containsText" dxfId="1696" priority="514" operator="containsText" text="3- Bajo">
      <formula>NOT(ISERROR(SEARCH("3- Bajo",K40)))</formula>
    </cfRule>
    <cfRule type="containsText" dxfId="1695" priority="515" operator="containsText" text="4- Bajo">
      <formula>NOT(ISERROR(SEARCH("4- Bajo",K40)))</formula>
    </cfRule>
    <cfRule type="containsText" dxfId="1694" priority="516" operator="containsText" text="1- Bajo">
      <formula>NOT(ISERROR(SEARCH("1- Bajo",K40)))</formula>
    </cfRule>
  </conditionalFormatting>
  <conditionalFormatting sqref="H40:I40">
    <cfRule type="containsText" dxfId="1693" priority="505" operator="containsText" text="3- Moderado">
      <formula>NOT(ISERROR(SEARCH("3- Moderado",H40)))</formula>
    </cfRule>
    <cfRule type="containsText" dxfId="1692" priority="506" operator="containsText" text="6- Moderado">
      <formula>NOT(ISERROR(SEARCH("6- Moderado",H40)))</formula>
    </cfRule>
    <cfRule type="containsText" dxfId="1691" priority="507" operator="containsText" text="4- Moderado">
      <formula>NOT(ISERROR(SEARCH("4- Moderado",H40)))</formula>
    </cfRule>
    <cfRule type="containsText" dxfId="1690" priority="508" operator="containsText" text="3- Bajo">
      <formula>NOT(ISERROR(SEARCH("3- Bajo",H40)))</formula>
    </cfRule>
    <cfRule type="containsText" dxfId="1689" priority="509" operator="containsText" text="4- Bajo">
      <formula>NOT(ISERROR(SEARCH("4- Bajo",H40)))</formula>
    </cfRule>
    <cfRule type="containsText" dxfId="1688" priority="510" operator="containsText" text="1- Bajo">
      <formula>NOT(ISERROR(SEARCH("1- Bajo",H40)))</formula>
    </cfRule>
  </conditionalFormatting>
  <conditionalFormatting sqref="A40 C40:E40">
    <cfRule type="containsText" dxfId="1687" priority="499" operator="containsText" text="3- Moderado">
      <formula>NOT(ISERROR(SEARCH("3- Moderado",A40)))</formula>
    </cfRule>
    <cfRule type="containsText" dxfId="1686" priority="500" operator="containsText" text="6- Moderado">
      <formula>NOT(ISERROR(SEARCH("6- Moderado",A40)))</formula>
    </cfRule>
    <cfRule type="containsText" dxfId="1685" priority="501" operator="containsText" text="4- Moderado">
      <formula>NOT(ISERROR(SEARCH("4- Moderado",A40)))</formula>
    </cfRule>
    <cfRule type="containsText" dxfId="1684" priority="502" operator="containsText" text="3- Bajo">
      <formula>NOT(ISERROR(SEARCH("3- Bajo",A40)))</formula>
    </cfRule>
    <cfRule type="containsText" dxfId="1683" priority="503" operator="containsText" text="4- Bajo">
      <formula>NOT(ISERROR(SEARCH("4- Bajo",A40)))</formula>
    </cfRule>
    <cfRule type="containsText" dxfId="1682" priority="504" operator="containsText" text="1- Bajo">
      <formula>NOT(ISERROR(SEARCH("1- Bajo",A40)))</formula>
    </cfRule>
  </conditionalFormatting>
  <conditionalFormatting sqref="F40:G40">
    <cfRule type="containsText" dxfId="1681" priority="493" operator="containsText" text="3- Moderado">
      <formula>NOT(ISERROR(SEARCH("3- Moderado",F40)))</formula>
    </cfRule>
    <cfRule type="containsText" dxfId="1680" priority="494" operator="containsText" text="6- Moderado">
      <formula>NOT(ISERROR(SEARCH("6- Moderado",F40)))</formula>
    </cfRule>
    <cfRule type="containsText" dxfId="1679" priority="495" operator="containsText" text="4- Moderado">
      <formula>NOT(ISERROR(SEARCH("4- Moderado",F40)))</formula>
    </cfRule>
    <cfRule type="containsText" dxfId="1678" priority="496" operator="containsText" text="3- Bajo">
      <formula>NOT(ISERROR(SEARCH("3- Bajo",F40)))</formula>
    </cfRule>
    <cfRule type="containsText" dxfId="1677" priority="497" operator="containsText" text="4- Bajo">
      <formula>NOT(ISERROR(SEARCH("4- Bajo",F40)))</formula>
    </cfRule>
    <cfRule type="containsText" dxfId="1676" priority="498" operator="containsText" text="1- Bajo">
      <formula>NOT(ISERROR(SEARCH("1- Bajo",F40)))</formula>
    </cfRule>
  </conditionalFormatting>
  <conditionalFormatting sqref="J40:J44">
    <cfRule type="containsText" dxfId="1675" priority="488" operator="containsText" text="Bajo">
      <formula>NOT(ISERROR(SEARCH("Bajo",J40)))</formula>
    </cfRule>
    <cfRule type="containsText" dxfId="1674" priority="489" operator="containsText" text="Moderado">
      <formula>NOT(ISERROR(SEARCH("Moderado",J40)))</formula>
    </cfRule>
    <cfRule type="containsText" dxfId="1673" priority="490" operator="containsText" text="Alto">
      <formula>NOT(ISERROR(SEARCH("Alto",J40)))</formula>
    </cfRule>
    <cfRule type="containsText" dxfId="1672" priority="491" operator="containsText" text="Extremo">
      <formula>NOT(ISERROR(SEARCH("Extremo",J40)))</formula>
    </cfRule>
    <cfRule type="colorScale" priority="492">
      <colorScale>
        <cfvo type="min"/>
        <cfvo type="max"/>
        <color rgb="FFFF7128"/>
        <color rgb="FFFFEF9C"/>
      </colorScale>
    </cfRule>
  </conditionalFormatting>
  <conditionalFormatting sqref="M40:M44">
    <cfRule type="containsText" dxfId="1671" priority="463" operator="containsText" text="Moderado">
      <formula>NOT(ISERROR(SEARCH("Moderado",M40)))</formula>
    </cfRule>
    <cfRule type="containsText" dxfId="1670" priority="483" operator="containsText" text="Bajo">
      <formula>NOT(ISERROR(SEARCH("Bajo",M40)))</formula>
    </cfRule>
    <cfRule type="containsText" dxfId="1669" priority="484" operator="containsText" text="Moderado">
      <formula>NOT(ISERROR(SEARCH("Moderado",M40)))</formula>
    </cfRule>
    <cfRule type="containsText" dxfId="1668" priority="485" operator="containsText" text="Alto">
      <formula>NOT(ISERROR(SEARCH("Alto",M40)))</formula>
    </cfRule>
    <cfRule type="containsText" dxfId="1667" priority="486" operator="containsText" text="Extremo">
      <formula>NOT(ISERROR(SEARCH("Extremo",M40)))</formula>
    </cfRule>
    <cfRule type="colorScale" priority="487">
      <colorScale>
        <cfvo type="min"/>
        <cfvo type="max"/>
        <color rgb="FFFF7128"/>
        <color rgb="FFFFEF9C"/>
      </colorScale>
    </cfRule>
  </conditionalFormatting>
  <conditionalFormatting sqref="H40:H44">
    <cfRule type="containsText" dxfId="1666" priority="464" operator="containsText" text="Muy Alta">
      <formula>NOT(ISERROR(SEARCH("Muy Alta",H40)))</formula>
    </cfRule>
    <cfRule type="containsText" dxfId="1665" priority="465" operator="containsText" text="Alta">
      <formula>NOT(ISERROR(SEARCH("Alta",H40)))</formula>
    </cfRule>
    <cfRule type="containsText" dxfId="1664" priority="466" operator="containsText" text="Muy Alta">
      <formula>NOT(ISERROR(SEARCH("Muy Alta",H40)))</formula>
    </cfRule>
    <cfRule type="containsText" dxfId="1663" priority="471" operator="containsText" text="Muy Baja">
      <formula>NOT(ISERROR(SEARCH("Muy Baja",H40)))</formula>
    </cfRule>
    <cfRule type="containsText" dxfId="1662" priority="472" operator="containsText" text="Baja">
      <formula>NOT(ISERROR(SEARCH("Baja",H40)))</formula>
    </cfRule>
    <cfRule type="containsText" dxfId="1661" priority="473" operator="containsText" text="Media">
      <formula>NOT(ISERROR(SEARCH("Media",H40)))</formula>
    </cfRule>
    <cfRule type="containsText" dxfId="1660" priority="474" operator="containsText" text="Alta">
      <formula>NOT(ISERROR(SEARCH("Alta",H40)))</formula>
    </cfRule>
    <cfRule type="containsText" dxfId="1659" priority="476" operator="containsText" text="Muy Alta">
      <formula>NOT(ISERROR(SEARCH("Muy Alta",H40)))</formula>
    </cfRule>
  </conditionalFormatting>
  <conditionalFormatting sqref="I40:I44">
    <cfRule type="containsText" dxfId="1658" priority="467" operator="containsText" text="Catastrófico">
      <formula>NOT(ISERROR(SEARCH("Catastrófico",I40)))</formula>
    </cfRule>
    <cfRule type="containsText" dxfId="1657" priority="468" operator="containsText" text="Mayor">
      <formula>NOT(ISERROR(SEARCH("Mayor",I40)))</formula>
    </cfRule>
    <cfRule type="containsText" dxfId="1656" priority="469" operator="containsText" text="Menor">
      <formula>NOT(ISERROR(SEARCH("Menor",I40)))</formula>
    </cfRule>
    <cfRule type="containsText" dxfId="1655" priority="470" operator="containsText" text="Leve">
      <formula>NOT(ISERROR(SEARCH("Leve",I40)))</formula>
    </cfRule>
    <cfRule type="containsText" dxfId="1654" priority="475" operator="containsText" text="Moderado">
      <formula>NOT(ISERROR(SEARCH("Moderado",I40)))</formula>
    </cfRule>
  </conditionalFormatting>
  <conditionalFormatting sqref="K40:K44">
    <cfRule type="containsText" dxfId="1653" priority="462" operator="containsText" text="Media">
      <formula>NOT(ISERROR(SEARCH("Media",K40)))</formula>
    </cfRule>
  </conditionalFormatting>
  <conditionalFormatting sqref="L40:L44">
    <cfRule type="containsText" dxfId="1652" priority="461" operator="containsText" text="Moderado">
      <formula>NOT(ISERROR(SEARCH("Moderado",L40)))</formula>
    </cfRule>
  </conditionalFormatting>
  <conditionalFormatting sqref="J40:J44">
    <cfRule type="containsText" dxfId="1651" priority="460" operator="containsText" text="Moderado">
      <formula>NOT(ISERROR(SEARCH("Moderado",J40)))</formula>
    </cfRule>
  </conditionalFormatting>
  <conditionalFormatting sqref="J40:J44">
    <cfRule type="containsText" dxfId="1650" priority="458" operator="containsText" text="Bajo">
      <formula>NOT(ISERROR(SEARCH("Bajo",J40)))</formula>
    </cfRule>
    <cfRule type="containsText" dxfId="1649" priority="459" operator="containsText" text="Extremo">
      <formula>NOT(ISERROR(SEARCH("Extremo",J40)))</formula>
    </cfRule>
  </conditionalFormatting>
  <conditionalFormatting sqref="K40:K44">
    <cfRule type="containsText" dxfId="1648" priority="456" operator="containsText" text="Baja">
      <formula>NOT(ISERROR(SEARCH("Baja",K40)))</formula>
    </cfRule>
    <cfRule type="containsText" dxfId="1647" priority="457" operator="containsText" text="Muy Baja">
      <formula>NOT(ISERROR(SEARCH("Muy Baja",K40)))</formula>
    </cfRule>
  </conditionalFormatting>
  <conditionalFormatting sqref="K40:K44">
    <cfRule type="containsText" dxfId="1646" priority="454" operator="containsText" text="Muy Alta">
      <formula>NOT(ISERROR(SEARCH("Muy Alta",K40)))</formula>
    </cfRule>
    <cfRule type="containsText" dxfId="1645" priority="455" operator="containsText" text="Alta">
      <formula>NOT(ISERROR(SEARCH("Alta",K40)))</formula>
    </cfRule>
  </conditionalFormatting>
  <conditionalFormatting sqref="L40:L44">
    <cfRule type="containsText" dxfId="1644" priority="450" operator="containsText" text="Catastrófico">
      <formula>NOT(ISERROR(SEARCH("Catastrófico",L40)))</formula>
    </cfRule>
    <cfRule type="containsText" dxfId="1643" priority="451" operator="containsText" text="Mayor">
      <formula>NOT(ISERROR(SEARCH("Mayor",L40)))</formula>
    </cfRule>
    <cfRule type="containsText" dxfId="1642" priority="452" operator="containsText" text="Menor">
      <formula>NOT(ISERROR(SEARCH("Menor",L40)))</formula>
    </cfRule>
    <cfRule type="containsText" dxfId="1641" priority="453" operator="containsText" text="Leve">
      <formula>NOT(ISERROR(SEARCH("Leve",L40)))</formula>
    </cfRule>
  </conditionalFormatting>
  <conditionalFormatting sqref="K45:L45">
    <cfRule type="containsText" dxfId="1640" priority="444" operator="containsText" text="3- Moderado">
      <formula>NOT(ISERROR(SEARCH("3- Moderado",K45)))</formula>
    </cfRule>
    <cfRule type="containsText" dxfId="1639" priority="445" operator="containsText" text="6- Moderado">
      <formula>NOT(ISERROR(SEARCH("6- Moderado",K45)))</formula>
    </cfRule>
    <cfRule type="containsText" dxfId="1638" priority="446" operator="containsText" text="4- Moderado">
      <formula>NOT(ISERROR(SEARCH("4- Moderado",K45)))</formula>
    </cfRule>
    <cfRule type="containsText" dxfId="1637" priority="447" operator="containsText" text="3- Bajo">
      <formula>NOT(ISERROR(SEARCH("3- Bajo",K45)))</formula>
    </cfRule>
    <cfRule type="containsText" dxfId="1636" priority="448" operator="containsText" text="4- Bajo">
      <formula>NOT(ISERROR(SEARCH("4- Bajo",K45)))</formula>
    </cfRule>
    <cfRule type="containsText" dxfId="1635" priority="449" operator="containsText" text="1- Bajo">
      <formula>NOT(ISERROR(SEARCH("1- Bajo",K45)))</formula>
    </cfRule>
  </conditionalFormatting>
  <conditionalFormatting sqref="H45:I45">
    <cfRule type="containsText" dxfId="1634" priority="438" operator="containsText" text="3- Moderado">
      <formula>NOT(ISERROR(SEARCH("3- Moderado",H45)))</formula>
    </cfRule>
    <cfRule type="containsText" dxfId="1633" priority="439" operator="containsText" text="6- Moderado">
      <formula>NOT(ISERROR(SEARCH("6- Moderado",H45)))</formula>
    </cfRule>
    <cfRule type="containsText" dxfId="1632" priority="440" operator="containsText" text="4- Moderado">
      <formula>NOT(ISERROR(SEARCH("4- Moderado",H45)))</formula>
    </cfRule>
    <cfRule type="containsText" dxfId="1631" priority="441" operator="containsText" text="3- Bajo">
      <formula>NOT(ISERROR(SEARCH("3- Bajo",H45)))</formula>
    </cfRule>
    <cfRule type="containsText" dxfId="1630" priority="442" operator="containsText" text="4- Bajo">
      <formula>NOT(ISERROR(SEARCH("4- Bajo",H45)))</formula>
    </cfRule>
    <cfRule type="containsText" dxfId="1629" priority="443" operator="containsText" text="1- Bajo">
      <formula>NOT(ISERROR(SEARCH("1- Bajo",H45)))</formula>
    </cfRule>
  </conditionalFormatting>
  <conditionalFormatting sqref="A45 C45:E45">
    <cfRule type="containsText" dxfId="1628" priority="432" operator="containsText" text="3- Moderado">
      <formula>NOT(ISERROR(SEARCH("3- Moderado",A45)))</formula>
    </cfRule>
    <cfRule type="containsText" dxfId="1627" priority="433" operator="containsText" text="6- Moderado">
      <formula>NOT(ISERROR(SEARCH("6- Moderado",A45)))</formula>
    </cfRule>
    <cfRule type="containsText" dxfId="1626" priority="434" operator="containsText" text="4- Moderado">
      <formula>NOT(ISERROR(SEARCH("4- Moderado",A45)))</formula>
    </cfRule>
    <cfRule type="containsText" dxfId="1625" priority="435" operator="containsText" text="3- Bajo">
      <formula>NOT(ISERROR(SEARCH("3- Bajo",A45)))</formula>
    </cfRule>
    <cfRule type="containsText" dxfId="1624" priority="436" operator="containsText" text="4- Bajo">
      <formula>NOT(ISERROR(SEARCH("4- Bajo",A45)))</formula>
    </cfRule>
    <cfRule type="containsText" dxfId="1623" priority="437" operator="containsText" text="1- Bajo">
      <formula>NOT(ISERROR(SEARCH("1- Bajo",A45)))</formula>
    </cfRule>
  </conditionalFormatting>
  <conditionalFormatting sqref="F45:G45">
    <cfRule type="containsText" dxfId="1622" priority="426" operator="containsText" text="3- Moderado">
      <formula>NOT(ISERROR(SEARCH("3- Moderado",F45)))</formula>
    </cfRule>
    <cfRule type="containsText" dxfId="1621" priority="427" operator="containsText" text="6- Moderado">
      <formula>NOT(ISERROR(SEARCH("6- Moderado",F45)))</formula>
    </cfRule>
    <cfRule type="containsText" dxfId="1620" priority="428" operator="containsText" text="4- Moderado">
      <formula>NOT(ISERROR(SEARCH("4- Moderado",F45)))</formula>
    </cfRule>
    <cfRule type="containsText" dxfId="1619" priority="429" operator="containsText" text="3- Bajo">
      <formula>NOT(ISERROR(SEARCH("3- Bajo",F45)))</formula>
    </cfRule>
    <cfRule type="containsText" dxfId="1618" priority="430" operator="containsText" text="4- Bajo">
      <formula>NOT(ISERROR(SEARCH("4- Bajo",F45)))</formula>
    </cfRule>
    <cfRule type="containsText" dxfId="1617" priority="431" operator="containsText" text="1- Bajo">
      <formula>NOT(ISERROR(SEARCH("1- Bajo",F45)))</formula>
    </cfRule>
  </conditionalFormatting>
  <conditionalFormatting sqref="J45:J49">
    <cfRule type="containsText" dxfId="1616" priority="421" operator="containsText" text="Bajo">
      <formula>NOT(ISERROR(SEARCH("Bajo",J45)))</formula>
    </cfRule>
    <cfRule type="containsText" dxfId="1615" priority="422" operator="containsText" text="Moderado">
      <formula>NOT(ISERROR(SEARCH("Moderado",J45)))</formula>
    </cfRule>
    <cfRule type="containsText" dxfId="1614" priority="423" operator="containsText" text="Alto">
      <formula>NOT(ISERROR(SEARCH("Alto",J45)))</formula>
    </cfRule>
    <cfRule type="containsText" dxfId="1613" priority="424" operator="containsText" text="Extremo">
      <formula>NOT(ISERROR(SEARCH("Extremo",J45)))</formula>
    </cfRule>
    <cfRule type="colorScale" priority="425">
      <colorScale>
        <cfvo type="min"/>
        <cfvo type="max"/>
        <color rgb="FFFF7128"/>
        <color rgb="FFFFEF9C"/>
      </colorScale>
    </cfRule>
  </conditionalFormatting>
  <conditionalFormatting sqref="M45:M49">
    <cfRule type="containsText" dxfId="1612" priority="396" operator="containsText" text="Moderado">
      <formula>NOT(ISERROR(SEARCH("Moderado",M45)))</formula>
    </cfRule>
    <cfRule type="containsText" dxfId="1611" priority="416" operator="containsText" text="Bajo">
      <formula>NOT(ISERROR(SEARCH("Bajo",M45)))</formula>
    </cfRule>
    <cfRule type="containsText" dxfId="1610" priority="417" operator="containsText" text="Moderado">
      <formula>NOT(ISERROR(SEARCH("Moderado",M45)))</formula>
    </cfRule>
    <cfRule type="containsText" dxfId="1609" priority="418" operator="containsText" text="Alto">
      <formula>NOT(ISERROR(SEARCH("Alto",M45)))</formula>
    </cfRule>
    <cfRule type="containsText" dxfId="1608" priority="419" operator="containsText" text="Extremo">
      <formula>NOT(ISERROR(SEARCH("Extremo",M45)))</formula>
    </cfRule>
    <cfRule type="colorScale" priority="420">
      <colorScale>
        <cfvo type="min"/>
        <cfvo type="max"/>
        <color rgb="FFFF7128"/>
        <color rgb="FFFFEF9C"/>
      </colorScale>
    </cfRule>
  </conditionalFormatting>
  <conditionalFormatting sqref="H45:H49">
    <cfRule type="containsText" dxfId="1607" priority="397" operator="containsText" text="Muy Alta">
      <formula>NOT(ISERROR(SEARCH("Muy Alta",H45)))</formula>
    </cfRule>
    <cfRule type="containsText" dxfId="1606" priority="398" operator="containsText" text="Alta">
      <formula>NOT(ISERROR(SEARCH("Alta",H45)))</formula>
    </cfRule>
    <cfRule type="containsText" dxfId="1605" priority="399" operator="containsText" text="Muy Alta">
      <formula>NOT(ISERROR(SEARCH("Muy Alta",H45)))</formula>
    </cfRule>
    <cfRule type="containsText" dxfId="1604" priority="404" operator="containsText" text="Muy Baja">
      <formula>NOT(ISERROR(SEARCH("Muy Baja",H45)))</formula>
    </cfRule>
    <cfRule type="containsText" dxfId="1603" priority="405" operator="containsText" text="Baja">
      <formula>NOT(ISERROR(SEARCH("Baja",H45)))</formula>
    </cfRule>
    <cfRule type="containsText" dxfId="1602" priority="406" operator="containsText" text="Media">
      <formula>NOT(ISERROR(SEARCH("Media",H45)))</formula>
    </cfRule>
    <cfRule type="containsText" dxfId="1601" priority="407" operator="containsText" text="Alta">
      <formula>NOT(ISERROR(SEARCH("Alta",H45)))</formula>
    </cfRule>
    <cfRule type="containsText" dxfId="1600" priority="409" operator="containsText" text="Muy Alta">
      <formula>NOT(ISERROR(SEARCH("Muy Alta",H45)))</formula>
    </cfRule>
  </conditionalFormatting>
  <conditionalFormatting sqref="I45:I49">
    <cfRule type="containsText" dxfId="1599" priority="400" operator="containsText" text="Catastrófico">
      <formula>NOT(ISERROR(SEARCH("Catastrófico",I45)))</formula>
    </cfRule>
    <cfRule type="containsText" dxfId="1598" priority="401" operator="containsText" text="Mayor">
      <formula>NOT(ISERROR(SEARCH("Mayor",I45)))</formula>
    </cfRule>
    <cfRule type="containsText" dxfId="1597" priority="402" operator="containsText" text="Menor">
      <formula>NOT(ISERROR(SEARCH("Menor",I45)))</formula>
    </cfRule>
    <cfRule type="containsText" dxfId="1596" priority="403" operator="containsText" text="Leve">
      <formula>NOT(ISERROR(SEARCH("Leve",I45)))</formula>
    </cfRule>
    <cfRule type="containsText" dxfId="1595" priority="408" operator="containsText" text="Moderado">
      <formula>NOT(ISERROR(SEARCH("Moderado",I45)))</formula>
    </cfRule>
  </conditionalFormatting>
  <conditionalFormatting sqref="K45:K49">
    <cfRule type="containsText" dxfId="1594" priority="395" operator="containsText" text="Media">
      <formula>NOT(ISERROR(SEARCH("Media",K45)))</formula>
    </cfRule>
  </conditionalFormatting>
  <conditionalFormatting sqref="L45:L49">
    <cfRule type="containsText" dxfId="1593" priority="394" operator="containsText" text="Moderado">
      <formula>NOT(ISERROR(SEARCH("Moderado",L45)))</formula>
    </cfRule>
  </conditionalFormatting>
  <conditionalFormatting sqref="J45:J49">
    <cfRule type="containsText" dxfId="1592" priority="393" operator="containsText" text="Moderado">
      <formula>NOT(ISERROR(SEARCH("Moderado",J45)))</formula>
    </cfRule>
  </conditionalFormatting>
  <conditionalFormatting sqref="J45:J49">
    <cfRule type="containsText" dxfId="1591" priority="391" operator="containsText" text="Bajo">
      <formula>NOT(ISERROR(SEARCH("Bajo",J45)))</formula>
    </cfRule>
    <cfRule type="containsText" dxfId="1590" priority="392" operator="containsText" text="Extremo">
      <formula>NOT(ISERROR(SEARCH("Extremo",J45)))</formula>
    </cfRule>
  </conditionalFormatting>
  <conditionalFormatting sqref="K45:K49">
    <cfRule type="containsText" dxfId="1589" priority="389" operator="containsText" text="Baja">
      <formula>NOT(ISERROR(SEARCH("Baja",K45)))</formula>
    </cfRule>
    <cfRule type="containsText" dxfId="1588" priority="390" operator="containsText" text="Muy Baja">
      <formula>NOT(ISERROR(SEARCH("Muy Baja",K45)))</formula>
    </cfRule>
  </conditionalFormatting>
  <conditionalFormatting sqref="K45:K49">
    <cfRule type="containsText" dxfId="1587" priority="387" operator="containsText" text="Muy Alta">
      <formula>NOT(ISERROR(SEARCH("Muy Alta",K45)))</formula>
    </cfRule>
    <cfRule type="containsText" dxfId="1586" priority="388" operator="containsText" text="Alta">
      <formula>NOT(ISERROR(SEARCH("Alta",K45)))</formula>
    </cfRule>
  </conditionalFormatting>
  <conditionalFormatting sqref="L45:L49">
    <cfRule type="containsText" dxfId="1585" priority="383" operator="containsText" text="Catastrófico">
      <formula>NOT(ISERROR(SEARCH("Catastrófico",L45)))</formula>
    </cfRule>
    <cfRule type="containsText" dxfId="1584" priority="384" operator="containsText" text="Mayor">
      <formula>NOT(ISERROR(SEARCH("Mayor",L45)))</formula>
    </cfRule>
    <cfRule type="containsText" dxfId="1583" priority="385" operator="containsText" text="Menor">
      <formula>NOT(ISERROR(SEARCH("Menor",L45)))</formula>
    </cfRule>
    <cfRule type="containsText" dxfId="1582" priority="386" operator="containsText" text="Leve">
      <formula>NOT(ISERROR(SEARCH("Leve",L45)))</formula>
    </cfRule>
  </conditionalFormatting>
  <conditionalFormatting sqref="K50:L50">
    <cfRule type="containsText" dxfId="1581" priority="377" operator="containsText" text="3- Moderado">
      <formula>NOT(ISERROR(SEARCH("3- Moderado",K50)))</formula>
    </cfRule>
    <cfRule type="containsText" dxfId="1580" priority="378" operator="containsText" text="6- Moderado">
      <formula>NOT(ISERROR(SEARCH("6- Moderado",K50)))</formula>
    </cfRule>
    <cfRule type="containsText" dxfId="1579" priority="379" operator="containsText" text="4- Moderado">
      <formula>NOT(ISERROR(SEARCH("4- Moderado",K50)))</formula>
    </cfRule>
    <cfRule type="containsText" dxfId="1578" priority="380" operator="containsText" text="3- Bajo">
      <formula>NOT(ISERROR(SEARCH("3- Bajo",K50)))</formula>
    </cfRule>
    <cfRule type="containsText" dxfId="1577" priority="381" operator="containsText" text="4- Bajo">
      <formula>NOT(ISERROR(SEARCH("4- Bajo",K50)))</formula>
    </cfRule>
    <cfRule type="containsText" dxfId="1576" priority="382" operator="containsText" text="1- Bajo">
      <formula>NOT(ISERROR(SEARCH("1- Bajo",K50)))</formula>
    </cfRule>
  </conditionalFormatting>
  <conditionalFormatting sqref="H50:I50">
    <cfRule type="containsText" dxfId="1575" priority="371" operator="containsText" text="3- Moderado">
      <formula>NOT(ISERROR(SEARCH("3- Moderado",H50)))</formula>
    </cfRule>
    <cfRule type="containsText" dxfId="1574" priority="372" operator="containsText" text="6- Moderado">
      <formula>NOT(ISERROR(SEARCH("6- Moderado",H50)))</formula>
    </cfRule>
    <cfRule type="containsText" dxfId="1573" priority="373" operator="containsText" text="4- Moderado">
      <formula>NOT(ISERROR(SEARCH("4- Moderado",H50)))</formula>
    </cfRule>
    <cfRule type="containsText" dxfId="1572" priority="374" operator="containsText" text="3- Bajo">
      <formula>NOT(ISERROR(SEARCH("3- Bajo",H50)))</formula>
    </cfRule>
    <cfRule type="containsText" dxfId="1571" priority="375" operator="containsText" text="4- Bajo">
      <formula>NOT(ISERROR(SEARCH("4- Bajo",H50)))</formula>
    </cfRule>
    <cfRule type="containsText" dxfId="1570" priority="376" operator="containsText" text="1- Bajo">
      <formula>NOT(ISERROR(SEARCH("1- Bajo",H50)))</formula>
    </cfRule>
  </conditionalFormatting>
  <conditionalFormatting sqref="A50 C50:E50">
    <cfRule type="containsText" dxfId="1569" priority="365" operator="containsText" text="3- Moderado">
      <formula>NOT(ISERROR(SEARCH("3- Moderado",A50)))</formula>
    </cfRule>
    <cfRule type="containsText" dxfId="1568" priority="366" operator="containsText" text="6- Moderado">
      <formula>NOT(ISERROR(SEARCH("6- Moderado",A50)))</formula>
    </cfRule>
    <cfRule type="containsText" dxfId="1567" priority="367" operator="containsText" text="4- Moderado">
      <formula>NOT(ISERROR(SEARCH("4- Moderado",A50)))</formula>
    </cfRule>
    <cfRule type="containsText" dxfId="1566" priority="368" operator="containsText" text="3- Bajo">
      <formula>NOT(ISERROR(SEARCH("3- Bajo",A50)))</formula>
    </cfRule>
    <cfRule type="containsText" dxfId="1565" priority="369" operator="containsText" text="4- Bajo">
      <formula>NOT(ISERROR(SEARCH("4- Bajo",A50)))</formula>
    </cfRule>
    <cfRule type="containsText" dxfId="1564" priority="370" operator="containsText" text="1- Bajo">
      <formula>NOT(ISERROR(SEARCH("1- Bajo",A50)))</formula>
    </cfRule>
  </conditionalFormatting>
  <conditionalFormatting sqref="F50:G50">
    <cfRule type="containsText" dxfId="1563" priority="359" operator="containsText" text="3- Moderado">
      <formula>NOT(ISERROR(SEARCH("3- Moderado",F50)))</formula>
    </cfRule>
    <cfRule type="containsText" dxfId="1562" priority="360" operator="containsText" text="6- Moderado">
      <formula>NOT(ISERROR(SEARCH("6- Moderado",F50)))</formula>
    </cfRule>
    <cfRule type="containsText" dxfId="1561" priority="361" operator="containsText" text="4- Moderado">
      <formula>NOT(ISERROR(SEARCH("4- Moderado",F50)))</formula>
    </cfRule>
    <cfRule type="containsText" dxfId="1560" priority="362" operator="containsText" text="3- Bajo">
      <formula>NOT(ISERROR(SEARCH("3- Bajo",F50)))</formula>
    </cfRule>
    <cfRule type="containsText" dxfId="1559" priority="363" operator="containsText" text="4- Bajo">
      <formula>NOT(ISERROR(SEARCH("4- Bajo",F50)))</formula>
    </cfRule>
    <cfRule type="containsText" dxfId="1558" priority="364" operator="containsText" text="1- Bajo">
      <formula>NOT(ISERROR(SEARCH("1- Bajo",F50)))</formula>
    </cfRule>
  </conditionalFormatting>
  <conditionalFormatting sqref="J50:J54">
    <cfRule type="containsText" dxfId="1557" priority="354" operator="containsText" text="Bajo">
      <formula>NOT(ISERROR(SEARCH("Bajo",J50)))</formula>
    </cfRule>
    <cfRule type="containsText" dxfId="1556" priority="355" operator="containsText" text="Moderado">
      <formula>NOT(ISERROR(SEARCH("Moderado",J50)))</formula>
    </cfRule>
    <cfRule type="containsText" dxfId="1555" priority="356" operator="containsText" text="Alto">
      <formula>NOT(ISERROR(SEARCH("Alto",J50)))</formula>
    </cfRule>
    <cfRule type="containsText" dxfId="1554" priority="357" operator="containsText" text="Extremo">
      <formula>NOT(ISERROR(SEARCH("Extremo",J50)))</formula>
    </cfRule>
    <cfRule type="colorScale" priority="358">
      <colorScale>
        <cfvo type="min"/>
        <cfvo type="max"/>
        <color rgb="FFFF7128"/>
        <color rgb="FFFFEF9C"/>
      </colorScale>
    </cfRule>
  </conditionalFormatting>
  <conditionalFormatting sqref="M50:M54">
    <cfRule type="containsText" dxfId="1553" priority="329" operator="containsText" text="Moderado">
      <formula>NOT(ISERROR(SEARCH("Moderado",M50)))</formula>
    </cfRule>
    <cfRule type="containsText" dxfId="1552" priority="349" operator="containsText" text="Bajo">
      <formula>NOT(ISERROR(SEARCH("Bajo",M50)))</formula>
    </cfRule>
    <cfRule type="containsText" dxfId="1551" priority="350" operator="containsText" text="Moderado">
      <formula>NOT(ISERROR(SEARCH("Moderado",M50)))</formula>
    </cfRule>
    <cfRule type="containsText" dxfId="1550" priority="351" operator="containsText" text="Alto">
      <formula>NOT(ISERROR(SEARCH("Alto",M50)))</formula>
    </cfRule>
    <cfRule type="containsText" dxfId="1549" priority="352" operator="containsText" text="Extremo">
      <formula>NOT(ISERROR(SEARCH("Extremo",M50)))</formula>
    </cfRule>
    <cfRule type="colorScale" priority="353">
      <colorScale>
        <cfvo type="min"/>
        <cfvo type="max"/>
        <color rgb="FFFF7128"/>
        <color rgb="FFFFEF9C"/>
      </colorScale>
    </cfRule>
  </conditionalFormatting>
  <conditionalFormatting sqref="H50:H54">
    <cfRule type="containsText" dxfId="1548" priority="330" operator="containsText" text="Muy Alta">
      <formula>NOT(ISERROR(SEARCH("Muy Alta",H50)))</formula>
    </cfRule>
    <cfRule type="containsText" dxfId="1547" priority="331" operator="containsText" text="Alta">
      <formula>NOT(ISERROR(SEARCH("Alta",H50)))</formula>
    </cfRule>
    <cfRule type="containsText" dxfId="1546" priority="332" operator="containsText" text="Muy Alta">
      <formula>NOT(ISERROR(SEARCH("Muy Alta",H50)))</formula>
    </cfRule>
    <cfRule type="containsText" dxfId="1545" priority="337" operator="containsText" text="Muy Baja">
      <formula>NOT(ISERROR(SEARCH("Muy Baja",H50)))</formula>
    </cfRule>
    <cfRule type="containsText" dxfId="1544" priority="338" operator="containsText" text="Baja">
      <formula>NOT(ISERROR(SEARCH("Baja",H50)))</formula>
    </cfRule>
    <cfRule type="containsText" dxfId="1543" priority="339" operator="containsText" text="Media">
      <formula>NOT(ISERROR(SEARCH("Media",H50)))</formula>
    </cfRule>
    <cfRule type="containsText" dxfId="1542" priority="340" operator="containsText" text="Alta">
      <formula>NOT(ISERROR(SEARCH("Alta",H50)))</formula>
    </cfRule>
    <cfRule type="containsText" dxfId="1541" priority="342" operator="containsText" text="Muy Alta">
      <formula>NOT(ISERROR(SEARCH("Muy Alta",H50)))</formula>
    </cfRule>
  </conditionalFormatting>
  <conditionalFormatting sqref="I50:I54">
    <cfRule type="containsText" dxfId="1540" priority="333" operator="containsText" text="Catastrófico">
      <formula>NOT(ISERROR(SEARCH("Catastrófico",I50)))</formula>
    </cfRule>
    <cfRule type="containsText" dxfId="1539" priority="334" operator="containsText" text="Mayor">
      <formula>NOT(ISERROR(SEARCH("Mayor",I50)))</formula>
    </cfRule>
    <cfRule type="containsText" dxfId="1538" priority="335" operator="containsText" text="Menor">
      <formula>NOT(ISERROR(SEARCH("Menor",I50)))</formula>
    </cfRule>
    <cfRule type="containsText" dxfId="1537" priority="336" operator="containsText" text="Leve">
      <formula>NOT(ISERROR(SEARCH("Leve",I50)))</formula>
    </cfRule>
    <cfRule type="containsText" dxfId="1536" priority="341" operator="containsText" text="Moderado">
      <formula>NOT(ISERROR(SEARCH("Moderado",I50)))</formula>
    </cfRule>
  </conditionalFormatting>
  <conditionalFormatting sqref="K50:K54">
    <cfRule type="containsText" dxfId="1535" priority="328" operator="containsText" text="Media">
      <formula>NOT(ISERROR(SEARCH("Media",K50)))</formula>
    </cfRule>
  </conditionalFormatting>
  <conditionalFormatting sqref="L50:L54">
    <cfRule type="containsText" dxfId="1534" priority="327" operator="containsText" text="Moderado">
      <formula>NOT(ISERROR(SEARCH("Moderado",L50)))</formula>
    </cfRule>
  </conditionalFormatting>
  <conditionalFormatting sqref="J50:J54">
    <cfRule type="containsText" dxfId="1533" priority="326" operator="containsText" text="Moderado">
      <formula>NOT(ISERROR(SEARCH("Moderado",J50)))</formula>
    </cfRule>
  </conditionalFormatting>
  <conditionalFormatting sqref="J50:J54">
    <cfRule type="containsText" dxfId="1532" priority="324" operator="containsText" text="Bajo">
      <formula>NOT(ISERROR(SEARCH("Bajo",J50)))</formula>
    </cfRule>
    <cfRule type="containsText" dxfId="1531" priority="325" operator="containsText" text="Extremo">
      <formula>NOT(ISERROR(SEARCH("Extremo",J50)))</formula>
    </cfRule>
  </conditionalFormatting>
  <conditionalFormatting sqref="K50:K54">
    <cfRule type="containsText" dxfId="1530" priority="322" operator="containsText" text="Baja">
      <formula>NOT(ISERROR(SEARCH("Baja",K50)))</formula>
    </cfRule>
    <cfRule type="containsText" dxfId="1529" priority="323" operator="containsText" text="Muy Baja">
      <formula>NOT(ISERROR(SEARCH("Muy Baja",K50)))</formula>
    </cfRule>
  </conditionalFormatting>
  <conditionalFormatting sqref="K50:K54">
    <cfRule type="containsText" dxfId="1528" priority="320" operator="containsText" text="Muy Alta">
      <formula>NOT(ISERROR(SEARCH("Muy Alta",K50)))</formula>
    </cfRule>
    <cfRule type="containsText" dxfId="1527" priority="321" operator="containsText" text="Alta">
      <formula>NOT(ISERROR(SEARCH("Alta",K50)))</formula>
    </cfRule>
  </conditionalFormatting>
  <conditionalFormatting sqref="L50:L54">
    <cfRule type="containsText" dxfId="1526" priority="316" operator="containsText" text="Catastrófico">
      <formula>NOT(ISERROR(SEARCH("Catastrófico",L50)))</formula>
    </cfRule>
    <cfRule type="containsText" dxfId="1525" priority="317" operator="containsText" text="Mayor">
      <formula>NOT(ISERROR(SEARCH("Mayor",L50)))</formula>
    </cfRule>
    <cfRule type="containsText" dxfId="1524" priority="318" operator="containsText" text="Menor">
      <formula>NOT(ISERROR(SEARCH("Menor",L50)))</formula>
    </cfRule>
    <cfRule type="containsText" dxfId="1523" priority="319" operator="containsText" text="Leve">
      <formula>NOT(ISERROR(SEARCH("Leve",L50)))</formula>
    </cfRule>
  </conditionalFormatting>
  <conditionalFormatting sqref="K60:L60">
    <cfRule type="containsText" dxfId="1522" priority="310" operator="containsText" text="3- Moderado">
      <formula>NOT(ISERROR(SEARCH("3- Moderado",K60)))</formula>
    </cfRule>
    <cfRule type="containsText" dxfId="1521" priority="311" operator="containsText" text="6- Moderado">
      <formula>NOT(ISERROR(SEARCH("6- Moderado",K60)))</formula>
    </cfRule>
    <cfRule type="containsText" dxfId="1520" priority="312" operator="containsText" text="4- Moderado">
      <formula>NOT(ISERROR(SEARCH("4- Moderado",K60)))</formula>
    </cfRule>
    <cfRule type="containsText" dxfId="1519" priority="313" operator="containsText" text="3- Bajo">
      <formula>NOT(ISERROR(SEARCH("3- Bajo",K60)))</formula>
    </cfRule>
    <cfRule type="containsText" dxfId="1518" priority="314" operator="containsText" text="4- Bajo">
      <formula>NOT(ISERROR(SEARCH("4- Bajo",K60)))</formula>
    </cfRule>
    <cfRule type="containsText" dxfId="1517" priority="315" operator="containsText" text="1- Bajo">
      <formula>NOT(ISERROR(SEARCH("1- Bajo",K60)))</formula>
    </cfRule>
  </conditionalFormatting>
  <conditionalFormatting sqref="H60:I60">
    <cfRule type="containsText" dxfId="1516" priority="304" operator="containsText" text="3- Moderado">
      <formula>NOT(ISERROR(SEARCH("3- Moderado",H60)))</formula>
    </cfRule>
    <cfRule type="containsText" dxfId="1515" priority="305" operator="containsText" text="6- Moderado">
      <formula>NOT(ISERROR(SEARCH("6- Moderado",H60)))</formula>
    </cfRule>
    <cfRule type="containsText" dxfId="1514" priority="306" operator="containsText" text="4- Moderado">
      <formula>NOT(ISERROR(SEARCH("4- Moderado",H60)))</formula>
    </cfRule>
    <cfRule type="containsText" dxfId="1513" priority="307" operator="containsText" text="3- Bajo">
      <formula>NOT(ISERROR(SEARCH("3- Bajo",H60)))</formula>
    </cfRule>
    <cfRule type="containsText" dxfId="1512" priority="308" operator="containsText" text="4- Bajo">
      <formula>NOT(ISERROR(SEARCH("4- Bajo",H60)))</formula>
    </cfRule>
    <cfRule type="containsText" dxfId="1511" priority="309" operator="containsText" text="1- Bajo">
      <formula>NOT(ISERROR(SEARCH("1- Bajo",H60)))</formula>
    </cfRule>
  </conditionalFormatting>
  <conditionalFormatting sqref="A60 C60:E60">
    <cfRule type="containsText" dxfId="1510" priority="298" operator="containsText" text="3- Moderado">
      <formula>NOT(ISERROR(SEARCH("3- Moderado",A60)))</formula>
    </cfRule>
    <cfRule type="containsText" dxfId="1509" priority="299" operator="containsText" text="6- Moderado">
      <formula>NOT(ISERROR(SEARCH("6- Moderado",A60)))</formula>
    </cfRule>
    <cfRule type="containsText" dxfId="1508" priority="300" operator="containsText" text="4- Moderado">
      <formula>NOT(ISERROR(SEARCH("4- Moderado",A60)))</formula>
    </cfRule>
    <cfRule type="containsText" dxfId="1507" priority="301" operator="containsText" text="3- Bajo">
      <formula>NOT(ISERROR(SEARCH("3- Bajo",A60)))</formula>
    </cfRule>
    <cfRule type="containsText" dxfId="1506" priority="302" operator="containsText" text="4- Bajo">
      <formula>NOT(ISERROR(SEARCH("4- Bajo",A60)))</formula>
    </cfRule>
    <cfRule type="containsText" dxfId="1505" priority="303" operator="containsText" text="1- Bajo">
      <formula>NOT(ISERROR(SEARCH("1- Bajo",A60)))</formula>
    </cfRule>
  </conditionalFormatting>
  <conditionalFormatting sqref="F60:G60">
    <cfRule type="containsText" dxfId="1504" priority="292" operator="containsText" text="3- Moderado">
      <formula>NOT(ISERROR(SEARCH("3- Moderado",F60)))</formula>
    </cfRule>
    <cfRule type="containsText" dxfId="1503" priority="293" operator="containsText" text="6- Moderado">
      <formula>NOT(ISERROR(SEARCH("6- Moderado",F60)))</formula>
    </cfRule>
    <cfRule type="containsText" dxfId="1502" priority="294" operator="containsText" text="4- Moderado">
      <formula>NOT(ISERROR(SEARCH("4- Moderado",F60)))</formula>
    </cfRule>
    <cfRule type="containsText" dxfId="1501" priority="295" operator="containsText" text="3- Bajo">
      <formula>NOT(ISERROR(SEARCH("3- Bajo",F60)))</formula>
    </cfRule>
    <cfRule type="containsText" dxfId="1500" priority="296" operator="containsText" text="4- Bajo">
      <formula>NOT(ISERROR(SEARCH("4- Bajo",F60)))</formula>
    </cfRule>
    <cfRule type="containsText" dxfId="1499" priority="297" operator="containsText" text="1- Bajo">
      <formula>NOT(ISERROR(SEARCH("1- Bajo",F60)))</formula>
    </cfRule>
  </conditionalFormatting>
  <conditionalFormatting sqref="J60:J64">
    <cfRule type="containsText" dxfId="1498" priority="287" operator="containsText" text="Bajo">
      <formula>NOT(ISERROR(SEARCH("Bajo",J60)))</formula>
    </cfRule>
    <cfRule type="containsText" dxfId="1497" priority="288" operator="containsText" text="Moderado">
      <formula>NOT(ISERROR(SEARCH("Moderado",J60)))</formula>
    </cfRule>
    <cfRule type="containsText" dxfId="1496" priority="289" operator="containsText" text="Alto">
      <formula>NOT(ISERROR(SEARCH("Alto",J60)))</formula>
    </cfRule>
    <cfRule type="containsText" dxfId="1495" priority="290" operator="containsText" text="Extremo">
      <formula>NOT(ISERROR(SEARCH("Extremo",J60)))</formula>
    </cfRule>
    <cfRule type="colorScale" priority="291">
      <colorScale>
        <cfvo type="min"/>
        <cfvo type="max"/>
        <color rgb="FFFF7128"/>
        <color rgb="FFFFEF9C"/>
      </colorScale>
    </cfRule>
  </conditionalFormatting>
  <conditionalFormatting sqref="M60:M64">
    <cfRule type="containsText" dxfId="1494" priority="262" operator="containsText" text="Moderado">
      <formula>NOT(ISERROR(SEARCH("Moderado",M60)))</formula>
    </cfRule>
    <cfRule type="containsText" dxfId="1493" priority="282" operator="containsText" text="Bajo">
      <formula>NOT(ISERROR(SEARCH("Bajo",M60)))</formula>
    </cfRule>
    <cfRule type="containsText" dxfId="1492" priority="283" operator="containsText" text="Moderado">
      <formula>NOT(ISERROR(SEARCH("Moderado",M60)))</formula>
    </cfRule>
    <cfRule type="containsText" dxfId="1491" priority="284" operator="containsText" text="Alto">
      <formula>NOT(ISERROR(SEARCH("Alto",M60)))</formula>
    </cfRule>
    <cfRule type="containsText" dxfId="1490" priority="285" operator="containsText" text="Extremo">
      <formula>NOT(ISERROR(SEARCH("Extremo",M60)))</formula>
    </cfRule>
    <cfRule type="colorScale" priority="286">
      <colorScale>
        <cfvo type="min"/>
        <cfvo type="max"/>
        <color rgb="FFFF7128"/>
        <color rgb="FFFFEF9C"/>
      </colorScale>
    </cfRule>
  </conditionalFormatting>
  <conditionalFormatting sqref="H60:H64">
    <cfRule type="containsText" dxfId="1489" priority="263" operator="containsText" text="Muy Alta">
      <formula>NOT(ISERROR(SEARCH("Muy Alta",H60)))</formula>
    </cfRule>
    <cfRule type="containsText" dxfId="1488" priority="264" operator="containsText" text="Alta">
      <formula>NOT(ISERROR(SEARCH("Alta",H60)))</formula>
    </cfRule>
    <cfRule type="containsText" dxfId="1487" priority="265" operator="containsText" text="Muy Alta">
      <formula>NOT(ISERROR(SEARCH("Muy Alta",H60)))</formula>
    </cfRule>
    <cfRule type="containsText" dxfId="1486" priority="270" operator="containsText" text="Muy Baja">
      <formula>NOT(ISERROR(SEARCH("Muy Baja",H60)))</formula>
    </cfRule>
    <cfRule type="containsText" dxfId="1485" priority="271" operator="containsText" text="Baja">
      <formula>NOT(ISERROR(SEARCH("Baja",H60)))</formula>
    </cfRule>
    <cfRule type="containsText" dxfId="1484" priority="272" operator="containsText" text="Media">
      <formula>NOT(ISERROR(SEARCH("Media",H60)))</formula>
    </cfRule>
    <cfRule type="containsText" dxfId="1483" priority="273" operator="containsText" text="Alta">
      <formula>NOT(ISERROR(SEARCH("Alta",H60)))</formula>
    </cfRule>
    <cfRule type="containsText" dxfId="1482" priority="275" operator="containsText" text="Muy Alta">
      <formula>NOT(ISERROR(SEARCH("Muy Alta",H60)))</formula>
    </cfRule>
  </conditionalFormatting>
  <conditionalFormatting sqref="I60:I64">
    <cfRule type="containsText" dxfId="1481" priority="266" operator="containsText" text="Catastrófico">
      <formula>NOT(ISERROR(SEARCH("Catastrófico",I60)))</formula>
    </cfRule>
    <cfRule type="containsText" dxfId="1480" priority="267" operator="containsText" text="Mayor">
      <formula>NOT(ISERROR(SEARCH("Mayor",I60)))</formula>
    </cfRule>
    <cfRule type="containsText" dxfId="1479" priority="268" operator="containsText" text="Menor">
      <formula>NOT(ISERROR(SEARCH("Menor",I60)))</formula>
    </cfRule>
    <cfRule type="containsText" dxfId="1478" priority="269" operator="containsText" text="Leve">
      <formula>NOT(ISERROR(SEARCH("Leve",I60)))</formula>
    </cfRule>
    <cfRule type="containsText" dxfId="1477" priority="274" operator="containsText" text="Moderado">
      <formula>NOT(ISERROR(SEARCH("Moderado",I60)))</formula>
    </cfRule>
  </conditionalFormatting>
  <conditionalFormatting sqref="K60:K64">
    <cfRule type="containsText" dxfId="1476" priority="261" operator="containsText" text="Media">
      <formula>NOT(ISERROR(SEARCH("Media",K60)))</formula>
    </cfRule>
  </conditionalFormatting>
  <conditionalFormatting sqref="L60:L64">
    <cfRule type="containsText" dxfId="1475" priority="260" operator="containsText" text="Moderado">
      <formula>NOT(ISERROR(SEARCH("Moderado",L60)))</formula>
    </cfRule>
  </conditionalFormatting>
  <conditionalFormatting sqref="J60:J64">
    <cfRule type="containsText" dxfId="1474" priority="259" operator="containsText" text="Moderado">
      <formula>NOT(ISERROR(SEARCH("Moderado",J60)))</formula>
    </cfRule>
  </conditionalFormatting>
  <conditionalFormatting sqref="J60:J64">
    <cfRule type="containsText" dxfId="1473" priority="257" operator="containsText" text="Bajo">
      <formula>NOT(ISERROR(SEARCH("Bajo",J60)))</formula>
    </cfRule>
    <cfRule type="containsText" dxfId="1472" priority="258" operator="containsText" text="Extremo">
      <formula>NOT(ISERROR(SEARCH("Extremo",J60)))</formula>
    </cfRule>
  </conditionalFormatting>
  <conditionalFormatting sqref="K60:K64">
    <cfRule type="containsText" dxfId="1471" priority="255" operator="containsText" text="Baja">
      <formula>NOT(ISERROR(SEARCH("Baja",K60)))</formula>
    </cfRule>
    <cfRule type="containsText" dxfId="1470" priority="256" operator="containsText" text="Muy Baja">
      <formula>NOT(ISERROR(SEARCH("Muy Baja",K60)))</formula>
    </cfRule>
  </conditionalFormatting>
  <conditionalFormatting sqref="K60:K64">
    <cfRule type="containsText" dxfId="1469" priority="253" operator="containsText" text="Muy Alta">
      <formula>NOT(ISERROR(SEARCH("Muy Alta",K60)))</formula>
    </cfRule>
    <cfRule type="containsText" dxfId="1468" priority="254" operator="containsText" text="Alta">
      <formula>NOT(ISERROR(SEARCH("Alta",K60)))</formula>
    </cfRule>
  </conditionalFormatting>
  <conditionalFormatting sqref="L60:L64">
    <cfRule type="containsText" dxfId="1467" priority="249" operator="containsText" text="Catastrófico">
      <formula>NOT(ISERROR(SEARCH("Catastrófico",L60)))</formula>
    </cfRule>
    <cfRule type="containsText" dxfId="1466" priority="250" operator="containsText" text="Mayor">
      <formula>NOT(ISERROR(SEARCH("Mayor",L60)))</formula>
    </cfRule>
    <cfRule type="containsText" dxfId="1465" priority="251" operator="containsText" text="Menor">
      <formula>NOT(ISERROR(SEARCH("Menor",L60)))</formula>
    </cfRule>
    <cfRule type="containsText" dxfId="1464" priority="252" operator="containsText" text="Leve">
      <formula>NOT(ISERROR(SEARCH("Leve",L60)))</formula>
    </cfRule>
  </conditionalFormatting>
  <conditionalFormatting sqref="B55">
    <cfRule type="containsText" dxfId="1463" priority="189" operator="containsText" text="3- Moderado">
      <formula>NOT(ISERROR(SEARCH("3- Moderado",B55)))</formula>
    </cfRule>
    <cfRule type="containsText" dxfId="1462" priority="190" operator="containsText" text="6- Moderado">
      <formula>NOT(ISERROR(SEARCH("6- Moderado",B55)))</formula>
    </cfRule>
    <cfRule type="containsText" dxfId="1461" priority="191" operator="containsText" text="4- Moderado">
      <formula>NOT(ISERROR(SEARCH("4- Moderado",B55)))</formula>
    </cfRule>
    <cfRule type="containsText" dxfId="1460" priority="192" operator="containsText" text="3- Bajo">
      <formula>NOT(ISERROR(SEARCH("3- Bajo",B55)))</formula>
    </cfRule>
    <cfRule type="containsText" dxfId="1459" priority="193" operator="containsText" text="4- Bajo">
      <formula>NOT(ISERROR(SEARCH("4- Bajo",B55)))</formula>
    </cfRule>
    <cfRule type="containsText" dxfId="1458" priority="194" operator="containsText" text="1- Bajo">
      <formula>NOT(ISERROR(SEARCH("1- Bajo",B55)))</formula>
    </cfRule>
  </conditionalFormatting>
  <conditionalFormatting sqref="K55:L55">
    <cfRule type="containsText" dxfId="1457" priority="183" operator="containsText" text="3- Moderado">
      <formula>NOT(ISERROR(SEARCH("3- Moderado",K55)))</formula>
    </cfRule>
    <cfRule type="containsText" dxfId="1456" priority="184" operator="containsText" text="6- Moderado">
      <formula>NOT(ISERROR(SEARCH("6- Moderado",K55)))</formula>
    </cfRule>
    <cfRule type="containsText" dxfId="1455" priority="185" operator="containsText" text="4- Moderado">
      <formula>NOT(ISERROR(SEARCH("4- Moderado",K55)))</formula>
    </cfRule>
    <cfRule type="containsText" dxfId="1454" priority="186" operator="containsText" text="3- Bajo">
      <formula>NOT(ISERROR(SEARCH("3- Bajo",K55)))</formula>
    </cfRule>
    <cfRule type="containsText" dxfId="1453" priority="187" operator="containsText" text="4- Bajo">
      <formula>NOT(ISERROR(SEARCH("4- Bajo",K55)))</formula>
    </cfRule>
    <cfRule type="containsText" dxfId="1452" priority="188" operator="containsText" text="1- Bajo">
      <formula>NOT(ISERROR(SEARCH("1- Bajo",K55)))</formula>
    </cfRule>
  </conditionalFormatting>
  <conditionalFormatting sqref="H55:I55">
    <cfRule type="containsText" dxfId="1451" priority="177" operator="containsText" text="3- Moderado">
      <formula>NOT(ISERROR(SEARCH("3- Moderado",H55)))</formula>
    </cfRule>
    <cfRule type="containsText" dxfId="1450" priority="178" operator="containsText" text="6- Moderado">
      <formula>NOT(ISERROR(SEARCH("6- Moderado",H55)))</formula>
    </cfRule>
    <cfRule type="containsText" dxfId="1449" priority="179" operator="containsText" text="4- Moderado">
      <formula>NOT(ISERROR(SEARCH("4- Moderado",H55)))</formula>
    </cfRule>
    <cfRule type="containsText" dxfId="1448" priority="180" operator="containsText" text="3- Bajo">
      <formula>NOT(ISERROR(SEARCH("3- Bajo",H55)))</formula>
    </cfRule>
    <cfRule type="containsText" dxfId="1447" priority="181" operator="containsText" text="4- Bajo">
      <formula>NOT(ISERROR(SEARCH("4- Bajo",H55)))</formula>
    </cfRule>
    <cfRule type="containsText" dxfId="1446" priority="182" operator="containsText" text="1- Bajo">
      <formula>NOT(ISERROR(SEARCH("1- Bajo",H55)))</formula>
    </cfRule>
  </conditionalFormatting>
  <conditionalFormatting sqref="A55 C55:E55">
    <cfRule type="containsText" dxfId="1445" priority="171" operator="containsText" text="3- Moderado">
      <formula>NOT(ISERROR(SEARCH("3- Moderado",A55)))</formula>
    </cfRule>
    <cfRule type="containsText" dxfId="1444" priority="172" operator="containsText" text="6- Moderado">
      <formula>NOT(ISERROR(SEARCH("6- Moderado",A55)))</formula>
    </cfRule>
    <cfRule type="containsText" dxfId="1443" priority="173" operator="containsText" text="4- Moderado">
      <formula>NOT(ISERROR(SEARCH("4- Moderado",A55)))</formula>
    </cfRule>
    <cfRule type="containsText" dxfId="1442" priority="174" operator="containsText" text="3- Bajo">
      <formula>NOT(ISERROR(SEARCH("3- Bajo",A55)))</formula>
    </cfRule>
    <cfRule type="containsText" dxfId="1441" priority="175" operator="containsText" text="4- Bajo">
      <formula>NOT(ISERROR(SEARCH("4- Bajo",A55)))</formula>
    </cfRule>
    <cfRule type="containsText" dxfId="1440" priority="176" operator="containsText" text="1- Bajo">
      <formula>NOT(ISERROR(SEARCH("1- Bajo",A55)))</formula>
    </cfRule>
  </conditionalFormatting>
  <conditionalFormatting sqref="F55:G55">
    <cfRule type="containsText" dxfId="1439" priority="165" operator="containsText" text="3- Moderado">
      <formula>NOT(ISERROR(SEARCH("3- Moderado",F55)))</formula>
    </cfRule>
    <cfRule type="containsText" dxfId="1438" priority="166" operator="containsText" text="6- Moderado">
      <formula>NOT(ISERROR(SEARCH("6- Moderado",F55)))</formula>
    </cfRule>
    <cfRule type="containsText" dxfId="1437" priority="167" operator="containsText" text="4- Moderado">
      <formula>NOT(ISERROR(SEARCH("4- Moderado",F55)))</formula>
    </cfRule>
    <cfRule type="containsText" dxfId="1436" priority="168" operator="containsText" text="3- Bajo">
      <formula>NOT(ISERROR(SEARCH("3- Bajo",F55)))</formula>
    </cfRule>
    <cfRule type="containsText" dxfId="1435" priority="169" operator="containsText" text="4- Bajo">
      <formula>NOT(ISERROR(SEARCH("4- Bajo",F55)))</formula>
    </cfRule>
    <cfRule type="containsText" dxfId="1434" priority="170" operator="containsText" text="1- Bajo">
      <formula>NOT(ISERROR(SEARCH("1- Bajo",F55)))</formula>
    </cfRule>
  </conditionalFormatting>
  <conditionalFormatting sqref="J55:J59">
    <cfRule type="containsText" dxfId="1433" priority="160" operator="containsText" text="Bajo">
      <formula>NOT(ISERROR(SEARCH("Bajo",J55)))</formula>
    </cfRule>
    <cfRule type="containsText" dxfId="1432" priority="161" operator="containsText" text="Moderado">
      <formula>NOT(ISERROR(SEARCH("Moderado",J55)))</formula>
    </cfRule>
    <cfRule type="containsText" dxfId="1431" priority="162" operator="containsText" text="Alto">
      <formula>NOT(ISERROR(SEARCH("Alto",J55)))</formula>
    </cfRule>
    <cfRule type="containsText" dxfId="1430" priority="163" operator="containsText" text="Extremo">
      <formula>NOT(ISERROR(SEARCH("Extremo",J55)))</formula>
    </cfRule>
    <cfRule type="colorScale" priority="164">
      <colorScale>
        <cfvo type="min"/>
        <cfvo type="max"/>
        <color rgb="FFFF7128"/>
        <color rgb="FFFFEF9C"/>
      </colorScale>
    </cfRule>
  </conditionalFormatting>
  <conditionalFormatting sqref="M55:M59">
    <cfRule type="containsText" dxfId="1429" priority="135" operator="containsText" text="Moderado">
      <formula>NOT(ISERROR(SEARCH("Moderado",M55)))</formula>
    </cfRule>
    <cfRule type="containsText" dxfId="1428" priority="155" operator="containsText" text="Bajo">
      <formula>NOT(ISERROR(SEARCH("Bajo",M55)))</formula>
    </cfRule>
    <cfRule type="containsText" dxfId="1427" priority="156" operator="containsText" text="Moderado">
      <formula>NOT(ISERROR(SEARCH("Moderado",M55)))</formula>
    </cfRule>
    <cfRule type="containsText" dxfId="1426" priority="157" operator="containsText" text="Alto">
      <formula>NOT(ISERROR(SEARCH("Alto",M55)))</formula>
    </cfRule>
    <cfRule type="containsText" dxfId="1425" priority="158" operator="containsText" text="Extremo">
      <formula>NOT(ISERROR(SEARCH("Extremo",M55)))</formula>
    </cfRule>
    <cfRule type="colorScale" priority="159">
      <colorScale>
        <cfvo type="min"/>
        <cfvo type="max"/>
        <color rgb="FFFF7128"/>
        <color rgb="FFFFEF9C"/>
      </colorScale>
    </cfRule>
  </conditionalFormatting>
  <conditionalFormatting sqref="H55:H59">
    <cfRule type="containsText" dxfId="1424" priority="136" operator="containsText" text="Muy Alta">
      <formula>NOT(ISERROR(SEARCH("Muy Alta",H55)))</formula>
    </cfRule>
    <cfRule type="containsText" dxfId="1423" priority="137" operator="containsText" text="Alta">
      <formula>NOT(ISERROR(SEARCH("Alta",H55)))</formula>
    </cfRule>
    <cfRule type="containsText" dxfId="1422" priority="138" operator="containsText" text="Muy Alta">
      <formula>NOT(ISERROR(SEARCH("Muy Alta",H55)))</formula>
    </cfRule>
    <cfRule type="containsText" dxfId="1421" priority="143" operator="containsText" text="Muy Baja">
      <formula>NOT(ISERROR(SEARCH("Muy Baja",H55)))</formula>
    </cfRule>
    <cfRule type="containsText" dxfId="1420" priority="144" operator="containsText" text="Baja">
      <formula>NOT(ISERROR(SEARCH("Baja",H55)))</formula>
    </cfRule>
    <cfRule type="containsText" dxfId="1419" priority="145" operator="containsText" text="Media">
      <formula>NOT(ISERROR(SEARCH("Media",H55)))</formula>
    </cfRule>
    <cfRule type="containsText" dxfId="1418" priority="146" operator="containsText" text="Alta">
      <formula>NOT(ISERROR(SEARCH("Alta",H55)))</formula>
    </cfRule>
    <cfRule type="containsText" dxfId="1417" priority="148" operator="containsText" text="Muy Alta">
      <formula>NOT(ISERROR(SEARCH("Muy Alta",H55)))</formula>
    </cfRule>
  </conditionalFormatting>
  <conditionalFormatting sqref="I55:I59">
    <cfRule type="containsText" dxfId="1416" priority="139" operator="containsText" text="Catastrófico">
      <formula>NOT(ISERROR(SEARCH("Catastrófico",I55)))</formula>
    </cfRule>
    <cfRule type="containsText" dxfId="1415" priority="140" operator="containsText" text="Mayor">
      <formula>NOT(ISERROR(SEARCH("Mayor",I55)))</formula>
    </cfRule>
    <cfRule type="containsText" dxfId="1414" priority="141" operator="containsText" text="Menor">
      <formula>NOT(ISERROR(SEARCH("Menor",I55)))</formula>
    </cfRule>
    <cfRule type="containsText" dxfId="1413" priority="142" operator="containsText" text="Leve">
      <formula>NOT(ISERROR(SEARCH("Leve",I55)))</formula>
    </cfRule>
    <cfRule type="containsText" dxfId="1412" priority="147" operator="containsText" text="Moderado">
      <formula>NOT(ISERROR(SEARCH("Moderado",I55)))</formula>
    </cfRule>
  </conditionalFormatting>
  <conditionalFormatting sqref="K55:K59">
    <cfRule type="containsText" dxfId="1411" priority="134" operator="containsText" text="Media">
      <formula>NOT(ISERROR(SEARCH("Media",K55)))</formula>
    </cfRule>
  </conditionalFormatting>
  <conditionalFormatting sqref="L55:L59">
    <cfRule type="containsText" dxfId="1410" priority="133" operator="containsText" text="Moderado">
      <formula>NOT(ISERROR(SEARCH("Moderado",L55)))</formula>
    </cfRule>
  </conditionalFormatting>
  <conditionalFormatting sqref="J55:J59">
    <cfRule type="containsText" dxfId="1409" priority="132" operator="containsText" text="Moderado">
      <formula>NOT(ISERROR(SEARCH("Moderado",J55)))</formula>
    </cfRule>
  </conditionalFormatting>
  <conditionalFormatting sqref="J55:J59">
    <cfRule type="containsText" dxfId="1408" priority="130" operator="containsText" text="Bajo">
      <formula>NOT(ISERROR(SEARCH("Bajo",J55)))</formula>
    </cfRule>
    <cfRule type="containsText" dxfId="1407" priority="131" operator="containsText" text="Extremo">
      <formula>NOT(ISERROR(SEARCH("Extremo",J55)))</formula>
    </cfRule>
  </conditionalFormatting>
  <conditionalFormatting sqref="K55:K59">
    <cfRule type="containsText" dxfId="1406" priority="128" operator="containsText" text="Baja">
      <formula>NOT(ISERROR(SEARCH("Baja",K55)))</formula>
    </cfRule>
    <cfRule type="containsText" dxfId="1405" priority="129" operator="containsText" text="Muy Baja">
      <formula>NOT(ISERROR(SEARCH("Muy Baja",K55)))</formula>
    </cfRule>
  </conditionalFormatting>
  <conditionalFormatting sqref="K55:K59">
    <cfRule type="containsText" dxfId="1404" priority="126" operator="containsText" text="Muy Alta">
      <formula>NOT(ISERROR(SEARCH("Muy Alta",K55)))</formula>
    </cfRule>
    <cfRule type="containsText" dxfId="1403" priority="127" operator="containsText" text="Alta">
      <formula>NOT(ISERROR(SEARCH("Alta",K55)))</formula>
    </cfRule>
  </conditionalFormatting>
  <conditionalFormatting sqref="L55:L59">
    <cfRule type="containsText" dxfId="1402" priority="122" operator="containsText" text="Catastrófico">
      <formula>NOT(ISERROR(SEARCH("Catastrófico",L55)))</formula>
    </cfRule>
    <cfRule type="containsText" dxfId="1401" priority="123" operator="containsText" text="Mayor">
      <formula>NOT(ISERROR(SEARCH("Mayor",L55)))</formula>
    </cfRule>
    <cfRule type="containsText" dxfId="1400" priority="124" operator="containsText" text="Menor">
      <formula>NOT(ISERROR(SEARCH("Menor",L55)))</formula>
    </cfRule>
    <cfRule type="containsText" dxfId="1399" priority="125" operator="containsText" text="Leve">
      <formula>NOT(ISERROR(SEARCH("Leve",L55)))</formula>
    </cfRule>
  </conditionalFormatting>
  <conditionalFormatting sqref="J10:J19">
    <cfRule type="containsText" dxfId="1398" priority="914" operator="containsText" text="Bajo">
      <formula>NOT(ISERROR(SEARCH("Bajo",J10)))</formula>
    </cfRule>
    <cfRule type="containsText" dxfId="1397" priority="915" operator="containsText" text="Moderado">
      <formula>NOT(ISERROR(SEARCH("Moderado",J10)))</formula>
    </cfRule>
    <cfRule type="containsText" dxfId="1396" priority="916" operator="containsText" text="Alto">
      <formula>NOT(ISERROR(SEARCH("Alto",J10)))</formula>
    </cfRule>
    <cfRule type="containsText" dxfId="1395" priority="917" operator="containsText" text="Extremo">
      <formula>NOT(ISERROR(SEARCH("Extremo",J10)))</formula>
    </cfRule>
    <cfRule type="colorScale" priority="918">
      <colorScale>
        <cfvo type="min"/>
        <cfvo type="max"/>
        <color rgb="FFFF7128"/>
        <color rgb="FFFFEF9C"/>
      </colorScale>
    </cfRule>
  </conditionalFormatting>
  <conditionalFormatting sqref="M10:M19">
    <cfRule type="containsText" dxfId="1394" priority="919" operator="containsText" text="Moderado">
      <formula>NOT(ISERROR(SEARCH("Moderado",M10)))</formula>
    </cfRule>
    <cfRule type="containsText" dxfId="1393" priority="920" operator="containsText" text="Bajo">
      <formula>NOT(ISERROR(SEARCH("Bajo",M10)))</formula>
    </cfRule>
    <cfRule type="containsText" dxfId="1392" priority="921" operator="containsText" text="Moderado">
      <formula>NOT(ISERROR(SEARCH("Moderado",M10)))</formula>
    </cfRule>
    <cfRule type="containsText" dxfId="1391" priority="922" operator="containsText" text="Alto">
      <formula>NOT(ISERROR(SEARCH("Alto",M10)))</formula>
    </cfRule>
    <cfRule type="containsText" dxfId="1390" priority="923" operator="containsText" text="Extremo">
      <formula>NOT(ISERROR(SEARCH("Extremo",M10)))</formula>
    </cfRule>
    <cfRule type="colorScale" priority="924">
      <colorScale>
        <cfvo type="min"/>
        <cfvo type="max"/>
        <color rgb="FFFF7128"/>
        <color rgb="FFFFEF9C"/>
      </colorScale>
    </cfRule>
  </conditionalFormatting>
  <conditionalFormatting sqref="N10 N15">
    <cfRule type="containsText" dxfId="1389" priority="49" operator="containsText" text="3- Moderado">
      <formula>NOT(ISERROR(SEARCH("3- Moderado",N10)))</formula>
    </cfRule>
    <cfRule type="containsText" dxfId="1388" priority="50" operator="containsText" text="6- Moderado">
      <formula>NOT(ISERROR(SEARCH("6- Moderado",N10)))</formula>
    </cfRule>
    <cfRule type="containsText" dxfId="1387" priority="51" operator="containsText" text="4- Moderado">
      <formula>NOT(ISERROR(SEARCH("4- Moderado",N10)))</formula>
    </cfRule>
    <cfRule type="containsText" dxfId="1386" priority="52" operator="containsText" text="3- Bajo">
      <formula>NOT(ISERROR(SEARCH("3- Bajo",N10)))</formula>
    </cfRule>
    <cfRule type="containsText" dxfId="1385" priority="53" operator="containsText" text="4- Bajo">
      <formula>NOT(ISERROR(SEARCH("4- Bajo",N10)))</formula>
    </cfRule>
    <cfRule type="containsText" dxfId="1384" priority="54" operator="containsText" text="1- Bajo">
      <formula>NOT(ISERROR(SEARCH("1- Bajo",N10)))</formula>
    </cfRule>
  </conditionalFormatting>
  <conditionalFormatting sqref="N20">
    <cfRule type="containsText" dxfId="1383" priority="43" operator="containsText" text="3- Moderado">
      <formula>NOT(ISERROR(SEARCH("3- Moderado",N20)))</formula>
    </cfRule>
    <cfRule type="containsText" dxfId="1382" priority="44" operator="containsText" text="6- Moderado">
      <formula>NOT(ISERROR(SEARCH("6- Moderado",N20)))</formula>
    </cfRule>
    <cfRule type="containsText" dxfId="1381" priority="45" operator="containsText" text="4- Moderado">
      <formula>NOT(ISERROR(SEARCH("4- Moderado",N20)))</formula>
    </cfRule>
    <cfRule type="containsText" dxfId="1380" priority="46" operator="containsText" text="3- Bajo">
      <formula>NOT(ISERROR(SEARCH("3- Bajo",N20)))</formula>
    </cfRule>
    <cfRule type="containsText" dxfId="1379" priority="47" operator="containsText" text="4- Bajo">
      <formula>NOT(ISERROR(SEARCH("4- Bajo",N20)))</formula>
    </cfRule>
    <cfRule type="containsText" dxfId="1378" priority="48" operator="containsText" text="1- Bajo">
      <formula>NOT(ISERROR(SEARCH("1- Bajo",N20)))</formula>
    </cfRule>
  </conditionalFormatting>
  <conditionalFormatting sqref="N25 N30">
    <cfRule type="containsText" dxfId="1377" priority="37" operator="containsText" text="3- Moderado">
      <formula>NOT(ISERROR(SEARCH("3- Moderado",N25)))</formula>
    </cfRule>
    <cfRule type="containsText" dxfId="1376" priority="38" operator="containsText" text="6- Moderado">
      <formula>NOT(ISERROR(SEARCH("6- Moderado",N25)))</formula>
    </cfRule>
    <cfRule type="containsText" dxfId="1375" priority="39" operator="containsText" text="4- Moderado">
      <formula>NOT(ISERROR(SEARCH("4- Moderado",N25)))</formula>
    </cfRule>
    <cfRule type="containsText" dxfId="1374" priority="40" operator="containsText" text="3- Bajo">
      <formula>NOT(ISERROR(SEARCH("3- Bajo",N25)))</formula>
    </cfRule>
    <cfRule type="containsText" dxfId="1373" priority="41" operator="containsText" text="4- Bajo">
      <formula>NOT(ISERROR(SEARCH("4- Bajo",N25)))</formula>
    </cfRule>
    <cfRule type="containsText" dxfId="1372" priority="42" operator="containsText" text="1- Bajo">
      <formula>NOT(ISERROR(SEARCH("1- Bajo",N25)))</formula>
    </cfRule>
  </conditionalFormatting>
  <conditionalFormatting sqref="N35">
    <cfRule type="containsText" dxfId="1371" priority="31" operator="containsText" text="3- Moderado">
      <formula>NOT(ISERROR(SEARCH("3- Moderado",N35)))</formula>
    </cfRule>
    <cfRule type="containsText" dxfId="1370" priority="32" operator="containsText" text="6- Moderado">
      <formula>NOT(ISERROR(SEARCH("6- Moderado",N35)))</formula>
    </cfRule>
    <cfRule type="containsText" dxfId="1369" priority="33" operator="containsText" text="4- Moderado">
      <formula>NOT(ISERROR(SEARCH("4- Moderado",N35)))</formula>
    </cfRule>
    <cfRule type="containsText" dxfId="1368" priority="34" operator="containsText" text="3- Bajo">
      <formula>NOT(ISERROR(SEARCH("3- Bajo",N35)))</formula>
    </cfRule>
    <cfRule type="containsText" dxfId="1367" priority="35" operator="containsText" text="4- Bajo">
      <formula>NOT(ISERROR(SEARCH("4- Bajo",N35)))</formula>
    </cfRule>
    <cfRule type="containsText" dxfId="1366" priority="36" operator="containsText" text="1- Bajo">
      <formula>NOT(ISERROR(SEARCH("1- Bajo",N35)))</formula>
    </cfRule>
  </conditionalFormatting>
  <conditionalFormatting sqref="N40">
    <cfRule type="containsText" dxfId="1365" priority="25" operator="containsText" text="3- Moderado">
      <formula>NOT(ISERROR(SEARCH("3- Moderado",N40)))</formula>
    </cfRule>
    <cfRule type="containsText" dxfId="1364" priority="26" operator="containsText" text="6- Moderado">
      <formula>NOT(ISERROR(SEARCH("6- Moderado",N40)))</formula>
    </cfRule>
    <cfRule type="containsText" dxfId="1363" priority="27" operator="containsText" text="4- Moderado">
      <formula>NOT(ISERROR(SEARCH("4- Moderado",N40)))</formula>
    </cfRule>
    <cfRule type="containsText" dxfId="1362" priority="28" operator="containsText" text="3- Bajo">
      <formula>NOT(ISERROR(SEARCH("3- Bajo",N40)))</formula>
    </cfRule>
    <cfRule type="containsText" dxfId="1361" priority="29" operator="containsText" text="4- Bajo">
      <formula>NOT(ISERROR(SEARCH("4- Bajo",N40)))</formula>
    </cfRule>
    <cfRule type="containsText" dxfId="1360" priority="30" operator="containsText" text="1- Bajo">
      <formula>NOT(ISERROR(SEARCH("1- Bajo",N40)))</formula>
    </cfRule>
  </conditionalFormatting>
  <conditionalFormatting sqref="N45">
    <cfRule type="containsText" dxfId="1359" priority="19" operator="containsText" text="3- Moderado">
      <formula>NOT(ISERROR(SEARCH("3- Moderado",N45)))</formula>
    </cfRule>
    <cfRule type="containsText" dxfId="1358" priority="20" operator="containsText" text="6- Moderado">
      <formula>NOT(ISERROR(SEARCH("6- Moderado",N45)))</formula>
    </cfRule>
    <cfRule type="containsText" dxfId="1357" priority="21" operator="containsText" text="4- Moderado">
      <formula>NOT(ISERROR(SEARCH("4- Moderado",N45)))</formula>
    </cfRule>
    <cfRule type="containsText" dxfId="1356" priority="22" operator="containsText" text="3- Bajo">
      <formula>NOT(ISERROR(SEARCH("3- Bajo",N45)))</formula>
    </cfRule>
    <cfRule type="containsText" dxfId="1355" priority="23" operator="containsText" text="4- Bajo">
      <formula>NOT(ISERROR(SEARCH("4- Bajo",N45)))</formula>
    </cfRule>
    <cfRule type="containsText" dxfId="1354" priority="24" operator="containsText" text="1- Bajo">
      <formula>NOT(ISERROR(SEARCH("1- Bajo",N45)))</formula>
    </cfRule>
  </conditionalFormatting>
  <conditionalFormatting sqref="N50">
    <cfRule type="containsText" dxfId="1353" priority="13" operator="containsText" text="3- Moderado">
      <formula>NOT(ISERROR(SEARCH("3- Moderado",N50)))</formula>
    </cfRule>
    <cfRule type="containsText" dxfId="1352" priority="14" operator="containsText" text="6- Moderado">
      <formula>NOT(ISERROR(SEARCH("6- Moderado",N50)))</formula>
    </cfRule>
    <cfRule type="containsText" dxfId="1351" priority="15" operator="containsText" text="4- Moderado">
      <formula>NOT(ISERROR(SEARCH("4- Moderado",N50)))</formula>
    </cfRule>
    <cfRule type="containsText" dxfId="1350" priority="16" operator="containsText" text="3- Bajo">
      <formula>NOT(ISERROR(SEARCH("3- Bajo",N50)))</formula>
    </cfRule>
    <cfRule type="containsText" dxfId="1349" priority="17" operator="containsText" text="4- Bajo">
      <formula>NOT(ISERROR(SEARCH("4- Bajo",N50)))</formula>
    </cfRule>
    <cfRule type="containsText" dxfId="1348" priority="18" operator="containsText" text="1- Bajo">
      <formula>NOT(ISERROR(SEARCH("1- Bajo",N50)))</formula>
    </cfRule>
  </conditionalFormatting>
  <conditionalFormatting sqref="N60">
    <cfRule type="containsText" dxfId="1347" priority="7" operator="containsText" text="3- Moderado">
      <formula>NOT(ISERROR(SEARCH("3- Moderado",N60)))</formula>
    </cfRule>
    <cfRule type="containsText" dxfId="1346" priority="8" operator="containsText" text="6- Moderado">
      <formula>NOT(ISERROR(SEARCH("6- Moderado",N60)))</formula>
    </cfRule>
    <cfRule type="containsText" dxfId="1345" priority="9" operator="containsText" text="4- Moderado">
      <formula>NOT(ISERROR(SEARCH("4- Moderado",N60)))</formula>
    </cfRule>
    <cfRule type="containsText" dxfId="1344" priority="10" operator="containsText" text="3- Bajo">
      <formula>NOT(ISERROR(SEARCH("3- Bajo",N60)))</formula>
    </cfRule>
    <cfRule type="containsText" dxfId="1343" priority="11" operator="containsText" text="4- Bajo">
      <formula>NOT(ISERROR(SEARCH("4- Bajo",N60)))</formula>
    </cfRule>
    <cfRule type="containsText" dxfId="1342" priority="12" operator="containsText" text="1- Bajo">
      <formula>NOT(ISERROR(SEARCH("1- Bajo",N60)))</formula>
    </cfRule>
  </conditionalFormatting>
  <conditionalFormatting sqref="N55">
    <cfRule type="containsText" dxfId="1341" priority="1" operator="containsText" text="3- Moderado">
      <formula>NOT(ISERROR(SEARCH("3- Moderado",N55)))</formula>
    </cfRule>
    <cfRule type="containsText" dxfId="1340" priority="2" operator="containsText" text="6- Moderado">
      <formula>NOT(ISERROR(SEARCH("6- Moderado",N55)))</formula>
    </cfRule>
    <cfRule type="containsText" dxfId="1339" priority="3" operator="containsText" text="4- Moderado">
      <formula>NOT(ISERROR(SEARCH("4- Moderado",N55)))</formula>
    </cfRule>
    <cfRule type="containsText" dxfId="1338" priority="4" operator="containsText" text="3- Bajo">
      <formula>NOT(ISERROR(SEARCH("3- Bajo",N55)))</formula>
    </cfRule>
    <cfRule type="containsText" dxfId="1337" priority="5" operator="containsText" text="4- Bajo">
      <formula>NOT(ISERROR(SEARCH("4- Bajo",N55)))</formula>
    </cfRule>
    <cfRule type="containsText" dxfId="1336" priority="6" operator="containsText" text="1- Bajo">
      <formula>NOT(ISERROR(SEARCH("1- Bajo",N55)))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pageSetup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50418-D9DD-4A00-972A-FD8616DF1FB2}">
  <sheetPr filterMode="1">
    <tabColor theme="7" tint="-0.249977111117893"/>
  </sheetPr>
  <dimension ref="A1:JR65"/>
  <sheetViews>
    <sheetView topLeftCell="E1" zoomScale="80" zoomScaleNormal="80" workbookViewId="0">
      <pane xSplit="3" ySplit="9" topLeftCell="H10" activePane="bottomRight" state="frozen"/>
      <selection pane="bottomRight" activeCell="H10" sqref="H10:H14"/>
      <selection pane="bottomLeft"/>
      <selection pane="topRight"/>
    </sheetView>
  </sheetViews>
  <sheetFormatPr defaultColWidth="11.42578125" defaultRowHeight="12.75"/>
  <cols>
    <col min="1" max="2" width="18.42578125" style="169" customWidth="1"/>
    <col min="3" max="3" width="15.5703125" style="89" customWidth="1"/>
    <col min="4" max="4" width="36" style="169" customWidth="1"/>
    <col min="5" max="5" width="18" style="170" customWidth="1"/>
    <col min="6" max="6" width="40.140625" style="89" customWidth="1"/>
    <col min="7" max="7" width="20.42578125" style="89" customWidth="1"/>
    <col min="8" max="8" width="10.42578125" style="171" customWidth="1"/>
    <col min="9" max="9" width="11.42578125" style="171" customWidth="1"/>
    <col min="10" max="10" width="10.140625" style="172" customWidth="1"/>
    <col min="11" max="11" width="11.42578125" style="171" customWidth="1"/>
    <col min="12" max="12" width="10.85546875" style="171" customWidth="1"/>
    <col min="13" max="13" width="18.28515625" style="171" bestFit="1" customWidth="1"/>
    <col min="14" max="14" width="18.28515625" style="89" bestFit="1" customWidth="1"/>
    <col min="15" max="15" width="80.85546875" style="238" customWidth="1"/>
    <col min="16" max="16" width="14.42578125" style="181" customWidth="1"/>
    <col min="17" max="17" width="14.5703125" style="181" customWidth="1"/>
    <col min="18" max="18" width="17.42578125" style="239" customWidth="1"/>
    <col min="19" max="19" width="16.28515625" style="239" customWidth="1"/>
    <col min="20" max="20" width="63.7109375" style="181" customWidth="1"/>
    <col min="21" max="21" width="30.7109375" style="241" customWidth="1"/>
    <col min="22" max="176" width="11.42578125" style="180"/>
    <col min="177" max="278" width="11.42578125" style="181"/>
    <col min="279" max="16384" width="11.42578125" style="89"/>
  </cols>
  <sheetData>
    <row r="1" spans="1:278" s="90" customFormat="1" ht="16.5" hidden="1" customHeight="1">
      <c r="A1" s="553"/>
      <c r="B1" s="553"/>
      <c r="C1" s="553"/>
      <c r="D1" s="554" t="s">
        <v>588</v>
      </c>
      <c r="E1" s="554"/>
      <c r="F1" s="554"/>
      <c r="G1" s="554"/>
      <c r="H1" s="554"/>
      <c r="I1" s="554"/>
      <c r="J1" s="554"/>
      <c r="K1" s="554"/>
      <c r="L1" s="554"/>
      <c r="M1" s="554"/>
      <c r="N1" s="554"/>
      <c r="O1" s="554"/>
      <c r="P1" s="554"/>
      <c r="Q1" s="554"/>
      <c r="R1" s="545" t="s">
        <v>404</v>
      </c>
      <c r="S1" s="545"/>
      <c r="T1" s="545"/>
      <c r="U1" s="254"/>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row>
    <row r="2" spans="1:278" s="90" customFormat="1" ht="39.75" hidden="1" customHeight="1">
      <c r="A2" s="553"/>
      <c r="B2" s="553"/>
      <c r="C2" s="553"/>
      <c r="D2" s="554"/>
      <c r="E2" s="554"/>
      <c r="F2" s="554"/>
      <c r="G2" s="554"/>
      <c r="H2" s="554"/>
      <c r="I2" s="554"/>
      <c r="J2" s="554"/>
      <c r="K2" s="554"/>
      <c r="L2" s="554"/>
      <c r="M2" s="554"/>
      <c r="N2" s="554"/>
      <c r="O2" s="554"/>
      <c r="P2" s="554"/>
      <c r="Q2" s="554"/>
      <c r="R2" s="545"/>
      <c r="S2" s="545"/>
      <c r="T2" s="545"/>
      <c r="U2" s="254"/>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row>
    <row r="3" spans="1:278" s="90" customFormat="1" ht="3" hidden="1" customHeight="1">
      <c r="A3" s="255"/>
      <c r="B3" s="255"/>
      <c r="C3" s="256"/>
      <c r="D3" s="554"/>
      <c r="E3" s="554"/>
      <c r="F3" s="554"/>
      <c r="G3" s="554"/>
      <c r="H3" s="554"/>
      <c r="I3" s="554"/>
      <c r="J3" s="554"/>
      <c r="K3" s="554"/>
      <c r="L3" s="554"/>
      <c r="M3" s="554"/>
      <c r="N3" s="554"/>
      <c r="O3" s="554"/>
      <c r="P3" s="554"/>
      <c r="Q3" s="554"/>
      <c r="R3" s="545"/>
      <c r="S3" s="545"/>
      <c r="T3" s="545"/>
      <c r="U3" s="254"/>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row>
    <row r="4" spans="1:278" s="90" customFormat="1" ht="41.25" hidden="1" customHeight="1">
      <c r="A4" s="546" t="s">
        <v>405</v>
      </c>
      <c r="B4" s="546"/>
      <c r="C4" s="546"/>
      <c r="D4" s="547" t="str">
        <f>'Mapa Final'!D4</f>
        <v>GESTIÓN ADMINISTRATIVA</v>
      </c>
      <c r="E4" s="547"/>
      <c r="F4" s="547"/>
      <c r="G4" s="547"/>
      <c r="H4" s="547"/>
      <c r="I4" s="547"/>
      <c r="J4" s="547"/>
      <c r="K4" s="547"/>
      <c r="L4" s="547"/>
      <c r="M4" s="547"/>
      <c r="N4" s="547"/>
      <c r="O4" s="548"/>
      <c r="P4" s="548"/>
      <c r="Q4" s="548"/>
      <c r="R4" s="257"/>
      <c r="S4" s="257"/>
      <c r="T4" s="258"/>
      <c r="U4" s="254"/>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row>
    <row r="5" spans="1:278" s="90" customFormat="1" ht="52.5" hidden="1" customHeight="1">
      <c r="A5" s="546" t="s">
        <v>406</v>
      </c>
      <c r="B5" s="546"/>
      <c r="C5" s="546"/>
      <c r="D5" s="549"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549"/>
      <c r="F5" s="549"/>
      <c r="G5" s="549"/>
      <c r="H5" s="549"/>
      <c r="I5" s="549"/>
      <c r="J5" s="549"/>
      <c r="K5" s="549"/>
      <c r="L5" s="549"/>
      <c r="M5" s="549"/>
      <c r="N5" s="549"/>
      <c r="O5" s="256"/>
      <c r="P5" s="258"/>
      <c r="Q5" s="258"/>
      <c r="R5" s="257"/>
      <c r="S5" s="257"/>
      <c r="T5" s="258"/>
      <c r="U5" s="254"/>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row>
    <row r="6" spans="1:278" s="90" customFormat="1" ht="32.25" hidden="1" customHeight="1">
      <c r="A6" s="546" t="s">
        <v>407</v>
      </c>
      <c r="B6" s="546"/>
      <c r="C6" s="546"/>
      <c r="D6" s="549" t="str">
        <f>'Mapa Final'!D6</f>
        <v xml:space="preserve">Nivel Central </v>
      </c>
      <c r="E6" s="549"/>
      <c r="F6" s="549"/>
      <c r="G6" s="549"/>
      <c r="H6" s="549"/>
      <c r="I6" s="549"/>
      <c r="J6" s="549"/>
      <c r="K6" s="549"/>
      <c r="L6" s="549"/>
      <c r="M6" s="549"/>
      <c r="N6" s="549"/>
      <c r="O6" s="256"/>
      <c r="P6" s="258"/>
      <c r="Q6" s="258"/>
      <c r="R6" s="257"/>
      <c r="S6" s="257"/>
      <c r="T6" s="258"/>
      <c r="U6" s="254"/>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row>
    <row r="7" spans="1:278" s="159" customFormat="1" ht="46.5" customHeight="1">
      <c r="A7" s="550" t="s">
        <v>550</v>
      </c>
      <c r="B7" s="550"/>
      <c r="C7" s="550"/>
      <c r="D7" s="550"/>
      <c r="E7" s="550"/>
      <c r="F7" s="550"/>
      <c r="G7" s="259"/>
      <c r="H7" s="551" t="s">
        <v>551</v>
      </c>
      <c r="I7" s="551"/>
      <c r="J7" s="551"/>
      <c r="K7" s="551" t="s">
        <v>552</v>
      </c>
      <c r="L7" s="551"/>
      <c r="M7" s="551"/>
      <c r="N7" s="552" t="s">
        <v>553</v>
      </c>
      <c r="O7" s="555" t="s">
        <v>554</v>
      </c>
      <c r="P7" s="555" t="s">
        <v>555</v>
      </c>
      <c r="Q7" s="555"/>
      <c r="R7" s="556" t="s">
        <v>556</v>
      </c>
      <c r="S7" s="556"/>
      <c r="T7" s="552" t="s">
        <v>607</v>
      </c>
      <c r="U7" s="542" t="s">
        <v>425</v>
      </c>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6"/>
      <c r="BT7" s="176"/>
      <c r="BU7" s="176"/>
      <c r="BV7" s="176"/>
      <c r="BW7" s="176"/>
      <c r="BX7" s="176"/>
      <c r="BY7" s="176"/>
      <c r="BZ7" s="176"/>
      <c r="CA7" s="176"/>
      <c r="CB7" s="176"/>
      <c r="CC7" s="176"/>
      <c r="CD7" s="176"/>
      <c r="CE7" s="176"/>
      <c r="CF7" s="176"/>
      <c r="CG7" s="176"/>
      <c r="CH7" s="176"/>
      <c r="CI7" s="176"/>
      <c r="CJ7" s="176"/>
      <c r="CK7" s="176"/>
      <c r="CL7" s="176"/>
      <c r="CM7" s="176"/>
      <c r="CN7" s="176"/>
      <c r="CO7" s="176"/>
      <c r="CP7" s="176"/>
      <c r="CQ7" s="176"/>
      <c r="CR7" s="176"/>
      <c r="CS7" s="176"/>
      <c r="CT7" s="176"/>
      <c r="CU7" s="176"/>
      <c r="CV7" s="176"/>
      <c r="CW7" s="176"/>
      <c r="CX7" s="176"/>
      <c r="CY7" s="176"/>
      <c r="CZ7" s="176"/>
      <c r="DA7" s="176"/>
      <c r="DB7" s="176"/>
      <c r="DC7" s="176"/>
      <c r="DD7" s="176"/>
      <c r="DE7" s="176"/>
      <c r="DF7" s="176"/>
      <c r="DG7" s="176"/>
      <c r="DH7" s="176"/>
      <c r="DI7" s="176"/>
      <c r="DJ7" s="176"/>
      <c r="DK7" s="176"/>
      <c r="DL7" s="176"/>
      <c r="DM7" s="176"/>
      <c r="DN7" s="176"/>
      <c r="DO7" s="176"/>
      <c r="DP7" s="176"/>
      <c r="DQ7" s="176"/>
      <c r="DR7" s="176"/>
      <c r="DS7" s="176"/>
      <c r="DT7" s="176"/>
      <c r="DU7" s="176"/>
      <c r="DV7" s="176"/>
      <c r="DW7" s="176"/>
      <c r="DX7" s="176"/>
      <c r="DY7" s="176"/>
      <c r="DZ7" s="176"/>
      <c r="EA7" s="176"/>
      <c r="EB7" s="176"/>
      <c r="EC7" s="176"/>
      <c r="ED7" s="176"/>
      <c r="EE7" s="176"/>
      <c r="EF7" s="176"/>
      <c r="EG7" s="176"/>
      <c r="EH7" s="176"/>
      <c r="EI7" s="176"/>
      <c r="EJ7" s="176"/>
      <c r="EK7" s="176"/>
      <c r="EL7" s="176"/>
      <c r="EM7" s="176"/>
      <c r="EN7" s="176"/>
      <c r="EO7" s="176"/>
      <c r="EP7" s="176"/>
      <c r="EQ7" s="176"/>
      <c r="ER7" s="176"/>
      <c r="ES7" s="176"/>
      <c r="ET7" s="176"/>
      <c r="EU7" s="176"/>
      <c r="EV7" s="176"/>
      <c r="EW7" s="176"/>
      <c r="EX7" s="176"/>
      <c r="EY7" s="176"/>
      <c r="EZ7" s="176"/>
      <c r="FA7" s="176"/>
      <c r="FB7" s="176"/>
      <c r="FC7" s="176"/>
      <c r="FD7" s="176"/>
      <c r="FE7" s="176"/>
      <c r="FF7" s="176"/>
      <c r="FG7" s="176"/>
      <c r="FH7" s="176"/>
      <c r="FI7" s="176"/>
      <c r="FJ7" s="176"/>
      <c r="FK7" s="176"/>
      <c r="FL7" s="176"/>
      <c r="FM7" s="176"/>
      <c r="FN7" s="176"/>
      <c r="FO7" s="176"/>
      <c r="FP7" s="176"/>
      <c r="FQ7" s="176"/>
      <c r="FR7" s="176"/>
      <c r="FS7" s="176"/>
      <c r="FT7" s="176"/>
      <c r="FU7" s="177"/>
      <c r="FV7" s="177"/>
      <c r="FW7" s="177"/>
      <c r="FX7" s="177"/>
      <c r="FY7" s="177"/>
      <c r="FZ7" s="177"/>
      <c r="GA7" s="177"/>
      <c r="GB7" s="177"/>
      <c r="GC7" s="177"/>
      <c r="GD7" s="177"/>
      <c r="GE7" s="177"/>
      <c r="GF7" s="177"/>
      <c r="GG7" s="177"/>
      <c r="GH7" s="177"/>
      <c r="GI7" s="177"/>
      <c r="GJ7" s="177"/>
      <c r="GK7" s="177"/>
      <c r="GL7" s="177"/>
      <c r="GM7" s="177"/>
      <c r="GN7" s="177"/>
      <c r="GO7" s="177"/>
      <c r="GP7" s="177"/>
      <c r="GQ7" s="177"/>
      <c r="GR7" s="177"/>
      <c r="GS7" s="177"/>
      <c r="GT7" s="177"/>
      <c r="GU7" s="177"/>
      <c r="GV7" s="177"/>
      <c r="GW7" s="177"/>
      <c r="GX7" s="177"/>
      <c r="GY7" s="177"/>
      <c r="GZ7" s="177"/>
      <c r="HA7" s="177"/>
      <c r="HB7" s="177"/>
      <c r="HC7" s="177"/>
      <c r="HD7" s="177"/>
      <c r="HE7" s="177"/>
      <c r="HF7" s="177"/>
      <c r="HG7" s="177"/>
      <c r="HH7" s="177"/>
      <c r="HI7" s="177"/>
      <c r="HJ7" s="177"/>
      <c r="HK7" s="177"/>
      <c r="HL7" s="177"/>
      <c r="HM7" s="177"/>
      <c r="HN7" s="177"/>
      <c r="HO7" s="177"/>
      <c r="HP7" s="177"/>
      <c r="HQ7" s="177"/>
      <c r="HR7" s="177"/>
      <c r="HS7" s="177"/>
      <c r="HT7" s="177"/>
      <c r="HU7" s="177"/>
      <c r="HV7" s="177"/>
      <c r="HW7" s="177"/>
      <c r="HX7" s="177"/>
      <c r="HY7" s="177"/>
      <c r="HZ7" s="177"/>
      <c r="IA7" s="177"/>
      <c r="IB7" s="177"/>
      <c r="IC7" s="177"/>
      <c r="ID7" s="177"/>
      <c r="IE7" s="177"/>
      <c r="IF7" s="177"/>
      <c r="IG7" s="177"/>
      <c r="IH7" s="177"/>
      <c r="II7" s="177"/>
      <c r="IJ7" s="177"/>
      <c r="IK7" s="177"/>
      <c r="IL7" s="177"/>
      <c r="IM7" s="177"/>
      <c r="IN7" s="177"/>
      <c r="IO7" s="177"/>
      <c r="IP7" s="177"/>
      <c r="IQ7" s="177"/>
      <c r="IR7" s="177"/>
      <c r="IS7" s="177"/>
      <c r="IT7" s="177"/>
      <c r="IU7" s="177"/>
      <c r="IV7" s="177"/>
      <c r="IW7" s="177"/>
      <c r="IX7" s="177"/>
      <c r="IY7" s="177"/>
      <c r="IZ7" s="177"/>
      <c r="JA7" s="177"/>
      <c r="JB7" s="177"/>
      <c r="JC7" s="177"/>
      <c r="JD7" s="177"/>
      <c r="JE7" s="177"/>
      <c r="JF7" s="177"/>
      <c r="JG7" s="177"/>
      <c r="JH7" s="177"/>
      <c r="JI7" s="177"/>
      <c r="JJ7" s="177"/>
      <c r="JK7" s="177"/>
      <c r="JL7" s="177"/>
      <c r="JM7" s="177"/>
      <c r="JN7" s="177"/>
      <c r="JO7" s="177"/>
      <c r="JP7" s="177"/>
      <c r="JQ7" s="177"/>
      <c r="JR7" s="177"/>
    </row>
    <row r="8" spans="1:278" s="165" customFormat="1" ht="60.95" customHeight="1">
      <c r="A8" s="260" t="s">
        <v>25</v>
      </c>
      <c r="B8" s="260" t="s">
        <v>415</v>
      </c>
      <c r="C8" s="263" t="s">
        <v>127</v>
      </c>
      <c r="D8" s="253" t="s">
        <v>416</v>
      </c>
      <c r="E8" s="260" t="s">
        <v>131</v>
      </c>
      <c r="F8" s="260" t="s">
        <v>133</v>
      </c>
      <c r="G8" s="260" t="s">
        <v>135</v>
      </c>
      <c r="H8" s="264" t="s">
        <v>558</v>
      </c>
      <c r="I8" s="264" t="s">
        <v>357</v>
      </c>
      <c r="J8" s="264" t="s">
        <v>559</v>
      </c>
      <c r="K8" s="264" t="s">
        <v>558</v>
      </c>
      <c r="L8" s="264" t="s">
        <v>560</v>
      </c>
      <c r="M8" s="264" t="s">
        <v>559</v>
      </c>
      <c r="N8" s="552"/>
      <c r="O8" s="555"/>
      <c r="P8" s="261" t="s">
        <v>561</v>
      </c>
      <c r="Q8" s="261" t="s">
        <v>562</v>
      </c>
      <c r="R8" s="262" t="s">
        <v>563</v>
      </c>
      <c r="S8" s="262" t="s">
        <v>564</v>
      </c>
      <c r="T8" s="552"/>
      <c r="U8" s="542"/>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c r="IW8" s="179"/>
      <c r="IX8" s="179"/>
      <c r="IY8" s="179"/>
      <c r="IZ8" s="179"/>
      <c r="JA8" s="179"/>
      <c r="JB8" s="179"/>
      <c r="JC8" s="179"/>
      <c r="JD8" s="179"/>
      <c r="JE8" s="179"/>
      <c r="JF8" s="179"/>
      <c r="JG8" s="179"/>
      <c r="JH8" s="179"/>
      <c r="JI8" s="179"/>
      <c r="JJ8" s="179"/>
      <c r="JK8" s="179"/>
      <c r="JL8" s="179"/>
      <c r="JM8" s="179"/>
      <c r="JN8" s="179"/>
      <c r="JO8" s="179"/>
      <c r="JP8" s="179"/>
      <c r="JQ8" s="179"/>
      <c r="JR8" s="179"/>
    </row>
    <row r="9" spans="1:278" s="168" customFormat="1" ht="10.5" customHeight="1">
      <c r="A9" s="543"/>
      <c r="B9" s="543"/>
      <c r="C9" s="543"/>
      <c r="D9" s="543"/>
      <c r="E9" s="543"/>
      <c r="F9" s="543"/>
      <c r="G9" s="543"/>
      <c r="H9" s="543"/>
      <c r="I9" s="543"/>
      <c r="J9" s="543"/>
      <c r="K9" s="543"/>
      <c r="L9" s="543"/>
      <c r="M9" s="543"/>
      <c r="N9" s="543"/>
      <c r="O9" s="265"/>
      <c r="P9" s="266"/>
      <c r="Q9" s="266"/>
      <c r="R9" s="267"/>
      <c r="S9" s="267"/>
      <c r="T9" s="268"/>
      <c r="U9" s="269"/>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3"/>
      <c r="FV9" s="233"/>
      <c r="FW9" s="233"/>
      <c r="FX9" s="233"/>
      <c r="FY9" s="233"/>
      <c r="FZ9" s="233"/>
      <c r="GA9" s="233"/>
      <c r="GB9" s="233"/>
      <c r="GC9" s="233"/>
      <c r="GD9" s="233"/>
      <c r="GE9" s="233"/>
      <c r="GF9" s="233"/>
      <c r="GG9" s="233"/>
      <c r="GH9" s="233"/>
      <c r="GI9" s="233"/>
      <c r="GJ9" s="233"/>
      <c r="GK9" s="233"/>
      <c r="GL9" s="233"/>
      <c r="GM9" s="233"/>
      <c r="GN9" s="233"/>
      <c r="GO9" s="233"/>
      <c r="GP9" s="233"/>
      <c r="GQ9" s="233"/>
      <c r="GR9" s="233"/>
      <c r="GS9" s="233"/>
      <c r="GT9" s="233"/>
      <c r="GU9" s="233"/>
      <c r="GV9" s="233"/>
      <c r="GW9" s="233"/>
      <c r="GX9" s="233"/>
      <c r="GY9" s="233"/>
      <c r="GZ9" s="233"/>
      <c r="HA9" s="233"/>
      <c r="HB9" s="233"/>
      <c r="HC9" s="233"/>
      <c r="HD9" s="233"/>
      <c r="HE9" s="233"/>
      <c r="HF9" s="233"/>
      <c r="HG9" s="233"/>
      <c r="HH9" s="233"/>
      <c r="HI9" s="233"/>
      <c r="HJ9" s="233"/>
      <c r="HK9" s="233"/>
      <c r="HL9" s="233"/>
      <c r="HM9" s="233"/>
      <c r="HN9" s="233"/>
      <c r="HO9" s="233"/>
      <c r="HP9" s="233"/>
      <c r="HQ9" s="233"/>
      <c r="HR9" s="233"/>
      <c r="HS9" s="233"/>
      <c r="HT9" s="233"/>
      <c r="HU9" s="233"/>
      <c r="HV9" s="233"/>
      <c r="HW9" s="233"/>
      <c r="HX9" s="233"/>
      <c r="HY9" s="233"/>
      <c r="HZ9" s="233"/>
      <c r="IA9" s="233"/>
      <c r="IB9" s="233"/>
      <c r="IC9" s="233"/>
      <c r="ID9" s="233"/>
      <c r="IE9" s="233"/>
      <c r="IF9" s="233"/>
      <c r="IG9" s="233"/>
      <c r="IH9" s="233"/>
      <c r="II9" s="233"/>
      <c r="IJ9" s="233"/>
      <c r="IK9" s="233"/>
      <c r="IL9" s="233"/>
      <c r="IM9" s="233"/>
      <c r="IN9" s="233"/>
      <c r="IO9" s="233"/>
      <c r="IP9" s="233"/>
      <c r="IQ9" s="233"/>
      <c r="IR9" s="233"/>
      <c r="IS9" s="233"/>
      <c r="IT9" s="233"/>
      <c r="IU9" s="233"/>
      <c r="IV9" s="233"/>
      <c r="IW9" s="233"/>
      <c r="IX9" s="233"/>
      <c r="IY9" s="233"/>
      <c r="IZ9" s="233"/>
      <c r="JA9" s="233"/>
      <c r="JB9" s="233"/>
      <c r="JC9" s="233"/>
      <c r="JD9" s="233"/>
      <c r="JE9" s="233"/>
      <c r="JF9" s="233"/>
      <c r="JG9" s="233"/>
      <c r="JH9" s="233"/>
      <c r="JI9" s="233"/>
      <c r="JJ9" s="233"/>
      <c r="JK9" s="233"/>
      <c r="JL9" s="233"/>
      <c r="JM9" s="233"/>
      <c r="JN9" s="233"/>
      <c r="JO9" s="233"/>
      <c r="JP9" s="233"/>
      <c r="JQ9" s="233"/>
      <c r="JR9" s="233"/>
    </row>
    <row r="10" spans="1:278" ht="40.15" customHeight="1">
      <c r="A10" s="513">
        <f>'Mapa Final'!A10</f>
        <v>1</v>
      </c>
      <c r="B10" s="513" t="str">
        <f>'Mapa Final'!B10</f>
        <v>Inoportunidad en la liquidación de contratos y en el cierre de los expedientes contractuales</v>
      </c>
      <c r="C10" s="514" t="str">
        <f>'Mapa Final'!C10</f>
        <v>Incumplimiento de las metas establecidas</v>
      </c>
      <c r="D10" s="514"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
6. Demora en la expedición de documentos requeridos para la liquidación del contrato</v>
      </c>
      <c r="E10" s="515" t="str">
        <f>'Mapa Final'!E10</f>
        <v>Desatención a las actividades relacionadas con las obligaciones postcontractuales de la Entidad</v>
      </c>
      <c r="F10" s="515" t="str">
        <f>'Mapa Final'!F10</f>
        <v>Caso probable en que no se realice a tiempo la liquidación de contratos a cargo y/o se haga se haga el cierre de expedientes contractuales de manera extemporánea</v>
      </c>
      <c r="G10" s="515" t="str">
        <f>'Mapa Final'!G10</f>
        <v>Ejecución y Administración de Procesos</v>
      </c>
      <c r="H10" s="509" t="str">
        <f>'Mapa Final'!I10</f>
        <v>Media</v>
      </c>
      <c r="I10" s="509" t="str">
        <f>'Mapa Final'!L10</f>
        <v>Moderado</v>
      </c>
      <c r="J10" s="510" t="str">
        <f>'Mapa Final'!N10</f>
        <v>Moderado</v>
      </c>
      <c r="K10" s="511" t="str">
        <f>'Mapa Final'!AA10</f>
        <v>Baja</v>
      </c>
      <c r="L10" s="511" t="str">
        <f>'Mapa Final'!AE10</f>
        <v>Moderado</v>
      </c>
      <c r="M10" s="510" t="str">
        <f>'Mapa Final'!AG10</f>
        <v>Moderado</v>
      </c>
      <c r="N10" s="511" t="str">
        <f>'Mapa Final'!AH10</f>
        <v>Reducir(mitigar)</v>
      </c>
      <c r="O10" s="544" t="s">
        <v>608</v>
      </c>
      <c r="P10" s="507" t="s">
        <v>566</v>
      </c>
      <c r="Q10" s="507"/>
      <c r="R10" s="508">
        <v>45108</v>
      </c>
      <c r="S10" s="508">
        <v>45199</v>
      </c>
      <c r="T10" s="544" t="s">
        <v>609</v>
      </c>
      <c r="U10" s="538" t="s">
        <v>590</v>
      </c>
    </row>
    <row r="11" spans="1:278" ht="40.15" customHeight="1">
      <c r="A11" s="513"/>
      <c r="B11" s="513"/>
      <c r="C11" s="514"/>
      <c r="D11" s="514"/>
      <c r="E11" s="515"/>
      <c r="F11" s="515"/>
      <c r="G11" s="515"/>
      <c r="H11" s="509"/>
      <c r="I11" s="509"/>
      <c r="J11" s="510"/>
      <c r="K11" s="512"/>
      <c r="L11" s="512"/>
      <c r="M11" s="510"/>
      <c r="N11" s="512"/>
      <c r="O11" s="544"/>
      <c r="P11" s="507"/>
      <c r="Q11" s="507"/>
      <c r="R11" s="508"/>
      <c r="S11" s="508"/>
      <c r="T11" s="544"/>
      <c r="U11" s="538"/>
    </row>
    <row r="12" spans="1:278" ht="40.15" customHeight="1">
      <c r="A12" s="513"/>
      <c r="B12" s="513"/>
      <c r="C12" s="514"/>
      <c r="D12" s="514"/>
      <c r="E12" s="515"/>
      <c r="F12" s="515"/>
      <c r="G12" s="515"/>
      <c r="H12" s="509"/>
      <c r="I12" s="509"/>
      <c r="J12" s="510"/>
      <c r="K12" s="512"/>
      <c r="L12" s="512"/>
      <c r="M12" s="510"/>
      <c r="N12" s="512"/>
      <c r="O12" s="544"/>
      <c r="P12" s="507"/>
      <c r="Q12" s="507"/>
      <c r="R12" s="508"/>
      <c r="S12" s="508"/>
      <c r="T12" s="544"/>
      <c r="U12" s="538"/>
    </row>
    <row r="13" spans="1:278" ht="40.15" customHeight="1">
      <c r="A13" s="513"/>
      <c r="B13" s="513"/>
      <c r="C13" s="514"/>
      <c r="D13" s="514"/>
      <c r="E13" s="515"/>
      <c r="F13" s="515"/>
      <c r="G13" s="515"/>
      <c r="H13" s="509"/>
      <c r="I13" s="509"/>
      <c r="J13" s="510"/>
      <c r="K13" s="512"/>
      <c r="L13" s="512"/>
      <c r="M13" s="510"/>
      <c r="N13" s="512"/>
      <c r="O13" s="544"/>
      <c r="P13" s="507"/>
      <c r="Q13" s="507"/>
      <c r="R13" s="508"/>
      <c r="S13" s="508"/>
      <c r="T13" s="544"/>
      <c r="U13" s="538"/>
    </row>
    <row r="14" spans="1:278" ht="40.15" customHeight="1">
      <c r="A14" s="513"/>
      <c r="B14" s="513"/>
      <c r="C14" s="514"/>
      <c r="D14" s="514"/>
      <c r="E14" s="515"/>
      <c r="F14" s="515"/>
      <c r="G14" s="515"/>
      <c r="H14" s="509"/>
      <c r="I14" s="509"/>
      <c r="J14" s="510"/>
      <c r="K14" s="512"/>
      <c r="L14" s="512"/>
      <c r="M14" s="510"/>
      <c r="N14" s="512"/>
      <c r="O14" s="544"/>
      <c r="P14" s="507"/>
      <c r="Q14" s="507"/>
      <c r="R14" s="508"/>
      <c r="S14" s="508"/>
      <c r="T14" s="544"/>
      <c r="U14" s="538"/>
    </row>
    <row r="15" spans="1:278" ht="40.15" customHeight="1">
      <c r="A15" s="513">
        <f>'Mapa Final'!A15</f>
        <v>2</v>
      </c>
      <c r="B15" s="513" t="str">
        <f>'Mapa Final'!B15</f>
        <v>Interés indebido en la supervisión de contratos</v>
      </c>
      <c r="C15" s="514" t="str">
        <f>'Mapa Final'!C15</f>
        <v>Reputacional(Corrupción)</v>
      </c>
      <c r="D15" s="514"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515" t="str">
        <f>'Mapa Final'!E15</f>
        <v>Conductas ausentes de ética, probidad y transparencia, en los servidores judiciales.</v>
      </c>
      <c r="F15" s="515" t="str">
        <f>'Mapa Final'!F15</f>
        <v>Actuaciones del servidor judicial en las cuales se evidencian intereses personales indebidos en la supervisión de los contratos que han sido celebrados por la Entidad, y se encuentran a Su cargo.</v>
      </c>
      <c r="G15" s="515" t="str">
        <f>'Mapa Final'!G15</f>
        <v>Fraude Interno</v>
      </c>
      <c r="H15" s="509" t="str">
        <f>'Mapa Final'!I15</f>
        <v>Media</v>
      </c>
      <c r="I15" s="509" t="str">
        <f>'Mapa Final'!L15</f>
        <v>Mayor</v>
      </c>
      <c r="J15" s="510" t="str">
        <f>'Mapa Final'!N15</f>
        <v xml:space="preserve">Alto </v>
      </c>
      <c r="K15" s="511" t="str">
        <f>'Mapa Final'!AA15</f>
        <v>Baja</v>
      </c>
      <c r="L15" s="511" t="str">
        <f>'Mapa Final'!AE15</f>
        <v>Mayor</v>
      </c>
      <c r="M15" s="510" t="str">
        <f>'Mapa Final'!AG15</f>
        <v xml:space="preserve">Alto </v>
      </c>
      <c r="N15" s="511" t="str">
        <f>'Mapa Final'!AH15</f>
        <v>Evitar</v>
      </c>
      <c r="O15" s="539" t="s">
        <v>610</v>
      </c>
      <c r="P15" s="507" t="s">
        <v>566</v>
      </c>
      <c r="Q15" s="507"/>
      <c r="R15" s="508">
        <v>45108</v>
      </c>
      <c r="S15" s="508">
        <v>45199</v>
      </c>
      <c r="T15" s="537" t="s">
        <v>611</v>
      </c>
      <c r="U15" s="538" t="s">
        <v>590</v>
      </c>
    </row>
    <row r="16" spans="1:278" ht="40.15" customHeight="1">
      <c r="A16" s="513"/>
      <c r="B16" s="513"/>
      <c r="C16" s="514"/>
      <c r="D16" s="514"/>
      <c r="E16" s="515"/>
      <c r="F16" s="515"/>
      <c r="G16" s="515"/>
      <c r="H16" s="509"/>
      <c r="I16" s="509"/>
      <c r="J16" s="510"/>
      <c r="K16" s="512"/>
      <c r="L16" s="512"/>
      <c r="M16" s="510"/>
      <c r="N16" s="512"/>
      <c r="O16" s="539"/>
      <c r="P16" s="507"/>
      <c r="Q16" s="507"/>
      <c r="R16" s="508"/>
      <c r="S16" s="508"/>
      <c r="T16" s="537"/>
      <c r="U16" s="538"/>
    </row>
    <row r="17" spans="1:21" ht="40.15" customHeight="1">
      <c r="A17" s="513"/>
      <c r="B17" s="513"/>
      <c r="C17" s="514"/>
      <c r="D17" s="514"/>
      <c r="E17" s="515"/>
      <c r="F17" s="515"/>
      <c r="G17" s="515"/>
      <c r="H17" s="509"/>
      <c r="I17" s="509"/>
      <c r="J17" s="510"/>
      <c r="K17" s="512"/>
      <c r="L17" s="512"/>
      <c r="M17" s="510"/>
      <c r="N17" s="512"/>
      <c r="O17" s="539"/>
      <c r="P17" s="507"/>
      <c r="Q17" s="507"/>
      <c r="R17" s="508"/>
      <c r="S17" s="508"/>
      <c r="T17" s="537"/>
      <c r="U17" s="538"/>
    </row>
    <row r="18" spans="1:21" ht="40.15" customHeight="1">
      <c r="A18" s="513"/>
      <c r="B18" s="513"/>
      <c r="C18" s="514"/>
      <c r="D18" s="514"/>
      <c r="E18" s="515"/>
      <c r="F18" s="515"/>
      <c r="G18" s="515"/>
      <c r="H18" s="509"/>
      <c r="I18" s="509"/>
      <c r="J18" s="510"/>
      <c r="K18" s="512"/>
      <c r="L18" s="512"/>
      <c r="M18" s="510"/>
      <c r="N18" s="512"/>
      <c r="O18" s="539"/>
      <c r="P18" s="507"/>
      <c r="Q18" s="507"/>
      <c r="R18" s="508"/>
      <c r="S18" s="508"/>
      <c r="T18" s="537"/>
      <c r="U18" s="538"/>
    </row>
    <row r="19" spans="1:21" ht="40.15" customHeight="1">
      <c r="A19" s="513"/>
      <c r="B19" s="513"/>
      <c r="C19" s="514"/>
      <c r="D19" s="514"/>
      <c r="E19" s="515"/>
      <c r="F19" s="515"/>
      <c r="G19" s="515"/>
      <c r="H19" s="509"/>
      <c r="I19" s="509"/>
      <c r="J19" s="510"/>
      <c r="K19" s="512"/>
      <c r="L19" s="512"/>
      <c r="M19" s="510"/>
      <c r="N19" s="512"/>
      <c r="O19" s="539"/>
      <c r="P19" s="507"/>
      <c r="Q19" s="507"/>
      <c r="R19" s="508"/>
      <c r="S19" s="508"/>
      <c r="T19" s="537"/>
      <c r="U19" s="538"/>
    </row>
    <row r="20" spans="1:21" ht="71.25" customHeight="1">
      <c r="A20" s="513">
        <f>'Mapa Final'!A20</f>
        <v>3</v>
      </c>
      <c r="B20" s="513" t="str">
        <f>'Mapa Final'!B20</f>
        <v>Incumplimiento en el tramite de los siniestros desde el aviso del evento hasta el cierre del expediente del mismo.</v>
      </c>
      <c r="C20" s="514" t="str">
        <f>'Mapa Final'!C20</f>
        <v>Afectación Económica</v>
      </c>
      <c r="D20" s="514" t="str">
        <f>'Mapa Final'!D20</f>
        <v>1, Inoportunidad en la socialización del Manual del Plan de Seguros a los servidores judiciales.
2. Ausencia de comunicación asertiva entre los actores del plan de seguros.
3.Incumplimiento de las obligaciones contracturales de los contratos que conforman el plan de seguros 
4, Información imprecisa presentada al momento de la reclamación.
5.Alto volumen de carga laboral versus las solicitudes generadas en el aspecto legal e informativo</v>
      </c>
      <c r="E20" s="515" t="str">
        <f>'Mapa Final'!E20</f>
        <v>Desconocimiento del Manual del Plan de Seguros por parte de los servidores judiciales.</v>
      </c>
      <c r="F20" s="515" t="str">
        <f>'Mapa Final'!F20</f>
        <v xml:space="preserve">Que no se cumplan los requisitos establecidos en el manual del Plan de seguros para el tramite de los siniestros derivando en perdidas mayores para la entidad 
</v>
      </c>
      <c r="G20" s="515" t="str">
        <f>'Mapa Final'!G20</f>
        <v>Ejecución y Administración de Procesos</v>
      </c>
      <c r="H20" s="509" t="str">
        <f>'Mapa Final'!I20</f>
        <v>Alta</v>
      </c>
      <c r="I20" s="509" t="str">
        <f>'Mapa Final'!L20</f>
        <v>Mayor</v>
      </c>
      <c r="J20" s="510" t="str">
        <f>'Mapa Final'!N20</f>
        <v xml:space="preserve">Alto </v>
      </c>
      <c r="K20" s="511" t="str">
        <f>'Mapa Final'!AA20</f>
        <v>Media</v>
      </c>
      <c r="L20" s="511" t="str">
        <f>'Mapa Final'!AE20</f>
        <v>Mayor</v>
      </c>
      <c r="M20" s="510" t="str">
        <f>'Mapa Final'!AG20</f>
        <v xml:space="preserve">Alto </v>
      </c>
      <c r="N20" s="511" t="str">
        <f>'Mapa Final'!AH20</f>
        <v>Evitar</v>
      </c>
      <c r="O20" s="540" t="s">
        <v>612</v>
      </c>
      <c r="P20" s="507" t="s">
        <v>566</v>
      </c>
      <c r="Q20" s="507" t="s">
        <v>566</v>
      </c>
      <c r="R20" s="508">
        <v>45108</v>
      </c>
      <c r="S20" s="508">
        <v>45199</v>
      </c>
      <c r="T20" s="536" t="s">
        <v>613</v>
      </c>
      <c r="U20" s="522" t="s">
        <v>439</v>
      </c>
    </row>
    <row r="21" spans="1:21" ht="71.25" customHeight="1">
      <c r="A21" s="513"/>
      <c r="B21" s="513"/>
      <c r="C21" s="514"/>
      <c r="D21" s="514"/>
      <c r="E21" s="515"/>
      <c r="F21" s="515"/>
      <c r="G21" s="515"/>
      <c r="H21" s="509"/>
      <c r="I21" s="509"/>
      <c r="J21" s="510"/>
      <c r="K21" s="512"/>
      <c r="L21" s="512"/>
      <c r="M21" s="510"/>
      <c r="N21" s="512"/>
      <c r="O21" s="411"/>
      <c r="P21" s="507"/>
      <c r="Q21" s="507"/>
      <c r="R21" s="508"/>
      <c r="S21" s="508"/>
      <c r="T21" s="507"/>
      <c r="U21" s="522"/>
    </row>
    <row r="22" spans="1:21" ht="71.25" customHeight="1">
      <c r="A22" s="513"/>
      <c r="B22" s="513"/>
      <c r="C22" s="514"/>
      <c r="D22" s="514"/>
      <c r="E22" s="515"/>
      <c r="F22" s="515"/>
      <c r="G22" s="515"/>
      <c r="H22" s="509"/>
      <c r="I22" s="509"/>
      <c r="J22" s="510"/>
      <c r="K22" s="512"/>
      <c r="L22" s="512"/>
      <c r="M22" s="510"/>
      <c r="N22" s="512"/>
      <c r="O22" s="411"/>
      <c r="P22" s="507"/>
      <c r="Q22" s="507"/>
      <c r="R22" s="508"/>
      <c r="S22" s="508"/>
      <c r="T22" s="507"/>
      <c r="U22" s="522"/>
    </row>
    <row r="23" spans="1:21" ht="71.25" customHeight="1">
      <c r="A23" s="513"/>
      <c r="B23" s="513"/>
      <c r="C23" s="514"/>
      <c r="D23" s="514"/>
      <c r="E23" s="515"/>
      <c r="F23" s="515"/>
      <c r="G23" s="515"/>
      <c r="H23" s="509"/>
      <c r="I23" s="509"/>
      <c r="J23" s="510"/>
      <c r="K23" s="512"/>
      <c r="L23" s="512"/>
      <c r="M23" s="510"/>
      <c r="N23" s="512"/>
      <c r="O23" s="411"/>
      <c r="P23" s="507"/>
      <c r="Q23" s="507"/>
      <c r="R23" s="508"/>
      <c r="S23" s="508"/>
      <c r="T23" s="507"/>
      <c r="U23" s="522"/>
    </row>
    <row r="24" spans="1:21" ht="22.5" customHeight="1">
      <c r="A24" s="513"/>
      <c r="B24" s="513"/>
      <c r="C24" s="514"/>
      <c r="D24" s="514"/>
      <c r="E24" s="515"/>
      <c r="F24" s="515"/>
      <c r="G24" s="515"/>
      <c r="H24" s="509"/>
      <c r="I24" s="509"/>
      <c r="J24" s="510"/>
      <c r="K24" s="512"/>
      <c r="L24" s="512"/>
      <c r="M24" s="510"/>
      <c r="N24" s="512"/>
      <c r="O24" s="541"/>
      <c r="P24" s="534"/>
      <c r="Q24" s="534"/>
      <c r="R24" s="535"/>
      <c r="S24" s="535"/>
      <c r="T24" s="534"/>
      <c r="U24" s="522"/>
    </row>
    <row r="25" spans="1:21" ht="60" customHeight="1">
      <c r="A25" s="513">
        <f>'Mapa Final'!A25</f>
        <v>4</v>
      </c>
      <c r="B25" s="513" t="str">
        <f>'Mapa Final'!B25</f>
        <v>Perdida parcial o total de la información</v>
      </c>
      <c r="C25" s="514" t="str">
        <f>'Mapa Final'!C25</f>
        <v>Afectación en la Prestación del Servicio de Justicia</v>
      </c>
      <c r="D25" s="514" t="str">
        <f>'Mapa Final'!D25</f>
        <v>1) Demora en los procedimientos para la elaboración y administración de copias de
seguridad de los sistemas de información.
2.Pérdida de documentos cuando son entregados para realizar un proceso en otra dependencia 
3. Posibles daños y pérdida de documentos o información recibida para radicar, entregar o enviar por correo o a la mano; por factores humanos y ambientales. 
4.Desconocimiento del procedimiento de procesos de Archivo en la recepción, almacenamiento y distribución de los documentos
5.Alto volumen de carga laboral</v>
      </c>
      <c r="E25" s="515" t="str">
        <f>'Mapa Final'!E25</f>
        <v>Posible incumplimiento en los procedimientos internos/ externos establecidos para la recepción y manejo de los documentos y registros de información</v>
      </c>
      <c r="F25" s="515" t="str">
        <f>'Mapa Final'!F25</f>
        <v xml:space="preserve">Posibilidad de pérdida de la documentación en los procesos internos del área, debido al  traslado de la documentación a otras dependencias.  Igualmente el no registro en el apliativo de correspondencia de las solicitudes remitdias a la entidad a través de correo electrónico  </v>
      </c>
      <c r="G25" s="515" t="str">
        <f>'Mapa Final'!G25</f>
        <v>Ejecución y Administración de Procesos</v>
      </c>
      <c r="H25" s="509" t="str">
        <f>'Mapa Final'!I25</f>
        <v>Muy Alta</v>
      </c>
      <c r="I25" s="509" t="str">
        <f>'Mapa Final'!L25</f>
        <v>Leve</v>
      </c>
      <c r="J25" s="510" t="str">
        <f>'Mapa Final'!N25</f>
        <v xml:space="preserve">Alto </v>
      </c>
      <c r="K25" s="511" t="str">
        <f>'Mapa Final'!AA25</f>
        <v>Media</v>
      </c>
      <c r="L25" s="511" t="str">
        <f>'Mapa Final'!AE25</f>
        <v>Leve</v>
      </c>
      <c r="M25" s="510" t="str">
        <f>'Mapa Final'!AG25</f>
        <v>Moderado</v>
      </c>
      <c r="N25" s="531" t="str">
        <f>'Mapa Final'!AH25</f>
        <v>Aceptar</v>
      </c>
      <c r="O25" s="533" t="s">
        <v>614</v>
      </c>
      <c r="P25" s="526" t="s">
        <v>566</v>
      </c>
      <c r="Q25" s="507"/>
      <c r="R25" s="508">
        <v>45108</v>
      </c>
      <c r="S25" s="508">
        <v>45199</v>
      </c>
      <c r="T25" s="518" t="s">
        <v>615</v>
      </c>
      <c r="U25" s="530" t="s">
        <v>466</v>
      </c>
    </row>
    <row r="26" spans="1:21" ht="60" customHeight="1">
      <c r="A26" s="513"/>
      <c r="B26" s="513"/>
      <c r="C26" s="514"/>
      <c r="D26" s="514"/>
      <c r="E26" s="515"/>
      <c r="F26" s="515"/>
      <c r="G26" s="515"/>
      <c r="H26" s="509"/>
      <c r="I26" s="509"/>
      <c r="J26" s="510"/>
      <c r="K26" s="512"/>
      <c r="L26" s="512"/>
      <c r="M26" s="510"/>
      <c r="N26" s="532"/>
      <c r="O26" s="533"/>
      <c r="P26" s="526"/>
      <c r="Q26" s="507"/>
      <c r="R26" s="508"/>
      <c r="S26" s="508"/>
      <c r="T26" s="518"/>
      <c r="U26" s="530"/>
    </row>
    <row r="27" spans="1:21" ht="60" customHeight="1">
      <c r="A27" s="513"/>
      <c r="B27" s="513"/>
      <c r="C27" s="514"/>
      <c r="D27" s="514"/>
      <c r="E27" s="515"/>
      <c r="F27" s="515"/>
      <c r="G27" s="515"/>
      <c r="H27" s="509"/>
      <c r="I27" s="509"/>
      <c r="J27" s="510"/>
      <c r="K27" s="512"/>
      <c r="L27" s="512"/>
      <c r="M27" s="510"/>
      <c r="N27" s="532"/>
      <c r="O27" s="533"/>
      <c r="P27" s="526"/>
      <c r="Q27" s="507"/>
      <c r="R27" s="508"/>
      <c r="S27" s="508"/>
      <c r="T27" s="518"/>
      <c r="U27" s="530"/>
    </row>
    <row r="28" spans="1:21" ht="60" customHeight="1">
      <c r="A28" s="513"/>
      <c r="B28" s="513"/>
      <c r="C28" s="514"/>
      <c r="D28" s="514"/>
      <c r="E28" s="515"/>
      <c r="F28" s="515"/>
      <c r="G28" s="515"/>
      <c r="H28" s="509"/>
      <c r="I28" s="509"/>
      <c r="J28" s="510"/>
      <c r="K28" s="512"/>
      <c r="L28" s="512"/>
      <c r="M28" s="510"/>
      <c r="N28" s="532"/>
      <c r="O28" s="533"/>
      <c r="P28" s="526"/>
      <c r="Q28" s="507"/>
      <c r="R28" s="508"/>
      <c r="S28" s="508"/>
      <c r="T28" s="518"/>
      <c r="U28" s="530"/>
    </row>
    <row r="29" spans="1:21" ht="60" customHeight="1">
      <c r="A29" s="513"/>
      <c r="B29" s="513"/>
      <c r="C29" s="514"/>
      <c r="D29" s="514"/>
      <c r="E29" s="515"/>
      <c r="F29" s="515"/>
      <c r="G29" s="515"/>
      <c r="H29" s="509"/>
      <c r="I29" s="509"/>
      <c r="J29" s="510"/>
      <c r="K29" s="512"/>
      <c r="L29" s="512"/>
      <c r="M29" s="510"/>
      <c r="N29" s="532"/>
      <c r="O29" s="533"/>
      <c r="P29" s="526"/>
      <c r="Q29" s="507"/>
      <c r="R29" s="508"/>
      <c r="S29" s="508"/>
      <c r="T29" s="518"/>
      <c r="U29" s="530"/>
    </row>
    <row r="30" spans="1:21" ht="40.15" customHeight="1">
      <c r="A30" s="513">
        <f>'Mapa Final'!A31</f>
        <v>5</v>
      </c>
      <c r="B30" s="513" t="str">
        <f>'Mapa Final'!B31</f>
        <v>Suspensión de los Servicios Públicos Domiciliarios y/o de Telefonía Móvil Celular (TMC)</v>
      </c>
      <c r="C30" s="514" t="str">
        <f>'Mapa Final'!C31</f>
        <v>Afectación en la Prestación del Servicio de Justicia</v>
      </c>
      <c r="D30" s="514" t="str">
        <f>'Mapa Final'!D31</f>
        <v>1. No dar trámite de pago oportuno.
2. Saldos pendientes que no corresponden en su pago a la Rama Judicial
3. Fallas en la comunicación con el operador del servicio.
4. No aplicación o aplicación extemporánea de pagos por parte del operador.
5. Transición en la aplicación de las disposiciones legales en materia de austeridad en el gasto frente a la contratación de Servicios TMC.</v>
      </c>
      <c r="E30" s="515" t="str">
        <f>'Mapa Final'!E31</f>
        <v>Incumplimiento de las obligaciones derivadas por la contraprestación de los servicios contratados.</v>
      </c>
      <c r="F30" s="515" t="str">
        <f>'Mapa Final'!F31</f>
        <v>Pérdida de los beneficios obtenidos mediante el uso de los Servicios Públicos domiciliarios y Servicios TMC.</v>
      </c>
      <c r="G30" s="515" t="str">
        <f>'Mapa Final'!G31</f>
        <v>Ejecución y Administración de Procesos</v>
      </c>
      <c r="H30" s="509" t="str">
        <f>'Mapa Final'!I31</f>
        <v>Alta</v>
      </c>
      <c r="I30" s="509" t="str">
        <f>'Mapa Final'!L31</f>
        <v>Mayor</v>
      </c>
      <c r="J30" s="510" t="str">
        <f>'Mapa Final'!N31</f>
        <v xml:space="preserve">Alto </v>
      </c>
      <c r="K30" s="511" t="str">
        <f>'Mapa Final'!AA31</f>
        <v>Media</v>
      </c>
      <c r="L30" s="511" t="str">
        <f>'Mapa Final'!AE31</f>
        <v>Menor</v>
      </c>
      <c r="M30" s="510" t="str">
        <f>'Mapa Final'!AG31</f>
        <v>Moderado</v>
      </c>
      <c r="N30" s="511"/>
      <c r="O30" s="527" t="s">
        <v>616</v>
      </c>
      <c r="P30" s="529" t="s">
        <v>566</v>
      </c>
      <c r="Q30" s="529"/>
      <c r="R30" s="524">
        <v>45108</v>
      </c>
      <c r="S30" s="524">
        <v>45199</v>
      </c>
      <c r="T30" s="525" t="s">
        <v>617</v>
      </c>
      <c r="U30" s="522" t="s">
        <v>477</v>
      </c>
    </row>
    <row r="31" spans="1:21" ht="40.15" customHeight="1">
      <c r="A31" s="513"/>
      <c r="B31" s="513"/>
      <c r="C31" s="514"/>
      <c r="D31" s="514"/>
      <c r="E31" s="515"/>
      <c r="F31" s="515"/>
      <c r="G31" s="515"/>
      <c r="H31" s="509"/>
      <c r="I31" s="509"/>
      <c r="J31" s="510"/>
      <c r="K31" s="512"/>
      <c r="L31" s="512"/>
      <c r="M31" s="510"/>
      <c r="N31" s="512"/>
      <c r="O31" s="528"/>
      <c r="P31" s="507"/>
      <c r="Q31" s="507"/>
      <c r="R31" s="508"/>
      <c r="S31" s="508"/>
      <c r="T31" s="526"/>
      <c r="U31" s="522"/>
    </row>
    <row r="32" spans="1:21" ht="40.15" customHeight="1">
      <c r="A32" s="513"/>
      <c r="B32" s="513"/>
      <c r="C32" s="514"/>
      <c r="D32" s="514"/>
      <c r="E32" s="515"/>
      <c r="F32" s="515"/>
      <c r="G32" s="515"/>
      <c r="H32" s="509"/>
      <c r="I32" s="509"/>
      <c r="J32" s="510"/>
      <c r="K32" s="512"/>
      <c r="L32" s="512"/>
      <c r="M32" s="510"/>
      <c r="N32" s="512"/>
      <c r="O32" s="528"/>
      <c r="P32" s="507"/>
      <c r="Q32" s="507"/>
      <c r="R32" s="508"/>
      <c r="S32" s="508"/>
      <c r="T32" s="526"/>
      <c r="U32" s="522"/>
    </row>
    <row r="33" spans="1:21" ht="40.15" customHeight="1">
      <c r="A33" s="513"/>
      <c r="B33" s="513"/>
      <c r="C33" s="514"/>
      <c r="D33" s="514"/>
      <c r="E33" s="515"/>
      <c r="F33" s="515"/>
      <c r="G33" s="515"/>
      <c r="H33" s="509"/>
      <c r="I33" s="509"/>
      <c r="J33" s="510"/>
      <c r="K33" s="512"/>
      <c r="L33" s="512"/>
      <c r="M33" s="510"/>
      <c r="N33" s="512"/>
      <c r="O33" s="528"/>
      <c r="P33" s="507"/>
      <c r="Q33" s="507"/>
      <c r="R33" s="508"/>
      <c r="S33" s="508"/>
      <c r="T33" s="526"/>
      <c r="U33" s="522"/>
    </row>
    <row r="34" spans="1:21" ht="40.15" customHeight="1">
      <c r="A34" s="513"/>
      <c r="B34" s="513"/>
      <c r="C34" s="514"/>
      <c r="D34" s="514"/>
      <c r="E34" s="515"/>
      <c r="F34" s="515"/>
      <c r="G34" s="515"/>
      <c r="H34" s="509"/>
      <c r="I34" s="509"/>
      <c r="J34" s="510"/>
      <c r="K34" s="512"/>
      <c r="L34" s="512"/>
      <c r="M34" s="510"/>
      <c r="N34" s="512"/>
      <c r="O34" s="528"/>
      <c r="P34" s="507"/>
      <c r="Q34" s="507"/>
      <c r="R34" s="508"/>
      <c r="S34" s="508"/>
      <c r="T34" s="526"/>
      <c r="U34" s="522"/>
    </row>
    <row r="35" spans="1:21" ht="87.75" customHeight="1">
      <c r="A35" s="513">
        <f>'Mapa Final'!A36</f>
        <v>6</v>
      </c>
      <c r="B35" s="513" t="str">
        <f>'Mapa Final'!B36</f>
        <v>Tener registros desactualizados del parque automotor de la Rama Judicial (Hojas de vida de los vehículos, reporte de novedades) y/o pérdida de la información anéxa documentada.</v>
      </c>
      <c r="C35" s="514" t="str">
        <f>'Mapa Final'!C36</f>
        <v>Incumplimiento de las metas establecidas</v>
      </c>
      <c r="D35" s="514" t="str">
        <f>'Mapa Final'!D36</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515" t="str">
        <f>'Mapa Final'!E36</f>
        <v>No ejecución de las acciones requeridad para la actualización de los registros</v>
      </c>
      <c r="F35" s="515" t="str">
        <f>'Mapa Final'!F36</f>
        <v>Falta de información para realizar seguimiento en términos de cumplimiento, detección y análisis de las novedades de los vehículos.</v>
      </c>
      <c r="G35" s="515" t="str">
        <f>'Mapa Final'!G36</f>
        <v>Ejecución y Administración de Procesos</v>
      </c>
      <c r="H35" s="509" t="str">
        <f>'Mapa Final'!I36</f>
        <v>Alta</v>
      </c>
      <c r="I35" s="509" t="str">
        <f>'Mapa Final'!L36</f>
        <v>Menor</v>
      </c>
      <c r="J35" s="510" t="str">
        <f>'Mapa Final'!N36</f>
        <v>Moderado</v>
      </c>
      <c r="K35" s="511" t="str">
        <f>'Mapa Final'!AA36</f>
        <v>Media</v>
      </c>
      <c r="L35" s="511" t="str">
        <f>'Mapa Final'!AE36</f>
        <v>Menor</v>
      </c>
      <c r="M35" s="510" t="str">
        <f>'Mapa Final'!AG36</f>
        <v>Moderado</v>
      </c>
      <c r="N35" s="511" t="str">
        <f>'Mapa Final'!AH36</f>
        <v>Evitar</v>
      </c>
      <c r="O35" s="523" t="s">
        <v>618</v>
      </c>
      <c r="P35" s="507" t="s">
        <v>566</v>
      </c>
      <c r="Q35" s="507"/>
      <c r="R35" s="508">
        <v>45108</v>
      </c>
      <c r="S35" s="508">
        <v>45199</v>
      </c>
      <c r="T35" s="521" t="s">
        <v>619</v>
      </c>
      <c r="U35" s="522" t="s">
        <v>487</v>
      </c>
    </row>
    <row r="36" spans="1:21" ht="40.15" customHeight="1">
      <c r="A36" s="513"/>
      <c r="B36" s="513"/>
      <c r="C36" s="514"/>
      <c r="D36" s="514"/>
      <c r="E36" s="515"/>
      <c r="F36" s="515"/>
      <c r="G36" s="515"/>
      <c r="H36" s="509"/>
      <c r="I36" s="509"/>
      <c r="J36" s="510"/>
      <c r="K36" s="512"/>
      <c r="L36" s="512"/>
      <c r="M36" s="510"/>
      <c r="N36" s="512"/>
      <c r="O36" s="523"/>
      <c r="P36" s="507"/>
      <c r="Q36" s="507"/>
      <c r="R36" s="508"/>
      <c r="S36" s="508"/>
      <c r="T36" s="521"/>
      <c r="U36" s="522"/>
    </row>
    <row r="37" spans="1:21" ht="40.15" customHeight="1">
      <c r="A37" s="513"/>
      <c r="B37" s="513"/>
      <c r="C37" s="514"/>
      <c r="D37" s="514"/>
      <c r="E37" s="515"/>
      <c r="F37" s="515"/>
      <c r="G37" s="515"/>
      <c r="H37" s="509"/>
      <c r="I37" s="509"/>
      <c r="J37" s="510"/>
      <c r="K37" s="512"/>
      <c r="L37" s="512"/>
      <c r="M37" s="510"/>
      <c r="N37" s="512"/>
      <c r="O37" s="523"/>
      <c r="P37" s="507"/>
      <c r="Q37" s="507"/>
      <c r="R37" s="508"/>
      <c r="S37" s="508"/>
      <c r="T37" s="521"/>
      <c r="U37" s="522"/>
    </row>
    <row r="38" spans="1:21" ht="40.15" customHeight="1">
      <c r="A38" s="513"/>
      <c r="B38" s="513"/>
      <c r="C38" s="514"/>
      <c r="D38" s="514"/>
      <c r="E38" s="515"/>
      <c r="F38" s="515"/>
      <c r="G38" s="515"/>
      <c r="H38" s="509"/>
      <c r="I38" s="509"/>
      <c r="J38" s="510"/>
      <c r="K38" s="512"/>
      <c r="L38" s="512"/>
      <c r="M38" s="510"/>
      <c r="N38" s="512"/>
      <c r="O38" s="523"/>
      <c r="P38" s="507"/>
      <c r="Q38" s="507"/>
      <c r="R38" s="508"/>
      <c r="S38" s="508"/>
      <c r="T38" s="521"/>
      <c r="U38" s="522"/>
    </row>
    <row r="39" spans="1:21" ht="40.15" customHeight="1">
      <c r="A39" s="513"/>
      <c r="B39" s="513"/>
      <c r="C39" s="514"/>
      <c r="D39" s="514"/>
      <c r="E39" s="515"/>
      <c r="F39" s="515"/>
      <c r="G39" s="515"/>
      <c r="H39" s="509"/>
      <c r="I39" s="509"/>
      <c r="J39" s="510"/>
      <c r="K39" s="512"/>
      <c r="L39" s="512"/>
      <c r="M39" s="510"/>
      <c r="N39" s="512"/>
      <c r="O39" s="523"/>
      <c r="P39" s="507"/>
      <c r="Q39" s="507"/>
      <c r="R39" s="508"/>
      <c r="S39" s="508"/>
      <c r="T39" s="521"/>
      <c r="U39" s="522"/>
    </row>
    <row r="40" spans="1:21" ht="40.15" customHeight="1">
      <c r="A40" s="513">
        <f>'Mapa Final'!A41</f>
        <v>7</v>
      </c>
      <c r="B40" s="513" t="str">
        <f>'Mapa Final'!B41</f>
        <v>Afectación de los aspectos ambientales</v>
      </c>
      <c r="C40" s="514" t="str">
        <f>'Mapa Final'!C41</f>
        <v xml:space="preserve"> Afectación Ambiental</v>
      </c>
      <c r="D40" s="514" t="str">
        <f>'Mapa Final'!D41</f>
        <v>1. Desconocimiento del Sistema de Gestión Ambiental que aplica para la Rama Judicial a Nivel Central y Seccional.
2. No hay accesibilidad de forma oportuna a la información base para el cálculo de indicadores</v>
      </c>
      <c r="E40" s="515" t="str">
        <f>'Mapa Final'!E41</f>
        <v>1. Desconocimiento del sistema de gestión ambienal</v>
      </c>
      <c r="F40" s="515" t="str">
        <f>'Mapa Final'!F41</f>
        <v>Falta de información para que los desarrollos administrativos incluyan los enfoques ambientales.</v>
      </c>
      <c r="G40" s="515" t="str">
        <f>'Mapa Final'!G41</f>
        <v>Eventos Ambientales Internos</v>
      </c>
      <c r="H40" s="509" t="str">
        <f>'Mapa Final'!I41</f>
        <v>Muy Baja</v>
      </c>
      <c r="I40" s="509" t="str">
        <f>'Mapa Final'!L41</f>
        <v>Moderado</v>
      </c>
      <c r="J40" s="510" t="str">
        <f>'Mapa Final'!N41</f>
        <v>Moderado</v>
      </c>
      <c r="K40" s="511" t="str">
        <f>'Mapa Final'!AA41</f>
        <v>Muy Baja</v>
      </c>
      <c r="L40" s="511" t="str">
        <f>'Mapa Final'!AE41</f>
        <v>Moderado</v>
      </c>
      <c r="M40" s="510" t="str">
        <f>'Mapa Final'!AG41</f>
        <v>Moderado</v>
      </c>
      <c r="N40" s="511" t="str">
        <f>'Mapa Final'!AH41</f>
        <v>Reducir(mitigar)</v>
      </c>
      <c r="O40" s="506" t="s">
        <v>620</v>
      </c>
      <c r="P40" s="507" t="s">
        <v>566</v>
      </c>
      <c r="Q40" s="507"/>
      <c r="R40" s="508">
        <v>45108</v>
      </c>
      <c r="S40" s="508">
        <v>45199</v>
      </c>
      <c r="T40" s="507" t="s">
        <v>621</v>
      </c>
      <c r="U40" s="520" t="s">
        <v>590</v>
      </c>
    </row>
    <row r="41" spans="1:21" ht="40.15" customHeight="1">
      <c r="A41" s="513"/>
      <c r="B41" s="513"/>
      <c r="C41" s="514"/>
      <c r="D41" s="514"/>
      <c r="E41" s="515"/>
      <c r="F41" s="515"/>
      <c r="G41" s="515"/>
      <c r="H41" s="509"/>
      <c r="I41" s="509"/>
      <c r="J41" s="510"/>
      <c r="K41" s="512"/>
      <c r="L41" s="512"/>
      <c r="M41" s="510"/>
      <c r="N41" s="512"/>
      <c r="O41" s="506"/>
      <c r="P41" s="507"/>
      <c r="Q41" s="507"/>
      <c r="R41" s="508"/>
      <c r="S41" s="508"/>
      <c r="T41" s="507"/>
      <c r="U41" s="520"/>
    </row>
    <row r="42" spans="1:21" ht="40.15" customHeight="1">
      <c r="A42" s="513"/>
      <c r="B42" s="513"/>
      <c r="C42" s="514"/>
      <c r="D42" s="514"/>
      <c r="E42" s="515"/>
      <c r="F42" s="515"/>
      <c r="G42" s="515"/>
      <c r="H42" s="509"/>
      <c r="I42" s="509"/>
      <c r="J42" s="510"/>
      <c r="K42" s="512"/>
      <c r="L42" s="512"/>
      <c r="M42" s="510"/>
      <c r="N42" s="512"/>
      <c r="O42" s="506"/>
      <c r="P42" s="507"/>
      <c r="Q42" s="507"/>
      <c r="R42" s="508"/>
      <c r="S42" s="508"/>
      <c r="T42" s="507"/>
      <c r="U42" s="520"/>
    </row>
    <row r="43" spans="1:21" ht="40.15" customHeight="1">
      <c r="A43" s="513"/>
      <c r="B43" s="513"/>
      <c r="C43" s="514"/>
      <c r="D43" s="514"/>
      <c r="E43" s="515"/>
      <c r="F43" s="515"/>
      <c r="G43" s="515"/>
      <c r="H43" s="509"/>
      <c r="I43" s="509"/>
      <c r="J43" s="510"/>
      <c r="K43" s="512"/>
      <c r="L43" s="512"/>
      <c r="M43" s="510"/>
      <c r="N43" s="512"/>
      <c r="O43" s="506"/>
      <c r="P43" s="507"/>
      <c r="Q43" s="507"/>
      <c r="R43" s="508"/>
      <c r="S43" s="508"/>
      <c r="T43" s="507"/>
      <c r="U43" s="520"/>
    </row>
    <row r="44" spans="1:21" ht="40.15" customHeight="1">
      <c r="A44" s="513"/>
      <c r="B44" s="513"/>
      <c r="C44" s="514"/>
      <c r="D44" s="514"/>
      <c r="E44" s="515"/>
      <c r="F44" s="515"/>
      <c r="G44" s="515"/>
      <c r="H44" s="509"/>
      <c r="I44" s="509"/>
      <c r="J44" s="510"/>
      <c r="K44" s="512"/>
      <c r="L44" s="512"/>
      <c r="M44" s="510"/>
      <c r="N44" s="512"/>
      <c r="O44" s="506"/>
      <c r="P44" s="507"/>
      <c r="Q44" s="507"/>
      <c r="R44" s="508"/>
      <c r="S44" s="508"/>
      <c r="T44" s="507"/>
      <c r="U44" s="520"/>
    </row>
    <row r="45" spans="1:21" ht="130.5" customHeight="1">
      <c r="A45" s="513">
        <f>'Mapa Final'!A44</f>
        <v>8</v>
      </c>
      <c r="B45" s="513" t="str">
        <f>'Mapa Final'!B44</f>
        <v>Incendio dentro de la edificación</v>
      </c>
      <c r="C45" s="514" t="str">
        <f>'Mapa Final'!C44</f>
        <v>Afectación en la Prestación del Servicio de Justicia</v>
      </c>
      <c r="D45" s="514" t="str">
        <f>'Mapa Final'!D44</f>
        <v xml:space="preserve">Por vandalismo (bomba molotov).
Que entre en contacto con fuentes de ignición (corto circuito) material combustible como papel, muebles almacenados y en uso, insumos de construcción, insumos de aseo, tanque de ACPM, conexión de gas natural, residuos </v>
      </c>
      <c r="E45" s="515" t="str">
        <f>'Mapa Final'!E44</f>
        <v>Orden público.
Sobrecarga por uso de electrodomésticos en las instalaciones</v>
      </c>
      <c r="F45" s="515" t="str">
        <f>'Mapa Final'!F44</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515" t="str">
        <f>'Mapa Final'!G44</f>
        <v>Daños Activos Fijos/Eventos Externos</v>
      </c>
      <c r="H45" s="509" t="str">
        <f>'Mapa Final'!I44</f>
        <v>Baja</v>
      </c>
      <c r="I45" s="509" t="str">
        <f>'Mapa Final'!L44</f>
        <v>Catastrófico</v>
      </c>
      <c r="J45" s="510" t="str">
        <f>'Mapa Final'!N44</f>
        <v>Extremo</v>
      </c>
      <c r="K45" s="511" t="str">
        <f>'Mapa Final'!AA44</f>
        <v>Baja</v>
      </c>
      <c r="L45" s="511" t="str">
        <f>'Mapa Final'!AE44</f>
        <v>Mayor</v>
      </c>
      <c r="M45" s="510" t="str">
        <f>'Mapa Final'!AG44</f>
        <v xml:space="preserve">Alto </v>
      </c>
      <c r="N45" s="511" t="str">
        <f>'Mapa Final'!AH44</f>
        <v>Reducir(mitigar)</v>
      </c>
      <c r="O45" s="506" t="s">
        <v>622</v>
      </c>
      <c r="P45" s="507" t="s">
        <v>566</v>
      </c>
      <c r="Q45" s="507"/>
      <c r="R45" s="508">
        <v>45108</v>
      </c>
      <c r="S45" s="508">
        <v>45199</v>
      </c>
      <c r="T45" s="518" t="s">
        <v>623</v>
      </c>
      <c r="U45" s="519" t="s">
        <v>504</v>
      </c>
    </row>
    <row r="46" spans="1:21" ht="40.15" customHeight="1">
      <c r="A46" s="513"/>
      <c r="B46" s="513"/>
      <c r="C46" s="514"/>
      <c r="D46" s="514"/>
      <c r="E46" s="515"/>
      <c r="F46" s="515"/>
      <c r="G46" s="515"/>
      <c r="H46" s="509"/>
      <c r="I46" s="509"/>
      <c r="J46" s="510"/>
      <c r="K46" s="512"/>
      <c r="L46" s="512"/>
      <c r="M46" s="510"/>
      <c r="N46" s="512"/>
      <c r="O46" s="506"/>
      <c r="P46" s="507"/>
      <c r="Q46" s="507"/>
      <c r="R46" s="508"/>
      <c r="S46" s="508"/>
      <c r="T46" s="518"/>
      <c r="U46" s="519"/>
    </row>
    <row r="47" spans="1:21" ht="40.15" customHeight="1">
      <c r="A47" s="513"/>
      <c r="B47" s="513"/>
      <c r="C47" s="514"/>
      <c r="D47" s="514"/>
      <c r="E47" s="515"/>
      <c r="F47" s="515"/>
      <c r="G47" s="515"/>
      <c r="H47" s="509"/>
      <c r="I47" s="509"/>
      <c r="J47" s="510"/>
      <c r="K47" s="512"/>
      <c r="L47" s="512"/>
      <c r="M47" s="510"/>
      <c r="N47" s="512"/>
      <c r="O47" s="506"/>
      <c r="P47" s="507"/>
      <c r="Q47" s="507"/>
      <c r="R47" s="508"/>
      <c r="S47" s="508"/>
      <c r="T47" s="518"/>
      <c r="U47" s="519"/>
    </row>
    <row r="48" spans="1:21" ht="40.15" customHeight="1">
      <c r="A48" s="513"/>
      <c r="B48" s="513"/>
      <c r="C48" s="514"/>
      <c r="D48" s="514"/>
      <c r="E48" s="515"/>
      <c r="F48" s="515"/>
      <c r="G48" s="515"/>
      <c r="H48" s="509"/>
      <c r="I48" s="509"/>
      <c r="J48" s="510"/>
      <c r="K48" s="512"/>
      <c r="L48" s="512"/>
      <c r="M48" s="510"/>
      <c r="N48" s="512"/>
      <c r="O48" s="506"/>
      <c r="P48" s="507"/>
      <c r="Q48" s="507"/>
      <c r="R48" s="508"/>
      <c r="S48" s="508"/>
      <c r="T48" s="518"/>
      <c r="U48" s="519"/>
    </row>
    <row r="49" spans="1:21" ht="40.15" customHeight="1">
      <c r="A49" s="513"/>
      <c r="B49" s="513"/>
      <c r="C49" s="514"/>
      <c r="D49" s="514"/>
      <c r="E49" s="515"/>
      <c r="F49" s="515"/>
      <c r="G49" s="515"/>
      <c r="H49" s="509"/>
      <c r="I49" s="509"/>
      <c r="J49" s="510"/>
      <c r="K49" s="512"/>
      <c r="L49" s="512"/>
      <c r="M49" s="510"/>
      <c r="N49" s="512"/>
      <c r="O49" s="506"/>
      <c r="P49" s="507"/>
      <c r="Q49" s="507"/>
      <c r="R49" s="508"/>
      <c r="S49" s="508"/>
      <c r="T49" s="518"/>
      <c r="U49" s="519"/>
    </row>
    <row r="50" spans="1:21" ht="40.15" customHeight="1">
      <c r="A50" s="513">
        <f>'Mapa Final'!A48</f>
        <v>9</v>
      </c>
      <c r="B50" s="513" t="str">
        <f>'Mapa Final'!B48</f>
        <v>Inundación dentro de la edificación</v>
      </c>
      <c r="C50" s="514" t="str">
        <f>'Mapa Final'!C48</f>
        <v>Afectación en la Prestación del Servicio de Justicia</v>
      </c>
      <c r="D50" s="514" t="str">
        <f>'Mapa Final'!D48</f>
        <v>Lluvias torrenciales en la temporada invernal</v>
      </c>
      <c r="E50" s="515" t="str">
        <f>'Mapa Final'!E48</f>
        <v>Por el desnivel de las vías se forman arroyos, parte de los cuales desembocan en las edificaciones, inundando los sótanos. También, por efecto del incremento del nivel freático.</v>
      </c>
      <c r="F50" s="515" t="str">
        <f>'Mapa Final'!F48</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515" t="str">
        <f>'Mapa Final'!G48</f>
        <v>Daños Activos Fijos/Eventos Externos</v>
      </c>
      <c r="H50" s="509" t="str">
        <f>'Mapa Final'!I48</f>
        <v>Baja</v>
      </c>
      <c r="I50" s="509" t="str">
        <f>'Mapa Final'!L48</f>
        <v>Mayor</v>
      </c>
      <c r="J50" s="510" t="str">
        <f>'Mapa Final'!N48</f>
        <v xml:space="preserve">Alto </v>
      </c>
      <c r="K50" s="511" t="str">
        <f>'Mapa Final'!AA48</f>
        <v>Baja</v>
      </c>
      <c r="L50" s="511" t="str">
        <f>'Mapa Final'!AE48</f>
        <v>Moderado</v>
      </c>
      <c r="M50" s="510" t="str">
        <f>'Mapa Final'!AG48</f>
        <v>Moderado</v>
      </c>
      <c r="N50" s="511" t="str">
        <f>'Mapa Final'!AH48</f>
        <v>Reducir(mitigar)</v>
      </c>
      <c r="O50" s="506" t="s">
        <v>624</v>
      </c>
      <c r="P50" s="507" t="s">
        <v>566</v>
      </c>
      <c r="Q50" s="507"/>
      <c r="R50" s="508">
        <v>45108</v>
      </c>
      <c r="S50" s="508">
        <v>45199</v>
      </c>
      <c r="T50" s="518" t="s">
        <v>625</v>
      </c>
      <c r="U50" s="516" t="s">
        <v>504</v>
      </c>
    </row>
    <row r="51" spans="1:21" ht="40.15" customHeight="1">
      <c r="A51" s="513"/>
      <c r="B51" s="513"/>
      <c r="C51" s="514"/>
      <c r="D51" s="514"/>
      <c r="E51" s="515"/>
      <c r="F51" s="515"/>
      <c r="G51" s="515"/>
      <c r="H51" s="509"/>
      <c r="I51" s="509"/>
      <c r="J51" s="510"/>
      <c r="K51" s="512"/>
      <c r="L51" s="512"/>
      <c r="M51" s="510"/>
      <c r="N51" s="512"/>
      <c r="O51" s="506"/>
      <c r="P51" s="507"/>
      <c r="Q51" s="507"/>
      <c r="R51" s="508"/>
      <c r="S51" s="508"/>
      <c r="T51" s="518"/>
      <c r="U51" s="516"/>
    </row>
    <row r="52" spans="1:21" ht="40.15" customHeight="1">
      <c r="A52" s="513"/>
      <c r="B52" s="513"/>
      <c r="C52" s="514"/>
      <c r="D52" s="514"/>
      <c r="E52" s="515"/>
      <c r="F52" s="515"/>
      <c r="G52" s="515"/>
      <c r="H52" s="509"/>
      <c r="I52" s="509"/>
      <c r="J52" s="510"/>
      <c r="K52" s="512"/>
      <c r="L52" s="512"/>
      <c r="M52" s="510"/>
      <c r="N52" s="512"/>
      <c r="O52" s="506"/>
      <c r="P52" s="507"/>
      <c r="Q52" s="507"/>
      <c r="R52" s="508"/>
      <c r="S52" s="508"/>
      <c r="T52" s="518"/>
      <c r="U52" s="516"/>
    </row>
    <row r="53" spans="1:21" ht="40.15" customHeight="1">
      <c r="A53" s="513"/>
      <c r="B53" s="513"/>
      <c r="C53" s="514"/>
      <c r="D53" s="514"/>
      <c r="E53" s="515"/>
      <c r="F53" s="515"/>
      <c r="G53" s="515"/>
      <c r="H53" s="509"/>
      <c r="I53" s="509"/>
      <c r="J53" s="510"/>
      <c r="K53" s="512"/>
      <c r="L53" s="512"/>
      <c r="M53" s="510"/>
      <c r="N53" s="512"/>
      <c r="O53" s="506"/>
      <c r="P53" s="507"/>
      <c r="Q53" s="507"/>
      <c r="R53" s="508"/>
      <c r="S53" s="508"/>
      <c r="T53" s="518"/>
      <c r="U53" s="516"/>
    </row>
    <row r="54" spans="1:21" ht="87" customHeight="1">
      <c r="A54" s="513"/>
      <c r="B54" s="513"/>
      <c r="C54" s="514"/>
      <c r="D54" s="514"/>
      <c r="E54" s="515"/>
      <c r="F54" s="515"/>
      <c r="G54" s="515"/>
      <c r="H54" s="509"/>
      <c r="I54" s="509"/>
      <c r="J54" s="510"/>
      <c r="K54" s="512"/>
      <c r="L54" s="512"/>
      <c r="M54" s="510"/>
      <c r="N54" s="512"/>
      <c r="O54" s="506"/>
      <c r="P54" s="507"/>
      <c r="Q54" s="507"/>
      <c r="R54" s="508"/>
      <c r="S54" s="508"/>
      <c r="T54" s="518"/>
      <c r="U54" s="516"/>
    </row>
    <row r="55" spans="1:21" ht="125.25" customHeight="1">
      <c r="A55" s="513">
        <f>'Mapa Final'!A49</f>
        <v>10</v>
      </c>
      <c r="B55" s="513" t="str">
        <f>'Mapa Final'!B49</f>
        <v>Diferencia entre el inventario Fisico y el Kardex (SICOF)-selectivo</v>
      </c>
      <c r="C55" s="514" t="str">
        <f>'Mapa Final'!C49</f>
        <v>Reputacional</v>
      </c>
      <c r="D55" s="514" t="str">
        <f>'Mapa Final'!D49</f>
        <v>1-Mala ejecucion en la toma de inventarios 2-No registro en el el sistema 3-Entrega informal de bienes y sin registro en el sicof 4-Falta de tiempo y personal calificado 5- No cumplimiento de politicas de inventarios en la Entidad</v>
      </c>
      <c r="E55" s="515" t="str">
        <f>'Mapa Final'!E49</f>
        <v>Mala entrega y recibo de elementos y entrega informal de bienes y sin registro en el SICOF</v>
      </c>
      <c r="F55" s="515" t="str">
        <f>'Mapa Final'!F49</f>
        <v>El Kardex del almacen no refleja la realidad fisica del inventario</v>
      </c>
      <c r="G55" s="515" t="str">
        <f>'Mapa Final'!G49</f>
        <v>Ejecución y Administración de Procesos</v>
      </c>
      <c r="H55" s="509" t="str">
        <f>'Mapa Final'!I49</f>
        <v>Baja</v>
      </c>
      <c r="I55" s="509" t="str">
        <f>'Mapa Final'!L49</f>
        <v>Moderado</v>
      </c>
      <c r="J55" s="510" t="str">
        <f>'Mapa Final'!N49</f>
        <v>Moderado</v>
      </c>
      <c r="K55" s="511" t="str">
        <f>'Mapa Final'!AA49</f>
        <v>Baja</v>
      </c>
      <c r="L55" s="511" t="str">
        <f>'Mapa Final'!AE49</f>
        <v>Moderado</v>
      </c>
      <c r="M55" s="510" t="str">
        <f>'Mapa Final'!AG49</f>
        <v>Moderado</v>
      </c>
      <c r="N55" s="511" t="str">
        <f>'Mapa Final'!AH49</f>
        <v>Evitar</v>
      </c>
      <c r="O55" s="506" t="s">
        <v>626</v>
      </c>
      <c r="P55" s="507" t="s">
        <v>566</v>
      </c>
      <c r="Q55" s="507"/>
      <c r="R55" s="508">
        <v>45108</v>
      </c>
      <c r="S55" s="508">
        <v>45199</v>
      </c>
      <c r="T55" s="507" t="s">
        <v>627</v>
      </c>
      <c r="U55" s="517" t="s">
        <v>517</v>
      </c>
    </row>
    <row r="56" spans="1:21" ht="40.15" customHeight="1">
      <c r="A56" s="513"/>
      <c r="B56" s="513"/>
      <c r="C56" s="514"/>
      <c r="D56" s="514"/>
      <c r="E56" s="515"/>
      <c r="F56" s="515"/>
      <c r="G56" s="515"/>
      <c r="H56" s="509"/>
      <c r="I56" s="509"/>
      <c r="J56" s="510"/>
      <c r="K56" s="512"/>
      <c r="L56" s="512"/>
      <c r="M56" s="510"/>
      <c r="N56" s="512"/>
      <c r="O56" s="506"/>
      <c r="P56" s="507"/>
      <c r="Q56" s="507"/>
      <c r="R56" s="508"/>
      <c r="S56" s="508"/>
      <c r="T56" s="507"/>
      <c r="U56" s="517"/>
    </row>
    <row r="57" spans="1:21" ht="40.15" customHeight="1">
      <c r="A57" s="513"/>
      <c r="B57" s="513"/>
      <c r="C57" s="514"/>
      <c r="D57" s="514"/>
      <c r="E57" s="515"/>
      <c r="F57" s="515"/>
      <c r="G57" s="515"/>
      <c r="H57" s="509"/>
      <c r="I57" s="509"/>
      <c r="J57" s="510"/>
      <c r="K57" s="512"/>
      <c r="L57" s="512"/>
      <c r="M57" s="510"/>
      <c r="N57" s="512"/>
      <c r="O57" s="506"/>
      <c r="P57" s="507"/>
      <c r="Q57" s="507"/>
      <c r="R57" s="508"/>
      <c r="S57" s="508"/>
      <c r="T57" s="507"/>
      <c r="U57" s="517"/>
    </row>
    <row r="58" spans="1:21" ht="40.15" customHeight="1">
      <c r="A58" s="513"/>
      <c r="B58" s="513"/>
      <c r="C58" s="514"/>
      <c r="D58" s="514"/>
      <c r="E58" s="515"/>
      <c r="F58" s="515"/>
      <c r="G58" s="515"/>
      <c r="H58" s="509"/>
      <c r="I58" s="509"/>
      <c r="J58" s="510"/>
      <c r="K58" s="512"/>
      <c r="L58" s="512"/>
      <c r="M58" s="510"/>
      <c r="N58" s="512"/>
      <c r="O58" s="506"/>
      <c r="P58" s="507"/>
      <c r="Q58" s="507"/>
      <c r="R58" s="508"/>
      <c r="S58" s="508"/>
      <c r="T58" s="507"/>
      <c r="U58" s="517"/>
    </row>
    <row r="59" spans="1:21" ht="40.15" customHeight="1">
      <c r="A59" s="513"/>
      <c r="B59" s="513"/>
      <c r="C59" s="514"/>
      <c r="D59" s="514"/>
      <c r="E59" s="515"/>
      <c r="F59" s="515"/>
      <c r="G59" s="515"/>
      <c r="H59" s="509"/>
      <c r="I59" s="509"/>
      <c r="J59" s="510"/>
      <c r="K59" s="512"/>
      <c r="L59" s="512"/>
      <c r="M59" s="510"/>
      <c r="N59" s="512"/>
      <c r="O59" s="506"/>
      <c r="P59" s="507"/>
      <c r="Q59" s="507"/>
      <c r="R59" s="508"/>
      <c r="S59" s="508"/>
      <c r="T59" s="507"/>
      <c r="U59" s="517"/>
    </row>
    <row r="60" spans="1:21" ht="81.75" customHeight="1">
      <c r="A60" s="513">
        <f>'Mapa Final'!A53</f>
        <v>11</v>
      </c>
      <c r="B60" s="513" t="str">
        <f>'Mapa Final'!B53</f>
        <v>Daños en los equipos instalados en los inmuebles a cargo del Nivel Central, por falta de mantenimiento</v>
      </c>
      <c r="C60" s="514" t="str">
        <f>'Mapa Final'!C53</f>
        <v>Afectación Económica</v>
      </c>
      <c r="D60" s="514" t="str">
        <f>'Mapa Final'!D53</f>
        <v xml:space="preserve">1.No cumplimiento de los contratos suscritos para el mantenimiento de equipos.
2.Falta de oportunidad en los procesos de contratación
3.Desconocimiento de los planes de mantenimiento
 </v>
      </c>
      <c r="E60" s="515" t="str">
        <f>'Mapa Final'!E53</f>
        <v>No cumplimiento de los planes de mantenimiento de los equipos</v>
      </c>
      <c r="F60" s="515" t="str">
        <f>'Mapa Final'!F53</f>
        <v>Posibilidad de cortes en servicios de energía, agua, ascensores, que afecten el normal funcionamiento de las dependencias ubicadas en los inmuebles a cargo  del nivel central</v>
      </c>
      <c r="G60" s="515" t="str">
        <f>'Mapa Final'!G53</f>
        <v>Daños Activos Fijos/Eventos Externos</v>
      </c>
      <c r="H60" s="509" t="str">
        <f>'Mapa Final'!I53</f>
        <v>Baja</v>
      </c>
      <c r="I60" s="509" t="str">
        <f>'Mapa Final'!L53</f>
        <v>Moderado</v>
      </c>
      <c r="J60" s="510" t="str">
        <f>'Mapa Final'!N53</f>
        <v>Moderado</v>
      </c>
      <c r="K60" s="511" t="str">
        <f>'Mapa Final'!AA53</f>
        <v>Baja</v>
      </c>
      <c r="L60" s="511" t="str">
        <f>'Mapa Final'!AE53</f>
        <v>Moderado</v>
      </c>
      <c r="M60" s="510" t="str">
        <f>'Mapa Final'!AG53</f>
        <v>Moderado</v>
      </c>
      <c r="N60" s="511" t="str">
        <f>'Mapa Final'!AH53</f>
        <v>Aceptar</v>
      </c>
      <c r="O60" s="506" t="s">
        <v>628</v>
      </c>
      <c r="P60" s="507" t="s">
        <v>566</v>
      </c>
      <c r="Q60" s="507"/>
      <c r="R60" s="508">
        <v>45108</v>
      </c>
      <c r="S60" s="508">
        <v>45199</v>
      </c>
      <c r="T60" s="507" t="s">
        <v>629</v>
      </c>
      <c r="U60" s="505" t="s">
        <v>526</v>
      </c>
    </row>
    <row r="61" spans="1:21" ht="40.15" customHeight="1">
      <c r="A61" s="513"/>
      <c r="B61" s="513"/>
      <c r="C61" s="514"/>
      <c r="D61" s="514"/>
      <c r="E61" s="515"/>
      <c r="F61" s="515"/>
      <c r="G61" s="515"/>
      <c r="H61" s="509"/>
      <c r="I61" s="509"/>
      <c r="J61" s="510"/>
      <c r="K61" s="512"/>
      <c r="L61" s="512"/>
      <c r="M61" s="510"/>
      <c r="N61" s="512"/>
      <c r="O61" s="506"/>
      <c r="P61" s="507"/>
      <c r="Q61" s="507"/>
      <c r="R61" s="508"/>
      <c r="S61" s="508"/>
      <c r="T61" s="507"/>
      <c r="U61" s="505"/>
    </row>
    <row r="62" spans="1:21" ht="40.15" customHeight="1">
      <c r="A62" s="513"/>
      <c r="B62" s="513"/>
      <c r="C62" s="514"/>
      <c r="D62" s="514"/>
      <c r="E62" s="515"/>
      <c r="F62" s="515"/>
      <c r="G62" s="515"/>
      <c r="H62" s="509"/>
      <c r="I62" s="509"/>
      <c r="J62" s="510"/>
      <c r="K62" s="512"/>
      <c r="L62" s="512"/>
      <c r="M62" s="510"/>
      <c r="N62" s="512"/>
      <c r="O62" s="506"/>
      <c r="P62" s="507"/>
      <c r="Q62" s="507"/>
      <c r="R62" s="508"/>
      <c r="S62" s="508"/>
      <c r="T62" s="507"/>
      <c r="U62" s="505"/>
    </row>
    <row r="63" spans="1:21" ht="40.15" customHeight="1">
      <c r="A63" s="513"/>
      <c r="B63" s="513"/>
      <c r="C63" s="514"/>
      <c r="D63" s="514"/>
      <c r="E63" s="515"/>
      <c r="F63" s="515"/>
      <c r="G63" s="515"/>
      <c r="H63" s="509"/>
      <c r="I63" s="509"/>
      <c r="J63" s="510"/>
      <c r="K63" s="512"/>
      <c r="L63" s="512"/>
      <c r="M63" s="510"/>
      <c r="N63" s="512"/>
      <c r="O63" s="506"/>
      <c r="P63" s="507"/>
      <c r="Q63" s="507"/>
      <c r="R63" s="508"/>
      <c r="S63" s="508"/>
      <c r="T63" s="507"/>
      <c r="U63" s="505"/>
    </row>
    <row r="64" spans="1:21" ht="42.75" customHeight="1">
      <c r="A64" s="513"/>
      <c r="B64" s="513"/>
      <c r="C64" s="514"/>
      <c r="D64" s="514"/>
      <c r="E64" s="515"/>
      <c r="F64" s="515"/>
      <c r="G64" s="515"/>
      <c r="H64" s="509"/>
      <c r="I64" s="509"/>
      <c r="J64" s="510"/>
      <c r="K64" s="512"/>
      <c r="L64" s="512"/>
      <c r="M64" s="510"/>
      <c r="N64" s="512"/>
      <c r="O64" s="506"/>
      <c r="P64" s="507"/>
      <c r="Q64" s="507"/>
      <c r="R64" s="508"/>
      <c r="S64" s="508"/>
      <c r="T64" s="507"/>
      <c r="U64" s="505"/>
    </row>
    <row r="65" spans="21:21">
      <c r="U65" s="240"/>
    </row>
  </sheetData>
  <sheetProtection sheet="1" objects="1" scenarios="1"/>
  <autoFilter ref="A9:JR64" xr:uid="{C120A65E-63A4-4775-A235-08D6ABC66BA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20">
      <filters>
        <filter val="DIVISIÓN DE MEJORAMIENTO Y MANTENIMIENTO DE LA INFRAESTRUCTURA"/>
      </filters>
    </filterColumn>
  </autoFilter>
  <mergeCells count="251">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U7:U8"/>
    <mergeCell ref="A9:N9"/>
    <mergeCell ref="S10:S14"/>
    <mergeCell ref="T10:T14"/>
    <mergeCell ref="U10:U14"/>
    <mergeCell ref="O10:O14"/>
    <mergeCell ref="P10:P14"/>
    <mergeCell ref="Q10:Q14"/>
    <mergeCell ref="R10:R14"/>
    <mergeCell ref="A15:A19"/>
    <mergeCell ref="B15:B19"/>
    <mergeCell ref="C15:C19"/>
    <mergeCell ref="D15:D19"/>
    <mergeCell ref="E15:E19"/>
    <mergeCell ref="F15:F19"/>
    <mergeCell ref="G15:G19"/>
    <mergeCell ref="M10:M14"/>
    <mergeCell ref="N10:N14"/>
    <mergeCell ref="G10:G14"/>
    <mergeCell ref="H10:H14"/>
    <mergeCell ref="I10:I14"/>
    <mergeCell ref="J10:J14"/>
    <mergeCell ref="K10:K14"/>
    <mergeCell ref="L10:L14"/>
    <mergeCell ref="A10:A14"/>
    <mergeCell ref="B10:B14"/>
    <mergeCell ref="C10:C14"/>
    <mergeCell ref="D10:D14"/>
    <mergeCell ref="E10:E14"/>
    <mergeCell ref="F10:F14"/>
    <mergeCell ref="T15:T19"/>
    <mergeCell ref="U15:U19"/>
    <mergeCell ref="A20:A24"/>
    <mergeCell ref="B20:B24"/>
    <mergeCell ref="C20:C24"/>
    <mergeCell ref="D20:D24"/>
    <mergeCell ref="E20:E24"/>
    <mergeCell ref="F20:F24"/>
    <mergeCell ref="G20:G24"/>
    <mergeCell ref="H20:H24"/>
    <mergeCell ref="N15:N19"/>
    <mergeCell ref="O15:O19"/>
    <mergeCell ref="P15:P19"/>
    <mergeCell ref="Q15:Q19"/>
    <mergeCell ref="R15:R19"/>
    <mergeCell ref="S15:S19"/>
    <mergeCell ref="H15:H19"/>
    <mergeCell ref="I15:I19"/>
    <mergeCell ref="J15:J19"/>
    <mergeCell ref="K15:K19"/>
    <mergeCell ref="L15:L19"/>
    <mergeCell ref="M15:M19"/>
    <mergeCell ref="U20:U24"/>
    <mergeCell ref="O20:O24"/>
    <mergeCell ref="P20:P24"/>
    <mergeCell ref="Q20:Q24"/>
    <mergeCell ref="R20:R24"/>
    <mergeCell ref="S20:S24"/>
    <mergeCell ref="T20:T24"/>
    <mergeCell ref="I20:I24"/>
    <mergeCell ref="J20:J24"/>
    <mergeCell ref="K20:K24"/>
    <mergeCell ref="L20:L24"/>
    <mergeCell ref="M20:M24"/>
    <mergeCell ref="N20:N24"/>
    <mergeCell ref="R25:R29"/>
    <mergeCell ref="S25:S29"/>
    <mergeCell ref="T25:T29"/>
    <mergeCell ref="U25:U29"/>
    <mergeCell ref="J25:J29"/>
    <mergeCell ref="K25:K29"/>
    <mergeCell ref="L25:L29"/>
    <mergeCell ref="M25:M29"/>
    <mergeCell ref="N25:N29"/>
    <mergeCell ref="O25:O29"/>
    <mergeCell ref="L30:L34"/>
    <mergeCell ref="A30:A34"/>
    <mergeCell ref="B30:B34"/>
    <mergeCell ref="C30:C34"/>
    <mergeCell ref="D30:D34"/>
    <mergeCell ref="E30:E34"/>
    <mergeCell ref="F30:F34"/>
    <mergeCell ref="P25:P29"/>
    <mergeCell ref="Q25:Q29"/>
    <mergeCell ref="A25:A29"/>
    <mergeCell ref="B25:B29"/>
    <mergeCell ref="C25:C29"/>
    <mergeCell ref="D25:D29"/>
    <mergeCell ref="E25:E29"/>
    <mergeCell ref="F25:F29"/>
    <mergeCell ref="G25:G29"/>
    <mergeCell ref="H25:H29"/>
    <mergeCell ref="I25:I29"/>
    <mergeCell ref="K35:K39"/>
    <mergeCell ref="L35:L39"/>
    <mergeCell ref="M35:M39"/>
    <mergeCell ref="S30:S34"/>
    <mergeCell ref="T30:T34"/>
    <mergeCell ref="U30:U34"/>
    <mergeCell ref="A35:A39"/>
    <mergeCell ref="B35:B39"/>
    <mergeCell ref="C35:C39"/>
    <mergeCell ref="D35:D39"/>
    <mergeCell ref="E35:E39"/>
    <mergeCell ref="F35:F39"/>
    <mergeCell ref="G35:G39"/>
    <mergeCell ref="M30:M34"/>
    <mergeCell ref="N30:N34"/>
    <mergeCell ref="O30:O34"/>
    <mergeCell ref="P30:P34"/>
    <mergeCell ref="Q30:Q34"/>
    <mergeCell ref="R30:R34"/>
    <mergeCell ref="G30:G34"/>
    <mergeCell ref="H30:H34"/>
    <mergeCell ref="I30:I34"/>
    <mergeCell ref="J30:J34"/>
    <mergeCell ref="K30:K34"/>
    <mergeCell ref="J40:J44"/>
    <mergeCell ref="K40:K44"/>
    <mergeCell ref="L40:L44"/>
    <mergeCell ref="M40:M44"/>
    <mergeCell ref="N40:N44"/>
    <mergeCell ref="T35:T39"/>
    <mergeCell ref="U35:U39"/>
    <mergeCell ref="A40:A44"/>
    <mergeCell ref="B40:B44"/>
    <mergeCell ref="C40:C44"/>
    <mergeCell ref="D40:D44"/>
    <mergeCell ref="E40:E44"/>
    <mergeCell ref="F40:F44"/>
    <mergeCell ref="G40:G44"/>
    <mergeCell ref="H40:H44"/>
    <mergeCell ref="N35:N39"/>
    <mergeCell ref="O35:O39"/>
    <mergeCell ref="P35:P39"/>
    <mergeCell ref="Q35:Q39"/>
    <mergeCell ref="R35:R39"/>
    <mergeCell ref="S35:S39"/>
    <mergeCell ref="H35:H39"/>
    <mergeCell ref="I35:I39"/>
    <mergeCell ref="J35:J39"/>
    <mergeCell ref="U45:U49"/>
    <mergeCell ref="J45:J49"/>
    <mergeCell ref="K45:K49"/>
    <mergeCell ref="L45:L49"/>
    <mergeCell ref="M45:M49"/>
    <mergeCell ref="N45:N49"/>
    <mergeCell ref="O45:O49"/>
    <mergeCell ref="U40:U44"/>
    <mergeCell ref="A45:A49"/>
    <mergeCell ref="B45:B49"/>
    <mergeCell ref="C45:C49"/>
    <mergeCell ref="D45:D49"/>
    <mergeCell ref="E45:E49"/>
    <mergeCell ref="F45:F49"/>
    <mergeCell ref="G45:G49"/>
    <mergeCell ref="H45:H49"/>
    <mergeCell ref="I45:I49"/>
    <mergeCell ref="O40:O44"/>
    <mergeCell ref="P40:P44"/>
    <mergeCell ref="Q40:Q44"/>
    <mergeCell ref="R40:R44"/>
    <mergeCell ref="S40:S44"/>
    <mergeCell ref="T40:T44"/>
    <mergeCell ref="I40:I44"/>
    <mergeCell ref="C50:C54"/>
    <mergeCell ref="D50:D54"/>
    <mergeCell ref="E50:E54"/>
    <mergeCell ref="F50:F54"/>
    <mergeCell ref="P45:P49"/>
    <mergeCell ref="Q45:Q49"/>
    <mergeCell ref="R45:R49"/>
    <mergeCell ref="S45:S49"/>
    <mergeCell ref="T45:T49"/>
    <mergeCell ref="S50:S54"/>
    <mergeCell ref="T50:T54"/>
    <mergeCell ref="U50:U54"/>
    <mergeCell ref="A55:A59"/>
    <mergeCell ref="B55:B59"/>
    <mergeCell ref="C55:C59"/>
    <mergeCell ref="D55:D59"/>
    <mergeCell ref="E55:E59"/>
    <mergeCell ref="F55:F59"/>
    <mergeCell ref="G55:G59"/>
    <mergeCell ref="M50:M54"/>
    <mergeCell ref="N50:N54"/>
    <mergeCell ref="O50:O54"/>
    <mergeCell ref="P50:P54"/>
    <mergeCell ref="Q50:Q54"/>
    <mergeCell ref="R50:R54"/>
    <mergeCell ref="G50:G54"/>
    <mergeCell ref="H50:H54"/>
    <mergeCell ref="I50:I54"/>
    <mergeCell ref="J50:J54"/>
    <mergeCell ref="K50:K54"/>
    <mergeCell ref="L50:L54"/>
    <mergeCell ref="A50:A54"/>
    <mergeCell ref="B50:B54"/>
    <mergeCell ref="T55:T59"/>
    <mergeCell ref="U55:U59"/>
    <mergeCell ref="A60:A64"/>
    <mergeCell ref="B60:B64"/>
    <mergeCell ref="C60:C64"/>
    <mergeCell ref="D60:D64"/>
    <mergeCell ref="E60:E64"/>
    <mergeCell ref="F60:F64"/>
    <mergeCell ref="G60:G64"/>
    <mergeCell ref="H60:H64"/>
    <mergeCell ref="N55:N59"/>
    <mergeCell ref="O55:O59"/>
    <mergeCell ref="P55:P59"/>
    <mergeCell ref="Q55:Q59"/>
    <mergeCell ref="R55:R59"/>
    <mergeCell ref="S55:S59"/>
    <mergeCell ref="H55:H59"/>
    <mergeCell ref="I55:I59"/>
    <mergeCell ref="J55:J59"/>
    <mergeCell ref="K55:K59"/>
    <mergeCell ref="L55:L59"/>
    <mergeCell ref="M55:M59"/>
    <mergeCell ref="U60:U64"/>
    <mergeCell ref="O60:O64"/>
    <mergeCell ref="P60:P64"/>
    <mergeCell ref="Q60:Q64"/>
    <mergeCell ref="R60:R64"/>
    <mergeCell ref="S60:S64"/>
    <mergeCell ref="T60:T64"/>
    <mergeCell ref="I60:I64"/>
    <mergeCell ref="J60:J64"/>
    <mergeCell ref="K60:K64"/>
    <mergeCell ref="L60:L64"/>
    <mergeCell ref="M60:M64"/>
    <mergeCell ref="N60:N64"/>
  </mergeCells>
  <conditionalFormatting sqref="D8:G8 H7 H65:J1048576 A7:B7">
    <cfRule type="containsText" dxfId="1335" priority="670" operator="containsText" text="3- Moderado">
      <formula>NOT(ISERROR(SEARCH("3- Moderado",A7)))</formula>
    </cfRule>
    <cfRule type="containsText" dxfId="1334" priority="671" operator="containsText" text="6- Moderado">
      <formula>NOT(ISERROR(SEARCH("6- Moderado",A7)))</formula>
    </cfRule>
    <cfRule type="containsText" dxfId="1333" priority="672" operator="containsText" text="4- Moderado">
      <formula>NOT(ISERROR(SEARCH("4- Moderado",A7)))</formula>
    </cfRule>
    <cfRule type="containsText" dxfId="1332" priority="673" operator="containsText" text="3- Bajo">
      <formula>NOT(ISERROR(SEARCH("3- Bajo",A7)))</formula>
    </cfRule>
    <cfRule type="containsText" dxfId="1331" priority="674" operator="containsText" text="4- Bajo">
      <formula>NOT(ISERROR(SEARCH("4- Bajo",A7)))</formula>
    </cfRule>
    <cfRule type="containsText" dxfId="1330" priority="675" operator="containsText" text="1- Bajo">
      <formula>NOT(ISERROR(SEARCH("1- Bajo",A7)))</formula>
    </cfRule>
  </conditionalFormatting>
  <conditionalFormatting sqref="H8:J8">
    <cfRule type="containsText" dxfId="1329" priority="663" operator="containsText" text="3- Moderado">
      <formula>NOT(ISERROR(SEARCH("3- Moderado",H8)))</formula>
    </cfRule>
    <cfRule type="containsText" dxfId="1328" priority="664" operator="containsText" text="6- Moderado">
      <formula>NOT(ISERROR(SEARCH("6- Moderado",H8)))</formula>
    </cfRule>
    <cfRule type="containsText" dxfId="1327" priority="665" operator="containsText" text="4- Moderado">
      <formula>NOT(ISERROR(SEARCH("4- Moderado",H8)))</formula>
    </cfRule>
    <cfRule type="containsText" dxfId="1326" priority="666" operator="containsText" text="3- Bajo">
      <formula>NOT(ISERROR(SEARCH("3- Bajo",H8)))</formula>
    </cfRule>
    <cfRule type="containsText" dxfId="1325" priority="667" operator="containsText" text="4- Bajo">
      <formula>NOT(ISERROR(SEARCH("4- Bajo",H8)))</formula>
    </cfRule>
    <cfRule type="containsText" dxfId="1324" priority="669" operator="containsText" text="1- Bajo">
      <formula>NOT(ISERROR(SEARCH("1- Bajo",H8)))</formula>
    </cfRule>
  </conditionalFormatting>
  <conditionalFormatting sqref="J8 J65:J1048576">
    <cfRule type="containsText" dxfId="1323" priority="652" operator="containsText" text="25- Extremo">
      <formula>NOT(ISERROR(SEARCH("25- Extremo",J8)))</formula>
    </cfRule>
    <cfRule type="containsText" dxfId="1322" priority="653" operator="containsText" text="20- Extremo">
      <formula>NOT(ISERROR(SEARCH("20- Extremo",J8)))</formula>
    </cfRule>
    <cfRule type="containsText" dxfId="1321" priority="654" operator="containsText" text="15- Extremo">
      <formula>NOT(ISERROR(SEARCH("15- Extremo",J8)))</formula>
    </cfRule>
    <cfRule type="containsText" dxfId="1320" priority="655" operator="containsText" text="10- Extremo">
      <formula>NOT(ISERROR(SEARCH("10- Extremo",J8)))</formula>
    </cfRule>
    <cfRule type="containsText" dxfId="1319" priority="656" operator="containsText" text="5- Extremo">
      <formula>NOT(ISERROR(SEARCH("5- Extremo",J8)))</formula>
    </cfRule>
    <cfRule type="containsText" dxfId="1318" priority="657" operator="containsText" text="12- Alto">
      <formula>NOT(ISERROR(SEARCH("12- Alto",J8)))</formula>
    </cfRule>
    <cfRule type="containsText" dxfId="1317" priority="658" operator="containsText" text="10- Alto">
      <formula>NOT(ISERROR(SEARCH("10- Alto",J8)))</formula>
    </cfRule>
    <cfRule type="containsText" dxfId="1316" priority="659" operator="containsText" text="9- Alto">
      <formula>NOT(ISERROR(SEARCH("9- Alto",J8)))</formula>
    </cfRule>
    <cfRule type="containsText" dxfId="1315" priority="660" operator="containsText" text="8- Alto">
      <formula>NOT(ISERROR(SEARCH("8- Alto",J8)))</formula>
    </cfRule>
    <cfRule type="containsText" dxfId="1314" priority="661" operator="containsText" text="5- Alto">
      <formula>NOT(ISERROR(SEARCH("5- Alto",J8)))</formula>
    </cfRule>
    <cfRule type="containsText" dxfId="1313" priority="662" operator="containsText" text="4- Alto">
      <formula>NOT(ISERROR(SEARCH("4- Alto",J8)))</formula>
    </cfRule>
    <cfRule type="containsText" dxfId="1312" priority="668" operator="containsText" text="2- Bajo">
      <formula>NOT(ISERROR(SEARCH("2- Bajo",J8)))</formula>
    </cfRule>
  </conditionalFormatting>
  <conditionalFormatting sqref="K10:L10 K15:L15">
    <cfRule type="containsText" dxfId="1311" priority="646" operator="containsText" text="3- Moderado">
      <formula>NOT(ISERROR(SEARCH("3- Moderado",K10)))</formula>
    </cfRule>
    <cfRule type="containsText" dxfId="1310" priority="647" operator="containsText" text="6- Moderado">
      <formula>NOT(ISERROR(SEARCH("6- Moderado",K10)))</formula>
    </cfRule>
    <cfRule type="containsText" dxfId="1309" priority="648" operator="containsText" text="4- Moderado">
      <formula>NOT(ISERROR(SEARCH("4- Moderado",K10)))</formula>
    </cfRule>
    <cfRule type="containsText" dxfId="1308" priority="649" operator="containsText" text="3- Bajo">
      <formula>NOT(ISERROR(SEARCH("3- Bajo",K10)))</formula>
    </cfRule>
    <cfRule type="containsText" dxfId="1307" priority="650" operator="containsText" text="4- Bajo">
      <formula>NOT(ISERROR(SEARCH("4- Bajo",K10)))</formula>
    </cfRule>
    <cfRule type="containsText" dxfId="1306" priority="651" operator="containsText" text="1- Bajo">
      <formula>NOT(ISERROR(SEARCH("1- Bajo",K10)))</formula>
    </cfRule>
  </conditionalFormatting>
  <conditionalFormatting sqref="H10:I10 H15:I15">
    <cfRule type="containsText" dxfId="1305" priority="640" operator="containsText" text="3- Moderado">
      <formula>NOT(ISERROR(SEARCH("3- Moderado",H10)))</formula>
    </cfRule>
    <cfRule type="containsText" dxfId="1304" priority="641" operator="containsText" text="6- Moderado">
      <formula>NOT(ISERROR(SEARCH("6- Moderado",H10)))</formula>
    </cfRule>
    <cfRule type="containsText" dxfId="1303" priority="642" operator="containsText" text="4- Moderado">
      <formula>NOT(ISERROR(SEARCH("4- Moderado",H10)))</formula>
    </cfRule>
    <cfRule type="containsText" dxfId="1302" priority="643" operator="containsText" text="3- Bajo">
      <formula>NOT(ISERROR(SEARCH("3- Bajo",H10)))</formula>
    </cfRule>
    <cfRule type="containsText" dxfId="1301" priority="644" operator="containsText" text="4- Bajo">
      <formula>NOT(ISERROR(SEARCH("4- Bajo",H10)))</formula>
    </cfRule>
    <cfRule type="containsText" dxfId="1300" priority="645" operator="containsText" text="1- Bajo">
      <formula>NOT(ISERROR(SEARCH("1- Bajo",H10)))</formula>
    </cfRule>
  </conditionalFormatting>
  <conditionalFormatting sqref="E10 A10:B10 B15 B20 B25 B35 B40 B45 B50 B60 B30">
    <cfRule type="containsText" dxfId="1299" priority="634" operator="containsText" text="3- Moderado">
      <formula>NOT(ISERROR(SEARCH("3- Moderado",A10)))</formula>
    </cfRule>
    <cfRule type="containsText" dxfId="1298" priority="635" operator="containsText" text="6- Moderado">
      <formula>NOT(ISERROR(SEARCH("6- Moderado",A10)))</formula>
    </cfRule>
    <cfRule type="containsText" dxfId="1297" priority="636" operator="containsText" text="4- Moderado">
      <formula>NOT(ISERROR(SEARCH("4- Moderado",A10)))</formula>
    </cfRule>
    <cfRule type="containsText" dxfId="1296" priority="637" operator="containsText" text="3- Bajo">
      <formula>NOT(ISERROR(SEARCH("3- Bajo",A10)))</formula>
    </cfRule>
    <cfRule type="containsText" dxfId="1295" priority="638" operator="containsText" text="4- Bajo">
      <formula>NOT(ISERROR(SEARCH("4- Bajo",A10)))</formula>
    </cfRule>
    <cfRule type="containsText" dxfId="1294" priority="639" operator="containsText" text="1- Bajo">
      <formula>NOT(ISERROR(SEARCH("1- Bajo",A10)))</formula>
    </cfRule>
  </conditionalFormatting>
  <conditionalFormatting sqref="F10:G10">
    <cfRule type="containsText" dxfId="1293" priority="628" operator="containsText" text="3- Moderado">
      <formula>NOT(ISERROR(SEARCH("3- Moderado",F10)))</formula>
    </cfRule>
    <cfRule type="containsText" dxfId="1292" priority="629" operator="containsText" text="6- Moderado">
      <formula>NOT(ISERROR(SEARCH("6- Moderado",F10)))</formula>
    </cfRule>
    <cfRule type="containsText" dxfId="1291" priority="630" operator="containsText" text="4- Moderado">
      <formula>NOT(ISERROR(SEARCH("4- Moderado",F10)))</formula>
    </cfRule>
    <cfRule type="containsText" dxfId="1290" priority="631" operator="containsText" text="3- Bajo">
      <formula>NOT(ISERROR(SEARCH("3- Bajo",F10)))</formula>
    </cfRule>
    <cfRule type="containsText" dxfId="1289" priority="632" operator="containsText" text="4- Bajo">
      <formula>NOT(ISERROR(SEARCH("4- Bajo",F10)))</formula>
    </cfRule>
    <cfRule type="containsText" dxfId="1288" priority="633" operator="containsText" text="1- Bajo">
      <formula>NOT(ISERROR(SEARCH("1- Bajo",F10)))</formula>
    </cfRule>
  </conditionalFormatting>
  <conditionalFormatting sqref="K8">
    <cfRule type="containsText" dxfId="1287" priority="622" operator="containsText" text="3- Moderado">
      <formula>NOT(ISERROR(SEARCH("3- Moderado",K8)))</formula>
    </cfRule>
    <cfRule type="containsText" dxfId="1286" priority="623" operator="containsText" text="6- Moderado">
      <formula>NOT(ISERROR(SEARCH("6- Moderado",K8)))</formula>
    </cfRule>
    <cfRule type="containsText" dxfId="1285" priority="624" operator="containsText" text="4- Moderado">
      <formula>NOT(ISERROR(SEARCH("4- Moderado",K8)))</formula>
    </cfRule>
    <cfRule type="containsText" dxfId="1284" priority="625" operator="containsText" text="3- Bajo">
      <formula>NOT(ISERROR(SEARCH("3- Bajo",K8)))</formula>
    </cfRule>
    <cfRule type="containsText" dxfId="1283" priority="626" operator="containsText" text="4- Bajo">
      <formula>NOT(ISERROR(SEARCH("4- Bajo",K8)))</formula>
    </cfRule>
    <cfRule type="containsText" dxfId="1282" priority="627" operator="containsText" text="1- Bajo">
      <formula>NOT(ISERROR(SEARCH("1- Bajo",K8)))</formula>
    </cfRule>
  </conditionalFormatting>
  <conditionalFormatting sqref="L8">
    <cfRule type="containsText" dxfId="1281" priority="616" operator="containsText" text="3- Moderado">
      <formula>NOT(ISERROR(SEARCH("3- Moderado",L8)))</formula>
    </cfRule>
    <cfRule type="containsText" dxfId="1280" priority="617" operator="containsText" text="6- Moderado">
      <formula>NOT(ISERROR(SEARCH("6- Moderado",L8)))</formula>
    </cfRule>
    <cfRule type="containsText" dxfId="1279" priority="618" operator="containsText" text="4- Moderado">
      <formula>NOT(ISERROR(SEARCH("4- Moderado",L8)))</formula>
    </cfRule>
    <cfRule type="containsText" dxfId="1278" priority="619" operator="containsText" text="3- Bajo">
      <formula>NOT(ISERROR(SEARCH("3- Bajo",L8)))</formula>
    </cfRule>
    <cfRule type="containsText" dxfId="1277" priority="620" operator="containsText" text="4- Bajo">
      <formula>NOT(ISERROR(SEARCH("4- Bajo",L8)))</formula>
    </cfRule>
    <cfRule type="containsText" dxfId="1276" priority="621" operator="containsText" text="1- Bajo">
      <formula>NOT(ISERROR(SEARCH("1- Bajo",L8)))</formula>
    </cfRule>
  </conditionalFormatting>
  <conditionalFormatting sqref="M8">
    <cfRule type="containsText" dxfId="1275" priority="610" operator="containsText" text="3- Moderado">
      <formula>NOT(ISERROR(SEARCH("3- Moderado",M8)))</formula>
    </cfRule>
    <cfRule type="containsText" dxfId="1274" priority="611" operator="containsText" text="6- Moderado">
      <formula>NOT(ISERROR(SEARCH("6- Moderado",M8)))</formula>
    </cfRule>
    <cfRule type="containsText" dxfId="1273" priority="612" operator="containsText" text="4- Moderado">
      <formula>NOT(ISERROR(SEARCH("4- Moderado",M8)))</formula>
    </cfRule>
    <cfRule type="containsText" dxfId="1272" priority="613" operator="containsText" text="3- Bajo">
      <formula>NOT(ISERROR(SEARCH("3- Bajo",M8)))</formula>
    </cfRule>
    <cfRule type="containsText" dxfId="1271" priority="614" operator="containsText" text="4- Bajo">
      <formula>NOT(ISERROR(SEARCH("4- Bajo",M8)))</formula>
    </cfRule>
    <cfRule type="containsText" dxfId="1270" priority="615" operator="containsText" text="1- Bajo">
      <formula>NOT(ISERROR(SEARCH("1- Bajo",M8)))</formula>
    </cfRule>
  </conditionalFormatting>
  <conditionalFormatting sqref="H10:H19">
    <cfRule type="containsText" dxfId="1269" priority="597" operator="containsText" text="Muy Alta">
      <formula>NOT(ISERROR(SEARCH("Muy Alta",H10)))</formula>
    </cfRule>
    <cfRule type="containsText" dxfId="1268" priority="598" operator="containsText" text="Alta">
      <formula>NOT(ISERROR(SEARCH("Alta",H10)))</formula>
    </cfRule>
    <cfRule type="containsText" dxfId="1267" priority="599" operator="containsText" text="Muy Alta">
      <formula>NOT(ISERROR(SEARCH("Muy Alta",H10)))</formula>
    </cfRule>
    <cfRule type="containsText" dxfId="1266" priority="604" operator="containsText" text="Muy Baja">
      <formula>NOT(ISERROR(SEARCH("Muy Baja",H10)))</formula>
    </cfRule>
    <cfRule type="containsText" dxfId="1265" priority="605" operator="containsText" text="Baja">
      <formula>NOT(ISERROR(SEARCH("Baja",H10)))</formula>
    </cfRule>
    <cfRule type="containsText" dxfId="1264" priority="606" operator="containsText" text="Media">
      <formula>NOT(ISERROR(SEARCH("Media",H10)))</formula>
    </cfRule>
    <cfRule type="containsText" dxfId="1263" priority="607" operator="containsText" text="Alta">
      <formula>NOT(ISERROR(SEARCH("Alta",H10)))</formula>
    </cfRule>
    <cfRule type="containsText" dxfId="1262" priority="609" operator="containsText" text="Muy Alta">
      <formula>NOT(ISERROR(SEARCH("Muy Alta",H10)))</formula>
    </cfRule>
  </conditionalFormatting>
  <conditionalFormatting sqref="I10:I19">
    <cfRule type="containsText" dxfId="1261" priority="600" operator="containsText" text="Catastrófico">
      <formula>NOT(ISERROR(SEARCH("Catastrófico",I10)))</formula>
    </cfRule>
    <cfRule type="containsText" dxfId="1260" priority="601" operator="containsText" text="Mayor">
      <formula>NOT(ISERROR(SEARCH("Mayor",I10)))</formula>
    </cfRule>
    <cfRule type="containsText" dxfId="1259" priority="602" operator="containsText" text="Menor">
      <formula>NOT(ISERROR(SEARCH("Menor",I10)))</formula>
    </cfRule>
    <cfRule type="containsText" dxfId="1258" priority="603" operator="containsText" text="Leve">
      <formula>NOT(ISERROR(SEARCH("Leve",I10)))</formula>
    </cfRule>
    <cfRule type="containsText" dxfId="1257" priority="608" operator="containsText" text="Moderado">
      <formula>NOT(ISERROR(SEARCH("Moderado",I10)))</formula>
    </cfRule>
  </conditionalFormatting>
  <conditionalFormatting sqref="K10:K19">
    <cfRule type="containsText" dxfId="1256" priority="596" operator="containsText" text="Media">
      <formula>NOT(ISERROR(SEARCH("Media",K10)))</formula>
    </cfRule>
  </conditionalFormatting>
  <conditionalFormatting sqref="L10:L19 J10:J19">
    <cfRule type="containsText" dxfId="1255" priority="595" operator="containsText" text="Moderado">
      <formula>NOT(ISERROR(SEARCH("Moderado",J10)))</formula>
    </cfRule>
  </conditionalFormatting>
  <conditionalFormatting sqref="C10">
    <cfRule type="containsText" dxfId="1254" priority="589" operator="containsText" text="3- Moderado">
      <formula>NOT(ISERROR(SEARCH("3- Moderado",C10)))</formula>
    </cfRule>
    <cfRule type="containsText" dxfId="1253" priority="590" operator="containsText" text="6- Moderado">
      <formula>NOT(ISERROR(SEARCH("6- Moderado",C10)))</formula>
    </cfRule>
    <cfRule type="containsText" dxfId="1252" priority="591" operator="containsText" text="4- Moderado">
      <formula>NOT(ISERROR(SEARCH("4- Moderado",C10)))</formula>
    </cfRule>
    <cfRule type="containsText" dxfId="1251" priority="592" operator="containsText" text="3- Bajo">
      <formula>NOT(ISERROR(SEARCH("3- Bajo",C10)))</formula>
    </cfRule>
    <cfRule type="containsText" dxfId="1250" priority="593" operator="containsText" text="4- Bajo">
      <formula>NOT(ISERROR(SEARCH("4- Bajo",C10)))</formula>
    </cfRule>
    <cfRule type="containsText" dxfId="1249" priority="594" operator="containsText" text="1- Bajo">
      <formula>NOT(ISERROR(SEARCH("1- Bajo",C10)))</formula>
    </cfRule>
  </conditionalFormatting>
  <conditionalFormatting sqref="D10">
    <cfRule type="containsText" dxfId="1248" priority="583" operator="containsText" text="3- Moderado">
      <formula>NOT(ISERROR(SEARCH("3- Moderado",D10)))</formula>
    </cfRule>
    <cfRule type="containsText" dxfId="1247" priority="584" operator="containsText" text="6- Moderado">
      <formula>NOT(ISERROR(SEARCH("6- Moderado",D10)))</formula>
    </cfRule>
    <cfRule type="containsText" dxfId="1246" priority="585" operator="containsText" text="4- Moderado">
      <formula>NOT(ISERROR(SEARCH("4- Moderado",D10)))</formula>
    </cfRule>
    <cfRule type="containsText" dxfId="1245" priority="586" operator="containsText" text="3- Bajo">
      <formula>NOT(ISERROR(SEARCH("3- Bajo",D10)))</formula>
    </cfRule>
    <cfRule type="containsText" dxfId="1244" priority="587" operator="containsText" text="4- Bajo">
      <formula>NOT(ISERROR(SEARCH("4- Bajo",D10)))</formula>
    </cfRule>
    <cfRule type="containsText" dxfId="1243" priority="588" operator="containsText" text="1- Bajo">
      <formula>NOT(ISERROR(SEARCH("1- Bajo",D10)))</formula>
    </cfRule>
  </conditionalFormatting>
  <conditionalFormatting sqref="J10:J19">
    <cfRule type="containsText" dxfId="1242" priority="581" operator="containsText" text="Bajo">
      <formula>NOT(ISERROR(SEARCH("Bajo",J10)))</formula>
    </cfRule>
    <cfRule type="containsText" dxfId="1241" priority="582" operator="containsText" text="Extremo">
      <formula>NOT(ISERROR(SEARCH("Extremo",J10)))</formula>
    </cfRule>
  </conditionalFormatting>
  <conditionalFormatting sqref="K10:K19">
    <cfRule type="containsText" dxfId="1240" priority="579" operator="containsText" text="Baja">
      <formula>NOT(ISERROR(SEARCH("Baja",K10)))</formula>
    </cfRule>
    <cfRule type="containsText" dxfId="1239" priority="580" operator="containsText" text="Muy Baja">
      <formula>NOT(ISERROR(SEARCH("Muy Baja",K10)))</formula>
    </cfRule>
  </conditionalFormatting>
  <conditionalFormatting sqref="K10:K19">
    <cfRule type="containsText" dxfId="1238" priority="577" operator="containsText" text="Muy Alta">
      <formula>NOT(ISERROR(SEARCH("Muy Alta",K10)))</formula>
    </cfRule>
    <cfRule type="containsText" dxfId="1237" priority="578" operator="containsText" text="Alta">
      <formula>NOT(ISERROR(SEARCH("Alta",K10)))</formula>
    </cfRule>
  </conditionalFormatting>
  <conditionalFormatting sqref="L10:L19">
    <cfRule type="containsText" dxfId="1236" priority="573" operator="containsText" text="Catastrófico">
      <formula>NOT(ISERROR(SEARCH("Catastrófico",L10)))</formula>
    </cfRule>
    <cfRule type="containsText" dxfId="1235" priority="574" operator="containsText" text="Mayor">
      <formula>NOT(ISERROR(SEARCH("Mayor",L10)))</formula>
    </cfRule>
    <cfRule type="containsText" dxfId="1234" priority="575" operator="containsText" text="Menor">
      <formula>NOT(ISERROR(SEARCH("Menor",L10)))</formula>
    </cfRule>
    <cfRule type="containsText" dxfId="1233" priority="576" operator="containsText" text="Leve">
      <formula>NOT(ISERROR(SEARCH("Leve",L10)))</formula>
    </cfRule>
  </conditionalFormatting>
  <conditionalFormatting sqref="A15 E15">
    <cfRule type="containsText" dxfId="1232" priority="567" operator="containsText" text="3- Moderado">
      <formula>NOT(ISERROR(SEARCH("3- Moderado",A15)))</formula>
    </cfRule>
    <cfRule type="containsText" dxfId="1231" priority="568" operator="containsText" text="6- Moderado">
      <formula>NOT(ISERROR(SEARCH("6- Moderado",A15)))</formula>
    </cfRule>
    <cfRule type="containsText" dxfId="1230" priority="569" operator="containsText" text="4- Moderado">
      <formula>NOT(ISERROR(SEARCH("4- Moderado",A15)))</formula>
    </cfRule>
    <cfRule type="containsText" dxfId="1229" priority="570" operator="containsText" text="3- Bajo">
      <formula>NOT(ISERROR(SEARCH("3- Bajo",A15)))</formula>
    </cfRule>
    <cfRule type="containsText" dxfId="1228" priority="571" operator="containsText" text="4- Bajo">
      <formula>NOT(ISERROR(SEARCH("4- Bajo",A15)))</formula>
    </cfRule>
    <cfRule type="containsText" dxfId="1227" priority="572" operator="containsText" text="1- Bajo">
      <formula>NOT(ISERROR(SEARCH("1- Bajo",A15)))</formula>
    </cfRule>
  </conditionalFormatting>
  <conditionalFormatting sqref="F15:G15">
    <cfRule type="containsText" dxfId="1226" priority="561" operator="containsText" text="3- Moderado">
      <formula>NOT(ISERROR(SEARCH("3- Moderado",F15)))</formula>
    </cfRule>
    <cfRule type="containsText" dxfId="1225" priority="562" operator="containsText" text="6- Moderado">
      <formula>NOT(ISERROR(SEARCH("6- Moderado",F15)))</formula>
    </cfRule>
    <cfRule type="containsText" dxfId="1224" priority="563" operator="containsText" text="4- Moderado">
      <formula>NOT(ISERROR(SEARCH("4- Moderado",F15)))</formula>
    </cfRule>
    <cfRule type="containsText" dxfId="1223" priority="564" operator="containsText" text="3- Bajo">
      <formula>NOT(ISERROR(SEARCH("3- Bajo",F15)))</formula>
    </cfRule>
    <cfRule type="containsText" dxfId="1222" priority="565" operator="containsText" text="4- Bajo">
      <formula>NOT(ISERROR(SEARCH("4- Bajo",F15)))</formula>
    </cfRule>
    <cfRule type="containsText" dxfId="1221" priority="566" operator="containsText" text="1- Bajo">
      <formula>NOT(ISERROR(SEARCH("1- Bajo",F15)))</formula>
    </cfRule>
  </conditionalFormatting>
  <conditionalFormatting sqref="C15">
    <cfRule type="containsText" dxfId="1220" priority="555" operator="containsText" text="3- Moderado">
      <formula>NOT(ISERROR(SEARCH("3- Moderado",C15)))</formula>
    </cfRule>
    <cfRule type="containsText" dxfId="1219" priority="556" operator="containsText" text="6- Moderado">
      <formula>NOT(ISERROR(SEARCH("6- Moderado",C15)))</formula>
    </cfRule>
    <cfRule type="containsText" dxfId="1218" priority="557" operator="containsText" text="4- Moderado">
      <formula>NOT(ISERROR(SEARCH("4- Moderado",C15)))</formula>
    </cfRule>
    <cfRule type="containsText" dxfId="1217" priority="558" operator="containsText" text="3- Bajo">
      <formula>NOT(ISERROR(SEARCH("3- Bajo",C15)))</formula>
    </cfRule>
    <cfRule type="containsText" dxfId="1216" priority="559" operator="containsText" text="4- Bajo">
      <formula>NOT(ISERROR(SEARCH("4- Bajo",C15)))</formula>
    </cfRule>
    <cfRule type="containsText" dxfId="1215" priority="560" operator="containsText" text="1- Bajo">
      <formula>NOT(ISERROR(SEARCH("1- Bajo",C15)))</formula>
    </cfRule>
  </conditionalFormatting>
  <conditionalFormatting sqref="D15">
    <cfRule type="containsText" dxfId="1214" priority="549" operator="containsText" text="3- Moderado">
      <formula>NOT(ISERROR(SEARCH("3- Moderado",D15)))</formula>
    </cfRule>
    <cfRule type="containsText" dxfId="1213" priority="550" operator="containsText" text="6- Moderado">
      <formula>NOT(ISERROR(SEARCH("6- Moderado",D15)))</formula>
    </cfRule>
    <cfRule type="containsText" dxfId="1212" priority="551" operator="containsText" text="4- Moderado">
      <formula>NOT(ISERROR(SEARCH("4- Moderado",D15)))</formula>
    </cfRule>
    <cfRule type="containsText" dxfId="1211" priority="552" operator="containsText" text="3- Bajo">
      <formula>NOT(ISERROR(SEARCH("3- Bajo",D15)))</formula>
    </cfRule>
    <cfRule type="containsText" dxfId="1210" priority="553" operator="containsText" text="4- Bajo">
      <formula>NOT(ISERROR(SEARCH("4- Bajo",D15)))</formula>
    </cfRule>
    <cfRule type="containsText" dxfId="1209" priority="554" operator="containsText" text="1- Bajo">
      <formula>NOT(ISERROR(SEARCH("1- Bajo",D15)))</formula>
    </cfRule>
  </conditionalFormatting>
  <conditionalFormatting sqref="K20:L20">
    <cfRule type="containsText" dxfId="1208" priority="543" operator="containsText" text="3- Moderado">
      <formula>NOT(ISERROR(SEARCH("3- Moderado",K20)))</formula>
    </cfRule>
    <cfRule type="containsText" dxfId="1207" priority="544" operator="containsText" text="6- Moderado">
      <formula>NOT(ISERROR(SEARCH("6- Moderado",K20)))</formula>
    </cfRule>
    <cfRule type="containsText" dxfId="1206" priority="545" operator="containsText" text="4- Moderado">
      <formula>NOT(ISERROR(SEARCH("4- Moderado",K20)))</formula>
    </cfRule>
    <cfRule type="containsText" dxfId="1205" priority="546" operator="containsText" text="3- Bajo">
      <formula>NOT(ISERROR(SEARCH("3- Bajo",K20)))</formula>
    </cfRule>
    <cfRule type="containsText" dxfId="1204" priority="547" operator="containsText" text="4- Bajo">
      <formula>NOT(ISERROR(SEARCH("4- Bajo",K20)))</formula>
    </cfRule>
    <cfRule type="containsText" dxfId="1203" priority="548" operator="containsText" text="1- Bajo">
      <formula>NOT(ISERROR(SEARCH("1- Bajo",K20)))</formula>
    </cfRule>
  </conditionalFormatting>
  <conditionalFormatting sqref="H20:I20">
    <cfRule type="containsText" dxfId="1202" priority="537" operator="containsText" text="3- Moderado">
      <formula>NOT(ISERROR(SEARCH("3- Moderado",H20)))</formula>
    </cfRule>
    <cfRule type="containsText" dxfId="1201" priority="538" operator="containsText" text="6- Moderado">
      <formula>NOT(ISERROR(SEARCH("6- Moderado",H20)))</formula>
    </cfRule>
    <cfRule type="containsText" dxfId="1200" priority="539" operator="containsText" text="4- Moderado">
      <formula>NOT(ISERROR(SEARCH("4- Moderado",H20)))</formula>
    </cfRule>
    <cfRule type="containsText" dxfId="1199" priority="540" operator="containsText" text="3- Bajo">
      <formula>NOT(ISERROR(SEARCH("3- Bajo",H20)))</formula>
    </cfRule>
    <cfRule type="containsText" dxfId="1198" priority="541" operator="containsText" text="4- Bajo">
      <formula>NOT(ISERROR(SEARCH("4- Bajo",H20)))</formula>
    </cfRule>
    <cfRule type="containsText" dxfId="1197" priority="542" operator="containsText" text="1- Bajo">
      <formula>NOT(ISERROR(SEARCH("1- Bajo",H20)))</formula>
    </cfRule>
  </conditionalFormatting>
  <conditionalFormatting sqref="A20 C20:E20">
    <cfRule type="containsText" dxfId="1196" priority="531" operator="containsText" text="3- Moderado">
      <formula>NOT(ISERROR(SEARCH("3- Moderado",A20)))</formula>
    </cfRule>
    <cfRule type="containsText" dxfId="1195" priority="532" operator="containsText" text="6- Moderado">
      <formula>NOT(ISERROR(SEARCH("6- Moderado",A20)))</formula>
    </cfRule>
    <cfRule type="containsText" dxfId="1194" priority="533" operator="containsText" text="4- Moderado">
      <formula>NOT(ISERROR(SEARCH("4- Moderado",A20)))</formula>
    </cfRule>
    <cfRule type="containsText" dxfId="1193" priority="534" operator="containsText" text="3- Bajo">
      <formula>NOT(ISERROR(SEARCH("3- Bajo",A20)))</formula>
    </cfRule>
    <cfRule type="containsText" dxfId="1192" priority="535" operator="containsText" text="4- Bajo">
      <formula>NOT(ISERROR(SEARCH("4- Bajo",A20)))</formula>
    </cfRule>
    <cfRule type="containsText" dxfId="1191" priority="536" operator="containsText" text="1- Bajo">
      <formula>NOT(ISERROR(SEARCH("1- Bajo",A20)))</formula>
    </cfRule>
  </conditionalFormatting>
  <conditionalFormatting sqref="F20:G20">
    <cfRule type="containsText" dxfId="1190" priority="525" operator="containsText" text="3- Moderado">
      <formula>NOT(ISERROR(SEARCH("3- Moderado",F20)))</formula>
    </cfRule>
    <cfRule type="containsText" dxfId="1189" priority="526" operator="containsText" text="6- Moderado">
      <formula>NOT(ISERROR(SEARCH("6- Moderado",F20)))</formula>
    </cfRule>
    <cfRule type="containsText" dxfId="1188" priority="527" operator="containsText" text="4- Moderado">
      <formula>NOT(ISERROR(SEARCH("4- Moderado",F20)))</formula>
    </cfRule>
    <cfRule type="containsText" dxfId="1187" priority="528" operator="containsText" text="3- Bajo">
      <formula>NOT(ISERROR(SEARCH("3- Bajo",F20)))</formula>
    </cfRule>
    <cfRule type="containsText" dxfId="1186" priority="529" operator="containsText" text="4- Bajo">
      <formula>NOT(ISERROR(SEARCH("4- Bajo",F20)))</formula>
    </cfRule>
    <cfRule type="containsText" dxfId="1185" priority="530" operator="containsText" text="1- Bajo">
      <formula>NOT(ISERROR(SEARCH("1- Bajo",F20)))</formula>
    </cfRule>
  </conditionalFormatting>
  <conditionalFormatting sqref="J20:J24">
    <cfRule type="containsText" dxfId="1184" priority="520" operator="containsText" text="Bajo">
      <formula>NOT(ISERROR(SEARCH("Bajo",J20)))</formula>
    </cfRule>
    <cfRule type="containsText" dxfId="1183" priority="521" operator="containsText" text="Moderado">
      <formula>NOT(ISERROR(SEARCH("Moderado",J20)))</formula>
    </cfRule>
    <cfRule type="containsText" dxfId="1182" priority="522" operator="containsText" text="Alto">
      <formula>NOT(ISERROR(SEARCH("Alto",J20)))</formula>
    </cfRule>
    <cfRule type="containsText" dxfId="1181" priority="523" operator="containsText" text="Extremo">
      <formula>NOT(ISERROR(SEARCH("Extremo",J20)))</formula>
    </cfRule>
    <cfRule type="colorScale" priority="524">
      <colorScale>
        <cfvo type="min"/>
        <cfvo type="max"/>
        <color rgb="FFFF7128"/>
        <color rgb="FFFFEF9C"/>
      </colorScale>
    </cfRule>
  </conditionalFormatting>
  <conditionalFormatting sqref="M20:M24">
    <cfRule type="containsText" dxfId="1180" priority="501" operator="containsText" text="Moderado">
      <formula>NOT(ISERROR(SEARCH("Moderado",M20)))</formula>
    </cfRule>
    <cfRule type="containsText" dxfId="1179" priority="515" operator="containsText" text="Bajo">
      <formula>NOT(ISERROR(SEARCH("Bajo",M20)))</formula>
    </cfRule>
    <cfRule type="containsText" dxfId="1178" priority="516" operator="containsText" text="Moderado">
      <formula>NOT(ISERROR(SEARCH("Moderado",M20)))</formula>
    </cfRule>
    <cfRule type="containsText" dxfId="1177" priority="517" operator="containsText" text="Alto">
      <formula>NOT(ISERROR(SEARCH("Alto",M20)))</formula>
    </cfRule>
    <cfRule type="containsText" dxfId="1176" priority="518" operator="containsText" text="Extremo">
      <formula>NOT(ISERROR(SEARCH("Extremo",M20)))</formula>
    </cfRule>
    <cfRule type="colorScale" priority="519">
      <colorScale>
        <cfvo type="min"/>
        <cfvo type="max"/>
        <color rgb="FFFF7128"/>
        <color rgb="FFFFEF9C"/>
      </colorScale>
    </cfRule>
  </conditionalFormatting>
  <conditionalFormatting sqref="H20:H24">
    <cfRule type="containsText" dxfId="1175" priority="502" operator="containsText" text="Muy Alta">
      <formula>NOT(ISERROR(SEARCH("Muy Alta",H20)))</formula>
    </cfRule>
    <cfRule type="containsText" dxfId="1174" priority="503" operator="containsText" text="Alta">
      <formula>NOT(ISERROR(SEARCH("Alta",H20)))</formula>
    </cfRule>
    <cfRule type="containsText" dxfId="1173" priority="504" operator="containsText" text="Muy Alta">
      <formula>NOT(ISERROR(SEARCH("Muy Alta",H20)))</formula>
    </cfRule>
    <cfRule type="containsText" dxfId="1172" priority="509" operator="containsText" text="Muy Baja">
      <formula>NOT(ISERROR(SEARCH("Muy Baja",H20)))</formula>
    </cfRule>
    <cfRule type="containsText" dxfId="1171" priority="510" operator="containsText" text="Baja">
      <formula>NOT(ISERROR(SEARCH("Baja",H20)))</formula>
    </cfRule>
    <cfRule type="containsText" dxfId="1170" priority="511" operator="containsText" text="Media">
      <formula>NOT(ISERROR(SEARCH("Media",H20)))</formula>
    </cfRule>
    <cfRule type="containsText" dxfId="1169" priority="512" operator="containsText" text="Alta">
      <formula>NOT(ISERROR(SEARCH("Alta",H20)))</formula>
    </cfRule>
    <cfRule type="containsText" dxfId="1168" priority="514" operator="containsText" text="Muy Alta">
      <formula>NOT(ISERROR(SEARCH("Muy Alta",H20)))</formula>
    </cfRule>
  </conditionalFormatting>
  <conditionalFormatting sqref="I20:I24">
    <cfRule type="containsText" dxfId="1167" priority="505" operator="containsText" text="Catastrófico">
      <formula>NOT(ISERROR(SEARCH("Catastrófico",I20)))</formula>
    </cfRule>
    <cfRule type="containsText" dxfId="1166" priority="506" operator="containsText" text="Mayor">
      <formula>NOT(ISERROR(SEARCH("Mayor",I20)))</formula>
    </cfRule>
    <cfRule type="containsText" dxfId="1165" priority="507" operator="containsText" text="Menor">
      <formula>NOT(ISERROR(SEARCH("Menor",I20)))</formula>
    </cfRule>
    <cfRule type="containsText" dxfId="1164" priority="508" operator="containsText" text="Leve">
      <formula>NOT(ISERROR(SEARCH("Leve",I20)))</formula>
    </cfRule>
    <cfRule type="containsText" dxfId="1163" priority="513" operator="containsText" text="Moderado">
      <formula>NOT(ISERROR(SEARCH("Moderado",I20)))</formula>
    </cfRule>
  </conditionalFormatting>
  <conditionalFormatting sqref="K20:K24">
    <cfRule type="containsText" dxfId="1162" priority="500" operator="containsText" text="Media">
      <formula>NOT(ISERROR(SEARCH("Media",K20)))</formula>
    </cfRule>
  </conditionalFormatting>
  <conditionalFormatting sqref="L20:L24">
    <cfRule type="containsText" dxfId="1161" priority="499" operator="containsText" text="Moderado">
      <formula>NOT(ISERROR(SEARCH("Moderado",L20)))</formula>
    </cfRule>
  </conditionalFormatting>
  <conditionalFormatting sqref="J20:J24">
    <cfRule type="containsText" dxfId="1160" priority="498" operator="containsText" text="Moderado">
      <formula>NOT(ISERROR(SEARCH("Moderado",J20)))</formula>
    </cfRule>
  </conditionalFormatting>
  <conditionalFormatting sqref="J20:J24">
    <cfRule type="containsText" dxfId="1159" priority="496" operator="containsText" text="Bajo">
      <formula>NOT(ISERROR(SEARCH("Bajo",J20)))</formula>
    </cfRule>
    <cfRule type="containsText" dxfId="1158" priority="497" operator="containsText" text="Extremo">
      <formula>NOT(ISERROR(SEARCH("Extremo",J20)))</formula>
    </cfRule>
  </conditionalFormatting>
  <conditionalFormatting sqref="K20:K24">
    <cfRule type="containsText" dxfId="1157" priority="494" operator="containsText" text="Baja">
      <formula>NOT(ISERROR(SEARCH("Baja",K20)))</formula>
    </cfRule>
    <cfRule type="containsText" dxfId="1156" priority="495" operator="containsText" text="Muy Baja">
      <formula>NOT(ISERROR(SEARCH("Muy Baja",K20)))</formula>
    </cfRule>
  </conditionalFormatting>
  <conditionalFormatting sqref="K20:K24">
    <cfRule type="containsText" dxfId="1155" priority="492" operator="containsText" text="Muy Alta">
      <formula>NOT(ISERROR(SEARCH("Muy Alta",K20)))</formula>
    </cfRule>
    <cfRule type="containsText" dxfId="1154" priority="493" operator="containsText" text="Alta">
      <formula>NOT(ISERROR(SEARCH("Alta",K20)))</formula>
    </cfRule>
  </conditionalFormatting>
  <conditionalFormatting sqref="L20:L24">
    <cfRule type="containsText" dxfId="1153" priority="488" operator="containsText" text="Catastrófico">
      <formula>NOT(ISERROR(SEARCH("Catastrófico",L20)))</formula>
    </cfRule>
    <cfRule type="containsText" dxfId="1152" priority="489" operator="containsText" text="Mayor">
      <formula>NOT(ISERROR(SEARCH("Mayor",L20)))</formula>
    </cfRule>
    <cfRule type="containsText" dxfId="1151" priority="490" operator="containsText" text="Menor">
      <formula>NOT(ISERROR(SEARCH("Menor",L20)))</formula>
    </cfRule>
    <cfRule type="containsText" dxfId="1150" priority="491" operator="containsText" text="Leve">
      <formula>NOT(ISERROR(SEARCH("Leve",L20)))</formula>
    </cfRule>
  </conditionalFormatting>
  <conditionalFormatting sqref="K25:L25 K30:L30">
    <cfRule type="containsText" dxfId="1149" priority="482" operator="containsText" text="3- Moderado">
      <formula>NOT(ISERROR(SEARCH("3- Moderado",K25)))</formula>
    </cfRule>
    <cfRule type="containsText" dxfId="1148" priority="483" operator="containsText" text="6- Moderado">
      <formula>NOT(ISERROR(SEARCH("6- Moderado",K25)))</formula>
    </cfRule>
    <cfRule type="containsText" dxfId="1147" priority="484" operator="containsText" text="4- Moderado">
      <formula>NOT(ISERROR(SEARCH("4- Moderado",K25)))</formula>
    </cfRule>
    <cfRule type="containsText" dxfId="1146" priority="485" operator="containsText" text="3- Bajo">
      <formula>NOT(ISERROR(SEARCH("3- Bajo",K25)))</formula>
    </cfRule>
    <cfRule type="containsText" dxfId="1145" priority="486" operator="containsText" text="4- Bajo">
      <formula>NOT(ISERROR(SEARCH("4- Bajo",K25)))</formula>
    </cfRule>
    <cfRule type="containsText" dxfId="1144" priority="487" operator="containsText" text="1- Bajo">
      <formula>NOT(ISERROR(SEARCH("1- Bajo",K25)))</formula>
    </cfRule>
  </conditionalFormatting>
  <conditionalFormatting sqref="H25:I25 H30:I30">
    <cfRule type="containsText" dxfId="1143" priority="476" operator="containsText" text="3- Moderado">
      <formula>NOT(ISERROR(SEARCH("3- Moderado",H25)))</formula>
    </cfRule>
    <cfRule type="containsText" dxfId="1142" priority="477" operator="containsText" text="6- Moderado">
      <formula>NOT(ISERROR(SEARCH("6- Moderado",H25)))</formula>
    </cfRule>
    <cfRule type="containsText" dxfId="1141" priority="478" operator="containsText" text="4- Moderado">
      <formula>NOT(ISERROR(SEARCH("4- Moderado",H25)))</formula>
    </cfRule>
    <cfRule type="containsText" dxfId="1140" priority="479" operator="containsText" text="3- Bajo">
      <formula>NOT(ISERROR(SEARCH("3- Bajo",H25)))</formula>
    </cfRule>
    <cfRule type="containsText" dxfId="1139" priority="480" operator="containsText" text="4- Bajo">
      <formula>NOT(ISERROR(SEARCH("4- Bajo",H25)))</formula>
    </cfRule>
    <cfRule type="containsText" dxfId="1138" priority="481" operator="containsText" text="1- Bajo">
      <formula>NOT(ISERROR(SEARCH("1- Bajo",H25)))</formula>
    </cfRule>
  </conditionalFormatting>
  <conditionalFormatting sqref="A25 C25:E25 A30 C30:E30">
    <cfRule type="containsText" dxfId="1137" priority="470" operator="containsText" text="3- Moderado">
      <formula>NOT(ISERROR(SEARCH("3- Moderado",A25)))</formula>
    </cfRule>
    <cfRule type="containsText" dxfId="1136" priority="471" operator="containsText" text="6- Moderado">
      <formula>NOT(ISERROR(SEARCH("6- Moderado",A25)))</formula>
    </cfRule>
    <cfRule type="containsText" dxfId="1135" priority="472" operator="containsText" text="4- Moderado">
      <formula>NOT(ISERROR(SEARCH("4- Moderado",A25)))</formula>
    </cfRule>
    <cfRule type="containsText" dxfId="1134" priority="473" operator="containsText" text="3- Bajo">
      <formula>NOT(ISERROR(SEARCH("3- Bajo",A25)))</formula>
    </cfRule>
    <cfRule type="containsText" dxfId="1133" priority="474" operator="containsText" text="4- Bajo">
      <formula>NOT(ISERROR(SEARCH("4- Bajo",A25)))</formula>
    </cfRule>
    <cfRule type="containsText" dxfId="1132" priority="475" operator="containsText" text="1- Bajo">
      <formula>NOT(ISERROR(SEARCH("1- Bajo",A25)))</formula>
    </cfRule>
  </conditionalFormatting>
  <conditionalFormatting sqref="F25:G25 F30:G30">
    <cfRule type="containsText" dxfId="1131" priority="464" operator="containsText" text="3- Moderado">
      <formula>NOT(ISERROR(SEARCH("3- Moderado",F25)))</formula>
    </cfRule>
    <cfRule type="containsText" dxfId="1130" priority="465" operator="containsText" text="6- Moderado">
      <formula>NOT(ISERROR(SEARCH("6- Moderado",F25)))</formula>
    </cfRule>
    <cfRule type="containsText" dxfId="1129" priority="466" operator="containsText" text="4- Moderado">
      <formula>NOT(ISERROR(SEARCH("4- Moderado",F25)))</formula>
    </cfRule>
    <cfRule type="containsText" dxfId="1128" priority="467" operator="containsText" text="3- Bajo">
      <formula>NOT(ISERROR(SEARCH("3- Bajo",F25)))</formula>
    </cfRule>
    <cfRule type="containsText" dxfId="1127" priority="468" operator="containsText" text="4- Bajo">
      <formula>NOT(ISERROR(SEARCH("4- Bajo",F25)))</formula>
    </cfRule>
    <cfRule type="containsText" dxfId="1126" priority="469" operator="containsText" text="1- Bajo">
      <formula>NOT(ISERROR(SEARCH("1- Bajo",F25)))</formula>
    </cfRule>
  </conditionalFormatting>
  <conditionalFormatting sqref="J25:J34">
    <cfRule type="containsText" dxfId="1125" priority="459" operator="containsText" text="Bajo">
      <formula>NOT(ISERROR(SEARCH("Bajo",J25)))</formula>
    </cfRule>
    <cfRule type="containsText" dxfId="1124" priority="460" operator="containsText" text="Moderado">
      <formula>NOT(ISERROR(SEARCH("Moderado",J25)))</formula>
    </cfRule>
    <cfRule type="containsText" dxfId="1123" priority="461" operator="containsText" text="Alto">
      <formula>NOT(ISERROR(SEARCH("Alto",J25)))</formula>
    </cfRule>
    <cfRule type="containsText" dxfId="1122" priority="462" operator="containsText" text="Extremo">
      <formula>NOT(ISERROR(SEARCH("Extremo",J25)))</formula>
    </cfRule>
    <cfRule type="colorScale" priority="463">
      <colorScale>
        <cfvo type="min"/>
        <cfvo type="max"/>
        <color rgb="FFFF7128"/>
        <color rgb="FFFFEF9C"/>
      </colorScale>
    </cfRule>
  </conditionalFormatting>
  <conditionalFormatting sqref="M25:M34">
    <cfRule type="containsText" dxfId="1121" priority="440" operator="containsText" text="Moderado">
      <formula>NOT(ISERROR(SEARCH("Moderado",M25)))</formula>
    </cfRule>
    <cfRule type="containsText" dxfId="1120" priority="454" operator="containsText" text="Bajo">
      <formula>NOT(ISERROR(SEARCH("Bajo",M25)))</formula>
    </cfRule>
    <cfRule type="containsText" dxfId="1119" priority="455" operator="containsText" text="Moderado">
      <formula>NOT(ISERROR(SEARCH("Moderado",M25)))</formula>
    </cfRule>
    <cfRule type="containsText" dxfId="1118" priority="456" operator="containsText" text="Alto">
      <formula>NOT(ISERROR(SEARCH("Alto",M25)))</formula>
    </cfRule>
    <cfRule type="containsText" dxfId="1117" priority="457" operator="containsText" text="Extremo">
      <formula>NOT(ISERROR(SEARCH("Extremo",M25)))</formula>
    </cfRule>
    <cfRule type="colorScale" priority="458">
      <colorScale>
        <cfvo type="min"/>
        <cfvo type="max"/>
        <color rgb="FFFF7128"/>
        <color rgb="FFFFEF9C"/>
      </colorScale>
    </cfRule>
  </conditionalFormatting>
  <conditionalFormatting sqref="H25:H34">
    <cfRule type="containsText" dxfId="1116" priority="441" operator="containsText" text="Muy Alta">
      <formula>NOT(ISERROR(SEARCH("Muy Alta",H25)))</formula>
    </cfRule>
    <cfRule type="containsText" dxfId="1115" priority="442" operator="containsText" text="Alta">
      <formula>NOT(ISERROR(SEARCH("Alta",H25)))</formula>
    </cfRule>
    <cfRule type="containsText" dxfId="1114" priority="443" operator="containsText" text="Muy Alta">
      <formula>NOT(ISERROR(SEARCH("Muy Alta",H25)))</formula>
    </cfRule>
    <cfRule type="containsText" dxfId="1113" priority="448" operator="containsText" text="Muy Baja">
      <formula>NOT(ISERROR(SEARCH("Muy Baja",H25)))</formula>
    </cfRule>
    <cfRule type="containsText" dxfId="1112" priority="449" operator="containsText" text="Baja">
      <formula>NOT(ISERROR(SEARCH("Baja",H25)))</formula>
    </cfRule>
    <cfRule type="containsText" dxfId="1111" priority="450" operator="containsText" text="Media">
      <formula>NOT(ISERROR(SEARCH("Media",H25)))</formula>
    </cfRule>
    <cfRule type="containsText" dxfId="1110" priority="451" operator="containsText" text="Alta">
      <formula>NOT(ISERROR(SEARCH("Alta",H25)))</formula>
    </cfRule>
    <cfRule type="containsText" dxfId="1109" priority="453" operator="containsText" text="Muy Alta">
      <formula>NOT(ISERROR(SEARCH("Muy Alta",H25)))</formula>
    </cfRule>
  </conditionalFormatting>
  <conditionalFormatting sqref="I25:I34">
    <cfRule type="containsText" dxfId="1108" priority="444" operator="containsText" text="Catastrófico">
      <formula>NOT(ISERROR(SEARCH("Catastrófico",I25)))</formula>
    </cfRule>
    <cfRule type="containsText" dxfId="1107" priority="445" operator="containsText" text="Mayor">
      <formula>NOT(ISERROR(SEARCH("Mayor",I25)))</formula>
    </cfRule>
    <cfRule type="containsText" dxfId="1106" priority="446" operator="containsText" text="Menor">
      <formula>NOT(ISERROR(SEARCH("Menor",I25)))</formula>
    </cfRule>
    <cfRule type="containsText" dxfId="1105" priority="447" operator="containsText" text="Leve">
      <formula>NOT(ISERROR(SEARCH("Leve",I25)))</formula>
    </cfRule>
    <cfRule type="containsText" dxfId="1104" priority="452" operator="containsText" text="Moderado">
      <formula>NOT(ISERROR(SEARCH("Moderado",I25)))</formula>
    </cfRule>
  </conditionalFormatting>
  <conditionalFormatting sqref="K25:K34">
    <cfRule type="containsText" dxfId="1103" priority="439" operator="containsText" text="Media">
      <formula>NOT(ISERROR(SEARCH("Media",K25)))</formula>
    </cfRule>
  </conditionalFormatting>
  <conditionalFormatting sqref="L25:L34">
    <cfRule type="containsText" dxfId="1102" priority="438" operator="containsText" text="Moderado">
      <formula>NOT(ISERROR(SEARCH("Moderado",L25)))</formula>
    </cfRule>
  </conditionalFormatting>
  <conditionalFormatting sqref="J25:J34">
    <cfRule type="containsText" dxfId="1101" priority="437" operator="containsText" text="Moderado">
      <formula>NOT(ISERROR(SEARCH("Moderado",J25)))</formula>
    </cfRule>
  </conditionalFormatting>
  <conditionalFormatting sqref="J25:J34">
    <cfRule type="containsText" dxfId="1100" priority="435" operator="containsText" text="Bajo">
      <formula>NOT(ISERROR(SEARCH("Bajo",J25)))</formula>
    </cfRule>
    <cfRule type="containsText" dxfId="1099" priority="436" operator="containsText" text="Extremo">
      <formula>NOT(ISERROR(SEARCH("Extremo",J25)))</formula>
    </cfRule>
  </conditionalFormatting>
  <conditionalFormatting sqref="K25:K34">
    <cfRule type="containsText" dxfId="1098" priority="433" operator="containsText" text="Baja">
      <formula>NOT(ISERROR(SEARCH("Baja",K25)))</formula>
    </cfRule>
    <cfRule type="containsText" dxfId="1097" priority="434" operator="containsText" text="Muy Baja">
      <formula>NOT(ISERROR(SEARCH("Muy Baja",K25)))</formula>
    </cfRule>
  </conditionalFormatting>
  <conditionalFormatting sqref="K25:K34">
    <cfRule type="containsText" dxfId="1096" priority="431" operator="containsText" text="Muy Alta">
      <formula>NOT(ISERROR(SEARCH("Muy Alta",K25)))</formula>
    </cfRule>
    <cfRule type="containsText" dxfId="1095" priority="432" operator="containsText" text="Alta">
      <formula>NOT(ISERROR(SEARCH("Alta",K25)))</formula>
    </cfRule>
  </conditionalFormatting>
  <conditionalFormatting sqref="L25:L34">
    <cfRule type="containsText" dxfId="1094" priority="427" operator="containsText" text="Catastrófico">
      <formula>NOT(ISERROR(SEARCH("Catastrófico",L25)))</formula>
    </cfRule>
    <cfRule type="containsText" dxfId="1093" priority="428" operator="containsText" text="Mayor">
      <formula>NOT(ISERROR(SEARCH("Mayor",L25)))</formula>
    </cfRule>
    <cfRule type="containsText" dxfId="1092" priority="429" operator="containsText" text="Menor">
      <formula>NOT(ISERROR(SEARCH("Menor",L25)))</formula>
    </cfRule>
    <cfRule type="containsText" dxfId="1091" priority="430" operator="containsText" text="Leve">
      <formula>NOT(ISERROR(SEARCH("Leve",L25)))</formula>
    </cfRule>
  </conditionalFormatting>
  <conditionalFormatting sqref="K35:L35">
    <cfRule type="containsText" dxfId="1090" priority="421" operator="containsText" text="3- Moderado">
      <formula>NOT(ISERROR(SEARCH("3- Moderado",K35)))</formula>
    </cfRule>
    <cfRule type="containsText" dxfId="1089" priority="422" operator="containsText" text="6- Moderado">
      <formula>NOT(ISERROR(SEARCH("6- Moderado",K35)))</formula>
    </cfRule>
    <cfRule type="containsText" dxfId="1088" priority="423" operator="containsText" text="4- Moderado">
      <formula>NOT(ISERROR(SEARCH("4- Moderado",K35)))</formula>
    </cfRule>
    <cfRule type="containsText" dxfId="1087" priority="424" operator="containsText" text="3- Bajo">
      <formula>NOT(ISERROR(SEARCH("3- Bajo",K35)))</formula>
    </cfRule>
    <cfRule type="containsText" dxfId="1086" priority="425" operator="containsText" text="4- Bajo">
      <formula>NOT(ISERROR(SEARCH("4- Bajo",K35)))</formula>
    </cfRule>
    <cfRule type="containsText" dxfId="1085" priority="426" operator="containsText" text="1- Bajo">
      <formula>NOT(ISERROR(SEARCH("1- Bajo",K35)))</formula>
    </cfRule>
  </conditionalFormatting>
  <conditionalFormatting sqref="H35:I35">
    <cfRule type="containsText" dxfId="1084" priority="415" operator="containsText" text="3- Moderado">
      <formula>NOT(ISERROR(SEARCH("3- Moderado",H35)))</formula>
    </cfRule>
    <cfRule type="containsText" dxfId="1083" priority="416" operator="containsText" text="6- Moderado">
      <formula>NOT(ISERROR(SEARCH("6- Moderado",H35)))</formula>
    </cfRule>
    <cfRule type="containsText" dxfId="1082" priority="417" operator="containsText" text="4- Moderado">
      <formula>NOT(ISERROR(SEARCH("4- Moderado",H35)))</formula>
    </cfRule>
    <cfRule type="containsText" dxfId="1081" priority="418" operator="containsText" text="3- Bajo">
      <formula>NOT(ISERROR(SEARCH("3- Bajo",H35)))</formula>
    </cfRule>
    <cfRule type="containsText" dxfId="1080" priority="419" operator="containsText" text="4- Bajo">
      <formula>NOT(ISERROR(SEARCH("4- Bajo",H35)))</formula>
    </cfRule>
    <cfRule type="containsText" dxfId="1079" priority="420" operator="containsText" text="1- Bajo">
      <formula>NOT(ISERROR(SEARCH("1- Bajo",H35)))</formula>
    </cfRule>
  </conditionalFormatting>
  <conditionalFormatting sqref="A35 C35:E35">
    <cfRule type="containsText" dxfId="1078" priority="409" operator="containsText" text="3- Moderado">
      <formula>NOT(ISERROR(SEARCH("3- Moderado",A35)))</formula>
    </cfRule>
    <cfRule type="containsText" dxfId="1077" priority="410" operator="containsText" text="6- Moderado">
      <formula>NOT(ISERROR(SEARCH("6- Moderado",A35)))</formula>
    </cfRule>
    <cfRule type="containsText" dxfId="1076" priority="411" operator="containsText" text="4- Moderado">
      <formula>NOT(ISERROR(SEARCH("4- Moderado",A35)))</formula>
    </cfRule>
    <cfRule type="containsText" dxfId="1075" priority="412" operator="containsText" text="3- Bajo">
      <formula>NOT(ISERROR(SEARCH("3- Bajo",A35)))</formula>
    </cfRule>
    <cfRule type="containsText" dxfId="1074" priority="413" operator="containsText" text="4- Bajo">
      <formula>NOT(ISERROR(SEARCH("4- Bajo",A35)))</formula>
    </cfRule>
    <cfRule type="containsText" dxfId="1073" priority="414" operator="containsText" text="1- Bajo">
      <formula>NOT(ISERROR(SEARCH("1- Bajo",A35)))</formula>
    </cfRule>
  </conditionalFormatting>
  <conditionalFormatting sqref="F35:G35">
    <cfRule type="containsText" dxfId="1072" priority="403" operator="containsText" text="3- Moderado">
      <formula>NOT(ISERROR(SEARCH("3- Moderado",F35)))</formula>
    </cfRule>
    <cfRule type="containsText" dxfId="1071" priority="404" operator="containsText" text="6- Moderado">
      <formula>NOT(ISERROR(SEARCH("6- Moderado",F35)))</formula>
    </cfRule>
    <cfRule type="containsText" dxfId="1070" priority="405" operator="containsText" text="4- Moderado">
      <formula>NOT(ISERROR(SEARCH("4- Moderado",F35)))</formula>
    </cfRule>
    <cfRule type="containsText" dxfId="1069" priority="406" operator="containsText" text="3- Bajo">
      <formula>NOT(ISERROR(SEARCH("3- Bajo",F35)))</formula>
    </cfRule>
    <cfRule type="containsText" dxfId="1068" priority="407" operator="containsText" text="4- Bajo">
      <formula>NOT(ISERROR(SEARCH("4- Bajo",F35)))</formula>
    </cfRule>
    <cfRule type="containsText" dxfId="1067" priority="408" operator="containsText" text="1- Bajo">
      <formula>NOT(ISERROR(SEARCH("1- Bajo",F35)))</formula>
    </cfRule>
  </conditionalFormatting>
  <conditionalFormatting sqref="J35:J39">
    <cfRule type="containsText" dxfId="1066" priority="398" operator="containsText" text="Bajo">
      <formula>NOT(ISERROR(SEARCH("Bajo",J35)))</formula>
    </cfRule>
    <cfRule type="containsText" dxfId="1065" priority="399" operator="containsText" text="Moderado">
      <formula>NOT(ISERROR(SEARCH("Moderado",J35)))</formula>
    </cfRule>
    <cfRule type="containsText" dxfId="1064" priority="400" operator="containsText" text="Alto">
      <formula>NOT(ISERROR(SEARCH("Alto",J35)))</formula>
    </cfRule>
    <cfRule type="containsText" dxfId="1063" priority="401" operator="containsText" text="Extremo">
      <formula>NOT(ISERROR(SEARCH("Extremo",J35)))</formula>
    </cfRule>
    <cfRule type="colorScale" priority="402">
      <colorScale>
        <cfvo type="min"/>
        <cfvo type="max"/>
        <color rgb="FFFF7128"/>
        <color rgb="FFFFEF9C"/>
      </colorScale>
    </cfRule>
  </conditionalFormatting>
  <conditionalFormatting sqref="M35:M39">
    <cfRule type="containsText" dxfId="1062" priority="379" operator="containsText" text="Moderado">
      <formula>NOT(ISERROR(SEARCH("Moderado",M35)))</formula>
    </cfRule>
    <cfRule type="containsText" dxfId="1061" priority="393" operator="containsText" text="Bajo">
      <formula>NOT(ISERROR(SEARCH("Bajo",M35)))</formula>
    </cfRule>
    <cfRule type="containsText" dxfId="1060" priority="394" operator="containsText" text="Moderado">
      <formula>NOT(ISERROR(SEARCH("Moderado",M35)))</formula>
    </cfRule>
    <cfRule type="containsText" dxfId="1059" priority="395" operator="containsText" text="Alto">
      <formula>NOT(ISERROR(SEARCH("Alto",M35)))</formula>
    </cfRule>
    <cfRule type="containsText" dxfId="1058" priority="396" operator="containsText" text="Extremo">
      <formula>NOT(ISERROR(SEARCH("Extremo",M35)))</formula>
    </cfRule>
    <cfRule type="colorScale" priority="397">
      <colorScale>
        <cfvo type="min"/>
        <cfvo type="max"/>
        <color rgb="FFFF7128"/>
        <color rgb="FFFFEF9C"/>
      </colorScale>
    </cfRule>
  </conditionalFormatting>
  <conditionalFormatting sqref="H35:H39">
    <cfRule type="containsText" dxfId="1057" priority="380" operator="containsText" text="Muy Alta">
      <formula>NOT(ISERROR(SEARCH("Muy Alta",H35)))</formula>
    </cfRule>
    <cfRule type="containsText" dxfId="1056" priority="381" operator="containsText" text="Alta">
      <formula>NOT(ISERROR(SEARCH("Alta",H35)))</formula>
    </cfRule>
    <cfRule type="containsText" dxfId="1055" priority="382" operator="containsText" text="Muy Alta">
      <formula>NOT(ISERROR(SEARCH("Muy Alta",H35)))</formula>
    </cfRule>
    <cfRule type="containsText" dxfId="1054" priority="387" operator="containsText" text="Muy Baja">
      <formula>NOT(ISERROR(SEARCH("Muy Baja",H35)))</formula>
    </cfRule>
    <cfRule type="containsText" dxfId="1053" priority="388" operator="containsText" text="Baja">
      <formula>NOT(ISERROR(SEARCH("Baja",H35)))</formula>
    </cfRule>
    <cfRule type="containsText" dxfId="1052" priority="389" operator="containsText" text="Media">
      <formula>NOT(ISERROR(SEARCH("Media",H35)))</formula>
    </cfRule>
    <cfRule type="containsText" dxfId="1051" priority="390" operator="containsText" text="Alta">
      <formula>NOT(ISERROR(SEARCH("Alta",H35)))</formula>
    </cfRule>
    <cfRule type="containsText" dxfId="1050" priority="392" operator="containsText" text="Muy Alta">
      <formula>NOT(ISERROR(SEARCH("Muy Alta",H35)))</formula>
    </cfRule>
  </conditionalFormatting>
  <conditionalFormatting sqref="I35:I39">
    <cfRule type="containsText" dxfId="1049" priority="383" operator="containsText" text="Catastrófico">
      <formula>NOT(ISERROR(SEARCH("Catastrófico",I35)))</formula>
    </cfRule>
    <cfRule type="containsText" dxfId="1048" priority="384" operator="containsText" text="Mayor">
      <formula>NOT(ISERROR(SEARCH("Mayor",I35)))</formula>
    </cfRule>
    <cfRule type="containsText" dxfId="1047" priority="385" operator="containsText" text="Menor">
      <formula>NOT(ISERROR(SEARCH("Menor",I35)))</formula>
    </cfRule>
    <cfRule type="containsText" dxfId="1046" priority="386" operator="containsText" text="Leve">
      <formula>NOT(ISERROR(SEARCH("Leve",I35)))</formula>
    </cfRule>
    <cfRule type="containsText" dxfId="1045" priority="391" operator="containsText" text="Moderado">
      <formula>NOT(ISERROR(SEARCH("Moderado",I35)))</formula>
    </cfRule>
  </conditionalFormatting>
  <conditionalFormatting sqref="K35:K39">
    <cfRule type="containsText" dxfId="1044" priority="378" operator="containsText" text="Media">
      <formula>NOT(ISERROR(SEARCH("Media",K35)))</formula>
    </cfRule>
  </conditionalFormatting>
  <conditionalFormatting sqref="L35:L39">
    <cfRule type="containsText" dxfId="1043" priority="377" operator="containsText" text="Moderado">
      <formula>NOT(ISERROR(SEARCH("Moderado",L35)))</formula>
    </cfRule>
  </conditionalFormatting>
  <conditionalFormatting sqref="J35:J39">
    <cfRule type="containsText" dxfId="1042" priority="376" operator="containsText" text="Moderado">
      <formula>NOT(ISERROR(SEARCH("Moderado",J35)))</formula>
    </cfRule>
  </conditionalFormatting>
  <conditionalFormatting sqref="J35:J39">
    <cfRule type="containsText" dxfId="1041" priority="374" operator="containsText" text="Bajo">
      <formula>NOT(ISERROR(SEARCH("Bajo",J35)))</formula>
    </cfRule>
    <cfRule type="containsText" dxfId="1040" priority="375" operator="containsText" text="Extremo">
      <formula>NOT(ISERROR(SEARCH("Extremo",J35)))</formula>
    </cfRule>
  </conditionalFormatting>
  <conditionalFormatting sqref="K35:K39">
    <cfRule type="containsText" dxfId="1039" priority="372" operator="containsText" text="Baja">
      <formula>NOT(ISERROR(SEARCH("Baja",K35)))</formula>
    </cfRule>
    <cfRule type="containsText" dxfId="1038" priority="373" operator="containsText" text="Muy Baja">
      <formula>NOT(ISERROR(SEARCH("Muy Baja",K35)))</formula>
    </cfRule>
  </conditionalFormatting>
  <conditionalFormatting sqref="K35:K39">
    <cfRule type="containsText" dxfId="1037" priority="370" operator="containsText" text="Muy Alta">
      <formula>NOT(ISERROR(SEARCH("Muy Alta",K35)))</formula>
    </cfRule>
    <cfRule type="containsText" dxfId="1036" priority="371" operator="containsText" text="Alta">
      <formula>NOT(ISERROR(SEARCH("Alta",K35)))</formula>
    </cfRule>
  </conditionalFormatting>
  <conditionalFormatting sqref="L35:L39">
    <cfRule type="containsText" dxfId="1035" priority="366" operator="containsText" text="Catastrófico">
      <formula>NOT(ISERROR(SEARCH("Catastrófico",L35)))</formula>
    </cfRule>
    <cfRule type="containsText" dxfId="1034" priority="367" operator="containsText" text="Mayor">
      <formula>NOT(ISERROR(SEARCH("Mayor",L35)))</formula>
    </cfRule>
    <cfRule type="containsText" dxfId="1033" priority="368" operator="containsText" text="Menor">
      <formula>NOT(ISERROR(SEARCH("Menor",L35)))</formula>
    </cfRule>
    <cfRule type="containsText" dxfId="1032" priority="369" operator="containsText" text="Leve">
      <formula>NOT(ISERROR(SEARCH("Leve",L35)))</formula>
    </cfRule>
  </conditionalFormatting>
  <conditionalFormatting sqref="K40:L40">
    <cfRule type="containsText" dxfId="1031" priority="360" operator="containsText" text="3- Moderado">
      <formula>NOT(ISERROR(SEARCH("3- Moderado",K40)))</formula>
    </cfRule>
    <cfRule type="containsText" dxfId="1030" priority="361" operator="containsText" text="6- Moderado">
      <formula>NOT(ISERROR(SEARCH("6- Moderado",K40)))</formula>
    </cfRule>
    <cfRule type="containsText" dxfId="1029" priority="362" operator="containsText" text="4- Moderado">
      <formula>NOT(ISERROR(SEARCH("4- Moderado",K40)))</formula>
    </cfRule>
    <cfRule type="containsText" dxfId="1028" priority="363" operator="containsText" text="3- Bajo">
      <formula>NOT(ISERROR(SEARCH("3- Bajo",K40)))</formula>
    </cfRule>
    <cfRule type="containsText" dxfId="1027" priority="364" operator="containsText" text="4- Bajo">
      <formula>NOT(ISERROR(SEARCH("4- Bajo",K40)))</formula>
    </cfRule>
    <cfRule type="containsText" dxfId="1026" priority="365" operator="containsText" text="1- Bajo">
      <formula>NOT(ISERROR(SEARCH("1- Bajo",K40)))</formula>
    </cfRule>
  </conditionalFormatting>
  <conditionalFormatting sqref="H40:I40">
    <cfRule type="containsText" dxfId="1025" priority="354" operator="containsText" text="3- Moderado">
      <formula>NOT(ISERROR(SEARCH("3- Moderado",H40)))</formula>
    </cfRule>
    <cfRule type="containsText" dxfId="1024" priority="355" operator="containsText" text="6- Moderado">
      <formula>NOT(ISERROR(SEARCH("6- Moderado",H40)))</formula>
    </cfRule>
    <cfRule type="containsText" dxfId="1023" priority="356" operator="containsText" text="4- Moderado">
      <formula>NOT(ISERROR(SEARCH("4- Moderado",H40)))</formula>
    </cfRule>
    <cfRule type="containsText" dxfId="1022" priority="357" operator="containsText" text="3- Bajo">
      <formula>NOT(ISERROR(SEARCH("3- Bajo",H40)))</formula>
    </cfRule>
    <cfRule type="containsText" dxfId="1021" priority="358" operator="containsText" text="4- Bajo">
      <formula>NOT(ISERROR(SEARCH("4- Bajo",H40)))</formula>
    </cfRule>
    <cfRule type="containsText" dxfId="1020" priority="359" operator="containsText" text="1- Bajo">
      <formula>NOT(ISERROR(SEARCH("1- Bajo",H40)))</formula>
    </cfRule>
  </conditionalFormatting>
  <conditionalFormatting sqref="A40 C40:E40">
    <cfRule type="containsText" dxfId="1019" priority="348" operator="containsText" text="3- Moderado">
      <formula>NOT(ISERROR(SEARCH("3- Moderado",A40)))</formula>
    </cfRule>
    <cfRule type="containsText" dxfId="1018" priority="349" operator="containsText" text="6- Moderado">
      <formula>NOT(ISERROR(SEARCH("6- Moderado",A40)))</formula>
    </cfRule>
    <cfRule type="containsText" dxfId="1017" priority="350" operator="containsText" text="4- Moderado">
      <formula>NOT(ISERROR(SEARCH("4- Moderado",A40)))</formula>
    </cfRule>
    <cfRule type="containsText" dxfId="1016" priority="351" operator="containsText" text="3- Bajo">
      <formula>NOT(ISERROR(SEARCH("3- Bajo",A40)))</formula>
    </cfRule>
    <cfRule type="containsText" dxfId="1015" priority="352" operator="containsText" text="4- Bajo">
      <formula>NOT(ISERROR(SEARCH("4- Bajo",A40)))</formula>
    </cfRule>
    <cfRule type="containsText" dxfId="1014" priority="353" operator="containsText" text="1- Bajo">
      <formula>NOT(ISERROR(SEARCH("1- Bajo",A40)))</formula>
    </cfRule>
  </conditionalFormatting>
  <conditionalFormatting sqref="F40:G40">
    <cfRule type="containsText" dxfId="1013" priority="342" operator="containsText" text="3- Moderado">
      <formula>NOT(ISERROR(SEARCH("3- Moderado",F40)))</formula>
    </cfRule>
    <cfRule type="containsText" dxfId="1012" priority="343" operator="containsText" text="6- Moderado">
      <formula>NOT(ISERROR(SEARCH("6- Moderado",F40)))</formula>
    </cfRule>
    <cfRule type="containsText" dxfId="1011" priority="344" operator="containsText" text="4- Moderado">
      <formula>NOT(ISERROR(SEARCH("4- Moderado",F40)))</formula>
    </cfRule>
    <cfRule type="containsText" dxfId="1010" priority="345" operator="containsText" text="3- Bajo">
      <formula>NOT(ISERROR(SEARCH("3- Bajo",F40)))</formula>
    </cfRule>
    <cfRule type="containsText" dxfId="1009" priority="346" operator="containsText" text="4- Bajo">
      <formula>NOT(ISERROR(SEARCH("4- Bajo",F40)))</formula>
    </cfRule>
    <cfRule type="containsText" dxfId="1008" priority="347" operator="containsText" text="1- Bajo">
      <formula>NOT(ISERROR(SEARCH("1- Bajo",F40)))</formula>
    </cfRule>
  </conditionalFormatting>
  <conditionalFormatting sqref="J40:J44">
    <cfRule type="containsText" dxfId="1007" priority="337" operator="containsText" text="Bajo">
      <formula>NOT(ISERROR(SEARCH("Bajo",J40)))</formula>
    </cfRule>
    <cfRule type="containsText" dxfId="1006" priority="338" operator="containsText" text="Moderado">
      <formula>NOT(ISERROR(SEARCH("Moderado",J40)))</formula>
    </cfRule>
    <cfRule type="containsText" dxfId="1005" priority="339" operator="containsText" text="Alto">
      <formula>NOT(ISERROR(SEARCH("Alto",J40)))</formula>
    </cfRule>
    <cfRule type="containsText" dxfId="1004" priority="340" operator="containsText" text="Extremo">
      <formula>NOT(ISERROR(SEARCH("Extremo",J40)))</formula>
    </cfRule>
    <cfRule type="colorScale" priority="341">
      <colorScale>
        <cfvo type="min"/>
        <cfvo type="max"/>
        <color rgb="FFFF7128"/>
        <color rgb="FFFFEF9C"/>
      </colorScale>
    </cfRule>
  </conditionalFormatting>
  <conditionalFormatting sqref="M40:M44">
    <cfRule type="containsText" dxfId="1003" priority="318" operator="containsText" text="Moderado">
      <formula>NOT(ISERROR(SEARCH("Moderado",M40)))</formula>
    </cfRule>
    <cfRule type="containsText" dxfId="1002" priority="332" operator="containsText" text="Bajo">
      <formula>NOT(ISERROR(SEARCH("Bajo",M40)))</formula>
    </cfRule>
    <cfRule type="containsText" dxfId="1001" priority="333" operator="containsText" text="Moderado">
      <formula>NOT(ISERROR(SEARCH("Moderado",M40)))</formula>
    </cfRule>
    <cfRule type="containsText" dxfId="1000" priority="334" operator="containsText" text="Alto">
      <formula>NOT(ISERROR(SEARCH("Alto",M40)))</formula>
    </cfRule>
    <cfRule type="containsText" dxfId="999" priority="335" operator="containsText" text="Extremo">
      <formula>NOT(ISERROR(SEARCH("Extremo",M40)))</formula>
    </cfRule>
    <cfRule type="colorScale" priority="336">
      <colorScale>
        <cfvo type="min"/>
        <cfvo type="max"/>
        <color rgb="FFFF7128"/>
        <color rgb="FFFFEF9C"/>
      </colorScale>
    </cfRule>
  </conditionalFormatting>
  <conditionalFormatting sqref="H40:H44">
    <cfRule type="containsText" dxfId="998" priority="319" operator="containsText" text="Muy Alta">
      <formula>NOT(ISERROR(SEARCH("Muy Alta",H40)))</formula>
    </cfRule>
    <cfRule type="containsText" dxfId="997" priority="320" operator="containsText" text="Alta">
      <formula>NOT(ISERROR(SEARCH("Alta",H40)))</formula>
    </cfRule>
    <cfRule type="containsText" dxfId="996" priority="321" operator="containsText" text="Muy Alta">
      <formula>NOT(ISERROR(SEARCH("Muy Alta",H40)))</formula>
    </cfRule>
    <cfRule type="containsText" dxfId="995" priority="326" operator="containsText" text="Muy Baja">
      <formula>NOT(ISERROR(SEARCH("Muy Baja",H40)))</formula>
    </cfRule>
    <cfRule type="containsText" dxfId="994" priority="327" operator="containsText" text="Baja">
      <formula>NOT(ISERROR(SEARCH("Baja",H40)))</formula>
    </cfRule>
    <cfRule type="containsText" dxfId="993" priority="328" operator="containsText" text="Media">
      <formula>NOT(ISERROR(SEARCH("Media",H40)))</formula>
    </cfRule>
    <cfRule type="containsText" dxfId="992" priority="329" operator="containsText" text="Alta">
      <formula>NOT(ISERROR(SEARCH("Alta",H40)))</formula>
    </cfRule>
    <cfRule type="containsText" dxfId="991" priority="331" operator="containsText" text="Muy Alta">
      <formula>NOT(ISERROR(SEARCH("Muy Alta",H40)))</formula>
    </cfRule>
  </conditionalFormatting>
  <conditionalFormatting sqref="I40:I44">
    <cfRule type="containsText" dxfId="990" priority="322" operator="containsText" text="Catastrófico">
      <formula>NOT(ISERROR(SEARCH("Catastrófico",I40)))</formula>
    </cfRule>
    <cfRule type="containsText" dxfId="989" priority="323" operator="containsText" text="Mayor">
      <formula>NOT(ISERROR(SEARCH("Mayor",I40)))</formula>
    </cfRule>
    <cfRule type="containsText" dxfId="988" priority="324" operator="containsText" text="Menor">
      <formula>NOT(ISERROR(SEARCH("Menor",I40)))</formula>
    </cfRule>
    <cfRule type="containsText" dxfId="987" priority="325" operator="containsText" text="Leve">
      <formula>NOT(ISERROR(SEARCH("Leve",I40)))</formula>
    </cfRule>
    <cfRule type="containsText" dxfId="986" priority="330" operator="containsText" text="Moderado">
      <formula>NOT(ISERROR(SEARCH("Moderado",I40)))</formula>
    </cfRule>
  </conditionalFormatting>
  <conditionalFormatting sqref="K40:K44">
    <cfRule type="containsText" dxfId="985" priority="317" operator="containsText" text="Media">
      <formula>NOT(ISERROR(SEARCH("Media",K40)))</formula>
    </cfRule>
  </conditionalFormatting>
  <conditionalFormatting sqref="L40:L44">
    <cfRule type="containsText" dxfId="984" priority="316" operator="containsText" text="Moderado">
      <formula>NOT(ISERROR(SEARCH("Moderado",L40)))</formula>
    </cfRule>
  </conditionalFormatting>
  <conditionalFormatting sqref="J40:J44">
    <cfRule type="containsText" dxfId="983" priority="315" operator="containsText" text="Moderado">
      <formula>NOT(ISERROR(SEARCH("Moderado",J40)))</formula>
    </cfRule>
  </conditionalFormatting>
  <conditionalFormatting sqref="J40:J44">
    <cfRule type="containsText" dxfId="982" priority="313" operator="containsText" text="Bajo">
      <formula>NOT(ISERROR(SEARCH("Bajo",J40)))</formula>
    </cfRule>
    <cfRule type="containsText" dxfId="981" priority="314" operator="containsText" text="Extremo">
      <formula>NOT(ISERROR(SEARCH("Extremo",J40)))</formula>
    </cfRule>
  </conditionalFormatting>
  <conditionalFormatting sqref="K40:K44">
    <cfRule type="containsText" dxfId="980" priority="311" operator="containsText" text="Baja">
      <formula>NOT(ISERROR(SEARCH("Baja",K40)))</formula>
    </cfRule>
    <cfRule type="containsText" dxfId="979" priority="312" operator="containsText" text="Muy Baja">
      <formula>NOT(ISERROR(SEARCH("Muy Baja",K40)))</formula>
    </cfRule>
  </conditionalFormatting>
  <conditionalFormatting sqref="K40:K44">
    <cfRule type="containsText" dxfId="978" priority="309" operator="containsText" text="Muy Alta">
      <formula>NOT(ISERROR(SEARCH("Muy Alta",K40)))</formula>
    </cfRule>
    <cfRule type="containsText" dxfId="977" priority="310" operator="containsText" text="Alta">
      <formula>NOT(ISERROR(SEARCH("Alta",K40)))</formula>
    </cfRule>
  </conditionalFormatting>
  <conditionalFormatting sqref="L40:L44">
    <cfRule type="containsText" dxfId="976" priority="305" operator="containsText" text="Catastrófico">
      <formula>NOT(ISERROR(SEARCH("Catastrófico",L40)))</formula>
    </cfRule>
    <cfRule type="containsText" dxfId="975" priority="306" operator="containsText" text="Mayor">
      <formula>NOT(ISERROR(SEARCH("Mayor",L40)))</formula>
    </cfRule>
    <cfRule type="containsText" dxfId="974" priority="307" operator="containsText" text="Menor">
      <formula>NOT(ISERROR(SEARCH("Menor",L40)))</formula>
    </cfRule>
    <cfRule type="containsText" dxfId="973" priority="308" operator="containsText" text="Leve">
      <formula>NOT(ISERROR(SEARCH("Leve",L40)))</formula>
    </cfRule>
  </conditionalFormatting>
  <conditionalFormatting sqref="K45:L45">
    <cfRule type="containsText" dxfId="972" priority="299" operator="containsText" text="3- Moderado">
      <formula>NOT(ISERROR(SEARCH("3- Moderado",K45)))</formula>
    </cfRule>
    <cfRule type="containsText" dxfId="971" priority="300" operator="containsText" text="6- Moderado">
      <formula>NOT(ISERROR(SEARCH("6- Moderado",K45)))</formula>
    </cfRule>
    <cfRule type="containsText" dxfId="970" priority="301" operator="containsText" text="4- Moderado">
      <formula>NOT(ISERROR(SEARCH("4- Moderado",K45)))</formula>
    </cfRule>
    <cfRule type="containsText" dxfId="969" priority="302" operator="containsText" text="3- Bajo">
      <formula>NOT(ISERROR(SEARCH("3- Bajo",K45)))</formula>
    </cfRule>
    <cfRule type="containsText" dxfId="968" priority="303" operator="containsText" text="4- Bajo">
      <formula>NOT(ISERROR(SEARCH("4- Bajo",K45)))</formula>
    </cfRule>
    <cfRule type="containsText" dxfId="967" priority="304" operator="containsText" text="1- Bajo">
      <formula>NOT(ISERROR(SEARCH("1- Bajo",K45)))</formula>
    </cfRule>
  </conditionalFormatting>
  <conditionalFormatting sqref="H45:I45">
    <cfRule type="containsText" dxfId="966" priority="293" operator="containsText" text="3- Moderado">
      <formula>NOT(ISERROR(SEARCH("3- Moderado",H45)))</formula>
    </cfRule>
    <cfRule type="containsText" dxfId="965" priority="294" operator="containsText" text="6- Moderado">
      <formula>NOT(ISERROR(SEARCH("6- Moderado",H45)))</formula>
    </cfRule>
    <cfRule type="containsText" dxfId="964" priority="295" operator="containsText" text="4- Moderado">
      <formula>NOT(ISERROR(SEARCH("4- Moderado",H45)))</formula>
    </cfRule>
    <cfRule type="containsText" dxfId="963" priority="296" operator="containsText" text="3- Bajo">
      <formula>NOT(ISERROR(SEARCH("3- Bajo",H45)))</formula>
    </cfRule>
    <cfRule type="containsText" dxfId="962" priority="297" operator="containsText" text="4- Bajo">
      <formula>NOT(ISERROR(SEARCH("4- Bajo",H45)))</formula>
    </cfRule>
    <cfRule type="containsText" dxfId="961" priority="298" operator="containsText" text="1- Bajo">
      <formula>NOT(ISERROR(SEARCH("1- Bajo",H45)))</formula>
    </cfRule>
  </conditionalFormatting>
  <conditionalFormatting sqref="A45 C45:E45">
    <cfRule type="containsText" dxfId="960" priority="287" operator="containsText" text="3- Moderado">
      <formula>NOT(ISERROR(SEARCH("3- Moderado",A45)))</formula>
    </cfRule>
    <cfRule type="containsText" dxfId="959" priority="288" operator="containsText" text="6- Moderado">
      <formula>NOT(ISERROR(SEARCH("6- Moderado",A45)))</formula>
    </cfRule>
    <cfRule type="containsText" dxfId="958" priority="289" operator="containsText" text="4- Moderado">
      <formula>NOT(ISERROR(SEARCH("4- Moderado",A45)))</formula>
    </cfRule>
    <cfRule type="containsText" dxfId="957" priority="290" operator="containsText" text="3- Bajo">
      <formula>NOT(ISERROR(SEARCH("3- Bajo",A45)))</formula>
    </cfRule>
    <cfRule type="containsText" dxfId="956" priority="291" operator="containsText" text="4- Bajo">
      <formula>NOT(ISERROR(SEARCH("4- Bajo",A45)))</formula>
    </cfRule>
    <cfRule type="containsText" dxfId="955" priority="292" operator="containsText" text="1- Bajo">
      <formula>NOT(ISERROR(SEARCH("1- Bajo",A45)))</formula>
    </cfRule>
  </conditionalFormatting>
  <conditionalFormatting sqref="F45:G45">
    <cfRule type="containsText" dxfId="954" priority="281" operator="containsText" text="3- Moderado">
      <formula>NOT(ISERROR(SEARCH("3- Moderado",F45)))</formula>
    </cfRule>
    <cfRule type="containsText" dxfId="953" priority="282" operator="containsText" text="6- Moderado">
      <formula>NOT(ISERROR(SEARCH("6- Moderado",F45)))</formula>
    </cfRule>
    <cfRule type="containsText" dxfId="952" priority="283" operator="containsText" text="4- Moderado">
      <formula>NOT(ISERROR(SEARCH("4- Moderado",F45)))</formula>
    </cfRule>
    <cfRule type="containsText" dxfId="951" priority="284" operator="containsText" text="3- Bajo">
      <formula>NOT(ISERROR(SEARCH("3- Bajo",F45)))</formula>
    </cfRule>
    <cfRule type="containsText" dxfId="950" priority="285" operator="containsText" text="4- Bajo">
      <formula>NOT(ISERROR(SEARCH("4- Bajo",F45)))</formula>
    </cfRule>
    <cfRule type="containsText" dxfId="949" priority="286" operator="containsText" text="1- Bajo">
      <formula>NOT(ISERROR(SEARCH("1- Bajo",F45)))</formula>
    </cfRule>
  </conditionalFormatting>
  <conditionalFormatting sqref="J45:J49">
    <cfRule type="containsText" dxfId="948" priority="276" operator="containsText" text="Bajo">
      <formula>NOT(ISERROR(SEARCH("Bajo",J45)))</formula>
    </cfRule>
    <cfRule type="containsText" dxfId="947" priority="277" operator="containsText" text="Moderado">
      <formula>NOT(ISERROR(SEARCH("Moderado",J45)))</formula>
    </cfRule>
    <cfRule type="containsText" dxfId="946" priority="278" operator="containsText" text="Alto">
      <formula>NOT(ISERROR(SEARCH("Alto",J45)))</formula>
    </cfRule>
    <cfRule type="containsText" dxfId="945" priority="279" operator="containsText" text="Extremo">
      <formula>NOT(ISERROR(SEARCH("Extremo",J45)))</formula>
    </cfRule>
    <cfRule type="colorScale" priority="280">
      <colorScale>
        <cfvo type="min"/>
        <cfvo type="max"/>
        <color rgb="FFFF7128"/>
        <color rgb="FFFFEF9C"/>
      </colorScale>
    </cfRule>
  </conditionalFormatting>
  <conditionalFormatting sqref="M45:M49">
    <cfRule type="containsText" dxfId="944" priority="257" operator="containsText" text="Moderado">
      <formula>NOT(ISERROR(SEARCH("Moderado",M45)))</formula>
    </cfRule>
    <cfRule type="containsText" dxfId="943" priority="271" operator="containsText" text="Bajo">
      <formula>NOT(ISERROR(SEARCH("Bajo",M45)))</formula>
    </cfRule>
    <cfRule type="containsText" dxfId="942" priority="272" operator="containsText" text="Moderado">
      <formula>NOT(ISERROR(SEARCH("Moderado",M45)))</formula>
    </cfRule>
    <cfRule type="containsText" dxfId="941" priority="273" operator="containsText" text="Alto">
      <formula>NOT(ISERROR(SEARCH("Alto",M45)))</formula>
    </cfRule>
    <cfRule type="containsText" dxfId="940" priority="274" operator="containsText" text="Extremo">
      <formula>NOT(ISERROR(SEARCH("Extremo",M45)))</formula>
    </cfRule>
    <cfRule type="colorScale" priority="275">
      <colorScale>
        <cfvo type="min"/>
        <cfvo type="max"/>
        <color rgb="FFFF7128"/>
        <color rgb="FFFFEF9C"/>
      </colorScale>
    </cfRule>
  </conditionalFormatting>
  <conditionalFormatting sqref="H45:H49">
    <cfRule type="containsText" dxfId="939" priority="258" operator="containsText" text="Muy Alta">
      <formula>NOT(ISERROR(SEARCH("Muy Alta",H45)))</formula>
    </cfRule>
    <cfRule type="containsText" dxfId="938" priority="259" operator="containsText" text="Alta">
      <formula>NOT(ISERROR(SEARCH("Alta",H45)))</formula>
    </cfRule>
    <cfRule type="containsText" dxfId="937" priority="260" operator="containsText" text="Muy Alta">
      <formula>NOT(ISERROR(SEARCH("Muy Alta",H45)))</formula>
    </cfRule>
    <cfRule type="containsText" dxfId="936" priority="265" operator="containsText" text="Muy Baja">
      <formula>NOT(ISERROR(SEARCH("Muy Baja",H45)))</formula>
    </cfRule>
    <cfRule type="containsText" dxfId="935" priority="266" operator="containsText" text="Baja">
      <formula>NOT(ISERROR(SEARCH("Baja",H45)))</formula>
    </cfRule>
    <cfRule type="containsText" dxfId="934" priority="267" operator="containsText" text="Media">
      <formula>NOT(ISERROR(SEARCH("Media",H45)))</formula>
    </cfRule>
    <cfRule type="containsText" dxfId="933" priority="268" operator="containsText" text="Alta">
      <formula>NOT(ISERROR(SEARCH("Alta",H45)))</formula>
    </cfRule>
    <cfRule type="containsText" dxfId="932" priority="270" operator="containsText" text="Muy Alta">
      <formula>NOT(ISERROR(SEARCH("Muy Alta",H45)))</formula>
    </cfRule>
  </conditionalFormatting>
  <conditionalFormatting sqref="I45:I49">
    <cfRule type="containsText" dxfId="931" priority="261" operator="containsText" text="Catastrófico">
      <formula>NOT(ISERROR(SEARCH("Catastrófico",I45)))</formula>
    </cfRule>
    <cfRule type="containsText" dxfId="930" priority="262" operator="containsText" text="Mayor">
      <formula>NOT(ISERROR(SEARCH("Mayor",I45)))</formula>
    </cfRule>
    <cfRule type="containsText" dxfId="929" priority="263" operator="containsText" text="Menor">
      <formula>NOT(ISERROR(SEARCH("Menor",I45)))</formula>
    </cfRule>
    <cfRule type="containsText" dxfId="928" priority="264" operator="containsText" text="Leve">
      <formula>NOT(ISERROR(SEARCH("Leve",I45)))</formula>
    </cfRule>
    <cfRule type="containsText" dxfId="927" priority="269" operator="containsText" text="Moderado">
      <formula>NOT(ISERROR(SEARCH("Moderado",I45)))</formula>
    </cfRule>
  </conditionalFormatting>
  <conditionalFormatting sqref="K45:K49">
    <cfRule type="containsText" dxfId="926" priority="256" operator="containsText" text="Media">
      <formula>NOT(ISERROR(SEARCH("Media",K45)))</formula>
    </cfRule>
  </conditionalFormatting>
  <conditionalFormatting sqref="L45:L49">
    <cfRule type="containsText" dxfId="925" priority="255" operator="containsText" text="Moderado">
      <formula>NOT(ISERROR(SEARCH("Moderado",L45)))</formula>
    </cfRule>
  </conditionalFormatting>
  <conditionalFormatting sqref="J45:J49">
    <cfRule type="containsText" dxfId="924" priority="254" operator="containsText" text="Moderado">
      <formula>NOT(ISERROR(SEARCH("Moderado",J45)))</formula>
    </cfRule>
  </conditionalFormatting>
  <conditionalFormatting sqref="J45:J49">
    <cfRule type="containsText" dxfId="923" priority="252" operator="containsText" text="Bajo">
      <formula>NOT(ISERROR(SEARCH("Bajo",J45)))</formula>
    </cfRule>
    <cfRule type="containsText" dxfId="922" priority="253" operator="containsText" text="Extremo">
      <formula>NOT(ISERROR(SEARCH("Extremo",J45)))</formula>
    </cfRule>
  </conditionalFormatting>
  <conditionalFormatting sqref="K45:K49">
    <cfRule type="containsText" dxfId="921" priority="250" operator="containsText" text="Baja">
      <formula>NOT(ISERROR(SEARCH("Baja",K45)))</formula>
    </cfRule>
    <cfRule type="containsText" dxfId="920" priority="251" operator="containsText" text="Muy Baja">
      <formula>NOT(ISERROR(SEARCH("Muy Baja",K45)))</formula>
    </cfRule>
  </conditionalFormatting>
  <conditionalFormatting sqref="K45:K49">
    <cfRule type="containsText" dxfId="919" priority="248" operator="containsText" text="Muy Alta">
      <formula>NOT(ISERROR(SEARCH("Muy Alta",K45)))</formula>
    </cfRule>
    <cfRule type="containsText" dxfId="918" priority="249" operator="containsText" text="Alta">
      <formula>NOT(ISERROR(SEARCH("Alta",K45)))</formula>
    </cfRule>
  </conditionalFormatting>
  <conditionalFormatting sqref="L45:L49">
    <cfRule type="containsText" dxfId="917" priority="244" operator="containsText" text="Catastrófico">
      <formula>NOT(ISERROR(SEARCH("Catastrófico",L45)))</formula>
    </cfRule>
    <cfRule type="containsText" dxfId="916" priority="245" operator="containsText" text="Mayor">
      <formula>NOT(ISERROR(SEARCH("Mayor",L45)))</formula>
    </cfRule>
    <cfRule type="containsText" dxfId="915" priority="246" operator="containsText" text="Menor">
      <formula>NOT(ISERROR(SEARCH("Menor",L45)))</formula>
    </cfRule>
    <cfRule type="containsText" dxfId="914" priority="247" operator="containsText" text="Leve">
      <formula>NOT(ISERROR(SEARCH("Leve",L45)))</formula>
    </cfRule>
  </conditionalFormatting>
  <conditionalFormatting sqref="K50:L50">
    <cfRule type="containsText" dxfId="913" priority="238" operator="containsText" text="3- Moderado">
      <formula>NOT(ISERROR(SEARCH("3- Moderado",K50)))</formula>
    </cfRule>
    <cfRule type="containsText" dxfId="912" priority="239" operator="containsText" text="6- Moderado">
      <formula>NOT(ISERROR(SEARCH("6- Moderado",K50)))</formula>
    </cfRule>
    <cfRule type="containsText" dxfId="911" priority="240" operator="containsText" text="4- Moderado">
      <formula>NOT(ISERROR(SEARCH("4- Moderado",K50)))</formula>
    </cfRule>
    <cfRule type="containsText" dxfId="910" priority="241" operator="containsText" text="3- Bajo">
      <formula>NOT(ISERROR(SEARCH("3- Bajo",K50)))</formula>
    </cfRule>
    <cfRule type="containsText" dxfId="909" priority="242" operator="containsText" text="4- Bajo">
      <formula>NOT(ISERROR(SEARCH("4- Bajo",K50)))</formula>
    </cfRule>
    <cfRule type="containsText" dxfId="908" priority="243" operator="containsText" text="1- Bajo">
      <formula>NOT(ISERROR(SEARCH("1- Bajo",K50)))</formula>
    </cfRule>
  </conditionalFormatting>
  <conditionalFormatting sqref="H50:I50">
    <cfRule type="containsText" dxfId="907" priority="232" operator="containsText" text="3- Moderado">
      <formula>NOT(ISERROR(SEARCH("3- Moderado",H50)))</formula>
    </cfRule>
    <cfRule type="containsText" dxfId="906" priority="233" operator="containsText" text="6- Moderado">
      <formula>NOT(ISERROR(SEARCH("6- Moderado",H50)))</formula>
    </cfRule>
    <cfRule type="containsText" dxfId="905" priority="234" operator="containsText" text="4- Moderado">
      <formula>NOT(ISERROR(SEARCH("4- Moderado",H50)))</formula>
    </cfRule>
    <cfRule type="containsText" dxfId="904" priority="235" operator="containsText" text="3- Bajo">
      <formula>NOT(ISERROR(SEARCH("3- Bajo",H50)))</formula>
    </cfRule>
    <cfRule type="containsText" dxfId="903" priority="236" operator="containsText" text="4- Bajo">
      <formula>NOT(ISERROR(SEARCH("4- Bajo",H50)))</formula>
    </cfRule>
    <cfRule type="containsText" dxfId="902" priority="237" operator="containsText" text="1- Bajo">
      <formula>NOT(ISERROR(SEARCH("1- Bajo",H50)))</formula>
    </cfRule>
  </conditionalFormatting>
  <conditionalFormatting sqref="A50 C50:E50">
    <cfRule type="containsText" dxfId="901" priority="226" operator="containsText" text="3- Moderado">
      <formula>NOT(ISERROR(SEARCH("3- Moderado",A50)))</formula>
    </cfRule>
    <cfRule type="containsText" dxfId="900" priority="227" operator="containsText" text="6- Moderado">
      <formula>NOT(ISERROR(SEARCH("6- Moderado",A50)))</formula>
    </cfRule>
    <cfRule type="containsText" dxfId="899" priority="228" operator="containsText" text="4- Moderado">
      <formula>NOT(ISERROR(SEARCH("4- Moderado",A50)))</formula>
    </cfRule>
    <cfRule type="containsText" dxfId="898" priority="229" operator="containsText" text="3- Bajo">
      <formula>NOT(ISERROR(SEARCH("3- Bajo",A50)))</formula>
    </cfRule>
    <cfRule type="containsText" dxfId="897" priority="230" operator="containsText" text="4- Bajo">
      <formula>NOT(ISERROR(SEARCH("4- Bajo",A50)))</formula>
    </cfRule>
    <cfRule type="containsText" dxfId="896" priority="231" operator="containsText" text="1- Bajo">
      <formula>NOT(ISERROR(SEARCH("1- Bajo",A50)))</formula>
    </cfRule>
  </conditionalFormatting>
  <conditionalFormatting sqref="F50:G50">
    <cfRule type="containsText" dxfId="895" priority="220" operator="containsText" text="3- Moderado">
      <formula>NOT(ISERROR(SEARCH("3- Moderado",F50)))</formula>
    </cfRule>
    <cfRule type="containsText" dxfId="894" priority="221" operator="containsText" text="6- Moderado">
      <formula>NOT(ISERROR(SEARCH("6- Moderado",F50)))</formula>
    </cfRule>
    <cfRule type="containsText" dxfId="893" priority="222" operator="containsText" text="4- Moderado">
      <formula>NOT(ISERROR(SEARCH("4- Moderado",F50)))</formula>
    </cfRule>
    <cfRule type="containsText" dxfId="892" priority="223" operator="containsText" text="3- Bajo">
      <formula>NOT(ISERROR(SEARCH("3- Bajo",F50)))</formula>
    </cfRule>
    <cfRule type="containsText" dxfId="891" priority="224" operator="containsText" text="4- Bajo">
      <formula>NOT(ISERROR(SEARCH("4- Bajo",F50)))</formula>
    </cfRule>
    <cfRule type="containsText" dxfId="890" priority="225" operator="containsText" text="1- Bajo">
      <formula>NOT(ISERROR(SEARCH("1- Bajo",F50)))</formula>
    </cfRule>
  </conditionalFormatting>
  <conditionalFormatting sqref="J50:J54">
    <cfRule type="containsText" dxfId="889" priority="215" operator="containsText" text="Bajo">
      <formula>NOT(ISERROR(SEARCH("Bajo",J50)))</formula>
    </cfRule>
    <cfRule type="containsText" dxfId="888" priority="216" operator="containsText" text="Moderado">
      <formula>NOT(ISERROR(SEARCH("Moderado",J50)))</formula>
    </cfRule>
    <cfRule type="containsText" dxfId="887" priority="217" operator="containsText" text="Alto">
      <formula>NOT(ISERROR(SEARCH("Alto",J50)))</formula>
    </cfRule>
    <cfRule type="containsText" dxfId="886" priority="218" operator="containsText" text="Extremo">
      <formula>NOT(ISERROR(SEARCH("Extremo",J50)))</formula>
    </cfRule>
    <cfRule type="colorScale" priority="219">
      <colorScale>
        <cfvo type="min"/>
        <cfvo type="max"/>
        <color rgb="FFFF7128"/>
        <color rgb="FFFFEF9C"/>
      </colorScale>
    </cfRule>
  </conditionalFormatting>
  <conditionalFormatting sqref="M50:M54">
    <cfRule type="containsText" dxfId="885" priority="196" operator="containsText" text="Moderado">
      <formula>NOT(ISERROR(SEARCH("Moderado",M50)))</formula>
    </cfRule>
    <cfRule type="containsText" dxfId="884" priority="210" operator="containsText" text="Bajo">
      <formula>NOT(ISERROR(SEARCH("Bajo",M50)))</formula>
    </cfRule>
    <cfRule type="containsText" dxfId="883" priority="211" operator="containsText" text="Moderado">
      <formula>NOT(ISERROR(SEARCH("Moderado",M50)))</formula>
    </cfRule>
    <cfRule type="containsText" dxfId="882" priority="212" operator="containsText" text="Alto">
      <formula>NOT(ISERROR(SEARCH("Alto",M50)))</formula>
    </cfRule>
    <cfRule type="containsText" dxfId="881" priority="213" operator="containsText" text="Extremo">
      <formula>NOT(ISERROR(SEARCH("Extremo",M50)))</formula>
    </cfRule>
    <cfRule type="colorScale" priority="214">
      <colorScale>
        <cfvo type="min"/>
        <cfvo type="max"/>
        <color rgb="FFFF7128"/>
        <color rgb="FFFFEF9C"/>
      </colorScale>
    </cfRule>
  </conditionalFormatting>
  <conditionalFormatting sqref="H50:H54">
    <cfRule type="containsText" dxfId="880" priority="197" operator="containsText" text="Muy Alta">
      <formula>NOT(ISERROR(SEARCH("Muy Alta",H50)))</formula>
    </cfRule>
    <cfRule type="containsText" dxfId="879" priority="198" operator="containsText" text="Alta">
      <formula>NOT(ISERROR(SEARCH("Alta",H50)))</formula>
    </cfRule>
    <cfRule type="containsText" dxfId="878" priority="199" operator="containsText" text="Muy Alta">
      <formula>NOT(ISERROR(SEARCH("Muy Alta",H50)))</formula>
    </cfRule>
    <cfRule type="containsText" dxfId="877" priority="204" operator="containsText" text="Muy Baja">
      <formula>NOT(ISERROR(SEARCH("Muy Baja",H50)))</formula>
    </cfRule>
    <cfRule type="containsText" dxfId="876" priority="205" operator="containsText" text="Baja">
      <formula>NOT(ISERROR(SEARCH("Baja",H50)))</formula>
    </cfRule>
    <cfRule type="containsText" dxfId="875" priority="206" operator="containsText" text="Media">
      <formula>NOT(ISERROR(SEARCH("Media",H50)))</formula>
    </cfRule>
    <cfRule type="containsText" dxfId="874" priority="207" operator="containsText" text="Alta">
      <formula>NOT(ISERROR(SEARCH("Alta",H50)))</formula>
    </cfRule>
    <cfRule type="containsText" dxfId="873" priority="209" operator="containsText" text="Muy Alta">
      <formula>NOT(ISERROR(SEARCH("Muy Alta",H50)))</formula>
    </cfRule>
  </conditionalFormatting>
  <conditionalFormatting sqref="I50:I54">
    <cfRule type="containsText" dxfId="872" priority="200" operator="containsText" text="Catastrófico">
      <formula>NOT(ISERROR(SEARCH("Catastrófico",I50)))</formula>
    </cfRule>
    <cfRule type="containsText" dxfId="871" priority="201" operator="containsText" text="Mayor">
      <formula>NOT(ISERROR(SEARCH("Mayor",I50)))</formula>
    </cfRule>
    <cfRule type="containsText" dxfId="870" priority="202" operator="containsText" text="Menor">
      <formula>NOT(ISERROR(SEARCH("Menor",I50)))</formula>
    </cfRule>
    <cfRule type="containsText" dxfId="869" priority="203" operator="containsText" text="Leve">
      <formula>NOT(ISERROR(SEARCH("Leve",I50)))</formula>
    </cfRule>
    <cfRule type="containsText" dxfId="868" priority="208" operator="containsText" text="Moderado">
      <formula>NOT(ISERROR(SEARCH("Moderado",I50)))</formula>
    </cfRule>
  </conditionalFormatting>
  <conditionalFormatting sqref="K50:K54">
    <cfRule type="containsText" dxfId="867" priority="195" operator="containsText" text="Media">
      <formula>NOT(ISERROR(SEARCH("Media",K50)))</formula>
    </cfRule>
  </conditionalFormatting>
  <conditionalFormatting sqref="L50:L54">
    <cfRule type="containsText" dxfId="866" priority="194" operator="containsText" text="Moderado">
      <formula>NOT(ISERROR(SEARCH("Moderado",L50)))</formula>
    </cfRule>
  </conditionalFormatting>
  <conditionalFormatting sqref="J50:J54">
    <cfRule type="containsText" dxfId="865" priority="193" operator="containsText" text="Moderado">
      <formula>NOT(ISERROR(SEARCH("Moderado",J50)))</formula>
    </cfRule>
  </conditionalFormatting>
  <conditionalFormatting sqref="J50:J54">
    <cfRule type="containsText" dxfId="864" priority="191" operator="containsText" text="Bajo">
      <formula>NOT(ISERROR(SEARCH("Bajo",J50)))</formula>
    </cfRule>
    <cfRule type="containsText" dxfId="863" priority="192" operator="containsText" text="Extremo">
      <formula>NOT(ISERROR(SEARCH("Extremo",J50)))</formula>
    </cfRule>
  </conditionalFormatting>
  <conditionalFormatting sqref="K50:K54">
    <cfRule type="containsText" dxfId="862" priority="189" operator="containsText" text="Baja">
      <formula>NOT(ISERROR(SEARCH("Baja",K50)))</formula>
    </cfRule>
    <cfRule type="containsText" dxfId="861" priority="190" operator="containsText" text="Muy Baja">
      <formula>NOT(ISERROR(SEARCH("Muy Baja",K50)))</formula>
    </cfRule>
  </conditionalFormatting>
  <conditionalFormatting sqref="K50:K54">
    <cfRule type="containsText" dxfId="860" priority="187" operator="containsText" text="Muy Alta">
      <formula>NOT(ISERROR(SEARCH("Muy Alta",K50)))</formula>
    </cfRule>
    <cfRule type="containsText" dxfId="859" priority="188" operator="containsText" text="Alta">
      <formula>NOT(ISERROR(SEARCH("Alta",K50)))</formula>
    </cfRule>
  </conditionalFormatting>
  <conditionalFormatting sqref="L50:L54">
    <cfRule type="containsText" dxfId="858" priority="183" operator="containsText" text="Catastrófico">
      <formula>NOT(ISERROR(SEARCH("Catastrófico",L50)))</formula>
    </cfRule>
    <cfRule type="containsText" dxfId="857" priority="184" operator="containsText" text="Mayor">
      <formula>NOT(ISERROR(SEARCH("Mayor",L50)))</formula>
    </cfRule>
    <cfRule type="containsText" dxfId="856" priority="185" operator="containsText" text="Menor">
      <formula>NOT(ISERROR(SEARCH("Menor",L50)))</formula>
    </cfRule>
    <cfRule type="containsText" dxfId="855" priority="186" operator="containsText" text="Leve">
      <formula>NOT(ISERROR(SEARCH("Leve",L50)))</formula>
    </cfRule>
  </conditionalFormatting>
  <conditionalFormatting sqref="K60:L60">
    <cfRule type="containsText" dxfId="854" priority="177" operator="containsText" text="3- Moderado">
      <formula>NOT(ISERROR(SEARCH("3- Moderado",K60)))</formula>
    </cfRule>
    <cfRule type="containsText" dxfId="853" priority="178" operator="containsText" text="6- Moderado">
      <formula>NOT(ISERROR(SEARCH("6- Moderado",K60)))</formula>
    </cfRule>
    <cfRule type="containsText" dxfId="852" priority="179" operator="containsText" text="4- Moderado">
      <formula>NOT(ISERROR(SEARCH("4- Moderado",K60)))</formula>
    </cfRule>
    <cfRule type="containsText" dxfId="851" priority="180" operator="containsText" text="3- Bajo">
      <formula>NOT(ISERROR(SEARCH("3- Bajo",K60)))</formula>
    </cfRule>
    <cfRule type="containsText" dxfId="850" priority="181" operator="containsText" text="4- Bajo">
      <formula>NOT(ISERROR(SEARCH("4- Bajo",K60)))</formula>
    </cfRule>
    <cfRule type="containsText" dxfId="849" priority="182" operator="containsText" text="1- Bajo">
      <formula>NOT(ISERROR(SEARCH("1- Bajo",K60)))</formula>
    </cfRule>
  </conditionalFormatting>
  <conditionalFormatting sqref="H60:I60">
    <cfRule type="containsText" dxfId="848" priority="171" operator="containsText" text="3- Moderado">
      <formula>NOT(ISERROR(SEARCH("3- Moderado",H60)))</formula>
    </cfRule>
    <cfRule type="containsText" dxfId="847" priority="172" operator="containsText" text="6- Moderado">
      <formula>NOT(ISERROR(SEARCH("6- Moderado",H60)))</formula>
    </cfRule>
    <cfRule type="containsText" dxfId="846" priority="173" operator="containsText" text="4- Moderado">
      <formula>NOT(ISERROR(SEARCH("4- Moderado",H60)))</formula>
    </cfRule>
    <cfRule type="containsText" dxfId="845" priority="174" operator="containsText" text="3- Bajo">
      <formula>NOT(ISERROR(SEARCH("3- Bajo",H60)))</formula>
    </cfRule>
    <cfRule type="containsText" dxfId="844" priority="175" operator="containsText" text="4- Bajo">
      <formula>NOT(ISERROR(SEARCH("4- Bajo",H60)))</formula>
    </cfRule>
    <cfRule type="containsText" dxfId="843" priority="176" operator="containsText" text="1- Bajo">
      <formula>NOT(ISERROR(SEARCH("1- Bajo",H60)))</formula>
    </cfRule>
  </conditionalFormatting>
  <conditionalFormatting sqref="A60 C60:E60">
    <cfRule type="containsText" dxfId="842" priority="165" operator="containsText" text="3- Moderado">
      <formula>NOT(ISERROR(SEARCH("3- Moderado",A60)))</formula>
    </cfRule>
    <cfRule type="containsText" dxfId="841" priority="166" operator="containsText" text="6- Moderado">
      <formula>NOT(ISERROR(SEARCH("6- Moderado",A60)))</formula>
    </cfRule>
    <cfRule type="containsText" dxfId="840" priority="167" operator="containsText" text="4- Moderado">
      <formula>NOT(ISERROR(SEARCH("4- Moderado",A60)))</formula>
    </cfRule>
    <cfRule type="containsText" dxfId="839" priority="168" operator="containsText" text="3- Bajo">
      <formula>NOT(ISERROR(SEARCH("3- Bajo",A60)))</formula>
    </cfRule>
    <cfRule type="containsText" dxfId="838" priority="169" operator="containsText" text="4- Bajo">
      <formula>NOT(ISERROR(SEARCH("4- Bajo",A60)))</formula>
    </cfRule>
    <cfRule type="containsText" dxfId="837" priority="170" operator="containsText" text="1- Bajo">
      <formula>NOT(ISERROR(SEARCH("1- Bajo",A60)))</formula>
    </cfRule>
  </conditionalFormatting>
  <conditionalFormatting sqref="F60:G60">
    <cfRule type="containsText" dxfId="836" priority="159" operator="containsText" text="3- Moderado">
      <formula>NOT(ISERROR(SEARCH("3- Moderado",F60)))</formula>
    </cfRule>
    <cfRule type="containsText" dxfId="835" priority="160" operator="containsText" text="6- Moderado">
      <formula>NOT(ISERROR(SEARCH("6- Moderado",F60)))</formula>
    </cfRule>
    <cfRule type="containsText" dxfId="834" priority="161" operator="containsText" text="4- Moderado">
      <formula>NOT(ISERROR(SEARCH("4- Moderado",F60)))</formula>
    </cfRule>
    <cfRule type="containsText" dxfId="833" priority="162" operator="containsText" text="3- Bajo">
      <formula>NOT(ISERROR(SEARCH("3- Bajo",F60)))</formula>
    </cfRule>
    <cfRule type="containsText" dxfId="832" priority="163" operator="containsText" text="4- Bajo">
      <formula>NOT(ISERROR(SEARCH("4- Bajo",F60)))</formula>
    </cfRule>
    <cfRule type="containsText" dxfId="831" priority="164" operator="containsText" text="1- Bajo">
      <formula>NOT(ISERROR(SEARCH("1- Bajo",F60)))</formula>
    </cfRule>
  </conditionalFormatting>
  <conditionalFormatting sqref="J60:J64">
    <cfRule type="containsText" dxfId="830" priority="154" operator="containsText" text="Bajo">
      <formula>NOT(ISERROR(SEARCH("Bajo",J60)))</formula>
    </cfRule>
    <cfRule type="containsText" dxfId="829" priority="155" operator="containsText" text="Moderado">
      <formula>NOT(ISERROR(SEARCH("Moderado",J60)))</formula>
    </cfRule>
    <cfRule type="containsText" dxfId="828" priority="156" operator="containsText" text="Alto">
      <formula>NOT(ISERROR(SEARCH("Alto",J60)))</formula>
    </cfRule>
    <cfRule type="containsText" dxfId="827" priority="157" operator="containsText" text="Extremo">
      <formula>NOT(ISERROR(SEARCH("Extremo",J60)))</formula>
    </cfRule>
    <cfRule type="colorScale" priority="158">
      <colorScale>
        <cfvo type="min"/>
        <cfvo type="max"/>
        <color rgb="FFFF7128"/>
        <color rgb="FFFFEF9C"/>
      </colorScale>
    </cfRule>
  </conditionalFormatting>
  <conditionalFormatting sqref="M60:M64">
    <cfRule type="containsText" dxfId="826" priority="135" operator="containsText" text="Moderado">
      <formula>NOT(ISERROR(SEARCH("Moderado",M60)))</formula>
    </cfRule>
    <cfRule type="containsText" dxfId="825" priority="149" operator="containsText" text="Bajo">
      <formula>NOT(ISERROR(SEARCH("Bajo",M60)))</formula>
    </cfRule>
    <cfRule type="containsText" dxfId="824" priority="150" operator="containsText" text="Moderado">
      <formula>NOT(ISERROR(SEARCH("Moderado",M60)))</formula>
    </cfRule>
    <cfRule type="containsText" dxfId="823" priority="151" operator="containsText" text="Alto">
      <formula>NOT(ISERROR(SEARCH("Alto",M60)))</formula>
    </cfRule>
    <cfRule type="containsText" dxfId="822" priority="152" operator="containsText" text="Extremo">
      <formula>NOT(ISERROR(SEARCH("Extremo",M60)))</formula>
    </cfRule>
    <cfRule type="colorScale" priority="153">
      <colorScale>
        <cfvo type="min"/>
        <cfvo type="max"/>
        <color rgb="FFFF7128"/>
        <color rgb="FFFFEF9C"/>
      </colorScale>
    </cfRule>
  </conditionalFormatting>
  <conditionalFormatting sqref="H60:H64">
    <cfRule type="containsText" dxfId="821" priority="136" operator="containsText" text="Muy Alta">
      <formula>NOT(ISERROR(SEARCH("Muy Alta",H60)))</formula>
    </cfRule>
    <cfRule type="containsText" dxfId="820" priority="137" operator="containsText" text="Alta">
      <formula>NOT(ISERROR(SEARCH("Alta",H60)))</formula>
    </cfRule>
    <cfRule type="containsText" dxfId="819" priority="138" operator="containsText" text="Muy Alta">
      <formula>NOT(ISERROR(SEARCH("Muy Alta",H60)))</formula>
    </cfRule>
    <cfRule type="containsText" dxfId="818" priority="143" operator="containsText" text="Muy Baja">
      <formula>NOT(ISERROR(SEARCH("Muy Baja",H60)))</formula>
    </cfRule>
    <cfRule type="containsText" dxfId="817" priority="144" operator="containsText" text="Baja">
      <formula>NOT(ISERROR(SEARCH("Baja",H60)))</formula>
    </cfRule>
    <cfRule type="containsText" dxfId="816" priority="145" operator="containsText" text="Media">
      <formula>NOT(ISERROR(SEARCH("Media",H60)))</formula>
    </cfRule>
    <cfRule type="containsText" dxfId="815" priority="146" operator="containsText" text="Alta">
      <formula>NOT(ISERROR(SEARCH("Alta",H60)))</formula>
    </cfRule>
    <cfRule type="containsText" dxfId="814" priority="148" operator="containsText" text="Muy Alta">
      <formula>NOT(ISERROR(SEARCH("Muy Alta",H60)))</formula>
    </cfRule>
  </conditionalFormatting>
  <conditionalFormatting sqref="I60:I64">
    <cfRule type="containsText" dxfId="813" priority="139" operator="containsText" text="Catastrófico">
      <formula>NOT(ISERROR(SEARCH("Catastrófico",I60)))</formula>
    </cfRule>
    <cfRule type="containsText" dxfId="812" priority="140" operator="containsText" text="Mayor">
      <formula>NOT(ISERROR(SEARCH("Mayor",I60)))</formula>
    </cfRule>
    <cfRule type="containsText" dxfId="811" priority="141" operator="containsText" text="Menor">
      <formula>NOT(ISERROR(SEARCH("Menor",I60)))</formula>
    </cfRule>
    <cfRule type="containsText" dxfId="810" priority="142" operator="containsText" text="Leve">
      <formula>NOT(ISERROR(SEARCH("Leve",I60)))</formula>
    </cfRule>
    <cfRule type="containsText" dxfId="809" priority="147" operator="containsText" text="Moderado">
      <formula>NOT(ISERROR(SEARCH("Moderado",I60)))</formula>
    </cfRule>
  </conditionalFormatting>
  <conditionalFormatting sqref="K60:K64">
    <cfRule type="containsText" dxfId="808" priority="134" operator="containsText" text="Media">
      <formula>NOT(ISERROR(SEARCH("Media",K60)))</formula>
    </cfRule>
  </conditionalFormatting>
  <conditionalFormatting sqref="L60:L64">
    <cfRule type="containsText" dxfId="807" priority="133" operator="containsText" text="Moderado">
      <formula>NOT(ISERROR(SEARCH("Moderado",L60)))</formula>
    </cfRule>
  </conditionalFormatting>
  <conditionalFormatting sqref="J60:J64">
    <cfRule type="containsText" dxfId="806" priority="132" operator="containsText" text="Moderado">
      <formula>NOT(ISERROR(SEARCH("Moderado",J60)))</formula>
    </cfRule>
  </conditionalFormatting>
  <conditionalFormatting sqref="J60:J64">
    <cfRule type="containsText" dxfId="805" priority="130" operator="containsText" text="Bajo">
      <formula>NOT(ISERROR(SEARCH("Bajo",J60)))</formula>
    </cfRule>
    <cfRule type="containsText" dxfId="804" priority="131" operator="containsText" text="Extremo">
      <formula>NOT(ISERROR(SEARCH("Extremo",J60)))</formula>
    </cfRule>
  </conditionalFormatting>
  <conditionalFormatting sqref="K60:K64">
    <cfRule type="containsText" dxfId="803" priority="128" operator="containsText" text="Baja">
      <formula>NOT(ISERROR(SEARCH("Baja",K60)))</formula>
    </cfRule>
    <cfRule type="containsText" dxfId="802" priority="129" operator="containsText" text="Muy Baja">
      <formula>NOT(ISERROR(SEARCH("Muy Baja",K60)))</formula>
    </cfRule>
  </conditionalFormatting>
  <conditionalFormatting sqref="K60:K64">
    <cfRule type="containsText" dxfId="801" priority="126" operator="containsText" text="Muy Alta">
      <formula>NOT(ISERROR(SEARCH("Muy Alta",K60)))</formula>
    </cfRule>
    <cfRule type="containsText" dxfId="800" priority="127" operator="containsText" text="Alta">
      <formula>NOT(ISERROR(SEARCH("Alta",K60)))</formula>
    </cfRule>
  </conditionalFormatting>
  <conditionalFormatting sqref="L60:L64">
    <cfRule type="containsText" dxfId="799" priority="122" operator="containsText" text="Catastrófico">
      <formula>NOT(ISERROR(SEARCH("Catastrófico",L60)))</formula>
    </cfRule>
    <cfRule type="containsText" dxfId="798" priority="123" operator="containsText" text="Mayor">
      <formula>NOT(ISERROR(SEARCH("Mayor",L60)))</formula>
    </cfRule>
    <cfRule type="containsText" dxfId="797" priority="124" operator="containsText" text="Menor">
      <formula>NOT(ISERROR(SEARCH("Menor",L60)))</formula>
    </cfRule>
    <cfRule type="containsText" dxfId="796" priority="125" operator="containsText" text="Leve">
      <formula>NOT(ISERROR(SEARCH("Leve",L60)))</formula>
    </cfRule>
  </conditionalFormatting>
  <conditionalFormatting sqref="B55">
    <cfRule type="containsText" dxfId="795" priority="116" operator="containsText" text="3- Moderado">
      <formula>NOT(ISERROR(SEARCH("3- Moderado",B55)))</formula>
    </cfRule>
    <cfRule type="containsText" dxfId="794" priority="117" operator="containsText" text="6- Moderado">
      <formula>NOT(ISERROR(SEARCH("6- Moderado",B55)))</formula>
    </cfRule>
    <cfRule type="containsText" dxfId="793" priority="118" operator="containsText" text="4- Moderado">
      <formula>NOT(ISERROR(SEARCH("4- Moderado",B55)))</formula>
    </cfRule>
    <cfRule type="containsText" dxfId="792" priority="119" operator="containsText" text="3- Bajo">
      <formula>NOT(ISERROR(SEARCH("3- Bajo",B55)))</formula>
    </cfRule>
    <cfRule type="containsText" dxfId="791" priority="120" operator="containsText" text="4- Bajo">
      <formula>NOT(ISERROR(SEARCH("4- Bajo",B55)))</formula>
    </cfRule>
    <cfRule type="containsText" dxfId="790" priority="121" operator="containsText" text="1- Bajo">
      <formula>NOT(ISERROR(SEARCH("1- Bajo",B55)))</formula>
    </cfRule>
  </conditionalFormatting>
  <conditionalFormatting sqref="K55:L55">
    <cfRule type="containsText" dxfId="789" priority="110" operator="containsText" text="3- Moderado">
      <formula>NOT(ISERROR(SEARCH("3- Moderado",K55)))</formula>
    </cfRule>
    <cfRule type="containsText" dxfId="788" priority="111" operator="containsText" text="6- Moderado">
      <formula>NOT(ISERROR(SEARCH("6- Moderado",K55)))</formula>
    </cfRule>
    <cfRule type="containsText" dxfId="787" priority="112" operator="containsText" text="4- Moderado">
      <formula>NOT(ISERROR(SEARCH("4- Moderado",K55)))</formula>
    </cfRule>
    <cfRule type="containsText" dxfId="786" priority="113" operator="containsText" text="3- Bajo">
      <formula>NOT(ISERROR(SEARCH("3- Bajo",K55)))</formula>
    </cfRule>
    <cfRule type="containsText" dxfId="785" priority="114" operator="containsText" text="4- Bajo">
      <formula>NOT(ISERROR(SEARCH("4- Bajo",K55)))</formula>
    </cfRule>
    <cfRule type="containsText" dxfId="784" priority="115" operator="containsText" text="1- Bajo">
      <formula>NOT(ISERROR(SEARCH("1- Bajo",K55)))</formula>
    </cfRule>
  </conditionalFormatting>
  <conditionalFormatting sqref="H55:I55">
    <cfRule type="containsText" dxfId="783" priority="104" operator="containsText" text="3- Moderado">
      <formula>NOT(ISERROR(SEARCH("3- Moderado",H55)))</formula>
    </cfRule>
    <cfRule type="containsText" dxfId="782" priority="105" operator="containsText" text="6- Moderado">
      <formula>NOT(ISERROR(SEARCH("6- Moderado",H55)))</formula>
    </cfRule>
    <cfRule type="containsText" dxfId="781" priority="106" operator="containsText" text="4- Moderado">
      <formula>NOT(ISERROR(SEARCH("4- Moderado",H55)))</formula>
    </cfRule>
    <cfRule type="containsText" dxfId="780" priority="107" operator="containsText" text="3- Bajo">
      <formula>NOT(ISERROR(SEARCH("3- Bajo",H55)))</formula>
    </cfRule>
    <cfRule type="containsText" dxfId="779" priority="108" operator="containsText" text="4- Bajo">
      <formula>NOT(ISERROR(SEARCH("4- Bajo",H55)))</formula>
    </cfRule>
    <cfRule type="containsText" dxfId="778" priority="109" operator="containsText" text="1- Bajo">
      <formula>NOT(ISERROR(SEARCH("1- Bajo",H55)))</formula>
    </cfRule>
  </conditionalFormatting>
  <conditionalFormatting sqref="A55 C55:E55">
    <cfRule type="containsText" dxfId="777" priority="98" operator="containsText" text="3- Moderado">
      <formula>NOT(ISERROR(SEARCH("3- Moderado",A55)))</formula>
    </cfRule>
    <cfRule type="containsText" dxfId="776" priority="99" operator="containsText" text="6- Moderado">
      <formula>NOT(ISERROR(SEARCH("6- Moderado",A55)))</formula>
    </cfRule>
    <cfRule type="containsText" dxfId="775" priority="100" operator="containsText" text="4- Moderado">
      <formula>NOT(ISERROR(SEARCH("4- Moderado",A55)))</formula>
    </cfRule>
    <cfRule type="containsText" dxfId="774" priority="101" operator="containsText" text="3- Bajo">
      <formula>NOT(ISERROR(SEARCH("3- Bajo",A55)))</formula>
    </cfRule>
    <cfRule type="containsText" dxfId="773" priority="102" operator="containsText" text="4- Bajo">
      <formula>NOT(ISERROR(SEARCH("4- Bajo",A55)))</formula>
    </cfRule>
    <cfRule type="containsText" dxfId="772" priority="103" operator="containsText" text="1- Bajo">
      <formula>NOT(ISERROR(SEARCH("1- Bajo",A55)))</formula>
    </cfRule>
  </conditionalFormatting>
  <conditionalFormatting sqref="F55:G55">
    <cfRule type="containsText" dxfId="771" priority="92" operator="containsText" text="3- Moderado">
      <formula>NOT(ISERROR(SEARCH("3- Moderado",F55)))</formula>
    </cfRule>
    <cfRule type="containsText" dxfId="770" priority="93" operator="containsText" text="6- Moderado">
      <formula>NOT(ISERROR(SEARCH("6- Moderado",F55)))</formula>
    </cfRule>
    <cfRule type="containsText" dxfId="769" priority="94" operator="containsText" text="4- Moderado">
      <formula>NOT(ISERROR(SEARCH("4- Moderado",F55)))</formula>
    </cfRule>
    <cfRule type="containsText" dxfId="768" priority="95" operator="containsText" text="3- Bajo">
      <formula>NOT(ISERROR(SEARCH("3- Bajo",F55)))</formula>
    </cfRule>
    <cfRule type="containsText" dxfId="767" priority="96" operator="containsText" text="4- Bajo">
      <formula>NOT(ISERROR(SEARCH("4- Bajo",F55)))</formula>
    </cfRule>
    <cfRule type="containsText" dxfId="766" priority="97" operator="containsText" text="1- Bajo">
      <formula>NOT(ISERROR(SEARCH("1- Bajo",F55)))</formula>
    </cfRule>
  </conditionalFormatting>
  <conditionalFormatting sqref="J55:J59">
    <cfRule type="containsText" dxfId="765" priority="87" operator="containsText" text="Bajo">
      <formula>NOT(ISERROR(SEARCH("Bajo",J55)))</formula>
    </cfRule>
    <cfRule type="containsText" dxfId="764" priority="88" operator="containsText" text="Moderado">
      <formula>NOT(ISERROR(SEARCH("Moderado",J55)))</formula>
    </cfRule>
    <cfRule type="containsText" dxfId="763" priority="89" operator="containsText" text="Alto">
      <formula>NOT(ISERROR(SEARCH("Alto",J55)))</formula>
    </cfRule>
    <cfRule type="containsText" dxfId="762" priority="90" operator="containsText" text="Extremo">
      <formula>NOT(ISERROR(SEARCH("Extremo",J55)))</formula>
    </cfRule>
    <cfRule type="colorScale" priority="91">
      <colorScale>
        <cfvo type="min"/>
        <cfvo type="max"/>
        <color rgb="FFFF7128"/>
        <color rgb="FFFFEF9C"/>
      </colorScale>
    </cfRule>
  </conditionalFormatting>
  <conditionalFormatting sqref="M55:M59">
    <cfRule type="containsText" dxfId="761" priority="68" operator="containsText" text="Moderado">
      <formula>NOT(ISERROR(SEARCH("Moderado",M55)))</formula>
    </cfRule>
    <cfRule type="containsText" dxfId="760" priority="82" operator="containsText" text="Bajo">
      <formula>NOT(ISERROR(SEARCH("Bajo",M55)))</formula>
    </cfRule>
    <cfRule type="containsText" dxfId="759" priority="83" operator="containsText" text="Moderado">
      <formula>NOT(ISERROR(SEARCH("Moderado",M55)))</formula>
    </cfRule>
    <cfRule type="containsText" dxfId="758" priority="84" operator="containsText" text="Alto">
      <formula>NOT(ISERROR(SEARCH("Alto",M55)))</formula>
    </cfRule>
    <cfRule type="containsText" dxfId="757" priority="85" operator="containsText" text="Extremo">
      <formula>NOT(ISERROR(SEARCH("Extremo",M55)))</formula>
    </cfRule>
    <cfRule type="colorScale" priority="86">
      <colorScale>
        <cfvo type="min"/>
        <cfvo type="max"/>
        <color rgb="FFFF7128"/>
        <color rgb="FFFFEF9C"/>
      </colorScale>
    </cfRule>
  </conditionalFormatting>
  <conditionalFormatting sqref="H55:H59">
    <cfRule type="containsText" dxfId="756" priority="69" operator="containsText" text="Muy Alta">
      <formula>NOT(ISERROR(SEARCH("Muy Alta",H55)))</formula>
    </cfRule>
    <cfRule type="containsText" dxfId="755" priority="70" operator="containsText" text="Alta">
      <formula>NOT(ISERROR(SEARCH("Alta",H55)))</formula>
    </cfRule>
    <cfRule type="containsText" dxfId="754" priority="71" operator="containsText" text="Muy Alta">
      <formula>NOT(ISERROR(SEARCH("Muy Alta",H55)))</formula>
    </cfRule>
    <cfRule type="containsText" dxfId="753" priority="76" operator="containsText" text="Muy Baja">
      <formula>NOT(ISERROR(SEARCH("Muy Baja",H55)))</formula>
    </cfRule>
    <cfRule type="containsText" dxfId="752" priority="77" operator="containsText" text="Baja">
      <formula>NOT(ISERROR(SEARCH("Baja",H55)))</formula>
    </cfRule>
    <cfRule type="containsText" dxfId="751" priority="78" operator="containsText" text="Media">
      <formula>NOT(ISERROR(SEARCH("Media",H55)))</formula>
    </cfRule>
    <cfRule type="containsText" dxfId="750" priority="79" operator="containsText" text="Alta">
      <formula>NOT(ISERROR(SEARCH("Alta",H55)))</formula>
    </cfRule>
    <cfRule type="containsText" dxfId="749" priority="81" operator="containsText" text="Muy Alta">
      <formula>NOT(ISERROR(SEARCH("Muy Alta",H55)))</formula>
    </cfRule>
  </conditionalFormatting>
  <conditionalFormatting sqref="I55:I59">
    <cfRule type="containsText" dxfId="748" priority="72" operator="containsText" text="Catastrófico">
      <formula>NOT(ISERROR(SEARCH("Catastrófico",I55)))</formula>
    </cfRule>
    <cfRule type="containsText" dxfId="747" priority="73" operator="containsText" text="Mayor">
      <formula>NOT(ISERROR(SEARCH("Mayor",I55)))</formula>
    </cfRule>
    <cfRule type="containsText" dxfId="746" priority="74" operator="containsText" text="Menor">
      <formula>NOT(ISERROR(SEARCH("Menor",I55)))</formula>
    </cfRule>
    <cfRule type="containsText" dxfId="745" priority="75" operator="containsText" text="Leve">
      <formula>NOT(ISERROR(SEARCH("Leve",I55)))</formula>
    </cfRule>
    <cfRule type="containsText" dxfId="744" priority="80" operator="containsText" text="Moderado">
      <formula>NOT(ISERROR(SEARCH("Moderado",I55)))</formula>
    </cfRule>
  </conditionalFormatting>
  <conditionalFormatting sqref="K55:K59">
    <cfRule type="containsText" dxfId="743" priority="67" operator="containsText" text="Media">
      <formula>NOT(ISERROR(SEARCH("Media",K55)))</formula>
    </cfRule>
  </conditionalFormatting>
  <conditionalFormatting sqref="L55:L59">
    <cfRule type="containsText" dxfId="742" priority="66" operator="containsText" text="Moderado">
      <formula>NOT(ISERROR(SEARCH("Moderado",L55)))</formula>
    </cfRule>
  </conditionalFormatting>
  <conditionalFormatting sqref="J55:J59">
    <cfRule type="containsText" dxfId="741" priority="65" operator="containsText" text="Moderado">
      <formula>NOT(ISERROR(SEARCH("Moderado",J55)))</formula>
    </cfRule>
  </conditionalFormatting>
  <conditionalFormatting sqref="J55:J59">
    <cfRule type="containsText" dxfId="740" priority="63" operator="containsText" text="Bajo">
      <formula>NOT(ISERROR(SEARCH("Bajo",J55)))</formula>
    </cfRule>
    <cfRule type="containsText" dxfId="739" priority="64" operator="containsText" text="Extremo">
      <formula>NOT(ISERROR(SEARCH("Extremo",J55)))</formula>
    </cfRule>
  </conditionalFormatting>
  <conditionalFormatting sqref="K55:K59">
    <cfRule type="containsText" dxfId="738" priority="61" operator="containsText" text="Baja">
      <formula>NOT(ISERROR(SEARCH("Baja",K55)))</formula>
    </cfRule>
    <cfRule type="containsText" dxfId="737" priority="62" operator="containsText" text="Muy Baja">
      <formula>NOT(ISERROR(SEARCH("Muy Baja",K55)))</formula>
    </cfRule>
  </conditionalFormatting>
  <conditionalFormatting sqref="K55:K59">
    <cfRule type="containsText" dxfId="736" priority="59" operator="containsText" text="Muy Alta">
      <formula>NOT(ISERROR(SEARCH("Muy Alta",K55)))</formula>
    </cfRule>
    <cfRule type="containsText" dxfId="735" priority="60" operator="containsText" text="Alta">
      <formula>NOT(ISERROR(SEARCH("Alta",K55)))</formula>
    </cfRule>
  </conditionalFormatting>
  <conditionalFormatting sqref="L55:L59">
    <cfRule type="containsText" dxfId="734" priority="55" operator="containsText" text="Catastrófico">
      <formula>NOT(ISERROR(SEARCH("Catastrófico",L55)))</formula>
    </cfRule>
    <cfRule type="containsText" dxfId="733" priority="56" operator="containsText" text="Mayor">
      <formula>NOT(ISERROR(SEARCH("Mayor",L55)))</formula>
    </cfRule>
    <cfRule type="containsText" dxfId="732" priority="57" operator="containsText" text="Menor">
      <formula>NOT(ISERROR(SEARCH("Menor",L55)))</formula>
    </cfRule>
    <cfRule type="containsText" dxfId="731" priority="58" operator="containsText" text="Leve">
      <formula>NOT(ISERROR(SEARCH("Leve",L55)))</formula>
    </cfRule>
  </conditionalFormatting>
  <conditionalFormatting sqref="J10:J19">
    <cfRule type="containsText" dxfId="730" priority="676" operator="containsText" text="Bajo">
      <formula>NOT(ISERROR(SEARCH("Bajo",J10)))</formula>
    </cfRule>
    <cfRule type="containsText" dxfId="729" priority="677" operator="containsText" text="Moderado">
      <formula>NOT(ISERROR(SEARCH("Moderado",J10)))</formula>
    </cfRule>
    <cfRule type="containsText" dxfId="728" priority="678" operator="containsText" text="Alto">
      <formula>NOT(ISERROR(SEARCH("Alto",J10)))</formula>
    </cfRule>
    <cfRule type="containsText" dxfId="727" priority="679" operator="containsText" text="Extremo">
      <formula>NOT(ISERROR(SEARCH("Extremo",J10)))</formula>
    </cfRule>
    <cfRule type="colorScale" priority="680">
      <colorScale>
        <cfvo type="min"/>
        <cfvo type="max"/>
        <color rgb="FFFF7128"/>
        <color rgb="FFFFEF9C"/>
      </colorScale>
    </cfRule>
  </conditionalFormatting>
  <conditionalFormatting sqref="M10:M19">
    <cfRule type="containsText" dxfId="726" priority="681" operator="containsText" text="Moderado">
      <formula>NOT(ISERROR(SEARCH("Moderado",M10)))</formula>
    </cfRule>
    <cfRule type="containsText" dxfId="725" priority="682" operator="containsText" text="Bajo">
      <formula>NOT(ISERROR(SEARCH("Bajo",M10)))</formula>
    </cfRule>
    <cfRule type="containsText" dxfId="724" priority="683" operator="containsText" text="Moderado">
      <formula>NOT(ISERROR(SEARCH("Moderado",M10)))</formula>
    </cfRule>
    <cfRule type="containsText" dxfId="723" priority="684" operator="containsText" text="Alto">
      <formula>NOT(ISERROR(SEARCH("Alto",M10)))</formula>
    </cfRule>
    <cfRule type="containsText" dxfId="722" priority="685" operator="containsText" text="Extremo">
      <formula>NOT(ISERROR(SEARCH("Extremo",M10)))</formula>
    </cfRule>
    <cfRule type="colorScale" priority="686">
      <colorScale>
        <cfvo type="min"/>
        <cfvo type="max"/>
        <color rgb="FFFF7128"/>
        <color rgb="FFFFEF9C"/>
      </colorScale>
    </cfRule>
  </conditionalFormatting>
  <conditionalFormatting sqref="N10 N15">
    <cfRule type="containsText" dxfId="721" priority="49" operator="containsText" text="3- Moderado">
      <formula>NOT(ISERROR(SEARCH("3- Moderado",N10)))</formula>
    </cfRule>
    <cfRule type="containsText" dxfId="720" priority="50" operator="containsText" text="6- Moderado">
      <formula>NOT(ISERROR(SEARCH("6- Moderado",N10)))</formula>
    </cfRule>
    <cfRule type="containsText" dxfId="719" priority="51" operator="containsText" text="4- Moderado">
      <formula>NOT(ISERROR(SEARCH("4- Moderado",N10)))</formula>
    </cfRule>
    <cfRule type="containsText" dxfId="718" priority="52" operator="containsText" text="3- Bajo">
      <formula>NOT(ISERROR(SEARCH("3- Bajo",N10)))</formula>
    </cfRule>
    <cfRule type="containsText" dxfId="717" priority="53" operator="containsText" text="4- Bajo">
      <formula>NOT(ISERROR(SEARCH("4- Bajo",N10)))</formula>
    </cfRule>
    <cfRule type="containsText" dxfId="716" priority="54" operator="containsText" text="1- Bajo">
      <formula>NOT(ISERROR(SEARCH("1- Bajo",N10)))</formula>
    </cfRule>
  </conditionalFormatting>
  <conditionalFormatting sqref="N20">
    <cfRule type="containsText" dxfId="715" priority="43" operator="containsText" text="3- Moderado">
      <formula>NOT(ISERROR(SEARCH("3- Moderado",N20)))</formula>
    </cfRule>
    <cfRule type="containsText" dxfId="714" priority="44" operator="containsText" text="6- Moderado">
      <formula>NOT(ISERROR(SEARCH("6- Moderado",N20)))</formula>
    </cfRule>
    <cfRule type="containsText" dxfId="713" priority="45" operator="containsText" text="4- Moderado">
      <formula>NOT(ISERROR(SEARCH("4- Moderado",N20)))</formula>
    </cfRule>
    <cfRule type="containsText" dxfId="712" priority="46" operator="containsText" text="3- Bajo">
      <formula>NOT(ISERROR(SEARCH("3- Bajo",N20)))</formula>
    </cfRule>
    <cfRule type="containsText" dxfId="711" priority="47" operator="containsText" text="4- Bajo">
      <formula>NOT(ISERROR(SEARCH("4- Bajo",N20)))</formula>
    </cfRule>
    <cfRule type="containsText" dxfId="710" priority="48" operator="containsText" text="1- Bajo">
      <formula>NOT(ISERROR(SEARCH("1- Bajo",N20)))</formula>
    </cfRule>
  </conditionalFormatting>
  <conditionalFormatting sqref="N25 N30">
    <cfRule type="containsText" dxfId="709" priority="37" operator="containsText" text="3- Moderado">
      <formula>NOT(ISERROR(SEARCH("3- Moderado",N25)))</formula>
    </cfRule>
    <cfRule type="containsText" dxfId="708" priority="38" operator="containsText" text="6- Moderado">
      <formula>NOT(ISERROR(SEARCH("6- Moderado",N25)))</formula>
    </cfRule>
    <cfRule type="containsText" dxfId="707" priority="39" operator="containsText" text="4- Moderado">
      <formula>NOT(ISERROR(SEARCH("4- Moderado",N25)))</formula>
    </cfRule>
    <cfRule type="containsText" dxfId="706" priority="40" operator="containsText" text="3- Bajo">
      <formula>NOT(ISERROR(SEARCH("3- Bajo",N25)))</formula>
    </cfRule>
    <cfRule type="containsText" dxfId="705" priority="41" operator="containsText" text="4- Bajo">
      <formula>NOT(ISERROR(SEARCH("4- Bajo",N25)))</formula>
    </cfRule>
    <cfRule type="containsText" dxfId="704" priority="42" operator="containsText" text="1- Bajo">
      <formula>NOT(ISERROR(SEARCH("1- Bajo",N25)))</formula>
    </cfRule>
  </conditionalFormatting>
  <conditionalFormatting sqref="N35">
    <cfRule type="containsText" dxfId="703" priority="31" operator="containsText" text="3- Moderado">
      <formula>NOT(ISERROR(SEARCH("3- Moderado",N35)))</formula>
    </cfRule>
    <cfRule type="containsText" dxfId="702" priority="32" operator="containsText" text="6- Moderado">
      <formula>NOT(ISERROR(SEARCH("6- Moderado",N35)))</formula>
    </cfRule>
    <cfRule type="containsText" dxfId="701" priority="33" operator="containsText" text="4- Moderado">
      <formula>NOT(ISERROR(SEARCH("4- Moderado",N35)))</formula>
    </cfRule>
    <cfRule type="containsText" dxfId="700" priority="34" operator="containsText" text="3- Bajo">
      <formula>NOT(ISERROR(SEARCH("3- Bajo",N35)))</formula>
    </cfRule>
    <cfRule type="containsText" dxfId="699" priority="35" operator="containsText" text="4- Bajo">
      <formula>NOT(ISERROR(SEARCH("4- Bajo",N35)))</formula>
    </cfRule>
    <cfRule type="containsText" dxfId="698" priority="36" operator="containsText" text="1- Bajo">
      <formula>NOT(ISERROR(SEARCH("1- Bajo",N35)))</formula>
    </cfRule>
  </conditionalFormatting>
  <conditionalFormatting sqref="N40">
    <cfRule type="containsText" dxfId="697" priority="25" operator="containsText" text="3- Moderado">
      <formula>NOT(ISERROR(SEARCH("3- Moderado",N40)))</formula>
    </cfRule>
    <cfRule type="containsText" dxfId="696" priority="26" operator="containsText" text="6- Moderado">
      <formula>NOT(ISERROR(SEARCH("6- Moderado",N40)))</formula>
    </cfRule>
    <cfRule type="containsText" dxfId="695" priority="27" operator="containsText" text="4- Moderado">
      <formula>NOT(ISERROR(SEARCH("4- Moderado",N40)))</formula>
    </cfRule>
    <cfRule type="containsText" dxfId="694" priority="28" operator="containsText" text="3- Bajo">
      <formula>NOT(ISERROR(SEARCH("3- Bajo",N40)))</formula>
    </cfRule>
    <cfRule type="containsText" dxfId="693" priority="29" operator="containsText" text="4- Bajo">
      <formula>NOT(ISERROR(SEARCH("4- Bajo",N40)))</formula>
    </cfRule>
    <cfRule type="containsText" dxfId="692" priority="30" operator="containsText" text="1- Bajo">
      <formula>NOT(ISERROR(SEARCH("1- Bajo",N40)))</formula>
    </cfRule>
  </conditionalFormatting>
  <conditionalFormatting sqref="N45">
    <cfRule type="containsText" dxfId="691" priority="19" operator="containsText" text="3- Moderado">
      <formula>NOT(ISERROR(SEARCH("3- Moderado",N45)))</formula>
    </cfRule>
    <cfRule type="containsText" dxfId="690" priority="20" operator="containsText" text="6- Moderado">
      <formula>NOT(ISERROR(SEARCH("6- Moderado",N45)))</formula>
    </cfRule>
    <cfRule type="containsText" dxfId="689" priority="21" operator="containsText" text="4- Moderado">
      <formula>NOT(ISERROR(SEARCH("4- Moderado",N45)))</formula>
    </cfRule>
    <cfRule type="containsText" dxfId="688" priority="22" operator="containsText" text="3- Bajo">
      <formula>NOT(ISERROR(SEARCH("3- Bajo",N45)))</formula>
    </cfRule>
    <cfRule type="containsText" dxfId="687" priority="23" operator="containsText" text="4- Bajo">
      <formula>NOT(ISERROR(SEARCH("4- Bajo",N45)))</formula>
    </cfRule>
    <cfRule type="containsText" dxfId="686" priority="24" operator="containsText" text="1- Bajo">
      <formula>NOT(ISERROR(SEARCH("1- Bajo",N45)))</formula>
    </cfRule>
  </conditionalFormatting>
  <conditionalFormatting sqref="N50">
    <cfRule type="containsText" dxfId="685" priority="13" operator="containsText" text="3- Moderado">
      <formula>NOT(ISERROR(SEARCH("3- Moderado",N50)))</formula>
    </cfRule>
    <cfRule type="containsText" dxfId="684" priority="14" operator="containsText" text="6- Moderado">
      <formula>NOT(ISERROR(SEARCH("6- Moderado",N50)))</formula>
    </cfRule>
    <cfRule type="containsText" dxfId="683" priority="15" operator="containsText" text="4- Moderado">
      <formula>NOT(ISERROR(SEARCH("4- Moderado",N50)))</formula>
    </cfRule>
    <cfRule type="containsText" dxfId="682" priority="16" operator="containsText" text="3- Bajo">
      <formula>NOT(ISERROR(SEARCH("3- Bajo",N50)))</formula>
    </cfRule>
    <cfRule type="containsText" dxfId="681" priority="17" operator="containsText" text="4- Bajo">
      <formula>NOT(ISERROR(SEARCH("4- Bajo",N50)))</formula>
    </cfRule>
    <cfRule type="containsText" dxfId="680" priority="18" operator="containsText" text="1- Bajo">
      <formula>NOT(ISERROR(SEARCH("1- Bajo",N50)))</formula>
    </cfRule>
  </conditionalFormatting>
  <conditionalFormatting sqref="N60">
    <cfRule type="containsText" dxfId="679" priority="7" operator="containsText" text="3- Moderado">
      <formula>NOT(ISERROR(SEARCH("3- Moderado",N60)))</formula>
    </cfRule>
    <cfRule type="containsText" dxfId="678" priority="8" operator="containsText" text="6- Moderado">
      <formula>NOT(ISERROR(SEARCH("6- Moderado",N60)))</formula>
    </cfRule>
    <cfRule type="containsText" dxfId="677" priority="9" operator="containsText" text="4- Moderado">
      <formula>NOT(ISERROR(SEARCH("4- Moderado",N60)))</formula>
    </cfRule>
    <cfRule type="containsText" dxfId="676" priority="10" operator="containsText" text="3- Bajo">
      <formula>NOT(ISERROR(SEARCH("3- Bajo",N60)))</formula>
    </cfRule>
    <cfRule type="containsText" dxfId="675" priority="11" operator="containsText" text="4- Bajo">
      <formula>NOT(ISERROR(SEARCH("4- Bajo",N60)))</formula>
    </cfRule>
    <cfRule type="containsText" dxfId="674" priority="12" operator="containsText" text="1- Bajo">
      <formula>NOT(ISERROR(SEARCH("1- Bajo",N60)))</formula>
    </cfRule>
  </conditionalFormatting>
  <conditionalFormatting sqref="N55">
    <cfRule type="containsText" dxfId="673" priority="1" operator="containsText" text="3- Moderado">
      <formula>NOT(ISERROR(SEARCH("3- Moderado",N55)))</formula>
    </cfRule>
    <cfRule type="containsText" dxfId="672" priority="2" operator="containsText" text="6- Moderado">
      <formula>NOT(ISERROR(SEARCH("6- Moderado",N55)))</formula>
    </cfRule>
    <cfRule type="containsText" dxfId="671" priority="3" operator="containsText" text="4- Moderado">
      <formula>NOT(ISERROR(SEARCH("4- Moderado",N55)))</formula>
    </cfRule>
    <cfRule type="containsText" dxfId="670" priority="4" operator="containsText" text="3- Bajo">
      <formula>NOT(ISERROR(SEARCH("3- Bajo",N55)))</formula>
    </cfRule>
    <cfRule type="containsText" dxfId="669" priority="5" operator="containsText" text="4- Bajo">
      <formula>NOT(ISERROR(SEARCH("4- Bajo",N55)))</formula>
    </cfRule>
    <cfRule type="containsText" dxfId="668" priority="6" operator="containsText" text="1- Bajo">
      <formula>NOT(ISERROR(SEARCH("1- Bajo",N55)))</formula>
    </cfRule>
  </conditionalFormatting>
  <dataValidations disablePrompts="1" count="7">
    <dataValidation allowBlank="1" showInputMessage="1" showErrorMessage="1" prompt="seleccionar si el responsable de ejecutar las acciones es el nivel central" sqref="Q8" xr:uid="{5F0AF9A3-F52F-4CFF-8B95-F8A98BFD6A6D}"/>
    <dataValidation allowBlank="1" showInputMessage="1" showErrorMessage="1" prompt="Seleccionar si el responsable es el responsable de las acciones es el nivel central" sqref="P7:P8" xr:uid="{6CD8331B-B8EE-4012-A3BD-F26074C22CD5}"/>
    <dataValidation allowBlank="1" showInputMessage="1" showErrorMessage="1" prompt="Describir las actividades que se van a desarrollar para el proyecto" sqref="O7" xr:uid="{1644FE93-D7B1-4144-BFDE-A6FCC294E9F0}"/>
    <dataValidation allowBlank="1" showInputMessage="1" showErrorMessage="1" prompt="El grado de afectación puede ser " sqref="I8" xr:uid="{7CAFD2B7-4FA4-4617-9FEA-0FC07263CF7C}"/>
    <dataValidation allowBlank="1" showInputMessage="1" showErrorMessage="1" prompt="Que tan factible es que materialize el riesgo?" sqref="H8" xr:uid="{F841D752-18BE-47B3-A83E-D95AB7FC1113}"/>
    <dataValidation allowBlank="1" showInputMessage="1" showErrorMessage="1" prompt="Registrar qué factor  que ocasina el riesgo: un facot identtficado el contexto._x000a_O  personas, recursos, estilo de direccion , factores externos, , codiciones ambientales" sqref="F8:G8" xr:uid="{4B9D4714-B908-4D6B-AD18-8F6EAE11B877}"/>
    <dataValidation allowBlank="1" showInputMessage="1" showErrorMessage="1" prompt="Seleccionar el tipo de riesgo teniendo en cuenta que  factor organizaconal afecta. Ver explicacion en hoja " sqref="E8" xr:uid="{BCC6CCC1-DC78-4F89-BD5B-5861B1DB1342}"/>
  </dataValidations>
  <pageMargins left="0.7" right="0.7" top="0.75" bottom="0.75" header="0.3" footer="0.3"/>
  <pageSetup orientation="portrait" horizontalDpi="4294967293"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E7D10-537A-4E60-BC2E-376D2F01BF48}">
  <sheetPr filterMode="1">
    <tabColor theme="9" tint="-0.249977111117893"/>
  </sheetPr>
  <dimension ref="A1:JR65"/>
  <sheetViews>
    <sheetView tabSelected="1" topLeftCell="A7" zoomScale="80" zoomScaleNormal="80" workbookViewId="0">
      <selection activeCell="A7" sqref="A7:F7"/>
    </sheetView>
  </sheetViews>
  <sheetFormatPr defaultColWidth="0" defaultRowHeight="12.75" zeroHeight="1"/>
  <cols>
    <col min="1" max="2" width="18.42578125" style="169" customWidth="1"/>
    <col min="3" max="3" width="15.5703125" style="89" customWidth="1"/>
    <col min="4" max="4" width="36" style="169" customWidth="1"/>
    <col min="5" max="5" width="18" style="170" customWidth="1"/>
    <col min="6" max="6" width="40.140625" style="89" customWidth="1"/>
    <col min="7" max="7" width="20.42578125" style="89" customWidth="1"/>
    <col min="8" max="8" width="10.42578125" style="171" customWidth="1"/>
    <col min="9" max="9" width="11.42578125" style="171" customWidth="1"/>
    <col min="10" max="10" width="10.140625" style="172" customWidth="1"/>
    <col min="11" max="11" width="11.42578125" style="171" customWidth="1"/>
    <col min="12" max="12" width="10.85546875" style="171" customWidth="1"/>
    <col min="13" max="13" width="18.28515625" style="171" bestFit="1" customWidth="1"/>
    <col min="14" max="14" width="18.28515625" style="89" bestFit="1" customWidth="1"/>
    <col min="15" max="15" width="80.85546875" style="238" customWidth="1"/>
    <col min="16" max="16" width="14.42578125" style="181" customWidth="1"/>
    <col min="17" max="17" width="14.5703125" style="181" customWidth="1"/>
    <col min="18" max="18" width="17.42578125" style="239" customWidth="1"/>
    <col min="19" max="19" width="16.28515625" style="239" customWidth="1"/>
    <col min="20" max="20" width="63.7109375" style="238" customWidth="1"/>
    <col min="21" max="21" width="30.7109375" style="241" customWidth="1"/>
    <col min="22" max="22" width="2.7109375" style="180" customWidth="1"/>
    <col min="23" max="176" width="0" style="180" hidden="1" customWidth="1"/>
    <col min="177" max="278" width="0" style="181" hidden="1" customWidth="1"/>
    <col min="279" max="16384" width="11.42578125" style="89" hidden="1"/>
  </cols>
  <sheetData>
    <row r="1" spans="1:278" s="90" customFormat="1" ht="16.5" hidden="1" customHeight="1">
      <c r="A1" s="553"/>
      <c r="B1" s="553"/>
      <c r="C1" s="553"/>
      <c r="D1" s="554" t="s">
        <v>588</v>
      </c>
      <c r="E1" s="554"/>
      <c r="F1" s="554"/>
      <c r="G1" s="554"/>
      <c r="H1" s="554"/>
      <c r="I1" s="554"/>
      <c r="J1" s="554"/>
      <c r="K1" s="554"/>
      <c r="L1" s="554"/>
      <c r="M1" s="554"/>
      <c r="N1" s="554"/>
      <c r="O1" s="554"/>
      <c r="P1" s="554"/>
      <c r="Q1" s="554"/>
      <c r="R1" s="545" t="s">
        <v>404</v>
      </c>
      <c r="S1" s="545"/>
      <c r="T1" s="545"/>
      <c r="U1" s="254"/>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c r="JP1" s="166"/>
      <c r="JQ1" s="166"/>
      <c r="JR1" s="166"/>
    </row>
    <row r="2" spans="1:278" s="90" customFormat="1" ht="39.75" hidden="1" customHeight="1">
      <c r="A2" s="553"/>
      <c r="B2" s="553"/>
      <c r="C2" s="553"/>
      <c r="D2" s="554"/>
      <c r="E2" s="554"/>
      <c r="F2" s="554"/>
      <c r="G2" s="554"/>
      <c r="H2" s="554"/>
      <c r="I2" s="554"/>
      <c r="J2" s="554"/>
      <c r="K2" s="554"/>
      <c r="L2" s="554"/>
      <c r="M2" s="554"/>
      <c r="N2" s="554"/>
      <c r="O2" s="554"/>
      <c r="P2" s="554"/>
      <c r="Q2" s="554"/>
      <c r="R2" s="545"/>
      <c r="S2" s="545"/>
      <c r="T2" s="545"/>
      <c r="U2" s="254"/>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c r="IW2" s="166"/>
      <c r="IX2" s="166"/>
      <c r="IY2" s="166"/>
      <c r="IZ2" s="166"/>
      <c r="JA2" s="166"/>
      <c r="JB2" s="166"/>
      <c r="JC2" s="166"/>
      <c r="JD2" s="166"/>
      <c r="JE2" s="166"/>
      <c r="JF2" s="166"/>
      <c r="JG2" s="166"/>
      <c r="JH2" s="166"/>
      <c r="JI2" s="166"/>
      <c r="JJ2" s="166"/>
      <c r="JK2" s="166"/>
      <c r="JL2" s="166"/>
      <c r="JM2" s="166"/>
      <c r="JN2" s="166"/>
      <c r="JO2" s="166"/>
      <c r="JP2" s="166"/>
      <c r="JQ2" s="166"/>
      <c r="JR2" s="166"/>
    </row>
    <row r="3" spans="1:278" s="90" customFormat="1" ht="3" hidden="1" customHeight="1">
      <c r="A3" s="255"/>
      <c r="B3" s="255"/>
      <c r="C3" s="256"/>
      <c r="D3" s="554"/>
      <c r="E3" s="554"/>
      <c r="F3" s="554"/>
      <c r="G3" s="554"/>
      <c r="H3" s="554"/>
      <c r="I3" s="554"/>
      <c r="J3" s="554"/>
      <c r="K3" s="554"/>
      <c r="L3" s="554"/>
      <c r="M3" s="554"/>
      <c r="N3" s="554"/>
      <c r="O3" s="554"/>
      <c r="P3" s="554"/>
      <c r="Q3" s="554"/>
      <c r="R3" s="545"/>
      <c r="S3" s="545"/>
      <c r="T3" s="545"/>
      <c r="U3" s="254"/>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c r="IW3" s="166"/>
      <c r="IX3" s="166"/>
      <c r="IY3" s="166"/>
      <c r="IZ3" s="166"/>
      <c r="JA3" s="166"/>
      <c r="JB3" s="166"/>
      <c r="JC3" s="166"/>
      <c r="JD3" s="166"/>
      <c r="JE3" s="166"/>
      <c r="JF3" s="166"/>
      <c r="JG3" s="166"/>
      <c r="JH3" s="166"/>
      <c r="JI3" s="166"/>
      <c r="JJ3" s="166"/>
      <c r="JK3" s="166"/>
      <c r="JL3" s="166"/>
      <c r="JM3" s="166"/>
      <c r="JN3" s="166"/>
      <c r="JO3" s="166"/>
      <c r="JP3" s="166"/>
      <c r="JQ3" s="166"/>
      <c r="JR3" s="166"/>
    </row>
    <row r="4" spans="1:278" s="90" customFormat="1" ht="41.25" hidden="1" customHeight="1">
      <c r="A4" s="546" t="s">
        <v>405</v>
      </c>
      <c r="B4" s="546"/>
      <c r="C4" s="546"/>
      <c r="D4" s="547" t="str">
        <f>'Mapa Final'!D4</f>
        <v>GESTIÓN ADMINISTRATIVA</v>
      </c>
      <c r="E4" s="547"/>
      <c r="F4" s="547"/>
      <c r="G4" s="547"/>
      <c r="H4" s="547"/>
      <c r="I4" s="547"/>
      <c r="J4" s="547"/>
      <c r="K4" s="547"/>
      <c r="L4" s="547"/>
      <c r="M4" s="547"/>
      <c r="N4" s="547"/>
      <c r="O4" s="548"/>
      <c r="P4" s="548"/>
      <c r="Q4" s="548"/>
      <c r="R4" s="257"/>
      <c r="S4" s="257"/>
      <c r="T4" s="258"/>
      <c r="U4" s="254"/>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c r="IW4" s="166"/>
      <c r="IX4" s="166"/>
      <c r="IY4" s="166"/>
      <c r="IZ4" s="166"/>
      <c r="JA4" s="166"/>
      <c r="JB4" s="166"/>
      <c r="JC4" s="166"/>
      <c r="JD4" s="166"/>
      <c r="JE4" s="166"/>
      <c r="JF4" s="166"/>
      <c r="JG4" s="166"/>
      <c r="JH4" s="166"/>
      <c r="JI4" s="166"/>
      <c r="JJ4" s="166"/>
      <c r="JK4" s="166"/>
      <c r="JL4" s="166"/>
      <c r="JM4" s="166"/>
      <c r="JN4" s="166"/>
      <c r="JO4" s="166"/>
      <c r="JP4" s="166"/>
      <c r="JQ4" s="166"/>
      <c r="JR4" s="166"/>
    </row>
    <row r="5" spans="1:278" s="90" customFormat="1" ht="52.5" hidden="1" customHeight="1">
      <c r="A5" s="546" t="s">
        <v>406</v>
      </c>
      <c r="B5" s="546"/>
      <c r="C5" s="546"/>
      <c r="D5" s="549" t="str">
        <f>'Mapa Final'!D5</f>
        <v>Garantizar la atención de los servicios administrativos y generales, la administración, mantenimiento y control de los bienes muebles, inmuebles y del parque automotor, la formulación y control del programa de seguros, la organización y control del sistema de gestión documental administrativa, el suministro de insumos de funcionamiento y la coordinación del componente ambiental del SIGCMA, en el marco del sistema de gestión de la calidad, medio ambiente y seguridad y salud en el trabajo.</v>
      </c>
      <c r="E5" s="549"/>
      <c r="F5" s="549"/>
      <c r="G5" s="549"/>
      <c r="H5" s="549"/>
      <c r="I5" s="549"/>
      <c r="J5" s="549"/>
      <c r="K5" s="549"/>
      <c r="L5" s="549"/>
      <c r="M5" s="549"/>
      <c r="N5" s="549"/>
      <c r="O5" s="256"/>
      <c r="P5" s="258"/>
      <c r="Q5" s="258"/>
      <c r="R5" s="257"/>
      <c r="S5" s="257"/>
      <c r="T5" s="258"/>
      <c r="U5" s="254"/>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6"/>
      <c r="JR5" s="166"/>
    </row>
    <row r="6" spans="1:278" s="90" customFormat="1" ht="32.25" hidden="1" customHeight="1">
      <c r="A6" s="546" t="s">
        <v>407</v>
      </c>
      <c r="B6" s="546"/>
      <c r="C6" s="546"/>
      <c r="D6" s="549" t="str">
        <f>'Mapa Final'!D6</f>
        <v xml:space="preserve">Nivel Central </v>
      </c>
      <c r="E6" s="549"/>
      <c r="F6" s="549"/>
      <c r="G6" s="549"/>
      <c r="H6" s="549"/>
      <c r="I6" s="549"/>
      <c r="J6" s="549"/>
      <c r="K6" s="549"/>
      <c r="L6" s="549"/>
      <c r="M6" s="549"/>
      <c r="N6" s="549"/>
      <c r="O6" s="256"/>
      <c r="P6" s="258"/>
      <c r="Q6" s="258"/>
      <c r="R6" s="257"/>
      <c r="S6" s="257"/>
      <c r="T6" s="258"/>
      <c r="U6" s="254"/>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c r="IW6" s="166"/>
      <c r="IX6" s="166"/>
      <c r="IY6" s="166"/>
      <c r="IZ6" s="166"/>
      <c r="JA6" s="166"/>
      <c r="JB6" s="166"/>
      <c r="JC6" s="166"/>
      <c r="JD6" s="166"/>
      <c r="JE6" s="166"/>
      <c r="JF6" s="166"/>
      <c r="JG6" s="166"/>
      <c r="JH6" s="166"/>
      <c r="JI6" s="166"/>
      <c r="JJ6" s="166"/>
      <c r="JK6" s="166"/>
      <c r="JL6" s="166"/>
      <c r="JM6" s="166"/>
      <c r="JN6" s="166"/>
      <c r="JO6" s="166"/>
      <c r="JP6" s="166"/>
      <c r="JQ6" s="166"/>
      <c r="JR6" s="166"/>
    </row>
    <row r="7" spans="1:278" s="159" customFormat="1" ht="46.5" customHeight="1">
      <c r="A7" s="550" t="s">
        <v>550</v>
      </c>
      <c r="B7" s="550"/>
      <c r="C7" s="550"/>
      <c r="D7" s="550"/>
      <c r="E7" s="550"/>
      <c r="F7" s="550"/>
      <c r="G7" s="259"/>
      <c r="H7" s="551" t="s">
        <v>551</v>
      </c>
      <c r="I7" s="551"/>
      <c r="J7" s="551"/>
      <c r="K7" s="551" t="s">
        <v>552</v>
      </c>
      <c r="L7" s="551"/>
      <c r="M7" s="551"/>
      <c r="N7" s="552" t="s">
        <v>553</v>
      </c>
      <c r="O7" s="555" t="s">
        <v>554</v>
      </c>
      <c r="P7" s="555" t="s">
        <v>555</v>
      </c>
      <c r="Q7" s="555"/>
      <c r="R7" s="556" t="s">
        <v>556</v>
      </c>
      <c r="S7" s="556"/>
      <c r="T7" s="552" t="s">
        <v>630</v>
      </c>
      <c r="U7" s="542" t="s">
        <v>425</v>
      </c>
      <c r="V7" s="176"/>
      <c r="W7" s="176"/>
      <c r="X7" s="176"/>
      <c r="Y7" s="176"/>
      <c r="Z7" s="176"/>
      <c r="AA7" s="176"/>
      <c r="AB7" s="176"/>
      <c r="AC7" s="176"/>
      <c r="AD7" s="176"/>
      <c r="AE7" s="176"/>
      <c r="AF7" s="176"/>
      <c r="AG7" s="176"/>
      <c r="AH7" s="176"/>
      <c r="AI7" s="176"/>
      <c r="AJ7" s="176"/>
      <c r="AK7" s="176"/>
      <c r="AL7" s="176"/>
      <c r="AM7" s="176"/>
      <c r="AN7" s="176"/>
      <c r="AO7" s="176"/>
      <c r="AP7" s="176"/>
      <c r="AQ7" s="176"/>
      <c r="AR7" s="176"/>
      <c r="AS7" s="176"/>
      <c r="AT7" s="176"/>
      <c r="AU7" s="176"/>
      <c r="AV7" s="176"/>
      <c r="AW7" s="176"/>
      <c r="AX7" s="176"/>
      <c r="AY7" s="176"/>
      <c r="AZ7" s="176"/>
      <c r="BA7" s="176"/>
      <c r="BB7" s="176"/>
      <c r="BC7" s="176"/>
      <c r="BD7" s="176"/>
      <c r="BE7" s="176"/>
      <c r="BF7" s="176"/>
      <c r="BG7" s="176"/>
      <c r="BH7" s="176"/>
      <c r="BI7" s="176"/>
      <c r="BJ7" s="176"/>
      <c r="BK7" s="176"/>
      <c r="BL7" s="176"/>
      <c r="BM7" s="176"/>
      <c r="BN7" s="176"/>
      <c r="BO7" s="176"/>
      <c r="BP7" s="176"/>
      <c r="BQ7" s="176"/>
      <c r="BR7" s="176"/>
      <c r="BS7" s="176"/>
      <c r="BT7" s="176"/>
      <c r="BU7" s="176"/>
      <c r="BV7" s="176"/>
      <c r="BW7" s="176"/>
      <c r="BX7" s="176"/>
      <c r="BY7" s="176"/>
      <c r="BZ7" s="176"/>
      <c r="CA7" s="176"/>
      <c r="CB7" s="176"/>
      <c r="CC7" s="176"/>
      <c r="CD7" s="176"/>
      <c r="CE7" s="176"/>
      <c r="CF7" s="176"/>
      <c r="CG7" s="176"/>
      <c r="CH7" s="176"/>
      <c r="CI7" s="176"/>
      <c r="CJ7" s="176"/>
      <c r="CK7" s="176"/>
      <c r="CL7" s="176"/>
      <c r="CM7" s="176"/>
      <c r="CN7" s="176"/>
      <c r="CO7" s="176"/>
      <c r="CP7" s="176"/>
      <c r="CQ7" s="176"/>
      <c r="CR7" s="176"/>
      <c r="CS7" s="176"/>
      <c r="CT7" s="176"/>
      <c r="CU7" s="176"/>
      <c r="CV7" s="176"/>
      <c r="CW7" s="176"/>
      <c r="CX7" s="176"/>
      <c r="CY7" s="176"/>
      <c r="CZ7" s="176"/>
      <c r="DA7" s="176"/>
      <c r="DB7" s="176"/>
      <c r="DC7" s="176"/>
      <c r="DD7" s="176"/>
      <c r="DE7" s="176"/>
      <c r="DF7" s="176"/>
      <c r="DG7" s="176"/>
      <c r="DH7" s="176"/>
      <c r="DI7" s="176"/>
      <c r="DJ7" s="176"/>
      <c r="DK7" s="176"/>
      <c r="DL7" s="176"/>
      <c r="DM7" s="176"/>
      <c r="DN7" s="176"/>
      <c r="DO7" s="176"/>
      <c r="DP7" s="176"/>
      <c r="DQ7" s="176"/>
      <c r="DR7" s="176"/>
      <c r="DS7" s="176"/>
      <c r="DT7" s="176"/>
      <c r="DU7" s="176"/>
      <c r="DV7" s="176"/>
      <c r="DW7" s="176"/>
      <c r="DX7" s="176"/>
      <c r="DY7" s="176"/>
      <c r="DZ7" s="176"/>
      <c r="EA7" s="176"/>
      <c r="EB7" s="176"/>
      <c r="EC7" s="176"/>
      <c r="ED7" s="176"/>
      <c r="EE7" s="176"/>
      <c r="EF7" s="176"/>
      <c r="EG7" s="176"/>
      <c r="EH7" s="176"/>
      <c r="EI7" s="176"/>
      <c r="EJ7" s="176"/>
      <c r="EK7" s="176"/>
      <c r="EL7" s="176"/>
      <c r="EM7" s="176"/>
      <c r="EN7" s="176"/>
      <c r="EO7" s="176"/>
      <c r="EP7" s="176"/>
      <c r="EQ7" s="176"/>
      <c r="ER7" s="176"/>
      <c r="ES7" s="176"/>
      <c r="ET7" s="176"/>
      <c r="EU7" s="176"/>
      <c r="EV7" s="176"/>
      <c r="EW7" s="176"/>
      <c r="EX7" s="176"/>
      <c r="EY7" s="176"/>
      <c r="EZ7" s="176"/>
      <c r="FA7" s="176"/>
      <c r="FB7" s="176"/>
      <c r="FC7" s="176"/>
      <c r="FD7" s="176"/>
      <c r="FE7" s="176"/>
      <c r="FF7" s="176"/>
      <c r="FG7" s="176"/>
      <c r="FH7" s="176"/>
      <c r="FI7" s="176"/>
      <c r="FJ7" s="176"/>
      <c r="FK7" s="176"/>
      <c r="FL7" s="176"/>
      <c r="FM7" s="176"/>
      <c r="FN7" s="176"/>
      <c r="FO7" s="176"/>
      <c r="FP7" s="176"/>
      <c r="FQ7" s="176"/>
      <c r="FR7" s="176"/>
      <c r="FS7" s="176"/>
      <c r="FT7" s="176"/>
      <c r="FU7" s="177"/>
      <c r="FV7" s="177"/>
      <c r="FW7" s="177"/>
      <c r="FX7" s="177"/>
      <c r="FY7" s="177"/>
      <c r="FZ7" s="177"/>
      <c r="GA7" s="177"/>
      <c r="GB7" s="177"/>
      <c r="GC7" s="177"/>
      <c r="GD7" s="177"/>
      <c r="GE7" s="177"/>
      <c r="GF7" s="177"/>
      <c r="GG7" s="177"/>
      <c r="GH7" s="177"/>
      <c r="GI7" s="177"/>
      <c r="GJ7" s="177"/>
      <c r="GK7" s="177"/>
      <c r="GL7" s="177"/>
      <c r="GM7" s="177"/>
      <c r="GN7" s="177"/>
      <c r="GO7" s="177"/>
      <c r="GP7" s="177"/>
      <c r="GQ7" s="177"/>
      <c r="GR7" s="177"/>
      <c r="GS7" s="177"/>
      <c r="GT7" s="177"/>
      <c r="GU7" s="177"/>
      <c r="GV7" s="177"/>
      <c r="GW7" s="177"/>
      <c r="GX7" s="177"/>
      <c r="GY7" s="177"/>
      <c r="GZ7" s="177"/>
      <c r="HA7" s="177"/>
      <c r="HB7" s="177"/>
      <c r="HC7" s="177"/>
      <c r="HD7" s="177"/>
      <c r="HE7" s="177"/>
      <c r="HF7" s="177"/>
      <c r="HG7" s="177"/>
      <c r="HH7" s="177"/>
      <c r="HI7" s="177"/>
      <c r="HJ7" s="177"/>
      <c r="HK7" s="177"/>
      <c r="HL7" s="177"/>
      <c r="HM7" s="177"/>
      <c r="HN7" s="177"/>
      <c r="HO7" s="177"/>
      <c r="HP7" s="177"/>
      <c r="HQ7" s="177"/>
      <c r="HR7" s="177"/>
      <c r="HS7" s="177"/>
      <c r="HT7" s="177"/>
      <c r="HU7" s="177"/>
      <c r="HV7" s="177"/>
      <c r="HW7" s="177"/>
      <c r="HX7" s="177"/>
      <c r="HY7" s="177"/>
      <c r="HZ7" s="177"/>
      <c r="IA7" s="177"/>
      <c r="IB7" s="177"/>
      <c r="IC7" s="177"/>
      <c r="ID7" s="177"/>
      <c r="IE7" s="177"/>
      <c r="IF7" s="177"/>
      <c r="IG7" s="177"/>
      <c r="IH7" s="177"/>
      <c r="II7" s="177"/>
      <c r="IJ7" s="177"/>
      <c r="IK7" s="177"/>
      <c r="IL7" s="177"/>
      <c r="IM7" s="177"/>
      <c r="IN7" s="177"/>
      <c r="IO7" s="177"/>
      <c r="IP7" s="177"/>
      <c r="IQ7" s="177"/>
      <c r="IR7" s="177"/>
      <c r="IS7" s="177"/>
      <c r="IT7" s="177"/>
      <c r="IU7" s="177"/>
      <c r="IV7" s="177"/>
      <c r="IW7" s="177"/>
      <c r="IX7" s="177"/>
      <c r="IY7" s="177"/>
      <c r="IZ7" s="177"/>
      <c r="JA7" s="177"/>
      <c r="JB7" s="177"/>
      <c r="JC7" s="177"/>
      <c r="JD7" s="177"/>
      <c r="JE7" s="177"/>
      <c r="JF7" s="177"/>
      <c r="JG7" s="177"/>
      <c r="JH7" s="177"/>
      <c r="JI7" s="177"/>
      <c r="JJ7" s="177"/>
      <c r="JK7" s="177"/>
      <c r="JL7" s="177"/>
      <c r="JM7" s="177"/>
      <c r="JN7" s="177"/>
      <c r="JO7" s="177"/>
      <c r="JP7" s="177"/>
      <c r="JQ7" s="177"/>
      <c r="JR7" s="177"/>
    </row>
    <row r="8" spans="1:278" s="165" customFormat="1" ht="60.95" customHeight="1">
      <c r="A8" s="260" t="s">
        <v>25</v>
      </c>
      <c r="B8" s="260" t="s">
        <v>415</v>
      </c>
      <c r="C8" s="263" t="s">
        <v>127</v>
      </c>
      <c r="D8" s="253" t="s">
        <v>416</v>
      </c>
      <c r="E8" s="260" t="s">
        <v>131</v>
      </c>
      <c r="F8" s="260" t="s">
        <v>133</v>
      </c>
      <c r="G8" s="260" t="s">
        <v>135</v>
      </c>
      <c r="H8" s="264" t="s">
        <v>558</v>
      </c>
      <c r="I8" s="264" t="s">
        <v>357</v>
      </c>
      <c r="J8" s="264" t="s">
        <v>559</v>
      </c>
      <c r="K8" s="264" t="s">
        <v>558</v>
      </c>
      <c r="L8" s="264" t="s">
        <v>560</v>
      </c>
      <c r="M8" s="264" t="s">
        <v>559</v>
      </c>
      <c r="N8" s="552"/>
      <c r="O8" s="555"/>
      <c r="P8" s="261" t="s">
        <v>561</v>
      </c>
      <c r="Q8" s="261" t="s">
        <v>562</v>
      </c>
      <c r="R8" s="262" t="s">
        <v>563</v>
      </c>
      <c r="S8" s="262" t="s">
        <v>564</v>
      </c>
      <c r="T8" s="552"/>
      <c r="U8" s="542"/>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78"/>
      <c r="CO8" s="178"/>
      <c r="CP8" s="178"/>
      <c r="CQ8" s="178"/>
      <c r="CR8" s="178"/>
      <c r="CS8" s="178"/>
      <c r="CT8" s="178"/>
      <c r="CU8" s="178"/>
      <c r="CV8" s="178"/>
      <c r="CW8" s="178"/>
      <c r="CX8" s="178"/>
      <c r="CY8" s="178"/>
      <c r="CZ8" s="178"/>
      <c r="DA8" s="178"/>
      <c r="DB8" s="178"/>
      <c r="DC8" s="178"/>
      <c r="DD8" s="178"/>
      <c r="DE8" s="178"/>
      <c r="DF8" s="178"/>
      <c r="DG8" s="178"/>
      <c r="DH8" s="178"/>
      <c r="DI8" s="178"/>
      <c r="DJ8" s="178"/>
      <c r="DK8" s="178"/>
      <c r="DL8" s="178"/>
      <c r="DM8" s="178"/>
      <c r="DN8" s="178"/>
      <c r="DO8" s="178"/>
      <c r="DP8" s="178"/>
      <c r="DQ8" s="178"/>
      <c r="DR8" s="178"/>
      <c r="DS8" s="178"/>
      <c r="DT8" s="178"/>
      <c r="DU8" s="178"/>
      <c r="DV8" s="178"/>
      <c r="DW8" s="178"/>
      <c r="DX8" s="178"/>
      <c r="DY8" s="178"/>
      <c r="DZ8" s="178"/>
      <c r="EA8" s="178"/>
      <c r="EB8" s="178"/>
      <c r="EC8" s="178"/>
      <c r="ED8" s="178"/>
      <c r="EE8" s="178"/>
      <c r="EF8" s="178"/>
      <c r="EG8" s="178"/>
      <c r="EH8" s="178"/>
      <c r="EI8" s="178"/>
      <c r="EJ8" s="178"/>
      <c r="EK8" s="178"/>
      <c r="EL8" s="178"/>
      <c r="EM8" s="178"/>
      <c r="EN8" s="178"/>
      <c r="EO8" s="178"/>
      <c r="EP8" s="178"/>
      <c r="EQ8" s="178"/>
      <c r="ER8" s="178"/>
      <c r="ES8" s="178"/>
      <c r="ET8" s="178"/>
      <c r="EU8" s="178"/>
      <c r="EV8" s="178"/>
      <c r="EW8" s="178"/>
      <c r="EX8" s="178"/>
      <c r="EY8" s="178"/>
      <c r="EZ8" s="178"/>
      <c r="FA8" s="178"/>
      <c r="FB8" s="178"/>
      <c r="FC8" s="178"/>
      <c r="FD8" s="178"/>
      <c r="FE8" s="178"/>
      <c r="FF8" s="178"/>
      <c r="FG8" s="178"/>
      <c r="FH8" s="178"/>
      <c r="FI8" s="178"/>
      <c r="FJ8" s="178"/>
      <c r="FK8" s="178"/>
      <c r="FL8" s="178"/>
      <c r="FM8" s="178"/>
      <c r="FN8" s="178"/>
      <c r="FO8" s="178"/>
      <c r="FP8" s="178"/>
      <c r="FQ8" s="178"/>
      <c r="FR8" s="178"/>
      <c r="FS8" s="178"/>
      <c r="FT8" s="178"/>
      <c r="FU8" s="179"/>
      <c r="FV8" s="179"/>
      <c r="FW8" s="179"/>
      <c r="FX8" s="179"/>
      <c r="FY8" s="179"/>
      <c r="FZ8" s="179"/>
      <c r="GA8" s="179"/>
      <c r="GB8" s="179"/>
      <c r="GC8" s="179"/>
      <c r="GD8" s="179"/>
      <c r="GE8" s="179"/>
      <c r="GF8" s="179"/>
      <c r="GG8" s="179"/>
      <c r="GH8" s="179"/>
      <c r="GI8" s="179"/>
      <c r="GJ8" s="179"/>
      <c r="GK8" s="179"/>
      <c r="GL8" s="179"/>
      <c r="GM8" s="179"/>
      <c r="GN8" s="179"/>
      <c r="GO8" s="179"/>
      <c r="GP8" s="179"/>
      <c r="GQ8" s="179"/>
      <c r="GR8" s="179"/>
      <c r="GS8" s="179"/>
      <c r="GT8" s="179"/>
      <c r="GU8" s="179"/>
      <c r="GV8" s="179"/>
      <c r="GW8" s="179"/>
      <c r="GX8" s="179"/>
      <c r="GY8" s="179"/>
      <c r="GZ8" s="179"/>
      <c r="HA8" s="179"/>
      <c r="HB8" s="179"/>
      <c r="HC8" s="179"/>
      <c r="HD8" s="179"/>
      <c r="HE8" s="179"/>
      <c r="HF8" s="179"/>
      <c r="HG8" s="179"/>
      <c r="HH8" s="179"/>
      <c r="HI8" s="179"/>
      <c r="HJ8" s="179"/>
      <c r="HK8" s="179"/>
      <c r="HL8" s="179"/>
      <c r="HM8" s="179"/>
      <c r="HN8" s="179"/>
      <c r="HO8" s="179"/>
      <c r="HP8" s="179"/>
      <c r="HQ8" s="179"/>
      <c r="HR8" s="179"/>
      <c r="HS8" s="179"/>
      <c r="HT8" s="179"/>
      <c r="HU8" s="179"/>
      <c r="HV8" s="179"/>
      <c r="HW8" s="179"/>
      <c r="HX8" s="179"/>
      <c r="HY8" s="179"/>
      <c r="HZ8" s="179"/>
      <c r="IA8" s="179"/>
      <c r="IB8" s="179"/>
      <c r="IC8" s="179"/>
      <c r="ID8" s="179"/>
      <c r="IE8" s="179"/>
      <c r="IF8" s="179"/>
      <c r="IG8" s="179"/>
      <c r="IH8" s="179"/>
      <c r="II8" s="179"/>
      <c r="IJ8" s="179"/>
      <c r="IK8" s="179"/>
      <c r="IL8" s="179"/>
      <c r="IM8" s="179"/>
      <c r="IN8" s="179"/>
      <c r="IO8" s="179"/>
      <c r="IP8" s="179"/>
      <c r="IQ8" s="179"/>
      <c r="IR8" s="179"/>
      <c r="IS8" s="179"/>
      <c r="IT8" s="179"/>
      <c r="IU8" s="179"/>
      <c r="IV8" s="179"/>
      <c r="IW8" s="179"/>
      <c r="IX8" s="179"/>
      <c r="IY8" s="179"/>
      <c r="IZ8" s="179"/>
      <c r="JA8" s="179"/>
      <c r="JB8" s="179"/>
      <c r="JC8" s="179"/>
      <c r="JD8" s="179"/>
      <c r="JE8" s="179"/>
      <c r="JF8" s="179"/>
      <c r="JG8" s="179"/>
      <c r="JH8" s="179"/>
      <c r="JI8" s="179"/>
      <c r="JJ8" s="179"/>
      <c r="JK8" s="179"/>
      <c r="JL8" s="179"/>
      <c r="JM8" s="179"/>
      <c r="JN8" s="179"/>
      <c r="JO8" s="179"/>
      <c r="JP8" s="179"/>
      <c r="JQ8" s="179"/>
      <c r="JR8" s="179"/>
    </row>
    <row r="9" spans="1:278" s="168" customFormat="1" ht="10.5" customHeight="1">
      <c r="A9" s="557"/>
      <c r="B9" s="557"/>
      <c r="C9" s="557"/>
      <c r="D9" s="557"/>
      <c r="E9" s="557"/>
      <c r="F9" s="557"/>
      <c r="G9" s="557"/>
      <c r="H9" s="557"/>
      <c r="I9" s="557"/>
      <c r="J9" s="557"/>
      <c r="K9" s="557"/>
      <c r="L9" s="557"/>
      <c r="M9" s="557"/>
      <c r="N9" s="557"/>
      <c r="O9" s="272"/>
      <c r="P9" s="273"/>
      <c r="Q9" s="273"/>
      <c r="R9" s="274"/>
      <c r="S9" s="274"/>
      <c r="T9" s="276"/>
      <c r="U9" s="275"/>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c r="AV9" s="237"/>
      <c r="AW9" s="237"/>
      <c r="AX9" s="237"/>
      <c r="AY9" s="237"/>
      <c r="AZ9" s="237"/>
      <c r="BA9" s="237"/>
      <c r="BB9" s="237"/>
      <c r="BC9" s="237"/>
      <c r="BD9" s="237"/>
      <c r="BE9" s="237"/>
      <c r="BF9" s="237"/>
      <c r="BG9" s="237"/>
      <c r="BH9" s="237"/>
      <c r="BI9" s="237"/>
      <c r="BJ9" s="237"/>
      <c r="BK9" s="237"/>
      <c r="BL9" s="237"/>
      <c r="BM9" s="237"/>
      <c r="BN9" s="237"/>
      <c r="BO9" s="237"/>
      <c r="BP9" s="237"/>
      <c r="BQ9" s="237"/>
      <c r="BR9" s="237"/>
      <c r="BS9" s="237"/>
      <c r="BT9" s="237"/>
      <c r="BU9" s="237"/>
      <c r="BV9" s="237"/>
      <c r="BW9" s="237"/>
      <c r="BX9" s="237"/>
      <c r="BY9" s="237"/>
      <c r="BZ9" s="237"/>
      <c r="CA9" s="237"/>
      <c r="CB9" s="237"/>
      <c r="CC9" s="237"/>
      <c r="CD9" s="237"/>
      <c r="CE9" s="237"/>
      <c r="CF9" s="237"/>
      <c r="CG9" s="237"/>
      <c r="CH9" s="237"/>
      <c r="CI9" s="237"/>
      <c r="CJ9" s="237"/>
      <c r="CK9" s="237"/>
      <c r="CL9" s="237"/>
      <c r="CM9" s="237"/>
      <c r="CN9" s="237"/>
      <c r="CO9" s="237"/>
      <c r="CP9" s="237"/>
      <c r="CQ9" s="237"/>
      <c r="CR9" s="237"/>
      <c r="CS9" s="237"/>
      <c r="CT9" s="237"/>
      <c r="CU9" s="237"/>
      <c r="CV9" s="237"/>
      <c r="CW9" s="237"/>
      <c r="CX9" s="237"/>
      <c r="CY9" s="237"/>
      <c r="CZ9" s="237"/>
      <c r="DA9" s="237"/>
      <c r="DB9" s="237"/>
      <c r="DC9" s="237"/>
      <c r="DD9" s="237"/>
      <c r="DE9" s="237"/>
      <c r="DF9" s="237"/>
      <c r="DG9" s="237"/>
      <c r="DH9" s="237"/>
      <c r="DI9" s="237"/>
      <c r="DJ9" s="237"/>
      <c r="DK9" s="237"/>
      <c r="DL9" s="237"/>
      <c r="DM9" s="237"/>
      <c r="DN9" s="237"/>
      <c r="DO9" s="237"/>
      <c r="DP9" s="237"/>
      <c r="DQ9" s="237"/>
      <c r="DR9" s="237"/>
      <c r="DS9" s="237"/>
      <c r="DT9" s="237"/>
      <c r="DU9" s="237"/>
      <c r="DV9" s="237"/>
      <c r="DW9" s="237"/>
      <c r="DX9" s="237"/>
      <c r="DY9" s="237"/>
      <c r="DZ9" s="237"/>
      <c r="EA9" s="237"/>
      <c r="EB9" s="237"/>
      <c r="EC9" s="237"/>
      <c r="ED9" s="237"/>
      <c r="EE9" s="237"/>
      <c r="EF9" s="237"/>
      <c r="EG9" s="237"/>
      <c r="EH9" s="237"/>
      <c r="EI9" s="237"/>
      <c r="EJ9" s="237"/>
      <c r="EK9" s="237"/>
      <c r="EL9" s="237"/>
      <c r="EM9" s="237"/>
      <c r="EN9" s="237"/>
      <c r="EO9" s="237"/>
      <c r="EP9" s="237"/>
      <c r="EQ9" s="237"/>
      <c r="ER9" s="237"/>
      <c r="ES9" s="237"/>
      <c r="ET9" s="237"/>
      <c r="EU9" s="237"/>
      <c r="EV9" s="237"/>
      <c r="EW9" s="237"/>
      <c r="EX9" s="237"/>
      <c r="EY9" s="237"/>
      <c r="EZ9" s="237"/>
      <c r="FA9" s="237"/>
      <c r="FB9" s="237"/>
      <c r="FC9" s="237"/>
      <c r="FD9" s="237"/>
      <c r="FE9" s="237"/>
      <c r="FF9" s="237"/>
      <c r="FG9" s="237"/>
      <c r="FH9" s="237"/>
      <c r="FI9" s="237"/>
      <c r="FJ9" s="237"/>
      <c r="FK9" s="237"/>
      <c r="FL9" s="237"/>
      <c r="FM9" s="237"/>
      <c r="FN9" s="237"/>
      <c r="FO9" s="237"/>
      <c r="FP9" s="237"/>
      <c r="FQ9" s="237"/>
      <c r="FR9" s="237"/>
      <c r="FS9" s="237"/>
      <c r="FT9" s="237"/>
      <c r="FU9" s="233"/>
      <c r="FV9" s="233"/>
      <c r="FW9" s="233"/>
      <c r="FX9" s="233"/>
      <c r="FY9" s="233"/>
      <c r="FZ9" s="233"/>
      <c r="GA9" s="233"/>
      <c r="GB9" s="233"/>
      <c r="GC9" s="233"/>
      <c r="GD9" s="233"/>
      <c r="GE9" s="233"/>
      <c r="GF9" s="233"/>
      <c r="GG9" s="233"/>
      <c r="GH9" s="233"/>
      <c r="GI9" s="233"/>
      <c r="GJ9" s="233"/>
      <c r="GK9" s="233"/>
      <c r="GL9" s="233"/>
      <c r="GM9" s="233"/>
      <c r="GN9" s="233"/>
      <c r="GO9" s="233"/>
      <c r="GP9" s="233"/>
      <c r="GQ9" s="233"/>
      <c r="GR9" s="233"/>
      <c r="GS9" s="233"/>
      <c r="GT9" s="233"/>
      <c r="GU9" s="233"/>
      <c r="GV9" s="233"/>
      <c r="GW9" s="233"/>
      <c r="GX9" s="233"/>
      <c r="GY9" s="233"/>
      <c r="GZ9" s="233"/>
      <c r="HA9" s="233"/>
      <c r="HB9" s="233"/>
      <c r="HC9" s="233"/>
      <c r="HD9" s="233"/>
      <c r="HE9" s="233"/>
      <c r="HF9" s="233"/>
      <c r="HG9" s="233"/>
      <c r="HH9" s="233"/>
      <c r="HI9" s="233"/>
      <c r="HJ9" s="233"/>
      <c r="HK9" s="233"/>
      <c r="HL9" s="233"/>
      <c r="HM9" s="233"/>
      <c r="HN9" s="233"/>
      <c r="HO9" s="233"/>
      <c r="HP9" s="233"/>
      <c r="HQ9" s="233"/>
      <c r="HR9" s="233"/>
      <c r="HS9" s="233"/>
      <c r="HT9" s="233"/>
      <c r="HU9" s="233"/>
      <c r="HV9" s="233"/>
      <c r="HW9" s="233"/>
      <c r="HX9" s="233"/>
      <c r="HY9" s="233"/>
      <c r="HZ9" s="233"/>
      <c r="IA9" s="233"/>
      <c r="IB9" s="233"/>
      <c r="IC9" s="233"/>
      <c r="ID9" s="233"/>
      <c r="IE9" s="233"/>
      <c r="IF9" s="233"/>
      <c r="IG9" s="233"/>
      <c r="IH9" s="233"/>
      <c r="II9" s="233"/>
      <c r="IJ9" s="233"/>
      <c r="IK9" s="233"/>
      <c r="IL9" s="233"/>
      <c r="IM9" s="233"/>
      <c r="IN9" s="233"/>
      <c r="IO9" s="233"/>
      <c r="IP9" s="233"/>
      <c r="IQ9" s="233"/>
      <c r="IR9" s="233"/>
      <c r="IS9" s="233"/>
      <c r="IT9" s="233"/>
      <c r="IU9" s="233"/>
      <c r="IV9" s="233"/>
      <c r="IW9" s="233"/>
      <c r="IX9" s="233"/>
      <c r="IY9" s="233"/>
      <c r="IZ9" s="233"/>
      <c r="JA9" s="233"/>
      <c r="JB9" s="233"/>
      <c r="JC9" s="233"/>
      <c r="JD9" s="233"/>
      <c r="JE9" s="233"/>
      <c r="JF9" s="233"/>
      <c r="JG9" s="233"/>
      <c r="JH9" s="233"/>
      <c r="JI9" s="233"/>
      <c r="JJ9" s="233"/>
      <c r="JK9" s="233"/>
      <c r="JL9" s="233"/>
      <c r="JM9" s="233"/>
      <c r="JN9" s="233"/>
      <c r="JO9" s="233"/>
      <c r="JP9" s="233"/>
      <c r="JQ9" s="233"/>
      <c r="JR9" s="233"/>
    </row>
    <row r="10" spans="1:278" ht="40.15" customHeight="1">
      <c r="A10" s="560">
        <f>'Mapa Final'!A10</f>
        <v>1</v>
      </c>
      <c r="B10" s="560" t="str">
        <f>'Mapa Final'!B10</f>
        <v>Inoportunidad en la liquidación de contratos y en el cierre de los expedientes contractuales</v>
      </c>
      <c r="C10" s="561" t="str">
        <f>'Mapa Final'!C10</f>
        <v>Incumplimiento de las metas establecidas</v>
      </c>
      <c r="D10" s="561" t="str">
        <f>'Mapa Final'!D10</f>
        <v>1. Falta de planeación, seguimiento y control de los contratos que hayan terminado.
2. Ausencia o cambio de la persona encargada de desarrollar estas funciones (Enfermedad, licencia, retiro, etc.)
3. Negligencia del contratista
4. Carencia de personal con las competencias necesarias para el desarrollo de estas actividades.
5. Desconocimiento de las disposiciones legales y normativas al respecto.
6. Demora en la expedición de documentos requeridos para la liquidación del contrato</v>
      </c>
      <c r="E10" s="562" t="str">
        <f>'Mapa Final'!E10</f>
        <v>Desatención a las actividades relacionadas con las obligaciones postcontractuales de la Entidad</v>
      </c>
      <c r="F10" s="562" t="str">
        <f>'Mapa Final'!F10</f>
        <v>Caso probable en que no se realice a tiempo la liquidación de contratos a cargo y/o se haga se haga el cierre de expedientes contractuales de manera extemporánea</v>
      </c>
      <c r="G10" s="562" t="str">
        <f>'Mapa Final'!G10</f>
        <v>Ejecución y Administración de Procesos</v>
      </c>
      <c r="H10" s="453" t="str">
        <f>'Mapa Final'!I10</f>
        <v>Media</v>
      </c>
      <c r="I10" s="453" t="str">
        <f>'Mapa Final'!L10</f>
        <v>Moderado</v>
      </c>
      <c r="J10" s="563" t="str">
        <f>'Mapa Final'!N10</f>
        <v>Moderado</v>
      </c>
      <c r="K10" s="452" t="str">
        <f>'Mapa Final'!AA10</f>
        <v>Baja</v>
      </c>
      <c r="L10" s="452" t="str">
        <f>'Mapa Final'!AE10</f>
        <v>Moderado</v>
      </c>
      <c r="M10" s="563" t="str">
        <f>'Mapa Final'!AG10</f>
        <v>Moderado</v>
      </c>
      <c r="N10" s="452" t="str">
        <f>'Mapa Final'!AH10</f>
        <v>Reducir(mitigar)</v>
      </c>
      <c r="O10" s="558" t="s">
        <v>631</v>
      </c>
      <c r="P10" s="404" t="s">
        <v>566</v>
      </c>
      <c r="Q10" s="404"/>
      <c r="R10" s="408">
        <v>45200</v>
      </c>
      <c r="S10" s="408">
        <v>44957</v>
      </c>
      <c r="T10" s="558" t="s">
        <v>632</v>
      </c>
      <c r="U10" s="559" t="s">
        <v>590</v>
      </c>
    </row>
    <row r="11" spans="1:278" ht="40.15" customHeight="1">
      <c r="A11" s="560"/>
      <c r="B11" s="560"/>
      <c r="C11" s="561"/>
      <c r="D11" s="561"/>
      <c r="E11" s="562"/>
      <c r="F11" s="562"/>
      <c r="G11" s="562"/>
      <c r="H11" s="453"/>
      <c r="I11" s="453"/>
      <c r="J11" s="563"/>
      <c r="K11" s="453"/>
      <c r="L11" s="453"/>
      <c r="M11" s="563"/>
      <c r="N11" s="453"/>
      <c r="O11" s="558"/>
      <c r="P11" s="404"/>
      <c r="Q11" s="404"/>
      <c r="R11" s="408"/>
      <c r="S11" s="408"/>
      <c r="T11" s="558"/>
      <c r="U11" s="559"/>
    </row>
    <row r="12" spans="1:278" ht="40.15" customHeight="1">
      <c r="A12" s="560"/>
      <c r="B12" s="560"/>
      <c r="C12" s="561"/>
      <c r="D12" s="561"/>
      <c r="E12" s="562"/>
      <c r="F12" s="562"/>
      <c r="G12" s="562"/>
      <c r="H12" s="453"/>
      <c r="I12" s="453"/>
      <c r="J12" s="563"/>
      <c r="K12" s="453"/>
      <c r="L12" s="453"/>
      <c r="M12" s="563"/>
      <c r="N12" s="453"/>
      <c r="O12" s="558"/>
      <c r="P12" s="404"/>
      <c r="Q12" s="404"/>
      <c r="R12" s="408"/>
      <c r="S12" s="408"/>
      <c r="T12" s="558"/>
      <c r="U12" s="559"/>
    </row>
    <row r="13" spans="1:278" ht="40.15" customHeight="1">
      <c r="A13" s="560"/>
      <c r="B13" s="560"/>
      <c r="C13" s="561"/>
      <c r="D13" s="561"/>
      <c r="E13" s="562"/>
      <c r="F13" s="562"/>
      <c r="G13" s="562"/>
      <c r="H13" s="453"/>
      <c r="I13" s="453"/>
      <c r="J13" s="563"/>
      <c r="K13" s="453"/>
      <c r="L13" s="453"/>
      <c r="M13" s="563"/>
      <c r="N13" s="453"/>
      <c r="O13" s="558"/>
      <c r="P13" s="404"/>
      <c r="Q13" s="404"/>
      <c r="R13" s="408"/>
      <c r="S13" s="408"/>
      <c r="T13" s="558"/>
      <c r="U13" s="559"/>
    </row>
    <row r="14" spans="1:278" ht="40.15" customHeight="1">
      <c r="A14" s="560"/>
      <c r="B14" s="560"/>
      <c r="C14" s="561"/>
      <c r="D14" s="561"/>
      <c r="E14" s="562"/>
      <c r="F14" s="562"/>
      <c r="G14" s="562"/>
      <c r="H14" s="453"/>
      <c r="I14" s="453"/>
      <c r="J14" s="563"/>
      <c r="K14" s="453"/>
      <c r="L14" s="453"/>
      <c r="M14" s="563"/>
      <c r="N14" s="453"/>
      <c r="O14" s="558"/>
      <c r="P14" s="404"/>
      <c r="Q14" s="404"/>
      <c r="R14" s="408"/>
      <c r="S14" s="408"/>
      <c r="T14" s="558"/>
      <c r="U14" s="559"/>
    </row>
    <row r="15" spans="1:278" ht="40.15" customHeight="1">
      <c r="A15" s="560">
        <f>'Mapa Final'!A15</f>
        <v>2</v>
      </c>
      <c r="B15" s="560" t="str">
        <f>'Mapa Final'!B15</f>
        <v>Interés indebido en la supervisión de contratos</v>
      </c>
      <c r="C15" s="561" t="str">
        <f>'Mapa Final'!C15</f>
        <v>Reputacional(Corrupción)</v>
      </c>
      <c r="D15" s="561" t="str">
        <f>'Mapa Final'!D15</f>
        <v xml:space="preserve">1. Desconocimiento de las responsabilidades fiscales, disciplinarias, civiles y penales de la labor de supervisión.
2. Extralimitación en las funciones del supervisor del contrato.
3. Existencia de tráfico de influencias.
4. Alianzas entre el supervisor del contrato y el contratista, que desvíen el cumplimiento del objeto contractual.
5. Inobservancia y/o desatención a los requerimientos normativos aplicables.
</v>
      </c>
      <c r="E15" s="562" t="str">
        <f>'Mapa Final'!E15</f>
        <v>Conductas ausentes de ética, probidad y transparencia, en los servidores judiciales.</v>
      </c>
      <c r="F15" s="562" t="str">
        <f>'Mapa Final'!F15</f>
        <v>Actuaciones del servidor judicial en las cuales se evidencian intereses personales indebidos en la supervisión de los contratos que han sido celebrados por la Entidad, y se encuentran a Su cargo.</v>
      </c>
      <c r="G15" s="562" t="str">
        <f>'Mapa Final'!G15</f>
        <v>Fraude Interno</v>
      </c>
      <c r="H15" s="453" t="str">
        <f>'Mapa Final'!I15</f>
        <v>Media</v>
      </c>
      <c r="I15" s="453" t="str">
        <f>'Mapa Final'!L15</f>
        <v>Mayor</v>
      </c>
      <c r="J15" s="563" t="str">
        <f>'Mapa Final'!N15</f>
        <v xml:space="preserve">Alto </v>
      </c>
      <c r="K15" s="452" t="str">
        <f>'Mapa Final'!AA15</f>
        <v>Baja</v>
      </c>
      <c r="L15" s="452" t="str">
        <f>'Mapa Final'!AE15</f>
        <v>Mayor</v>
      </c>
      <c r="M15" s="563" t="str">
        <f>'Mapa Final'!AG15</f>
        <v xml:space="preserve">Alto </v>
      </c>
      <c r="N15" s="452" t="str">
        <f>'Mapa Final'!AH15</f>
        <v>Evitar</v>
      </c>
      <c r="O15" s="558" t="s">
        <v>633</v>
      </c>
      <c r="P15" s="404" t="s">
        <v>566</v>
      </c>
      <c r="Q15" s="404"/>
      <c r="R15" s="408">
        <v>45200</v>
      </c>
      <c r="S15" s="408">
        <v>44957</v>
      </c>
      <c r="T15" s="564" t="s">
        <v>634</v>
      </c>
      <c r="U15" s="559" t="s">
        <v>590</v>
      </c>
    </row>
    <row r="16" spans="1:278" ht="40.15" customHeight="1">
      <c r="A16" s="560"/>
      <c r="B16" s="560"/>
      <c r="C16" s="561"/>
      <c r="D16" s="561"/>
      <c r="E16" s="562"/>
      <c r="F16" s="562"/>
      <c r="G16" s="562"/>
      <c r="H16" s="453"/>
      <c r="I16" s="453"/>
      <c r="J16" s="563"/>
      <c r="K16" s="453"/>
      <c r="L16" s="453"/>
      <c r="M16" s="563"/>
      <c r="N16" s="453"/>
      <c r="O16" s="558"/>
      <c r="P16" s="404"/>
      <c r="Q16" s="404"/>
      <c r="R16" s="408"/>
      <c r="S16" s="408"/>
      <c r="T16" s="564"/>
      <c r="U16" s="559"/>
    </row>
    <row r="17" spans="1:21" ht="40.15" customHeight="1">
      <c r="A17" s="560"/>
      <c r="B17" s="560"/>
      <c r="C17" s="561"/>
      <c r="D17" s="561"/>
      <c r="E17" s="562"/>
      <c r="F17" s="562"/>
      <c r="G17" s="562"/>
      <c r="H17" s="453"/>
      <c r="I17" s="453"/>
      <c r="J17" s="563"/>
      <c r="K17" s="453"/>
      <c r="L17" s="453"/>
      <c r="M17" s="563"/>
      <c r="N17" s="453"/>
      <c r="O17" s="558"/>
      <c r="P17" s="404"/>
      <c r="Q17" s="404"/>
      <c r="R17" s="408"/>
      <c r="S17" s="408"/>
      <c r="T17" s="564"/>
      <c r="U17" s="559"/>
    </row>
    <row r="18" spans="1:21" ht="40.15" customHeight="1">
      <c r="A18" s="560"/>
      <c r="B18" s="560"/>
      <c r="C18" s="561"/>
      <c r="D18" s="561"/>
      <c r="E18" s="562"/>
      <c r="F18" s="562"/>
      <c r="G18" s="562"/>
      <c r="H18" s="453"/>
      <c r="I18" s="453"/>
      <c r="J18" s="563"/>
      <c r="K18" s="453"/>
      <c r="L18" s="453"/>
      <c r="M18" s="563"/>
      <c r="N18" s="453"/>
      <c r="O18" s="558"/>
      <c r="P18" s="404"/>
      <c r="Q18" s="404"/>
      <c r="R18" s="408"/>
      <c r="S18" s="408"/>
      <c r="T18" s="564"/>
      <c r="U18" s="559"/>
    </row>
    <row r="19" spans="1:21" ht="40.15" customHeight="1">
      <c r="A19" s="560"/>
      <c r="B19" s="560"/>
      <c r="C19" s="561"/>
      <c r="D19" s="561"/>
      <c r="E19" s="562"/>
      <c r="F19" s="562"/>
      <c r="G19" s="562"/>
      <c r="H19" s="453"/>
      <c r="I19" s="453"/>
      <c r="J19" s="563"/>
      <c r="K19" s="453"/>
      <c r="L19" s="453"/>
      <c r="M19" s="563"/>
      <c r="N19" s="453"/>
      <c r="O19" s="558"/>
      <c r="P19" s="404"/>
      <c r="Q19" s="404"/>
      <c r="R19" s="408"/>
      <c r="S19" s="408"/>
      <c r="T19" s="564"/>
      <c r="U19" s="559"/>
    </row>
    <row r="20" spans="1:21" ht="71.25" customHeight="1">
      <c r="A20" s="560">
        <f>'Mapa Final'!A20</f>
        <v>3</v>
      </c>
      <c r="B20" s="560" t="str">
        <f>'Mapa Final'!B20</f>
        <v>Incumplimiento en el tramite de los siniestros desde el aviso del evento hasta el cierre del expediente del mismo.</v>
      </c>
      <c r="C20" s="561" t="str">
        <f>'Mapa Final'!C20</f>
        <v>Afectación Económica</v>
      </c>
      <c r="D20" s="561" t="str">
        <f>'Mapa Final'!D20</f>
        <v>1, Inoportunidad en la socialización del Manual del Plan de Seguros a los servidores judiciales.
2. Ausencia de comunicación asertiva entre los actores del plan de seguros.
3.Incumplimiento de las obligaciones contracturales de los contratos que conforman el plan de seguros 
4, Información imprecisa presentada al momento de la reclamación.
5.Alto volumen de carga laboral versus las solicitudes generadas en el aspecto legal e informativo</v>
      </c>
      <c r="E20" s="562" t="str">
        <f>'Mapa Final'!E20</f>
        <v>Desconocimiento del Manual del Plan de Seguros por parte de los servidores judiciales.</v>
      </c>
      <c r="F20" s="562" t="str">
        <f>'Mapa Final'!F20</f>
        <v xml:space="preserve">Que no se cumplan los requisitos establecidos en el manual del Plan de seguros para el tramite de los siniestros derivando en perdidas mayores para la entidad 
</v>
      </c>
      <c r="G20" s="562" t="str">
        <f>'Mapa Final'!G20</f>
        <v>Ejecución y Administración de Procesos</v>
      </c>
      <c r="H20" s="453" t="str">
        <f>'Mapa Final'!I20</f>
        <v>Alta</v>
      </c>
      <c r="I20" s="453" t="str">
        <f>'Mapa Final'!L20</f>
        <v>Mayor</v>
      </c>
      <c r="J20" s="563" t="str">
        <f>'Mapa Final'!N20</f>
        <v xml:space="preserve">Alto </v>
      </c>
      <c r="K20" s="452" t="str">
        <f>'Mapa Final'!AA20</f>
        <v>Media</v>
      </c>
      <c r="L20" s="452" t="str">
        <f>'Mapa Final'!AE20</f>
        <v>Mayor</v>
      </c>
      <c r="M20" s="563" t="str">
        <f>'Mapa Final'!AG20</f>
        <v xml:space="preserve">Alto </v>
      </c>
      <c r="N20" s="452" t="str">
        <f>'Mapa Final'!AH20</f>
        <v>Evitar</v>
      </c>
      <c r="O20" s="558" t="s">
        <v>635</v>
      </c>
      <c r="P20" s="404" t="s">
        <v>566</v>
      </c>
      <c r="Q20" s="404"/>
      <c r="R20" s="408">
        <v>45200</v>
      </c>
      <c r="S20" s="408">
        <v>44957</v>
      </c>
      <c r="T20" s="564" t="s">
        <v>636</v>
      </c>
      <c r="U20" s="436" t="s">
        <v>439</v>
      </c>
    </row>
    <row r="21" spans="1:21" ht="71.25" customHeight="1">
      <c r="A21" s="560"/>
      <c r="B21" s="560"/>
      <c r="C21" s="561"/>
      <c r="D21" s="561"/>
      <c r="E21" s="562"/>
      <c r="F21" s="562"/>
      <c r="G21" s="562"/>
      <c r="H21" s="453"/>
      <c r="I21" s="453"/>
      <c r="J21" s="563"/>
      <c r="K21" s="453"/>
      <c r="L21" s="453"/>
      <c r="M21" s="563"/>
      <c r="N21" s="453"/>
      <c r="O21" s="558"/>
      <c r="P21" s="404"/>
      <c r="Q21" s="404"/>
      <c r="R21" s="408"/>
      <c r="S21" s="408"/>
      <c r="T21" s="558"/>
      <c r="U21" s="436"/>
    </row>
    <row r="22" spans="1:21" ht="71.25" customHeight="1">
      <c r="A22" s="560"/>
      <c r="B22" s="560"/>
      <c r="C22" s="561"/>
      <c r="D22" s="561"/>
      <c r="E22" s="562"/>
      <c r="F22" s="562"/>
      <c r="G22" s="562"/>
      <c r="H22" s="453"/>
      <c r="I22" s="453"/>
      <c r="J22" s="563"/>
      <c r="K22" s="453"/>
      <c r="L22" s="453"/>
      <c r="M22" s="563"/>
      <c r="N22" s="453"/>
      <c r="O22" s="558"/>
      <c r="P22" s="404"/>
      <c r="Q22" s="404"/>
      <c r="R22" s="408"/>
      <c r="S22" s="408"/>
      <c r="T22" s="558"/>
      <c r="U22" s="436"/>
    </row>
    <row r="23" spans="1:21" ht="71.25" customHeight="1">
      <c r="A23" s="560"/>
      <c r="B23" s="560"/>
      <c r="C23" s="561"/>
      <c r="D23" s="561"/>
      <c r="E23" s="562"/>
      <c r="F23" s="562"/>
      <c r="G23" s="562"/>
      <c r="H23" s="453"/>
      <c r="I23" s="453"/>
      <c r="J23" s="563"/>
      <c r="K23" s="453"/>
      <c r="L23" s="453"/>
      <c r="M23" s="563"/>
      <c r="N23" s="453"/>
      <c r="O23" s="558"/>
      <c r="P23" s="404"/>
      <c r="Q23" s="404"/>
      <c r="R23" s="408"/>
      <c r="S23" s="408"/>
      <c r="T23" s="558"/>
      <c r="U23" s="436"/>
    </row>
    <row r="24" spans="1:21" ht="22.5" customHeight="1">
      <c r="A24" s="560"/>
      <c r="B24" s="560"/>
      <c r="C24" s="561"/>
      <c r="D24" s="561"/>
      <c r="E24" s="562"/>
      <c r="F24" s="562"/>
      <c r="G24" s="562"/>
      <c r="H24" s="453"/>
      <c r="I24" s="453"/>
      <c r="J24" s="563"/>
      <c r="K24" s="453"/>
      <c r="L24" s="453"/>
      <c r="M24" s="563"/>
      <c r="N24" s="453"/>
      <c r="O24" s="558"/>
      <c r="P24" s="404"/>
      <c r="Q24" s="404"/>
      <c r="R24" s="408"/>
      <c r="S24" s="408"/>
      <c r="T24" s="558"/>
      <c r="U24" s="436"/>
    </row>
    <row r="25" spans="1:21" ht="60" customHeight="1">
      <c r="A25" s="560">
        <f>'Mapa Final'!A25</f>
        <v>4</v>
      </c>
      <c r="B25" s="560" t="str">
        <f>'Mapa Final'!B25</f>
        <v>Perdida parcial o total de la información</v>
      </c>
      <c r="C25" s="561" t="str">
        <f>'Mapa Final'!C25</f>
        <v>Afectación en la Prestación del Servicio de Justicia</v>
      </c>
      <c r="D25" s="561" t="str">
        <f>'Mapa Final'!D25</f>
        <v>1) Demora en los procedimientos para la elaboración y administración de copias de
seguridad de los sistemas de información.
2.Pérdida de documentos cuando son entregados para realizar un proceso en otra dependencia 
3. Posibles daños y pérdida de documentos o información recibida para radicar, entregar o enviar por correo o a la mano; por factores humanos y ambientales. 
4.Desconocimiento del procedimiento de procesos de Archivo en la recepción, almacenamiento y distribución de los documentos
5.Alto volumen de carga laboral</v>
      </c>
      <c r="E25" s="562" t="str">
        <f>'Mapa Final'!E25</f>
        <v>Posible incumplimiento en los procedimientos internos/ externos establecidos para la recepción y manejo de los documentos y registros de información</v>
      </c>
      <c r="F25" s="562" t="str">
        <f>'Mapa Final'!F25</f>
        <v xml:space="preserve">Posibilidad de pérdida de la documentación en los procesos internos del área, debido al  traslado de la documentación a otras dependencias.  Igualmente el no registro en el apliativo de correspondencia de las solicitudes remitdias a la entidad a través de correo electrónico  </v>
      </c>
      <c r="G25" s="562" t="str">
        <f>'Mapa Final'!G25</f>
        <v>Ejecución y Administración de Procesos</v>
      </c>
      <c r="H25" s="453" t="str">
        <f>'Mapa Final'!I25</f>
        <v>Muy Alta</v>
      </c>
      <c r="I25" s="453" t="str">
        <f>'Mapa Final'!L25</f>
        <v>Leve</v>
      </c>
      <c r="J25" s="563" t="str">
        <f>'Mapa Final'!N25</f>
        <v xml:space="preserve">Alto </v>
      </c>
      <c r="K25" s="452" t="str">
        <f>'Mapa Final'!AA25</f>
        <v>Media</v>
      </c>
      <c r="L25" s="452" t="str">
        <f>'Mapa Final'!AE25</f>
        <v>Leve</v>
      </c>
      <c r="M25" s="563" t="str">
        <f>'Mapa Final'!AG25</f>
        <v>Moderado</v>
      </c>
      <c r="N25" s="452" t="str">
        <f>'Mapa Final'!AH25</f>
        <v>Aceptar</v>
      </c>
      <c r="O25" s="558" t="s">
        <v>637</v>
      </c>
      <c r="P25" s="404" t="s">
        <v>566</v>
      </c>
      <c r="Q25" s="404"/>
      <c r="R25" s="408">
        <v>45200</v>
      </c>
      <c r="S25" s="408">
        <v>44957</v>
      </c>
      <c r="T25" s="558" t="s">
        <v>638</v>
      </c>
      <c r="U25" s="436" t="s">
        <v>466</v>
      </c>
    </row>
    <row r="26" spans="1:21" ht="60" customHeight="1">
      <c r="A26" s="560"/>
      <c r="B26" s="560"/>
      <c r="C26" s="561"/>
      <c r="D26" s="561"/>
      <c r="E26" s="562"/>
      <c r="F26" s="562"/>
      <c r="G26" s="562"/>
      <c r="H26" s="453"/>
      <c r="I26" s="453"/>
      <c r="J26" s="563"/>
      <c r="K26" s="453"/>
      <c r="L26" s="453"/>
      <c r="M26" s="563"/>
      <c r="N26" s="453"/>
      <c r="O26" s="558"/>
      <c r="P26" s="404"/>
      <c r="Q26" s="404"/>
      <c r="R26" s="408"/>
      <c r="S26" s="408"/>
      <c r="T26" s="558"/>
      <c r="U26" s="436"/>
    </row>
    <row r="27" spans="1:21" ht="60" customHeight="1">
      <c r="A27" s="560"/>
      <c r="B27" s="560"/>
      <c r="C27" s="561"/>
      <c r="D27" s="561"/>
      <c r="E27" s="562"/>
      <c r="F27" s="562"/>
      <c r="G27" s="562"/>
      <c r="H27" s="453"/>
      <c r="I27" s="453"/>
      <c r="J27" s="563"/>
      <c r="K27" s="453"/>
      <c r="L27" s="453"/>
      <c r="M27" s="563"/>
      <c r="N27" s="453"/>
      <c r="O27" s="558"/>
      <c r="P27" s="404"/>
      <c r="Q27" s="404"/>
      <c r="R27" s="408"/>
      <c r="S27" s="408"/>
      <c r="T27" s="558"/>
      <c r="U27" s="436"/>
    </row>
    <row r="28" spans="1:21" ht="60" customHeight="1">
      <c r="A28" s="560"/>
      <c r="B28" s="560"/>
      <c r="C28" s="561"/>
      <c r="D28" s="561"/>
      <c r="E28" s="562"/>
      <c r="F28" s="562"/>
      <c r="G28" s="562"/>
      <c r="H28" s="453"/>
      <c r="I28" s="453"/>
      <c r="J28" s="563"/>
      <c r="K28" s="453"/>
      <c r="L28" s="453"/>
      <c r="M28" s="563"/>
      <c r="N28" s="453"/>
      <c r="O28" s="558"/>
      <c r="P28" s="404"/>
      <c r="Q28" s="404"/>
      <c r="R28" s="408"/>
      <c r="S28" s="408"/>
      <c r="T28" s="558"/>
      <c r="U28" s="436"/>
    </row>
    <row r="29" spans="1:21" ht="60" customHeight="1">
      <c r="A29" s="560"/>
      <c r="B29" s="560"/>
      <c r="C29" s="561"/>
      <c r="D29" s="561"/>
      <c r="E29" s="562"/>
      <c r="F29" s="562"/>
      <c r="G29" s="562"/>
      <c r="H29" s="453"/>
      <c r="I29" s="453"/>
      <c r="J29" s="563"/>
      <c r="K29" s="453"/>
      <c r="L29" s="453"/>
      <c r="M29" s="563"/>
      <c r="N29" s="453"/>
      <c r="O29" s="558"/>
      <c r="P29" s="404"/>
      <c r="Q29" s="404"/>
      <c r="R29" s="408"/>
      <c r="S29" s="408"/>
      <c r="T29" s="558"/>
      <c r="U29" s="436"/>
    </row>
    <row r="30" spans="1:21" ht="40.15" customHeight="1">
      <c r="A30" s="560">
        <f>'Mapa Final'!A31</f>
        <v>5</v>
      </c>
      <c r="B30" s="560" t="str">
        <f>'Mapa Final'!B31</f>
        <v>Suspensión de los Servicios Públicos Domiciliarios y/o de Telefonía Móvil Celular (TMC)</v>
      </c>
      <c r="C30" s="561" t="str">
        <f>'Mapa Final'!C31</f>
        <v>Afectación en la Prestación del Servicio de Justicia</v>
      </c>
      <c r="D30" s="561" t="str">
        <f>'Mapa Final'!D31</f>
        <v>1. No dar trámite de pago oportuno.
2. Saldos pendientes que no corresponden en su pago a la Rama Judicial
3. Fallas en la comunicación con el operador del servicio.
4. No aplicación o aplicación extemporánea de pagos por parte del operador.
5. Transición en la aplicación de las disposiciones legales en materia de austeridad en el gasto frente a la contratación de Servicios TMC.</v>
      </c>
      <c r="E30" s="562" t="str">
        <f>'Mapa Final'!E31</f>
        <v>Incumplimiento de las obligaciones derivadas por la contraprestación de los servicios contratados.</v>
      </c>
      <c r="F30" s="562" t="str">
        <f>'Mapa Final'!F31</f>
        <v>Pérdida de los beneficios obtenidos mediante el uso de los Servicios Públicos domiciliarios y Servicios TMC.</v>
      </c>
      <c r="G30" s="562" t="str">
        <f>'Mapa Final'!G31</f>
        <v>Ejecución y Administración de Procesos</v>
      </c>
      <c r="H30" s="453" t="str">
        <f>'Mapa Final'!I31</f>
        <v>Alta</v>
      </c>
      <c r="I30" s="453" t="str">
        <f>'Mapa Final'!L31</f>
        <v>Mayor</v>
      </c>
      <c r="J30" s="563" t="str">
        <f>'Mapa Final'!N31</f>
        <v xml:space="preserve">Alto </v>
      </c>
      <c r="K30" s="452" t="str">
        <f>'Mapa Final'!AA31</f>
        <v>Media</v>
      </c>
      <c r="L30" s="452" t="str">
        <f>'Mapa Final'!AE31</f>
        <v>Menor</v>
      </c>
      <c r="M30" s="563" t="str">
        <f>'Mapa Final'!AG31</f>
        <v>Moderado</v>
      </c>
      <c r="N30" s="452"/>
      <c r="O30" s="565" t="s">
        <v>639</v>
      </c>
      <c r="P30" s="404" t="s">
        <v>566</v>
      </c>
      <c r="Q30" s="404"/>
      <c r="R30" s="408">
        <v>45200</v>
      </c>
      <c r="S30" s="408">
        <v>44957</v>
      </c>
      <c r="T30" s="558" t="s">
        <v>617</v>
      </c>
      <c r="U30" s="436" t="s">
        <v>477</v>
      </c>
    </row>
    <row r="31" spans="1:21" ht="40.15" customHeight="1">
      <c r="A31" s="560"/>
      <c r="B31" s="560"/>
      <c r="C31" s="561"/>
      <c r="D31" s="561"/>
      <c r="E31" s="562"/>
      <c r="F31" s="562"/>
      <c r="G31" s="562"/>
      <c r="H31" s="453"/>
      <c r="I31" s="453"/>
      <c r="J31" s="563"/>
      <c r="K31" s="453"/>
      <c r="L31" s="453"/>
      <c r="M31" s="563"/>
      <c r="N31" s="453"/>
      <c r="O31" s="565"/>
      <c r="P31" s="404"/>
      <c r="Q31" s="404"/>
      <c r="R31" s="408"/>
      <c r="S31" s="408"/>
      <c r="T31" s="558"/>
      <c r="U31" s="436"/>
    </row>
    <row r="32" spans="1:21" ht="40.15" customHeight="1">
      <c r="A32" s="560"/>
      <c r="B32" s="560"/>
      <c r="C32" s="561"/>
      <c r="D32" s="561"/>
      <c r="E32" s="562"/>
      <c r="F32" s="562"/>
      <c r="G32" s="562"/>
      <c r="H32" s="453"/>
      <c r="I32" s="453"/>
      <c r="J32" s="563"/>
      <c r="K32" s="453"/>
      <c r="L32" s="453"/>
      <c r="M32" s="563"/>
      <c r="N32" s="453"/>
      <c r="O32" s="565"/>
      <c r="P32" s="404"/>
      <c r="Q32" s="404"/>
      <c r="R32" s="408"/>
      <c r="S32" s="408"/>
      <c r="T32" s="558"/>
      <c r="U32" s="436"/>
    </row>
    <row r="33" spans="1:21" ht="40.15" customHeight="1">
      <c r="A33" s="560"/>
      <c r="B33" s="560"/>
      <c r="C33" s="561"/>
      <c r="D33" s="561"/>
      <c r="E33" s="562"/>
      <c r="F33" s="562"/>
      <c r="G33" s="562"/>
      <c r="H33" s="453"/>
      <c r="I33" s="453"/>
      <c r="J33" s="563"/>
      <c r="K33" s="453"/>
      <c r="L33" s="453"/>
      <c r="M33" s="563"/>
      <c r="N33" s="453"/>
      <c r="O33" s="565"/>
      <c r="P33" s="404"/>
      <c r="Q33" s="404"/>
      <c r="R33" s="408"/>
      <c r="S33" s="408"/>
      <c r="T33" s="558"/>
      <c r="U33" s="436"/>
    </row>
    <row r="34" spans="1:21" ht="40.15" customHeight="1">
      <c r="A34" s="560"/>
      <c r="B34" s="560"/>
      <c r="C34" s="561"/>
      <c r="D34" s="561"/>
      <c r="E34" s="562"/>
      <c r="F34" s="562"/>
      <c r="G34" s="562"/>
      <c r="H34" s="453"/>
      <c r="I34" s="453"/>
      <c r="J34" s="563"/>
      <c r="K34" s="453"/>
      <c r="L34" s="453"/>
      <c r="M34" s="563"/>
      <c r="N34" s="453"/>
      <c r="O34" s="565"/>
      <c r="P34" s="404"/>
      <c r="Q34" s="404"/>
      <c r="R34" s="408"/>
      <c r="S34" s="408"/>
      <c r="T34" s="558"/>
      <c r="U34" s="436"/>
    </row>
    <row r="35" spans="1:21" ht="87.75" customHeight="1">
      <c r="A35" s="560">
        <f>'Mapa Final'!A36</f>
        <v>6</v>
      </c>
      <c r="B35" s="560" t="str">
        <f>'Mapa Final'!B36</f>
        <v>Tener registros desactualizados del parque automotor de la Rama Judicial (Hojas de vida de los vehículos, reporte de novedades) y/o pérdida de la información anéxa documentada.</v>
      </c>
      <c r="C35" s="561" t="str">
        <f>'Mapa Final'!C36</f>
        <v>Incumplimiento de las metas establecidas</v>
      </c>
      <c r="D35" s="561" t="str">
        <f>'Mapa Final'!D36</f>
        <v>1. Registros y novedades recibidas pendientes de actualiza.
2. Registros y novedades no recibidas paara la actualización del registro.
3. Bases de datos sin criterios unificados.
4. Falta de respaldo de la base de datos y/o registros físicos de los vehículos.
5. Fallas en el software de los equipos de cómputo.</v>
      </c>
      <c r="E35" s="562" t="str">
        <f>'Mapa Final'!E36</f>
        <v>No ejecución de las acciones requeridad para la actualización de los registros</v>
      </c>
      <c r="F35" s="562" t="str">
        <f>'Mapa Final'!F36</f>
        <v>Falta de información para realizar seguimiento en términos de cumplimiento, detección y análisis de las novedades de los vehículos.</v>
      </c>
      <c r="G35" s="562" t="str">
        <f>'Mapa Final'!G36</f>
        <v>Ejecución y Administración de Procesos</v>
      </c>
      <c r="H35" s="453" t="str">
        <f>'Mapa Final'!I36</f>
        <v>Alta</v>
      </c>
      <c r="I35" s="453" t="str">
        <f>'Mapa Final'!L36</f>
        <v>Menor</v>
      </c>
      <c r="J35" s="563" t="str">
        <f>'Mapa Final'!N36</f>
        <v>Moderado</v>
      </c>
      <c r="K35" s="452" t="str">
        <f>'Mapa Final'!AA36</f>
        <v>Media</v>
      </c>
      <c r="L35" s="452" t="str">
        <f>'Mapa Final'!AE36</f>
        <v>Menor</v>
      </c>
      <c r="M35" s="563" t="str">
        <f>'Mapa Final'!AG36</f>
        <v>Moderado</v>
      </c>
      <c r="N35" s="452" t="str">
        <f>'Mapa Final'!AH36</f>
        <v>Evitar</v>
      </c>
      <c r="O35" s="558" t="s">
        <v>640</v>
      </c>
      <c r="P35" s="404" t="s">
        <v>566</v>
      </c>
      <c r="Q35" s="404"/>
      <c r="R35" s="408">
        <v>45200</v>
      </c>
      <c r="S35" s="408">
        <v>44957</v>
      </c>
      <c r="T35" s="558" t="s">
        <v>641</v>
      </c>
      <c r="U35" s="436" t="s">
        <v>487</v>
      </c>
    </row>
    <row r="36" spans="1:21" ht="40.15" customHeight="1">
      <c r="A36" s="560"/>
      <c r="B36" s="560"/>
      <c r="C36" s="561"/>
      <c r="D36" s="561"/>
      <c r="E36" s="562"/>
      <c r="F36" s="562"/>
      <c r="G36" s="562"/>
      <c r="H36" s="453"/>
      <c r="I36" s="453"/>
      <c r="J36" s="563"/>
      <c r="K36" s="453"/>
      <c r="L36" s="453"/>
      <c r="M36" s="563"/>
      <c r="N36" s="453"/>
      <c r="O36" s="558"/>
      <c r="P36" s="404"/>
      <c r="Q36" s="404"/>
      <c r="R36" s="408"/>
      <c r="S36" s="408"/>
      <c r="T36" s="558"/>
      <c r="U36" s="436"/>
    </row>
    <row r="37" spans="1:21" ht="40.15" customHeight="1">
      <c r="A37" s="560"/>
      <c r="B37" s="560"/>
      <c r="C37" s="561"/>
      <c r="D37" s="561"/>
      <c r="E37" s="562"/>
      <c r="F37" s="562"/>
      <c r="G37" s="562"/>
      <c r="H37" s="453"/>
      <c r="I37" s="453"/>
      <c r="J37" s="563"/>
      <c r="K37" s="453"/>
      <c r="L37" s="453"/>
      <c r="M37" s="563"/>
      <c r="N37" s="453"/>
      <c r="O37" s="558"/>
      <c r="P37" s="404"/>
      <c r="Q37" s="404"/>
      <c r="R37" s="408"/>
      <c r="S37" s="408"/>
      <c r="T37" s="558"/>
      <c r="U37" s="436"/>
    </row>
    <row r="38" spans="1:21" ht="40.15" customHeight="1">
      <c r="A38" s="560"/>
      <c r="B38" s="560"/>
      <c r="C38" s="561"/>
      <c r="D38" s="561"/>
      <c r="E38" s="562"/>
      <c r="F38" s="562"/>
      <c r="G38" s="562"/>
      <c r="H38" s="453"/>
      <c r="I38" s="453"/>
      <c r="J38" s="563"/>
      <c r="K38" s="453"/>
      <c r="L38" s="453"/>
      <c r="M38" s="563"/>
      <c r="N38" s="453"/>
      <c r="O38" s="558"/>
      <c r="P38" s="404"/>
      <c r="Q38" s="404"/>
      <c r="R38" s="408"/>
      <c r="S38" s="408"/>
      <c r="T38" s="558"/>
      <c r="U38" s="436"/>
    </row>
    <row r="39" spans="1:21" ht="40.15" customHeight="1">
      <c r="A39" s="560"/>
      <c r="B39" s="560"/>
      <c r="C39" s="561"/>
      <c r="D39" s="561"/>
      <c r="E39" s="562"/>
      <c r="F39" s="562"/>
      <c r="G39" s="562"/>
      <c r="H39" s="453"/>
      <c r="I39" s="453"/>
      <c r="J39" s="563"/>
      <c r="K39" s="453"/>
      <c r="L39" s="453"/>
      <c r="M39" s="563"/>
      <c r="N39" s="453"/>
      <c r="O39" s="558"/>
      <c r="P39" s="404"/>
      <c r="Q39" s="404"/>
      <c r="R39" s="408"/>
      <c r="S39" s="408"/>
      <c r="T39" s="558"/>
      <c r="U39" s="436"/>
    </row>
    <row r="40" spans="1:21" ht="40.15" customHeight="1">
      <c r="A40" s="560">
        <f>'Mapa Final'!A41</f>
        <v>7</v>
      </c>
      <c r="B40" s="560" t="str">
        <f>'Mapa Final'!B41</f>
        <v>Afectación de los aspectos ambientales</v>
      </c>
      <c r="C40" s="561" t="str">
        <f>'Mapa Final'!C41</f>
        <v xml:space="preserve"> Afectación Ambiental</v>
      </c>
      <c r="D40" s="561" t="str">
        <f>'Mapa Final'!D41</f>
        <v>1. Desconocimiento del Sistema de Gestión Ambiental que aplica para la Rama Judicial a Nivel Central y Seccional.
2. No hay accesibilidad de forma oportuna a la información base para el cálculo de indicadores</v>
      </c>
      <c r="E40" s="562" t="str">
        <f>'Mapa Final'!E41</f>
        <v>1. Desconocimiento del sistema de gestión ambienal</v>
      </c>
      <c r="F40" s="562" t="str">
        <f>'Mapa Final'!F41</f>
        <v>Falta de información para que los desarrollos administrativos incluyan los enfoques ambientales.</v>
      </c>
      <c r="G40" s="562" t="str">
        <f>'Mapa Final'!G41</f>
        <v>Eventos Ambientales Internos</v>
      </c>
      <c r="H40" s="453" t="str">
        <f>'Mapa Final'!I41</f>
        <v>Muy Baja</v>
      </c>
      <c r="I40" s="453" t="str">
        <f>'Mapa Final'!L41</f>
        <v>Moderado</v>
      </c>
      <c r="J40" s="563" t="str">
        <f>'Mapa Final'!N41</f>
        <v>Moderado</v>
      </c>
      <c r="K40" s="452" t="str">
        <f>'Mapa Final'!AA41</f>
        <v>Muy Baja</v>
      </c>
      <c r="L40" s="452" t="str">
        <f>'Mapa Final'!AE41</f>
        <v>Moderado</v>
      </c>
      <c r="M40" s="563" t="str">
        <f>'Mapa Final'!AG41</f>
        <v>Moderado</v>
      </c>
      <c r="N40" s="452" t="str">
        <f>'Mapa Final'!AH41</f>
        <v>Reducir(mitigar)</v>
      </c>
      <c r="O40" s="558" t="s">
        <v>642</v>
      </c>
      <c r="P40" s="404" t="s">
        <v>566</v>
      </c>
      <c r="Q40" s="404"/>
      <c r="R40" s="408">
        <v>45200</v>
      </c>
      <c r="S40" s="408">
        <v>44957</v>
      </c>
      <c r="T40" s="558" t="s">
        <v>643</v>
      </c>
      <c r="U40" s="567" t="s">
        <v>590</v>
      </c>
    </row>
    <row r="41" spans="1:21" ht="40.15" customHeight="1">
      <c r="A41" s="560"/>
      <c r="B41" s="560"/>
      <c r="C41" s="561"/>
      <c r="D41" s="561"/>
      <c r="E41" s="562"/>
      <c r="F41" s="562"/>
      <c r="G41" s="562"/>
      <c r="H41" s="453"/>
      <c r="I41" s="453"/>
      <c r="J41" s="563"/>
      <c r="K41" s="453"/>
      <c r="L41" s="453"/>
      <c r="M41" s="563"/>
      <c r="N41" s="453"/>
      <c r="O41" s="558"/>
      <c r="P41" s="404"/>
      <c r="Q41" s="404"/>
      <c r="R41" s="408"/>
      <c r="S41" s="408"/>
      <c r="T41" s="558"/>
      <c r="U41" s="567"/>
    </row>
    <row r="42" spans="1:21" ht="40.15" customHeight="1">
      <c r="A42" s="560"/>
      <c r="B42" s="560"/>
      <c r="C42" s="561"/>
      <c r="D42" s="561"/>
      <c r="E42" s="562"/>
      <c r="F42" s="562"/>
      <c r="G42" s="562"/>
      <c r="H42" s="453"/>
      <c r="I42" s="453"/>
      <c r="J42" s="563"/>
      <c r="K42" s="453"/>
      <c r="L42" s="453"/>
      <c r="M42" s="563"/>
      <c r="N42" s="453"/>
      <c r="O42" s="558"/>
      <c r="P42" s="404"/>
      <c r="Q42" s="404"/>
      <c r="R42" s="408"/>
      <c r="S42" s="408"/>
      <c r="T42" s="558"/>
      <c r="U42" s="567"/>
    </row>
    <row r="43" spans="1:21" ht="40.15" customHeight="1">
      <c r="A43" s="560"/>
      <c r="B43" s="560"/>
      <c r="C43" s="561"/>
      <c r="D43" s="561"/>
      <c r="E43" s="562"/>
      <c r="F43" s="562"/>
      <c r="G43" s="562"/>
      <c r="H43" s="453"/>
      <c r="I43" s="453"/>
      <c r="J43" s="563"/>
      <c r="K43" s="453"/>
      <c r="L43" s="453"/>
      <c r="M43" s="563"/>
      <c r="N43" s="453"/>
      <c r="O43" s="558"/>
      <c r="P43" s="404"/>
      <c r="Q43" s="404"/>
      <c r="R43" s="408"/>
      <c r="S43" s="408"/>
      <c r="T43" s="558"/>
      <c r="U43" s="567"/>
    </row>
    <row r="44" spans="1:21" ht="40.15" customHeight="1">
      <c r="A44" s="560"/>
      <c r="B44" s="560"/>
      <c r="C44" s="561"/>
      <c r="D44" s="561"/>
      <c r="E44" s="562"/>
      <c r="F44" s="562"/>
      <c r="G44" s="562"/>
      <c r="H44" s="453"/>
      <c r="I44" s="453"/>
      <c r="J44" s="563"/>
      <c r="K44" s="453"/>
      <c r="L44" s="453"/>
      <c r="M44" s="563"/>
      <c r="N44" s="453"/>
      <c r="O44" s="558"/>
      <c r="P44" s="404"/>
      <c r="Q44" s="404"/>
      <c r="R44" s="408"/>
      <c r="S44" s="408"/>
      <c r="T44" s="558"/>
      <c r="U44" s="567"/>
    </row>
    <row r="45" spans="1:21" ht="130.5" customHeight="1">
      <c r="A45" s="560">
        <f>'Mapa Final'!A44</f>
        <v>8</v>
      </c>
      <c r="B45" s="560" t="str">
        <f>'Mapa Final'!B44</f>
        <v>Incendio dentro de la edificación</v>
      </c>
      <c r="C45" s="561" t="str">
        <f>'Mapa Final'!C44</f>
        <v>Afectación en la Prestación del Servicio de Justicia</v>
      </c>
      <c r="D45" s="561" t="str">
        <f>'Mapa Final'!D44</f>
        <v xml:space="preserve">Por vandalismo (bomba molotov).
Que entre en contacto con fuentes de ignición (corto circuito) material combustible como papel, muebles almacenados y en uso, insumos de construcción, insumos de aseo, tanque de ACPM, conexión de gas natural, residuos </v>
      </c>
      <c r="E45" s="562" t="str">
        <f>'Mapa Final'!E44</f>
        <v>Orden público.
Sobrecarga por uso de electrodomésticos en las instalaciones</v>
      </c>
      <c r="F45" s="562" t="str">
        <f>'Mapa Final'!F44</f>
        <v>Exite acumulación de expedientes (toneladas de papel) en oficinas, corredores y cuartos acondicionados como archivos; muebles almacenados en cuartos de máquinas acondicionados como bodegas; insumos de uso para mantenimiento de los inmuebles tales como pinturas, pegantes, solventes, entre otros acumulados en bodega; insumos de aseo como alcohol, removedor de piso, desengrasante de superficies; el tanque de combustible de la planta eléctrica (ACPM), los residuos peligrosos, residuos aprovechables y residuos no aprovechables pueden generar un incendio de proporciones en caso de entrar en contacto con una fuente de ignición</v>
      </c>
      <c r="G45" s="562" t="str">
        <f>'Mapa Final'!G44</f>
        <v>Daños Activos Fijos/Eventos Externos</v>
      </c>
      <c r="H45" s="453" t="str">
        <f>'Mapa Final'!I44</f>
        <v>Baja</v>
      </c>
      <c r="I45" s="453" t="str">
        <f>'Mapa Final'!L44</f>
        <v>Catastrófico</v>
      </c>
      <c r="J45" s="563" t="str">
        <f>'Mapa Final'!N44</f>
        <v>Extremo</v>
      </c>
      <c r="K45" s="452" t="str">
        <f>'Mapa Final'!AA44</f>
        <v>Baja</v>
      </c>
      <c r="L45" s="452" t="str">
        <f>'Mapa Final'!AE44</f>
        <v>Mayor</v>
      </c>
      <c r="M45" s="563" t="str">
        <f>'Mapa Final'!AG44</f>
        <v xml:space="preserve">Alto </v>
      </c>
      <c r="N45" s="452" t="str">
        <f>'Mapa Final'!AH44</f>
        <v>Reducir(mitigar)</v>
      </c>
      <c r="O45" s="558" t="s">
        <v>644</v>
      </c>
      <c r="P45" s="404" t="s">
        <v>566</v>
      </c>
      <c r="Q45" s="404"/>
      <c r="R45" s="408">
        <v>45200</v>
      </c>
      <c r="S45" s="408">
        <v>44957</v>
      </c>
      <c r="T45" s="558" t="s">
        <v>645</v>
      </c>
      <c r="U45" s="566" t="s">
        <v>504</v>
      </c>
    </row>
    <row r="46" spans="1:21" ht="40.15" customHeight="1">
      <c r="A46" s="560"/>
      <c r="B46" s="560"/>
      <c r="C46" s="561"/>
      <c r="D46" s="561"/>
      <c r="E46" s="562"/>
      <c r="F46" s="562"/>
      <c r="G46" s="562"/>
      <c r="H46" s="453"/>
      <c r="I46" s="453"/>
      <c r="J46" s="563"/>
      <c r="K46" s="453"/>
      <c r="L46" s="453"/>
      <c r="M46" s="563"/>
      <c r="N46" s="453"/>
      <c r="O46" s="558"/>
      <c r="P46" s="404"/>
      <c r="Q46" s="404"/>
      <c r="R46" s="408"/>
      <c r="S46" s="408"/>
      <c r="T46" s="558"/>
      <c r="U46" s="566"/>
    </row>
    <row r="47" spans="1:21" ht="40.15" customHeight="1">
      <c r="A47" s="560"/>
      <c r="B47" s="560"/>
      <c r="C47" s="561"/>
      <c r="D47" s="561"/>
      <c r="E47" s="562"/>
      <c r="F47" s="562"/>
      <c r="G47" s="562"/>
      <c r="H47" s="453"/>
      <c r="I47" s="453"/>
      <c r="J47" s="563"/>
      <c r="K47" s="453"/>
      <c r="L47" s="453"/>
      <c r="M47" s="563"/>
      <c r="N47" s="453"/>
      <c r="O47" s="558"/>
      <c r="P47" s="404"/>
      <c r="Q47" s="404"/>
      <c r="R47" s="408"/>
      <c r="S47" s="408"/>
      <c r="T47" s="558"/>
      <c r="U47" s="566"/>
    </row>
    <row r="48" spans="1:21" ht="40.15" customHeight="1">
      <c r="A48" s="560"/>
      <c r="B48" s="560"/>
      <c r="C48" s="561"/>
      <c r="D48" s="561"/>
      <c r="E48" s="562"/>
      <c r="F48" s="562"/>
      <c r="G48" s="562"/>
      <c r="H48" s="453"/>
      <c r="I48" s="453"/>
      <c r="J48" s="563"/>
      <c r="K48" s="453"/>
      <c r="L48" s="453"/>
      <c r="M48" s="563"/>
      <c r="N48" s="453"/>
      <c r="O48" s="558"/>
      <c r="P48" s="404"/>
      <c r="Q48" s="404"/>
      <c r="R48" s="408"/>
      <c r="S48" s="408"/>
      <c r="T48" s="558"/>
      <c r="U48" s="566"/>
    </row>
    <row r="49" spans="1:21" ht="40.15" customHeight="1">
      <c r="A49" s="560"/>
      <c r="B49" s="560"/>
      <c r="C49" s="561"/>
      <c r="D49" s="561"/>
      <c r="E49" s="562"/>
      <c r="F49" s="562"/>
      <c r="G49" s="562"/>
      <c r="H49" s="453"/>
      <c r="I49" s="453"/>
      <c r="J49" s="563"/>
      <c r="K49" s="453"/>
      <c r="L49" s="453"/>
      <c r="M49" s="563"/>
      <c r="N49" s="453"/>
      <c r="O49" s="558"/>
      <c r="P49" s="404"/>
      <c r="Q49" s="404"/>
      <c r="R49" s="408"/>
      <c r="S49" s="408"/>
      <c r="T49" s="558"/>
      <c r="U49" s="566"/>
    </row>
    <row r="50" spans="1:21" ht="40.15" customHeight="1">
      <c r="A50" s="560">
        <f>'Mapa Final'!A48</f>
        <v>9</v>
      </c>
      <c r="B50" s="560" t="str">
        <f>'Mapa Final'!B48</f>
        <v>Inundación dentro de la edificación</v>
      </c>
      <c r="C50" s="561" t="str">
        <f>'Mapa Final'!C48</f>
        <v>Afectación en la Prestación del Servicio de Justicia</v>
      </c>
      <c r="D50" s="561" t="str">
        <f>'Mapa Final'!D48</f>
        <v>Lluvias torrenciales en la temporada invernal</v>
      </c>
      <c r="E50" s="562" t="str">
        <f>'Mapa Final'!E48</f>
        <v>Por el desnivel de las vías se forman arroyos, parte de los cuales desembocan en las edificaciones, inundando los sótanos. También, por efecto del incremento del nivel freático.</v>
      </c>
      <c r="F50" s="562" t="str">
        <f>'Mapa Final'!F48</f>
        <v xml:space="preserve">El cambio climatico ha generado temporadas invernales muy fuertes, con torreciales aguaceros que desbordan el sistema de alcantarillas y de canaletas, inundando las plantas bajas de las edificaciones en las plantas bajas, donde se encuentran archivos y enseres almacenados, generando daños en documentos estratégicos en la gestion judicial. </v>
      </c>
      <c r="G50" s="562" t="str">
        <f>'Mapa Final'!G48</f>
        <v>Daños Activos Fijos/Eventos Externos</v>
      </c>
      <c r="H50" s="453" t="str">
        <f>'Mapa Final'!I48</f>
        <v>Baja</v>
      </c>
      <c r="I50" s="453" t="str">
        <f>'Mapa Final'!L48</f>
        <v>Mayor</v>
      </c>
      <c r="J50" s="563" t="str">
        <f>'Mapa Final'!N48</f>
        <v xml:space="preserve">Alto </v>
      </c>
      <c r="K50" s="452" t="str">
        <f>'Mapa Final'!AA48</f>
        <v>Baja</v>
      </c>
      <c r="L50" s="452" t="str">
        <f>'Mapa Final'!AE48</f>
        <v>Moderado</v>
      </c>
      <c r="M50" s="563" t="str">
        <f>'Mapa Final'!AG48</f>
        <v>Moderado</v>
      </c>
      <c r="N50" s="452" t="str">
        <f>'Mapa Final'!AH48</f>
        <v>Reducir(mitigar)</v>
      </c>
      <c r="O50" s="558" t="s">
        <v>646</v>
      </c>
      <c r="P50" s="404" t="s">
        <v>566</v>
      </c>
      <c r="Q50" s="404"/>
      <c r="R50" s="408">
        <v>45200</v>
      </c>
      <c r="S50" s="408">
        <v>44957</v>
      </c>
      <c r="T50" s="558" t="s">
        <v>647</v>
      </c>
      <c r="U50" s="566" t="s">
        <v>504</v>
      </c>
    </row>
    <row r="51" spans="1:21" ht="40.15" customHeight="1">
      <c r="A51" s="560"/>
      <c r="B51" s="560"/>
      <c r="C51" s="561"/>
      <c r="D51" s="561"/>
      <c r="E51" s="562"/>
      <c r="F51" s="562"/>
      <c r="G51" s="562"/>
      <c r="H51" s="453"/>
      <c r="I51" s="453"/>
      <c r="J51" s="563"/>
      <c r="K51" s="453"/>
      <c r="L51" s="453"/>
      <c r="M51" s="563"/>
      <c r="N51" s="453"/>
      <c r="O51" s="558"/>
      <c r="P51" s="404"/>
      <c r="Q51" s="404"/>
      <c r="R51" s="408"/>
      <c r="S51" s="408"/>
      <c r="T51" s="558"/>
      <c r="U51" s="566"/>
    </row>
    <row r="52" spans="1:21" ht="40.15" customHeight="1">
      <c r="A52" s="560"/>
      <c r="B52" s="560"/>
      <c r="C52" s="561"/>
      <c r="D52" s="561"/>
      <c r="E52" s="562"/>
      <c r="F52" s="562"/>
      <c r="G52" s="562"/>
      <c r="H52" s="453"/>
      <c r="I52" s="453"/>
      <c r="J52" s="563"/>
      <c r="K52" s="453"/>
      <c r="L52" s="453"/>
      <c r="M52" s="563"/>
      <c r="N52" s="453"/>
      <c r="O52" s="558"/>
      <c r="P52" s="404"/>
      <c r="Q52" s="404"/>
      <c r="R52" s="408"/>
      <c r="S52" s="408"/>
      <c r="T52" s="558"/>
      <c r="U52" s="566"/>
    </row>
    <row r="53" spans="1:21" ht="40.15" customHeight="1">
      <c r="A53" s="560"/>
      <c r="B53" s="560"/>
      <c r="C53" s="561"/>
      <c r="D53" s="561"/>
      <c r="E53" s="562"/>
      <c r="F53" s="562"/>
      <c r="G53" s="562"/>
      <c r="H53" s="453"/>
      <c r="I53" s="453"/>
      <c r="J53" s="563"/>
      <c r="K53" s="453"/>
      <c r="L53" s="453"/>
      <c r="M53" s="563"/>
      <c r="N53" s="453"/>
      <c r="O53" s="558"/>
      <c r="P53" s="404"/>
      <c r="Q53" s="404"/>
      <c r="R53" s="408"/>
      <c r="S53" s="408"/>
      <c r="T53" s="558"/>
      <c r="U53" s="566"/>
    </row>
    <row r="54" spans="1:21" ht="87" customHeight="1">
      <c r="A54" s="560"/>
      <c r="B54" s="560"/>
      <c r="C54" s="561"/>
      <c r="D54" s="561"/>
      <c r="E54" s="562"/>
      <c r="F54" s="562"/>
      <c r="G54" s="562"/>
      <c r="H54" s="453"/>
      <c r="I54" s="453"/>
      <c r="J54" s="563"/>
      <c r="K54" s="453"/>
      <c r="L54" s="453"/>
      <c r="M54" s="563"/>
      <c r="N54" s="453"/>
      <c r="O54" s="558"/>
      <c r="P54" s="404"/>
      <c r="Q54" s="404"/>
      <c r="R54" s="408"/>
      <c r="S54" s="408"/>
      <c r="T54" s="558"/>
      <c r="U54" s="566"/>
    </row>
    <row r="55" spans="1:21" ht="125.25" customHeight="1">
      <c r="A55" s="560">
        <f>'Mapa Final'!A49</f>
        <v>10</v>
      </c>
      <c r="B55" s="560" t="str">
        <f>'Mapa Final'!B49</f>
        <v>Diferencia entre el inventario Fisico y el Kardex (SICOF)-selectivo</v>
      </c>
      <c r="C55" s="561" t="str">
        <f>'Mapa Final'!C49</f>
        <v>Reputacional</v>
      </c>
      <c r="D55" s="561" t="str">
        <f>'Mapa Final'!D49</f>
        <v>1-Mala ejecucion en la toma de inventarios 2-No registro en el el sistema 3-Entrega informal de bienes y sin registro en el sicof 4-Falta de tiempo y personal calificado 5- No cumplimiento de politicas de inventarios en la Entidad</v>
      </c>
      <c r="E55" s="562" t="str">
        <f>'Mapa Final'!E49</f>
        <v>Mala entrega y recibo de elementos y entrega informal de bienes y sin registro en el SICOF</v>
      </c>
      <c r="F55" s="562" t="str">
        <f>'Mapa Final'!F49</f>
        <v>El Kardex del almacen no refleja la realidad fisica del inventario</v>
      </c>
      <c r="G55" s="562" t="str">
        <f>'Mapa Final'!G49</f>
        <v>Ejecución y Administración de Procesos</v>
      </c>
      <c r="H55" s="453" t="str">
        <f>'Mapa Final'!I49</f>
        <v>Baja</v>
      </c>
      <c r="I55" s="453" t="str">
        <f>'Mapa Final'!L49</f>
        <v>Moderado</v>
      </c>
      <c r="J55" s="563" t="str">
        <f>'Mapa Final'!N49</f>
        <v>Moderado</v>
      </c>
      <c r="K55" s="452" t="str">
        <f>'Mapa Final'!AA49</f>
        <v>Baja</v>
      </c>
      <c r="L55" s="452" t="str">
        <f>'Mapa Final'!AE49</f>
        <v>Moderado</v>
      </c>
      <c r="M55" s="563" t="str">
        <f>'Mapa Final'!AG49</f>
        <v>Moderado</v>
      </c>
      <c r="N55" s="452" t="str">
        <f>'Mapa Final'!AH49</f>
        <v>Evitar</v>
      </c>
      <c r="O55" s="506" t="s">
        <v>648</v>
      </c>
      <c r="P55" s="404" t="s">
        <v>566</v>
      </c>
      <c r="Q55" s="404"/>
      <c r="R55" s="408">
        <v>45200</v>
      </c>
      <c r="S55" s="408">
        <v>44957</v>
      </c>
      <c r="T55" s="558" t="s">
        <v>649</v>
      </c>
      <c r="U55" s="568" t="s">
        <v>517</v>
      </c>
    </row>
    <row r="56" spans="1:21" ht="40.15" customHeight="1">
      <c r="A56" s="560"/>
      <c r="B56" s="560"/>
      <c r="C56" s="561"/>
      <c r="D56" s="561"/>
      <c r="E56" s="562"/>
      <c r="F56" s="562"/>
      <c r="G56" s="562"/>
      <c r="H56" s="453"/>
      <c r="I56" s="453"/>
      <c r="J56" s="563"/>
      <c r="K56" s="453"/>
      <c r="L56" s="453"/>
      <c r="M56" s="563"/>
      <c r="N56" s="453"/>
      <c r="O56" s="506"/>
      <c r="P56" s="404"/>
      <c r="Q56" s="404"/>
      <c r="R56" s="408"/>
      <c r="S56" s="408"/>
      <c r="T56" s="558"/>
      <c r="U56" s="568"/>
    </row>
    <row r="57" spans="1:21" ht="40.15" customHeight="1">
      <c r="A57" s="560"/>
      <c r="B57" s="560"/>
      <c r="C57" s="561"/>
      <c r="D57" s="561"/>
      <c r="E57" s="562"/>
      <c r="F57" s="562"/>
      <c r="G57" s="562"/>
      <c r="H57" s="453"/>
      <c r="I57" s="453"/>
      <c r="J57" s="563"/>
      <c r="K57" s="453"/>
      <c r="L57" s="453"/>
      <c r="M57" s="563"/>
      <c r="N57" s="453"/>
      <c r="O57" s="506"/>
      <c r="P57" s="404"/>
      <c r="Q57" s="404"/>
      <c r="R57" s="408"/>
      <c r="S57" s="408"/>
      <c r="T57" s="558"/>
      <c r="U57" s="568"/>
    </row>
    <row r="58" spans="1:21" ht="40.15" customHeight="1">
      <c r="A58" s="560"/>
      <c r="B58" s="560"/>
      <c r="C58" s="561"/>
      <c r="D58" s="561"/>
      <c r="E58" s="562"/>
      <c r="F58" s="562"/>
      <c r="G58" s="562"/>
      <c r="H58" s="453"/>
      <c r="I58" s="453"/>
      <c r="J58" s="563"/>
      <c r="K58" s="453"/>
      <c r="L58" s="453"/>
      <c r="M58" s="563"/>
      <c r="N58" s="453"/>
      <c r="O58" s="506"/>
      <c r="P58" s="404"/>
      <c r="Q58" s="404"/>
      <c r="R58" s="408"/>
      <c r="S58" s="408"/>
      <c r="T58" s="558"/>
      <c r="U58" s="568"/>
    </row>
    <row r="59" spans="1:21" ht="40.15" customHeight="1">
      <c r="A59" s="560"/>
      <c r="B59" s="560"/>
      <c r="C59" s="561"/>
      <c r="D59" s="561"/>
      <c r="E59" s="562"/>
      <c r="F59" s="562"/>
      <c r="G59" s="562"/>
      <c r="H59" s="453"/>
      <c r="I59" s="453"/>
      <c r="J59" s="563"/>
      <c r="K59" s="453"/>
      <c r="L59" s="453"/>
      <c r="M59" s="563"/>
      <c r="N59" s="453"/>
      <c r="O59" s="506"/>
      <c r="P59" s="404"/>
      <c r="Q59" s="404"/>
      <c r="R59" s="408"/>
      <c r="S59" s="408"/>
      <c r="T59" s="558"/>
      <c r="U59" s="568"/>
    </row>
    <row r="60" spans="1:21" ht="81.75" customHeight="1">
      <c r="A60" s="560">
        <f>'Mapa Final'!A53</f>
        <v>11</v>
      </c>
      <c r="B60" s="560" t="str">
        <f>'Mapa Final'!B53</f>
        <v>Daños en los equipos instalados en los inmuebles a cargo del Nivel Central, por falta de mantenimiento</v>
      </c>
      <c r="C60" s="561" t="str">
        <f>'Mapa Final'!C53</f>
        <v>Afectación Económica</v>
      </c>
      <c r="D60" s="561" t="str">
        <f>'Mapa Final'!D53</f>
        <v xml:space="preserve">1.No cumplimiento de los contratos suscritos para el mantenimiento de equipos.
2.Falta de oportunidad en los procesos de contratación
3.Desconocimiento de los planes de mantenimiento
 </v>
      </c>
      <c r="E60" s="562" t="str">
        <f>'Mapa Final'!E53</f>
        <v>No cumplimiento de los planes de mantenimiento de los equipos</v>
      </c>
      <c r="F60" s="562" t="str">
        <f>'Mapa Final'!F53</f>
        <v>Posibilidad de cortes en servicios de energía, agua, ascensores, que afecten el normal funcionamiento de las dependencias ubicadas en los inmuebles a cargo  del nivel central</v>
      </c>
      <c r="G60" s="562" t="str">
        <f>'Mapa Final'!G53</f>
        <v>Daños Activos Fijos/Eventos Externos</v>
      </c>
      <c r="H60" s="453" t="str">
        <f>'Mapa Final'!I53</f>
        <v>Baja</v>
      </c>
      <c r="I60" s="453" t="str">
        <f>'Mapa Final'!L53</f>
        <v>Moderado</v>
      </c>
      <c r="J60" s="563" t="str">
        <f>'Mapa Final'!N53</f>
        <v>Moderado</v>
      </c>
      <c r="K60" s="452" t="str">
        <f>'Mapa Final'!AA53</f>
        <v>Baja</v>
      </c>
      <c r="L60" s="452" t="str">
        <f>'Mapa Final'!AE53</f>
        <v>Moderado</v>
      </c>
      <c r="M60" s="563" t="str">
        <f>'Mapa Final'!AG53</f>
        <v>Moderado</v>
      </c>
      <c r="N60" s="452" t="str">
        <f>'Mapa Final'!AH53</f>
        <v>Aceptar</v>
      </c>
      <c r="O60" s="558" t="s">
        <v>650</v>
      </c>
      <c r="P60" s="404" t="s">
        <v>566</v>
      </c>
      <c r="Q60" s="404"/>
      <c r="R60" s="408">
        <v>45200</v>
      </c>
      <c r="S60" s="408">
        <v>44957</v>
      </c>
      <c r="T60" s="558" t="s">
        <v>651</v>
      </c>
      <c r="U60" s="569" t="s">
        <v>526</v>
      </c>
    </row>
    <row r="61" spans="1:21" ht="40.15" customHeight="1">
      <c r="A61" s="560"/>
      <c r="B61" s="560"/>
      <c r="C61" s="561"/>
      <c r="D61" s="561"/>
      <c r="E61" s="562"/>
      <c r="F61" s="562"/>
      <c r="G61" s="562"/>
      <c r="H61" s="453"/>
      <c r="I61" s="453"/>
      <c r="J61" s="563"/>
      <c r="K61" s="453"/>
      <c r="L61" s="453"/>
      <c r="M61" s="563"/>
      <c r="N61" s="453"/>
      <c r="O61" s="558"/>
      <c r="P61" s="404"/>
      <c r="Q61" s="404"/>
      <c r="R61" s="408"/>
      <c r="S61" s="408"/>
      <c r="T61" s="558"/>
      <c r="U61" s="569"/>
    </row>
    <row r="62" spans="1:21" ht="40.15" customHeight="1">
      <c r="A62" s="560"/>
      <c r="B62" s="560"/>
      <c r="C62" s="561"/>
      <c r="D62" s="561"/>
      <c r="E62" s="562"/>
      <c r="F62" s="562"/>
      <c r="G62" s="562"/>
      <c r="H62" s="453"/>
      <c r="I62" s="453"/>
      <c r="J62" s="563"/>
      <c r="K62" s="453"/>
      <c r="L62" s="453"/>
      <c r="M62" s="563"/>
      <c r="N62" s="453"/>
      <c r="O62" s="558"/>
      <c r="P62" s="404"/>
      <c r="Q62" s="404"/>
      <c r="R62" s="408"/>
      <c r="S62" s="408"/>
      <c r="T62" s="558"/>
      <c r="U62" s="569"/>
    </row>
    <row r="63" spans="1:21" ht="40.15" customHeight="1">
      <c r="A63" s="560"/>
      <c r="B63" s="560"/>
      <c r="C63" s="561"/>
      <c r="D63" s="561"/>
      <c r="E63" s="562"/>
      <c r="F63" s="562"/>
      <c r="G63" s="562"/>
      <c r="H63" s="453"/>
      <c r="I63" s="453"/>
      <c r="J63" s="563"/>
      <c r="K63" s="453"/>
      <c r="L63" s="453"/>
      <c r="M63" s="563"/>
      <c r="N63" s="453"/>
      <c r="O63" s="558"/>
      <c r="P63" s="404"/>
      <c r="Q63" s="404"/>
      <c r="R63" s="408"/>
      <c r="S63" s="408"/>
      <c r="T63" s="558"/>
      <c r="U63" s="569"/>
    </row>
    <row r="64" spans="1:21" ht="42.75" customHeight="1">
      <c r="A64" s="560"/>
      <c r="B64" s="560"/>
      <c r="C64" s="561"/>
      <c r="D64" s="561"/>
      <c r="E64" s="562"/>
      <c r="F64" s="562"/>
      <c r="G64" s="562"/>
      <c r="H64" s="453"/>
      <c r="I64" s="453"/>
      <c r="J64" s="563"/>
      <c r="K64" s="453"/>
      <c r="L64" s="453"/>
      <c r="M64" s="563"/>
      <c r="N64" s="453"/>
      <c r="O64" s="558"/>
      <c r="P64" s="404"/>
      <c r="Q64" s="404"/>
      <c r="R64" s="408"/>
      <c r="S64" s="408"/>
      <c r="T64" s="558"/>
      <c r="U64" s="569"/>
    </row>
    <row r="65" spans="21:21">
      <c r="U65" s="240"/>
    </row>
  </sheetData>
  <sheetProtection sheet="1" objects="1" scenarios="1"/>
  <autoFilter ref="A9:JR64" xr:uid="{C120A65E-63A4-4775-A235-08D6ABC66BA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20">
      <filters>
        <filter val="DIVISIÓN DE MEJORAMIENTO Y MANTENIMIENTO DE LA INFRAESTRUCTURA"/>
      </filters>
    </filterColumn>
  </autoFilter>
  <mergeCells count="251">
    <mergeCell ref="U60:U64"/>
    <mergeCell ref="O60:O64"/>
    <mergeCell ref="P60:P64"/>
    <mergeCell ref="Q60:Q64"/>
    <mergeCell ref="R60:R64"/>
    <mergeCell ref="S60:S64"/>
    <mergeCell ref="T60:T64"/>
    <mergeCell ref="I60:I64"/>
    <mergeCell ref="J60:J64"/>
    <mergeCell ref="K60:K64"/>
    <mergeCell ref="L60:L64"/>
    <mergeCell ref="M60:M64"/>
    <mergeCell ref="N60:N64"/>
    <mergeCell ref="O55:O59"/>
    <mergeCell ref="P55:P59"/>
    <mergeCell ref="Q55:Q59"/>
    <mergeCell ref="R55:R59"/>
    <mergeCell ref="S55:S59"/>
    <mergeCell ref="H55:H59"/>
    <mergeCell ref="I55:I59"/>
    <mergeCell ref="J55:J59"/>
    <mergeCell ref="K55:K59"/>
    <mergeCell ref="L55:L59"/>
    <mergeCell ref="M55:M59"/>
    <mergeCell ref="A60:A64"/>
    <mergeCell ref="B60:B64"/>
    <mergeCell ref="C60:C64"/>
    <mergeCell ref="D60:D64"/>
    <mergeCell ref="E60:E64"/>
    <mergeCell ref="F60:F64"/>
    <mergeCell ref="G60:G64"/>
    <mergeCell ref="H60:H64"/>
    <mergeCell ref="N55:N59"/>
    <mergeCell ref="U50:U54"/>
    <mergeCell ref="A55:A59"/>
    <mergeCell ref="B55:B59"/>
    <mergeCell ref="C55:C59"/>
    <mergeCell ref="D55:D59"/>
    <mergeCell ref="E55:E59"/>
    <mergeCell ref="F55:F59"/>
    <mergeCell ref="G55:G59"/>
    <mergeCell ref="M50:M54"/>
    <mergeCell ref="N50:N54"/>
    <mergeCell ref="O50:O54"/>
    <mergeCell ref="P50:P54"/>
    <mergeCell ref="Q50:Q54"/>
    <mergeCell ref="R50:R54"/>
    <mergeCell ref="G50:G54"/>
    <mergeCell ref="H50:H54"/>
    <mergeCell ref="I50:I54"/>
    <mergeCell ref="J50:J54"/>
    <mergeCell ref="K50:K54"/>
    <mergeCell ref="L50:L54"/>
    <mergeCell ref="A50:A54"/>
    <mergeCell ref="B50:B54"/>
    <mergeCell ref="T55:T59"/>
    <mergeCell ref="U55:U59"/>
    <mergeCell ref="C50:C54"/>
    <mergeCell ref="D50:D54"/>
    <mergeCell ref="E50:E54"/>
    <mergeCell ref="F50:F54"/>
    <mergeCell ref="P45:P49"/>
    <mergeCell ref="Q45:Q49"/>
    <mergeCell ref="R45:R49"/>
    <mergeCell ref="S45:S49"/>
    <mergeCell ref="T45:T49"/>
    <mergeCell ref="S50:S54"/>
    <mergeCell ref="T50:T54"/>
    <mergeCell ref="U45:U49"/>
    <mergeCell ref="J45:J49"/>
    <mergeCell ref="K45:K49"/>
    <mergeCell ref="L45:L49"/>
    <mergeCell ref="M45:M49"/>
    <mergeCell ref="N45:N49"/>
    <mergeCell ref="O45:O49"/>
    <mergeCell ref="U40:U44"/>
    <mergeCell ref="A45:A49"/>
    <mergeCell ref="B45:B49"/>
    <mergeCell ref="C45:C49"/>
    <mergeCell ref="D45:D49"/>
    <mergeCell ref="E45:E49"/>
    <mergeCell ref="F45:F49"/>
    <mergeCell ref="G45:G49"/>
    <mergeCell ref="H45:H49"/>
    <mergeCell ref="I45:I49"/>
    <mergeCell ref="O40:O44"/>
    <mergeCell ref="P40:P44"/>
    <mergeCell ref="Q40:Q44"/>
    <mergeCell ref="R40:R44"/>
    <mergeCell ref="S40:S44"/>
    <mergeCell ref="T40:T44"/>
    <mergeCell ref="I40:I44"/>
    <mergeCell ref="J40:J44"/>
    <mergeCell ref="K40:K44"/>
    <mergeCell ref="L40:L44"/>
    <mergeCell ref="M40:M44"/>
    <mergeCell ref="N40:N44"/>
    <mergeCell ref="T35:T39"/>
    <mergeCell ref="U35:U39"/>
    <mergeCell ref="A40:A44"/>
    <mergeCell ref="B40:B44"/>
    <mergeCell ref="C40:C44"/>
    <mergeCell ref="D40:D44"/>
    <mergeCell ref="E40:E44"/>
    <mergeCell ref="F40:F44"/>
    <mergeCell ref="G40:G44"/>
    <mergeCell ref="H40:H44"/>
    <mergeCell ref="N35:N39"/>
    <mergeCell ref="O35:O39"/>
    <mergeCell ref="P35:P39"/>
    <mergeCell ref="Q35:Q39"/>
    <mergeCell ref="R35:R39"/>
    <mergeCell ref="S35:S39"/>
    <mergeCell ref="H35:H39"/>
    <mergeCell ref="I35:I39"/>
    <mergeCell ref="J35:J39"/>
    <mergeCell ref="K35:K39"/>
    <mergeCell ref="L35:L39"/>
    <mergeCell ref="M35:M39"/>
    <mergeCell ref="S30:S34"/>
    <mergeCell ref="T30:T34"/>
    <mergeCell ref="U30:U34"/>
    <mergeCell ref="A35:A39"/>
    <mergeCell ref="B35:B39"/>
    <mergeCell ref="C35:C39"/>
    <mergeCell ref="D35:D39"/>
    <mergeCell ref="E35:E39"/>
    <mergeCell ref="F35:F39"/>
    <mergeCell ref="G35:G39"/>
    <mergeCell ref="M30:M34"/>
    <mergeCell ref="N30:N34"/>
    <mergeCell ref="O30:O34"/>
    <mergeCell ref="P30:P34"/>
    <mergeCell ref="Q30:Q34"/>
    <mergeCell ref="R30:R34"/>
    <mergeCell ref="G30:G34"/>
    <mergeCell ref="H30:H34"/>
    <mergeCell ref="I30:I34"/>
    <mergeCell ref="J30:J34"/>
    <mergeCell ref="K30:K34"/>
    <mergeCell ref="L30:L34"/>
    <mergeCell ref="A30:A34"/>
    <mergeCell ref="B30:B34"/>
    <mergeCell ref="C30:C34"/>
    <mergeCell ref="D30:D34"/>
    <mergeCell ref="E30:E34"/>
    <mergeCell ref="F30:F34"/>
    <mergeCell ref="P25:P29"/>
    <mergeCell ref="Q25:Q29"/>
    <mergeCell ref="A25:A29"/>
    <mergeCell ref="B25:B29"/>
    <mergeCell ref="C25:C29"/>
    <mergeCell ref="D25:D29"/>
    <mergeCell ref="E25:E29"/>
    <mergeCell ref="F25:F29"/>
    <mergeCell ref="G25:G29"/>
    <mergeCell ref="H25:H29"/>
    <mergeCell ref="I25:I29"/>
    <mergeCell ref="R25:R29"/>
    <mergeCell ref="S25:S29"/>
    <mergeCell ref="T25:T29"/>
    <mergeCell ref="U25:U29"/>
    <mergeCell ref="J25:J29"/>
    <mergeCell ref="K25:K29"/>
    <mergeCell ref="L25:L29"/>
    <mergeCell ref="M25:M29"/>
    <mergeCell ref="N25:N29"/>
    <mergeCell ref="O25:O29"/>
    <mergeCell ref="P20:P24"/>
    <mergeCell ref="Q20:Q24"/>
    <mergeCell ref="R20:R24"/>
    <mergeCell ref="S20:S24"/>
    <mergeCell ref="T20:T24"/>
    <mergeCell ref="I20:I24"/>
    <mergeCell ref="J20:J24"/>
    <mergeCell ref="K20:K24"/>
    <mergeCell ref="L20:L24"/>
    <mergeCell ref="M20:M24"/>
    <mergeCell ref="N20:N24"/>
    <mergeCell ref="T15:T19"/>
    <mergeCell ref="U15:U19"/>
    <mergeCell ref="A20:A24"/>
    <mergeCell ref="B20:B24"/>
    <mergeCell ref="C20:C24"/>
    <mergeCell ref="D20:D24"/>
    <mergeCell ref="E20:E24"/>
    <mergeCell ref="F20:F24"/>
    <mergeCell ref="G20:G24"/>
    <mergeCell ref="H20:H24"/>
    <mergeCell ref="N15:N19"/>
    <mergeCell ref="O15:O19"/>
    <mergeCell ref="P15:P19"/>
    <mergeCell ref="Q15:Q19"/>
    <mergeCell ref="R15:R19"/>
    <mergeCell ref="S15:S19"/>
    <mergeCell ref="H15:H19"/>
    <mergeCell ref="I15:I19"/>
    <mergeCell ref="J15:J19"/>
    <mergeCell ref="K15:K19"/>
    <mergeCell ref="L15:L19"/>
    <mergeCell ref="M15:M19"/>
    <mergeCell ref="U20:U24"/>
    <mergeCell ref="O20:O24"/>
    <mergeCell ref="A15:A19"/>
    <mergeCell ref="B15:B19"/>
    <mergeCell ref="C15:C19"/>
    <mergeCell ref="D15:D19"/>
    <mergeCell ref="E15:E19"/>
    <mergeCell ref="F15:F19"/>
    <mergeCell ref="G15:G19"/>
    <mergeCell ref="M10:M14"/>
    <mergeCell ref="N10:N14"/>
    <mergeCell ref="G10:G14"/>
    <mergeCell ref="H10:H14"/>
    <mergeCell ref="I10:I14"/>
    <mergeCell ref="J10:J14"/>
    <mergeCell ref="K10:K14"/>
    <mergeCell ref="L10:L14"/>
    <mergeCell ref="A10:A14"/>
    <mergeCell ref="B10:B14"/>
    <mergeCell ref="C10:C14"/>
    <mergeCell ref="D10:D14"/>
    <mergeCell ref="E10:E14"/>
    <mergeCell ref="F10:F14"/>
    <mergeCell ref="U7:U8"/>
    <mergeCell ref="A9:N9"/>
    <mergeCell ref="S10:S14"/>
    <mergeCell ref="T10:T14"/>
    <mergeCell ref="U10:U14"/>
    <mergeCell ref="O10:O14"/>
    <mergeCell ref="P10:P14"/>
    <mergeCell ref="Q10:Q14"/>
    <mergeCell ref="R10:R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s>
  <conditionalFormatting sqref="D8:G8 H7 H65:J1048576 A7:B7">
    <cfRule type="containsText" dxfId="667" priority="670" operator="containsText" text="3- Moderado">
      <formula>NOT(ISERROR(SEARCH("3- Moderado",A7)))</formula>
    </cfRule>
    <cfRule type="containsText" dxfId="666" priority="671" operator="containsText" text="6- Moderado">
      <formula>NOT(ISERROR(SEARCH("6- Moderado",A7)))</formula>
    </cfRule>
    <cfRule type="containsText" dxfId="665" priority="672" operator="containsText" text="4- Moderado">
      <formula>NOT(ISERROR(SEARCH("4- Moderado",A7)))</formula>
    </cfRule>
    <cfRule type="containsText" dxfId="664" priority="673" operator="containsText" text="3- Bajo">
      <formula>NOT(ISERROR(SEARCH("3- Bajo",A7)))</formula>
    </cfRule>
    <cfRule type="containsText" dxfId="663" priority="674" operator="containsText" text="4- Bajo">
      <formula>NOT(ISERROR(SEARCH("4- Bajo",A7)))</formula>
    </cfRule>
    <cfRule type="containsText" dxfId="662" priority="675" operator="containsText" text="1- Bajo">
      <formula>NOT(ISERROR(SEARCH("1- Bajo",A7)))</formula>
    </cfRule>
  </conditionalFormatting>
  <conditionalFormatting sqref="H8:J8">
    <cfRule type="containsText" dxfId="661" priority="663" operator="containsText" text="3- Moderado">
      <formula>NOT(ISERROR(SEARCH("3- Moderado",H8)))</formula>
    </cfRule>
    <cfRule type="containsText" dxfId="660" priority="664" operator="containsText" text="6- Moderado">
      <formula>NOT(ISERROR(SEARCH("6- Moderado",H8)))</formula>
    </cfRule>
    <cfRule type="containsText" dxfId="659" priority="665" operator="containsText" text="4- Moderado">
      <formula>NOT(ISERROR(SEARCH("4- Moderado",H8)))</formula>
    </cfRule>
    <cfRule type="containsText" dxfId="658" priority="666" operator="containsText" text="3- Bajo">
      <formula>NOT(ISERROR(SEARCH("3- Bajo",H8)))</formula>
    </cfRule>
    <cfRule type="containsText" dxfId="657" priority="667" operator="containsText" text="4- Bajo">
      <formula>NOT(ISERROR(SEARCH("4- Bajo",H8)))</formula>
    </cfRule>
    <cfRule type="containsText" dxfId="656" priority="669" operator="containsText" text="1- Bajo">
      <formula>NOT(ISERROR(SEARCH("1- Bajo",H8)))</formula>
    </cfRule>
  </conditionalFormatting>
  <conditionalFormatting sqref="J8 J65:J1048576">
    <cfRule type="containsText" dxfId="655" priority="652" operator="containsText" text="25- Extremo">
      <formula>NOT(ISERROR(SEARCH("25- Extremo",J8)))</formula>
    </cfRule>
    <cfRule type="containsText" dxfId="654" priority="653" operator="containsText" text="20- Extremo">
      <formula>NOT(ISERROR(SEARCH("20- Extremo",J8)))</formula>
    </cfRule>
    <cfRule type="containsText" dxfId="653" priority="654" operator="containsText" text="15- Extremo">
      <formula>NOT(ISERROR(SEARCH("15- Extremo",J8)))</formula>
    </cfRule>
    <cfRule type="containsText" dxfId="652" priority="655" operator="containsText" text="10- Extremo">
      <formula>NOT(ISERROR(SEARCH("10- Extremo",J8)))</formula>
    </cfRule>
    <cfRule type="containsText" dxfId="651" priority="656" operator="containsText" text="5- Extremo">
      <formula>NOT(ISERROR(SEARCH("5- Extremo",J8)))</formula>
    </cfRule>
    <cfRule type="containsText" dxfId="650" priority="657" operator="containsText" text="12- Alto">
      <formula>NOT(ISERROR(SEARCH("12- Alto",J8)))</formula>
    </cfRule>
    <cfRule type="containsText" dxfId="649" priority="658" operator="containsText" text="10- Alto">
      <formula>NOT(ISERROR(SEARCH("10- Alto",J8)))</formula>
    </cfRule>
    <cfRule type="containsText" dxfId="648" priority="659" operator="containsText" text="9- Alto">
      <formula>NOT(ISERROR(SEARCH("9- Alto",J8)))</formula>
    </cfRule>
    <cfRule type="containsText" dxfId="647" priority="660" operator="containsText" text="8- Alto">
      <formula>NOT(ISERROR(SEARCH("8- Alto",J8)))</formula>
    </cfRule>
    <cfRule type="containsText" dxfId="646" priority="661" operator="containsText" text="5- Alto">
      <formula>NOT(ISERROR(SEARCH("5- Alto",J8)))</formula>
    </cfRule>
    <cfRule type="containsText" dxfId="645" priority="662" operator="containsText" text="4- Alto">
      <formula>NOT(ISERROR(SEARCH("4- Alto",J8)))</formula>
    </cfRule>
    <cfRule type="containsText" dxfId="644" priority="668" operator="containsText" text="2- Bajo">
      <formula>NOT(ISERROR(SEARCH("2- Bajo",J8)))</formula>
    </cfRule>
  </conditionalFormatting>
  <conditionalFormatting sqref="K10:L10 K15:L15">
    <cfRule type="containsText" dxfId="643" priority="646" operator="containsText" text="3- Moderado">
      <formula>NOT(ISERROR(SEARCH("3- Moderado",K10)))</formula>
    </cfRule>
    <cfRule type="containsText" dxfId="642" priority="647" operator="containsText" text="6- Moderado">
      <formula>NOT(ISERROR(SEARCH("6- Moderado",K10)))</formula>
    </cfRule>
    <cfRule type="containsText" dxfId="641" priority="648" operator="containsText" text="4- Moderado">
      <formula>NOT(ISERROR(SEARCH("4- Moderado",K10)))</formula>
    </cfRule>
    <cfRule type="containsText" dxfId="640" priority="649" operator="containsText" text="3- Bajo">
      <formula>NOT(ISERROR(SEARCH("3- Bajo",K10)))</formula>
    </cfRule>
    <cfRule type="containsText" dxfId="639" priority="650" operator="containsText" text="4- Bajo">
      <formula>NOT(ISERROR(SEARCH("4- Bajo",K10)))</formula>
    </cfRule>
    <cfRule type="containsText" dxfId="638" priority="651" operator="containsText" text="1- Bajo">
      <formula>NOT(ISERROR(SEARCH("1- Bajo",K10)))</formula>
    </cfRule>
  </conditionalFormatting>
  <conditionalFormatting sqref="H10:I10 H15:I15">
    <cfRule type="containsText" dxfId="637" priority="640" operator="containsText" text="3- Moderado">
      <formula>NOT(ISERROR(SEARCH("3- Moderado",H10)))</formula>
    </cfRule>
    <cfRule type="containsText" dxfId="636" priority="641" operator="containsText" text="6- Moderado">
      <formula>NOT(ISERROR(SEARCH("6- Moderado",H10)))</formula>
    </cfRule>
    <cfRule type="containsText" dxfId="635" priority="642" operator="containsText" text="4- Moderado">
      <formula>NOT(ISERROR(SEARCH("4- Moderado",H10)))</formula>
    </cfRule>
    <cfRule type="containsText" dxfId="634" priority="643" operator="containsText" text="3- Bajo">
      <formula>NOT(ISERROR(SEARCH("3- Bajo",H10)))</formula>
    </cfRule>
    <cfRule type="containsText" dxfId="633" priority="644" operator="containsText" text="4- Bajo">
      <formula>NOT(ISERROR(SEARCH("4- Bajo",H10)))</formula>
    </cfRule>
    <cfRule type="containsText" dxfId="632" priority="645" operator="containsText" text="1- Bajo">
      <formula>NOT(ISERROR(SEARCH("1- Bajo",H10)))</formula>
    </cfRule>
  </conditionalFormatting>
  <conditionalFormatting sqref="E10 A10:B10 B15 B20 B25 B35 B40 B45 B50 B60 B30">
    <cfRule type="containsText" dxfId="631" priority="634" operator="containsText" text="3- Moderado">
      <formula>NOT(ISERROR(SEARCH("3- Moderado",A10)))</formula>
    </cfRule>
    <cfRule type="containsText" dxfId="630" priority="635" operator="containsText" text="6- Moderado">
      <formula>NOT(ISERROR(SEARCH("6- Moderado",A10)))</formula>
    </cfRule>
    <cfRule type="containsText" dxfId="629" priority="636" operator="containsText" text="4- Moderado">
      <formula>NOT(ISERROR(SEARCH("4- Moderado",A10)))</formula>
    </cfRule>
    <cfRule type="containsText" dxfId="628" priority="637" operator="containsText" text="3- Bajo">
      <formula>NOT(ISERROR(SEARCH("3- Bajo",A10)))</formula>
    </cfRule>
    <cfRule type="containsText" dxfId="627" priority="638" operator="containsText" text="4- Bajo">
      <formula>NOT(ISERROR(SEARCH("4- Bajo",A10)))</formula>
    </cfRule>
    <cfRule type="containsText" dxfId="626" priority="639" operator="containsText" text="1- Bajo">
      <formula>NOT(ISERROR(SEARCH("1- Bajo",A10)))</formula>
    </cfRule>
  </conditionalFormatting>
  <conditionalFormatting sqref="F10:G10">
    <cfRule type="containsText" dxfId="625" priority="628" operator="containsText" text="3- Moderado">
      <formula>NOT(ISERROR(SEARCH("3- Moderado",F10)))</formula>
    </cfRule>
    <cfRule type="containsText" dxfId="624" priority="629" operator="containsText" text="6- Moderado">
      <formula>NOT(ISERROR(SEARCH("6- Moderado",F10)))</formula>
    </cfRule>
    <cfRule type="containsText" dxfId="623" priority="630" operator="containsText" text="4- Moderado">
      <formula>NOT(ISERROR(SEARCH("4- Moderado",F10)))</formula>
    </cfRule>
    <cfRule type="containsText" dxfId="622" priority="631" operator="containsText" text="3- Bajo">
      <formula>NOT(ISERROR(SEARCH("3- Bajo",F10)))</formula>
    </cfRule>
    <cfRule type="containsText" dxfId="621" priority="632" operator="containsText" text="4- Bajo">
      <formula>NOT(ISERROR(SEARCH("4- Bajo",F10)))</formula>
    </cfRule>
    <cfRule type="containsText" dxfId="620" priority="633" operator="containsText" text="1- Bajo">
      <formula>NOT(ISERROR(SEARCH("1- Bajo",F10)))</formula>
    </cfRule>
  </conditionalFormatting>
  <conditionalFormatting sqref="K8">
    <cfRule type="containsText" dxfId="619" priority="622" operator="containsText" text="3- Moderado">
      <formula>NOT(ISERROR(SEARCH("3- Moderado",K8)))</formula>
    </cfRule>
    <cfRule type="containsText" dxfId="618" priority="623" operator="containsText" text="6- Moderado">
      <formula>NOT(ISERROR(SEARCH("6- Moderado",K8)))</formula>
    </cfRule>
    <cfRule type="containsText" dxfId="617" priority="624" operator="containsText" text="4- Moderado">
      <formula>NOT(ISERROR(SEARCH("4- Moderado",K8)))</formula>
    </cfRule>
    <cfRule type="containsText" dxfId="616" priority="625" operator="containsText" text="3- Bajo">
      <formula>NOT(ISERROR(SEARCH("3- Bajo",K8)))</formula>
    </cfRule>
    <cfRule type="containsText" dxfId="615" priority="626" operator="containsText" text="4- Bajo">
      <formula>NOT(ISERROR(SEARCH("4- Bajo",K8)))</formula>
    </cfRule>
    <cfRule type="containsText" dxfId="614" priority="627" operator="containsText" text="1- Bajo">
      <formula>NOT(ISERROR(SEARCH("1- Bajo",K8)))</formula>
    </cfRule>
  </conditionalFormatting>
  <conditionalFormatting sqref="L8">
    <cfRule type="containsText" dxfId="613" priority="616" operator="containsText" text="3- Moderado">
      <formula>NOT(ISERROR(SEARCH("3- Moderado",L8)))</formula>
    </cfRule>
    <cfRule type="containsText" dxfId="612" priority="617" operator="containsText" text="6- Moderado">
      <formula>NOT(ISERROR(SEARCH("6- Moderado",L8)))</formula>
    </cfRule>
    <cfRule type="containsText" dxfId="611" priority="618" operator="containsText" text="4- Moderado">
      <formula>NOT(ISERROR(SEARCH("4- Moderado",L8)))</formula>
    </cfRule>
    <cfRule type="containsText" dxfId="610" priority="619" operator="containsText" text="3- Bajo">
      <formula>NOT(ISERROR(SEARCH("3- Bajo",L8)))</formula>
    </cfRule>
    <cfRule type="containsText" dxfId="609" priority="620" operator="containsText" text="4- Bajo">
      <formula>NOT(ISERROR(SEARCH("4- Bajo",L8)))</formula>
    </cfRule>
    <cfRule type="containsText" dxfId="608" priority="621" operator="containsText" text="1- Bajo">
      <formula>NOT(ISERROR(SEARCH("1- Bajo",L8)))</formula>
    </cfRule>
  </conditionalFormatting>
  <conditionalFormatting sqref="M8">
    <cfRule type="containsText" dxfId="607" priority="610" operator="containsText" text="3- Moderado">
      <formula>NOT(ISERROR(SEARCH("3- Moderado",M8)))</formula>
    </cfRule>
    <cfRule type="containsText" dxfId="606" priority="611" operator="containsText" text="6- Moderado">
      <formula>NOT(ISERROR(SEARCH("6- Moderado",M8)))</formula>
    </cfRule>
    <cfRule type="containsText" dxfId="605" priority="612" operator="containsText" text="4- Moderado">
      <formula>NOT(ISERROR(SEARCH("4- Moderado",M8)))</formula>
    </cfRule>
    <cfRule type="containsText" dxfId="604" priority="613" operator="containsText" text="3- Bajo">
      <formula>NOT(ISERROR(SEARCH("3- Bajo",M8)))</formula>
    </cfRule>
    <cfRule type="containsText" dxfId="603" priority="614" operator="containsText" text="4- Bajo">
      <formula>NOT(ISERROR(SEARCH("4- Bajo",M8)))</formula>
    </cfRule>
    <cfRule type="containsText" dxfId="602" priority="615" operator="containsText" text="1- Bajo">
      <formula>NOT(ISERROR(SEARCH("1- Bajo",M8)))</formula>
    </cfRule>
  </conditionalFormatting>
  <conditionalFormatting sqref="H10:H19">
    <cfRule type="containsText" dxfId="601" priority="597" operator="containsText" text="Muy Alta">
      <formula>NOT(ISERROR(SEARCH("Muy Alta",H10)))</formula>
    </cfRule>
    <cfRule type="containsText" dxfId="600" priority="598" operator="containsText" text="Alta">
      <formula>NOT(ISERROR(SEARCH("Alta",H10)))</formula>
    </cfRule>
    <cfRule type="containsText" dxfId="599" priority="599" operator="containsText" text="Muy Alta">
      <formula>NOT(ISERROR(SEARCH("Muy Alta",H10)))</formula>
    </cfRule>
    <cfRule type="containsText" dxfId="598" priority="604" operator="containsText" text="Muy Baja">
      <formula>NOT(ISERROR(SEARCH("Muy Baja",H10)))</formula>
    </cfRule>
    <cfRule type="containsText" dxfId="597" priority="605" operator="containsText" text="Baja">
      <formula>NOT(ISERROR(SEARCH("Baja",H10)))</formula>
    </cfRule>
    <cfRule type="containsText" dxfId="596" priority="606" operator="containsText" text="Media">
      <formula>NOT(ISERROR(SEARCH("Media",H10)))</formula>
    </cfRule>
    <cfRule type="containsText" dxfId="595" priority="607" operator="containsText" text="Alta">
      <formula>NOT(ISERROR(SEARCH("Alta",H10)))</formula>
    </cfRule>
    <cfRule type="containsText" dxfId="594" priority="609" operator="containsText" text="Muy Alta">
      <formula>NOT(ISERROR(SEARCH("Muy Alta",H10)))</formula>
    </cfRule>
  </conditionalFormatting>
  <conditionalFormatting sqref="I10:I19">
    <cfRule type="containsText" dxfId="593" priority="600" operator="containsText" text="Catastrófico">
      <formula>NOT(ISERROR(SEARCH("Catastrófico",I10)))</formula>
    </cfRule>
    <cfRule type="containsText" dxfId="592" priority="601" operator="containsText" text="Mayor">
      <formula>NOT(ISERROR(SEARCH("Mayor",I10)))</formula>
    </cfRule>
    <cfRule type="containsText" dxfId="591" priority="602" operator="containsText" text="Menor">
      <formula>NOT(ISERROR(SEARCH("Menor",I10)))</formula>
    </cfRule>
    <cfRule type="containsText" dxfId="590" priority="603" operator="containsText" text="Leve">
      <formula>NOT(ISERROR(SEARCH("Leve",I10)))</formula>
    </cfRule>
    <cfRule type="containsText" dxfId="589" priority="608" operator="containsText" text="Moderado">
      <formula>NOT(ISERROR(SEARCH("Moderado",I10)))</formula>
    </cfRule>
  </conditionalFormatting>
  <conditionalFormatting sqref="K10:K19">
    <cfRule type="containsText" dxfId="588" priority="596" operator="containsText" text="Media">
      <formula>NOT(ISERROR(SEARCH("Media",K10)))</formula>
    </cfRule>
  </conditionalFormatting>
  <conditionalFormatting sqref="L10:L19 J10:J19">
    <cfRule type="containsText" dxfId="587" priority="595" operator="containsText" text="Moderado">
      <formula>NOT(ISERROR(SEARCH("Moderado",J10)))</formula>
    </cfRule>
  </conditionalFormatting>
  <conditionalFormatting sqref="C10">
    <cfRule type="containsText" dxfId="586" priority="589" operator="containsText" text="3- Moderado">
      <formula>NOT(ISERROR(SEARCH("3- Moderado",C10)))</formula>
    </cfRule>
    <cfRule type="containsText" dxfId="585" priority="590" operator="containsText" text="6- Moderado">
      <formula>NOT(ISERROR(SEARCH("6- Moderado",C10)))</formula>
    </cfRule>
    <cfRule type="containsText" dxfId="584" priority="591" operator="containsText" text="4- Moderado">
      <formula>NOT(ISERROR(SEARCH("4- Moderado",C10)))</formula>
    </cfRule>
    <cfRule type="containsText" dxfId="583" priority="592" operator="containsText" text="3- Bajo">
      <formula>NOT(ISERROR(SEARCH("3- Bajo",C10)))</formula>
    </cfRule>
    <cfRule type="containsText" dxfId="582" priority="593" operator="containsText" text="4- Bajo">
      <formula>NOT(ISERROR(SEARCH("4- Bajo",C10)))</formula>
    </cfRule>
    <cfRule type="containsText" dxfId="581" priority="594" operator="containsText" text="1- Bajo">
      <formula>NOT(ISERROR(SEARCH("1- Bajo",C10)))</formula>
    </cfRule>
  </conditionalFormatting>
  <conditionalFormatting sqref="D10">
    <cfRule type="containsText" dxfId="580" priority="583" operator="containsText" text="3- Moderado">
      <formula>NOT(ISERROR(SEARCH("3- Moderado",D10)))</formula>
    </cfRule>
    <cfRule type="containsText" dxfId="579" priority="584" operator="containsText" text="6- Moderado">
      <formula>NOT(ISERROR(SEARCH("6- Moderado",D10)))</formula>
    </cfRule>
    <cfRule type="containsText" dxfId="578" priority="585" operator="containsText" text="4- Moderado">
      <formula>NOT(ISERROR(SEARCH("4- Moderado",D10)))</formula>
    </cfRule>
    <cfRule type="containsText" dxfId="577" priority="586" operator="containsText" text="3- Bajo">
      <formula>NOT(ISERROR(SEARCH("3- Bajo",D10)))</formula>
    </cfRule>
    <cfRule type="containsText" dxfId="576" priority="587" operator="containsText" text="4- Bajo">
      <formula>NOT(ISERROR(SEARCH("4- Bajo",D10)))</formula>
    </cfRule>
    <cfRule type="containsText" dxfId="575" priority="588" operator="containsText" text="1- Bajo">
      <formula>NOT(ISERROR(SEARCH("1- Bajo",D10)))</formula>
    </cfRule>
  </conditionalFormatting>
  <conditionalFormatting sqref="J10:J19">
    <cfRule type="containsText" dxfId="574" priority="581" operator="containsText" text="Bajo">
      <formula>NOT(ISERROR(SEARCH("Bajo",J10)))</formula>
    </cfRule>
    <cfRule type="containsText" dxfId="573" priority="582" operator="containsText" text="Extremo">
      <formula>NOT(ISERROR(SEARCH("Extremo",J10)))</formula>
    </cfRule>
  </conditionalFormatting>
  <conditionalFormatting sqref="K10:K19">
    <cfRule type="containsText" dxfId="572" priority="579" operator="containsText" text="Baja">
      <formula>NOT(ISERROR(SEARCH("Baja",K10)))</formula>
    </cfRule>
    <cfRule type="containsText" dxfId="571" priority="580" operator="containsText" text="Muy Baja">
      <formula>NOT(ISERROR(SEARCH("Muy Baja",K10)))</formula>
    </cfRule>
  </conditionalFormatting>
  <conditionalFormatting sqref="K10:K19">
    <cfRule type="containsText" dxfId="570" priority="577" operator="containsText" text="Muy Alta">
      <formula>NOT(ISERROR(SEARCH("Muy Alta",K10)))</formula>
    </cfRule>
    <cfRule type="containsText" dxfId="569" priority="578" operator="containsText" text="Alta">
      <formula>NOT(ISERROR(SEARCH("Alta",K10)))</formula>
    </cfRule>
  </conditionalFormatting>
  <conditionalFormatting sqref="L10:L19">
    <cfRule type="containsText" dxfId="568" priority="573" operator="containsText" text="Catastrófico">
      <formula>NOT(ISERROR(SEARCH("Catastrófico",L10)))</formula>
    </cfRule>
    <cfRule type="containsText" dxfId="567" priority="574" operator="containsText" text="Mayor">
      <formula>NOT(ISERROR(SEARCH("Mayor",L10)))</formula>
    </cfRule>
    <cfRule type="containsText" dxfId="566" priority="575" operator="containsText" text="Menor">
      <formula>NOT(ISERROR(SEARCH("Menor",L10)))</formula>
    </cfRule>
    <cfRule type="containsText" dxfId="565" priority="576" operator="containsText" text="Leve">
      <formula>NOT(ISERROR(SEARCH("Leve",L10)))</formula>
    </cfRule>
  </conditionalFormatting>
  <conditionalFormatting sqref="A15 E15">
    <cfRule type="containsText" dxfId="564" priority="567" operator="containsText" text="3- Moderado">
      <formula>NOT(ISERROR(SEARCH("3- Moderado",A15)))</formula>
    </cfRule>
    <cfRule type="containsText" dxfId="563" priority="568" operator="containsText" text="6- Moderado">
      <formula>NOT(ISERROR(SEARCH("6- Moderado",A15)))</formula>
    </cfRule>
    <cfRule type="containsText" dxfId="562" priority="569" operator="containsText" text="4- Moderado">
      <formula>NOT(ISERROR(SEARCH("4- Moderado",A15)))</formula>
    </cfRule>
    <cfRule type="containsText" dxfId="561" priority="570" operator="containsText" text="3- Bajo">
      <formula>NOT(ISERROR(SEARCH("3- Bajo",A15)))</formula>
    </cfRule>
    <cfRule type="containsText" dxfId="560" priority="571" operator="containsText" text="4- Bajo">
      <formula>NOT(ISERROR(SEARCH("4- Bajo",A15)))</formula>
    </cfRule>
    <cfRule type="containsText" dxfId="559" priority="572" operator="containsText" text="1- Bajo">
      <formula>NOT(ISERROR(SEARCH("1- Bajo",A15)))</formula>
    </cfRule>
  </conditionalFormatting>
  <conditionalFormatting sqref="F15:G15">
    <cfRule type="containsText" dxfId="558" priority="561" operator="containsText" text="3- Moderado">
      <formula>NOT(ISERROR(SEARCH("3- Moderado",F15)))</formula>
    </cfRule>
    <cfRule type="containsText" dxfId="557" priority="562" operator="containsText" text="6- Moderado">
      <formula>NOT(ISERROR(SEARCH("6- Moderado",F15)))</formula>
    </cfRule>
    <cfRule type="containsText" dxfId="556" priority="563" operator="containsText" text="4- Moderado">
      <formula>NOT(ISERROR(SEARCH("4- Moderado",F15)))</formula>
    </cfRule>
    <cfRule type="containsText" dxfId="555" priority="564" operator="containsText" text="3- Bajo">
      <formula>NOT(ISERROR(SEARCH("3- Bajo",F15)))</formula>
    </cfRule>
    <cfRule type="containsText" dxfId="554" priority="565" operator="containsText" text="4- Bajo">
      <formula>NOT(ISERROR(SEARCH("4- Bajo",F15)))</formula>
    </cfRule>
    <cfRule type="containsText" dxfId="553" priority="566" operator="containsText" text="1- Bajo">
      <formula>NOT(ISERROR(SEARCH("1- Bajo",F15)))</formula>
    </cfRule>
  </conditionalFormatting>
  <conditionalFormatting sqref="C15">
    <cfRule type="containsText" dxfId="552" priority="555" operator="containsText" text="3- Moderado">
      <formula>NOT(ISERROR(SEARCH("3- Moderado",C15)))</formula>
    </cfRule>
    <cfRule type="containsText" dxfId="551" priority="556" operator="containsText" text="6- Moderado">
      <formula>NOT(ISERROR(SEARCH("6- Moderado",C15)))</formula>
    </cfRule>
    <cfRule type="containsText" dxfId="550" priority="557" operator="containsText" text="4- Moderado">
      <formula>NOT(ISERROR(SEARCH("4- Moderado",C15)))</formula>
    </cfRule>
    <cfRule type="containsText" dxfId="549" priority="558" operator="containsText" text="3- Bajo">
      <formula>NOT(ISERROR(SEARCH("3- Bajo",C15)))</formula>
    </cfRule>
    <cfRule type="containsText" dxfId="548" priority="559" operator="containsText" text="4- Bajo">
      <formula>NOT(ISERROR(SEARCH("4- Bajo",C15)))</formula>
    </cfRule>
    <cfRule type="containsText" dxfId="547" priority="560" operator="containsText" text="1- Bajo">
      <formula>NOT(ISERROR(SEARCH("1- Bajo",C15)))</formula>
    </cfRule>
  </conditionalFormatting>
  <conditionalFormatting sqref="D15">
    <cfRule type="containsText" dxfId="546" priority="549" operator="containsText" text="3- Moderado">
      <formula>NOT(ISERROR(SEARCH("3- Moderado",D15)))</formula>
    </cfRule>
    <cfRule type="containsText" dxfId="545" priority="550" operator="containsText" text="6- Moderado">
      <formula>NOT(ISERROR(SEARCH("6- Moderado",D15)))</formula>
    </cfRule>
    <cfRule type="containsText" dxfId="544" priority="551" operator="containsText" text="4- Moderado">
      <formula>NOT(ISERROR(SEARCH("4- Moderado",D15)))</formula>
    </cfRule>
    <cfRule type="containsText" dxfId="543" priority="552" operator="containsText" text="3- Bajo">
      <formula>NOT(ISERROR(SEARCH("3- Bajo",D15)))</formula>
    </cfRule>
    <cfRule type="containsText" dxfId="542" priority="553" operator="containsText" text="4- Bajo">
      <formula>NOT(ISERROR(SEARCH("4- Bajo",D15)))</formula>
    </cfRule>
    <cfRule type="containsText" dxfId="541" priority="554" operator="containsText" text="1- Bajo">
      <formula>NOT(ISERROR(SEARCH("1- Bajo",D15)))</formula>
    </cfRule>
  </conditionalFormatting>
  <conditionalFormatting sqref="K20:L20">
    <cfRule type="containsText" dxfId="540" priority="543" operator="containsText" text="3- Moderado">
      <formula>NOT(ISERROR(SEARCH("3- Moderado",K20)))</formula>
    </cfRule>
    <cfRule type="containsText" dxfId="539" priority="544" operator="containsText" text="6- Moderado">
      <formula>NOT(ISERROR(SEARCH("6- Moderado",K20)))</formula>
    </cfRule>
    <cfRule type="containsText" dxfId="538" priority="545" operator="containsText" text="4- Moderado">
      <formula>NOT(ISERROR(SEARCH("4- Moderado",K20)))</formula>
    </cfRule>
    <cfRule type="containsText" dxfId="537" priority="546" operator="containsText" text="3- Bajo">
      <formula>NOT(ISERROR(SEARCH("3- Bajo",K20)))</formula>
    </cfRule>
    <cfRule type="containsText" dxfId="536" priority="547" operator="containsText" text="4- Bajo">
      <formula>NOT(ISERROR(SEARCH("4- Bajo",K20)))</formula>
    </cfRule>
    <cfRule type="containsText" dxfId="535" priority="548" operator="containsText" text="1- Bajo">
      <formula>NOT(ISERROR(SEARCH("1- Bajo",K20)))</formula>
    </cfRule>
  </conditionalFormatting>
  <conditionalFormatting sqref="H20:I20">
    <cfRule type="containsText" dxfId="534" priority="537" operator="containsText" text="3- Moderado">
      <formula>NOT(ISERROR(SEARCH("3- Moderado",H20)))</formula>
    </cfRule>
    <cfRule type="containsText" dxfId="533" priority="538" operator="containsText" text="6- Moderado">
      <formula>NOT(ISERROR(SEARCH("6- Moderado",H20)))</formula>
    </cfRule>
    <cfRule type="containsText" dxfId="532" priority="539" operator="containsText" text="4- Moderado">
      <formula>NOT(ISERROR(SEARCH("4- Moderado",H20)))</formula>
    </cfRule>
    <cfRule type="containsText" dxfId="531" priority="540" operator="containsText" text="3- Bajo">
      <formula>NOT(ISERROR(SEARCH("3- Bajo",H20)))</formula>
    </cfRule>
    <cfRule type="containsText" dxfId="530" priority="541" operator="containsText" text="4- Bajo">
      <formula>NOT(ISERROR(SEARCH("4- Bajo",H20)))</formula>
    </cfRule>
    <cfRule type="containsText" dxfId="529" priority="542" operator="containsText" text="1- Bajo">
      <formula>NOT(ISERROR(SEARCH("1- Bajo",H20)))</formula>
    </cfRule>
  </conditionalFormatting>
  <conditionalFormatting sqref="A20 C20:E20">
    <cfRule type="containsText" dxfId="528" priority="531" operator="containsText" text="3- Moderado">
      <formula>NOT(ISERROR(SEARCH("3- Moderado",A20)))</formula>
    </cfRule>
    <cfRule type="containsText" dxfId="527" priority="532" operator="containsText" text="6- Moderado">
      <formula>NOT(ISERROR(SEARCH("6- Moderado",A20)))</formula>
    </cfRule>
    <cfRule type="containsText" dxfId="526" priority="533" operator="containsText" text="4- Moderado">
      <formula>NOT(ISERROR(SEARCH("4- Moderado",A20)))</formula>
    </cfRule>
    <cfRule type="containsText" dxfId="525" priority="534" operator="containsText" text="3- Bajo">
      <formula>NOT(ISERROR(SEARCH("3- Bajo",A20)))</formula>
    </cfRule>
    <cfRule type="containsText" dxfId="524" priority="535" operator="containsText" text="4- Bajo">
      <formula>NOT(ISERROR(SEARCH("4- Bajo",A20)))</formula>
    </cfRule>
    <cfRule type="containsText" dxfId="523" priority="536" operator="containsText" text="1- Bajo">
      <formula>NOT(ISERROR(SEARCH("1- Bajo",A20)))</formula>
    </cfRule>
  </conditionalFormatting>
  <conditionalFormatting sqref="F20:G20">
    <cfRule type="containsText" dxfId="522" priority="525" operator="containsText" text="3- Moderado">
      <formula>NOT(ISERROR(SEARCH("3- Moderado",F20)))</formula>
    </cfRule>
    <cfRule type="containsText" dxfId="521" priority="526" operator="containsText" text="6- Moderado">
      <formula>NOT(ISERROR(SEARCH("6- Moderado",F20)))</formula>
    </cfRule>
    <cfRule type="containsText" dxfId="520" priority="527" operator="containsText" text="4- Moderado">
      <formula>NOT(ISERROR(SEARCH("4- Moderado",F20)))</formula>
    </cfRule>
    <cfRule type="containsText" dxfId="519" priority="528" operator="containsText" text="3- Bajo">
      <formula>NOT(ISERROR(SEARCH("3- Bajo",F20)))</formula>
    </cfRule>
    <cfRule type="containsText" dxfId="518" priority="529" operator="containsText" text="4- Bajo">
      <formula>NOT(ISERROR(SEARCH("4- Bajo",F20)))</formula>
    </cfRule>
    <cfRule type="containsText" dxfId="517" priority="530" operator="containsText" text="1- Bajo">
      <formula>NOT(ISERROR(SEARCH("1- Bajo",F20)))</formula>
    </cfRule>
  </conditionalFormatting>
  <conditionalFormatting sqref="J20:J24">
    <cfRule type="containsText" dxfId="516" priority="520" operator="containsText" text="Bajo">
      <formula>NOT(ISERROR(SEARCH("Bajo",J20)))</formula>
    </cfRule>
    <cfRule type="containsText" dxfId="515" priority="521" operator="containsText" text="Moderado">
      <formula>NOT(ISERROR(SEARCH("Moderado",J20)))</formula>
    </cfRule>
    <cfRule type="containsText" dxfId="514" priority="522" operator="containsText" text="Alto">
      <formula>NOT(ISERROR(SEARCH("Alto",J20)))</formula>
    </cfRule>
    <cfRule type="containsText" dxfId="513" priority="523" operator="containsText" text="Extremo">
      <formula>NOT(ISERROR(SEARCH("Extremo",J20)))</formula>
    </cfRule>
    <cfRule type="colorScale" priority="524">
      <colorScale>
        <cfvo type="min"/>
        <cfvo type="max"/>
        <color rgb="FFFF7128"/>
        <color rgb="FFFFEF9C"/>
      </colorScale>
    </cfRule>
  </conditionalFormatting>
  <conditionalFormatting sqref="M20:M24">
    <cfRule type="containsText" dxfId="512" priority="501" operator="containsText" text="Moderado">
      <formula>NOT(ISERROR(SEARCH("Moderado",M20)))</formula>
    </cfRule>
    <cfRule type="containsText" dxfId="511" priority="515" operator="containsText" text="Bajo">
      <formula>NOT(ISERROR(SEARCH("Bajo",M20)))</formula>
    </cfRule>
    <cfRule type="containsText" dxfId="510" priority="516" operator="containsText" text="Moderado">
      <formula>NOT(ISERROR(SEARCH("Moderado",M20)))</formula>
    </cfRule>
    <cfRule type="containsText" dxfId="509" priority="517" operator="containsText" text="Alto">
      <formula>NOT(ISERROR(SEARCH("Alto",M20)))</formula>
    </cfRule>
    <cfRule type="containsText" dxfId="508" priority="518" operator="containsText" text="Extremo">
      <formula>NOT(ISERROR(SEARCH("Extremo",M20)))</formula>
    </cfRule>
    <cfRule type="colorScale" priority="519">
      <colorScale>
        <cfvo type="min"/>
        <cfvo type="max"/>
        <color rgb="FFFF7128"/>
        <color rgb="FFFFEF9C"/>
      </colorScale>
    </cfRule>
  </conditionalFormatting>
  <conditionalFormatting sqref="H20:H24">
    <cfRule type="containsText" dxfId="507" priority="502" operator="containsText" text="Muy Alta">
      <formula>NOT(ISERROR(SEARCH("Muy Alta",H20)))</formula>
    </cfRule>
    <cfRule type="containsText" dxfId="506" priority="503" operator="containsText" text="Alta">
      <formula>NOT(ISERROR(SEARCH("Alta",H20)))</formula>
    </cfRule>
    <cfRule type="containsText" dxfId="505" priority="504" operator="containsText" text="Muy Alta">
      <formula>NOT(ISERROR(SEARCH("Muy Alta",H20)))</formula>
    </cfRule>
    <cfRule type="containsText" dxfId="504" priority="509" operator="containsText" text="Muy Baja">
      <formula>NOT(ISERROR(SEARCH("Muy Baja",H20)))</formula>
    </cfRule>
    <cfRule type="containsText" dxfId="503" priority="510" operator="containsText" text="Baja">
      <formula>NOT(ISERROR(SEARCH("Baja",H20)))</formula>
    </cfRule>
    <cfRule type="containsText" dxfId="502" priority="511" operator="containsText" text="Media">
      <formula>NOT(ISERROR(SEARCH("Media",H20)))</formula>
    </cfRule>
    <cfRule type="containsText" dxfId="501" priority="512" operator="containsText" text="Alta">
      <formula>NOT(ISERROR(SEARCH("Alta",H20)))</formula>
    </cfRule>
    <cfRule type="containsText" dxfId="500" priority="514" operator="containsText" text="Muy Alta">
      <formula>NOT(ISERROR(SEARCH("Muy Alta",H20)))</formula>
    </cfRule>
  </conditionalFormatting>
  <conditionalFormatting sqref="I20:I24">
    <cfRule type="containsText" dxfId="499" priority="505" operator="containsText" text="Catastrófico">
      <formula>NOT(ISERROR(SEARCH("Catastrófico",I20)))</formula>
    </cfRule>
    <cfRule type="containsText" dxfId="498" priority="506" operator="containsText" text="Mayor">
      <formula>NOT(ISERROR(SEARCH("Mayor",I20)))</formula>
    </cfRule>
    <cfRule type="containsText" dxfId="497" priority="507" operator="containsText" text="Menor">
      <formula>NOT(ISERROR(SEARCH("Menor",I20)))</formula>
    </cfRule>
    <cfRule type="containsText" dxfId="496" priority="508" operator="containsText" text="Leve">
      <formula>NOT(ISERROR(SEARCH("Leve",I20)))</formula>
    </cfRule>
    <cfRule type="containsText" dxfId="495" priority="513" operator="containsText" text="Moderado">
      <formula>NOT(ISERROR(SEARCH("Moderado",I20)))</formula>
    </cfRule>
  </conditionalFormatting>
  <conditionalFormatting sqref="K20:K24">
    <cfRule type="containsText" dxfId="494" priority="500" operator="containsText" text="Media">
      <formula>NOT(ISERROR(SEARCH("Media",K20)))</formula>
    </cfRule>
  </conditionalFormatting>
  <conditionalFormatting sqref="L20:L24">
    <cfRule type="containsText" dxfId="493" priority="499" operator="containsText" text="Moderado">
      <formula>NOT(ISERROR(SEARCH("Moderado",L20)))</formula>
    </cfRule>
  </conditionalFormatting>
  <conditionalFormatting sqref="J20:J24">
    <cfRule type="containsText" dxfId="492" priority="498" operator="containsText" text="Moderado">
      <formula>NOT(ISERROR(SEARCH("Moderado",J20)))</formula>
    </cfRule>
  </conditionalFormatting>
  <conditionalFormatting sqref="J20:J24">
    <cfRule type="containsText" dxfId="491" priority="496" operator="containsText" text="Bajo">
      <formula>NOT(ISERROR(SEARCH("Bajo",J20)))</formula>
    </cfRule>
    <cfRule type="containsText" dxfId="490" priority="497" operator="containsText" text="Extremo">
      <formula>NOT(ISERROR(SEARCH("Extremo",J20)))</formula>
    </cfRule>
  </conditionalFormatting>
  <conditionalFormatting sqref="K20:K24">
    <cfRule type="containsText" dxfId="489" priority="494" operator="containsText" text="Baja">
      <formula>NOT(ISERROR(SEARCH("Baja",K20)))</formula>
    </cfRule>
    <cfRule type="containsText" dxfId="488" priority="495" operator="containsText" text="Muy Baja">
      <formula>NOT(ISERROR(SEARCH("Muy Baja",K20)))</formula>
    </cfRule>
  </conditionalFormatting>
  <conditionalFormatting sqref="K20:K24">
    <cfRule type="containsText" dxfId="487" priority="492" operator="containsText" text="Muy Alta">
      <formula>NOT(ISERROR(SEARCH("Muy Alta",K20)))</formula>
    </cfRule>
    <cfRule type="containsText" dxfId="486" priority="493" operator="containsText" text="Alta">
      <formula>NOT(ISERROR(SEARCH("Alta",K20)))</formula>
    </cfRule>
  </conditionalFormatting>
  <conditionalFormatting sqref="L20:L24">
    <cfRule type="containsText" dxfId="485" priority="488" operator="containsText" text="Catastrófico">
      <formula>NOT(ISERROR(SEARCH("Catastrófico",L20)))</formula>
    </cfRule>
    <cfRule type="containsText" dxfId="484" priority="489" operator="containsText" text="Mayor">
      <formula>NOT(ISERROR(SEARCH("Mayor",L20)))</formula>
    </cfRule>
    <cfRule type="containsText" dxfId="483" priority="490" operator="containsText" text="Menor">
      <formula>NOT(ISERROR(SEARCH("Menor",L20)))</formula>
    </cfRule>
    <cfRule type="containsText" dxfId="482" priority="491" operator="containsText" text="Leve">
      <formula>NOT(ISERROR(SEARCH("Leve",L20)))</formula>
    </cfRule>
  </conditionalFormatting>
  <conditionalFormatting sqref="K25:L25 K30:L30">
    <cfRule type="containsText" dxfId="481" priority="482" operator="containsText" text="3- Moderado">
      <formula>NOT(ISERROR(SEARCH("3- Moderado",K25)))</formula>
    </cfRule>
    <cfRule type="containsText" dxfId="480" priority="483" operator="containsText" text="6- Moderado">
      <formula>NOT(ISERROR(SEARCH("6- Moderado",K25)))</formula>
    </cfRule>
    <cfRule type="containsText" dxfId="479" priority="484" operator="containsText" text="4- Moderado">
      <formula>NOT(ISERROR(SEARCH("4- Moderado",K25)))</formula>
    </cfRule>
    <cfRule type="containsText" dxfId="478" priority="485" operator="containsText" text="3- Bajo">
      <formula>NOT(ISERROR(SEARCH("3- Bajo",K25)))</formula>
    </cfRule>
    <cfRule type="containsText" dxfId="477" priority="486" operator="containsText" text="4- Bajo">
      <formula>NOT(ISERROR(SEARCH("4- Bajo",K25)))</formula>
    </cfRule>
    <cfRule type="containsText" dxfId="476" priority="487" operator="containsText" text="1- Bajo">
      <formula>NOT(ISERROR(SEARCH("1- Bajo",K25)))</formula>
    </cfRule>
  </conditionalFormatting>
  <conditionalFormatting sqref="H25:I25 H30:I30">
    <cfRule type="containsText" dxfId="475" priority="476" operator="containsText" text="3- Moderado">
      <formula>NOT(ISERROR(SEARCH("3- Moderado",H25)))</formula>
    </cfRule>
    <cfRule type="containsText" dxfId="474" priority="477" operator="containsText" text="6- Moderado">
      <formula>NOT(ISERROR(SEARCH("6- Moderado",H25)))</formula>
    </cfRule>
    <cfRule type="containsText" dxfId="473" priority="478" operator="containsText" text="4- Moderado">
      <formula>NOT(ISERROR(SEARCH("4- Moderado",H25)))</formula>
    </cfRule>
    <cfRule type="containsText" dxfId="472" priority="479" operator="containsText" text="3- Bajo">
      <formula>NOT(ISERROR(SEARCH("3- Bajo",H25)))</formula>
    </cfRule>
    <cfRule type="containsText" dxfId="471" priority="480" operator="containsText" text="4- Bajo">
      <formula>NOT(ISERROR(SEARCH("4- Bajo",H25)))</formula>
    </cfRule>
    <cfRule type="containsText" dxfId="470" priority="481" operator="containsText" text="1- Bajo">
      <formula>NOT(ISERROR(SEARCH("1- Bajo",H25)))</formula>
    </cfRule>
  </conditionalFormatting>
  <conditionalFormatting sqref="A25 C25:E25 A30 C30:E30">
    <cfRule type="containsText" dxfId="469" priority="470" operator="containsText" text="3- Moderado">
      <formula>NOT(ISERROR(SEARCH("3- Moderado",A25)))</formula>
    </cfRule>
    <cfRule type="containsText" dxfId="468" priority="471" operator="containsText" text="6- Moderado">
      <formula>NOT(ISERROR(SEARCH("6- Moderado",A25)))</formula>
    </cfRule>
    <cfRule type="containsText" dxfId="467" priority="472" operator="containsText" text="4- Moderado">
      <formula>NOT(ISERROR(SEARCH("4- Moderado",A25)))</formula>
    </cfRule>
    <cfRule type="containsText" dxfId="466" priority="473" operator="containsText" text="3- Bajo">
      <formula>NOT(ISERROR(SEARCH("3- Bajo",A25)))</formula>
    </cfRule>
    <cfRule type="containsText" dxfId="465" priority="474" operator="containsText" text="4- Bajo">
      <formula>NOT(ISERROR(SEARCH("4- Bajo",A25)))</formula>
    </cfRule>
    <cfRule type="containsText" dxfId="464" priority="475" operator="containsText" text="1- Bajo">
      <formula>NOT(ISERROR(SEARCH("1- Bajo",A25)))</formula>
    </cfRule>
  </conditionalFormatting>
  <conditionalFormatting sqref="F25:G25 F30:G30">
    <cfRule type="containsText" dxfId="463" priority="464" operator="containsText" text="3- Moderado">
      <formula>NOT(ISERROR(SEARCH("3- Moderado",F25)))</formula>
    </cfRule>
    <cfRule type="containsText" dxfId="462" priority="465" operator="containsText" text="6- Moderado">
      <formula>NOT(ISERROR(SEARCH("6- Moderado",F25)))</formula>
    </cfRule>
    <cfRule type="containsText" dxfId="461" priority="466" operator="containsText" text="4- Moderado">
      <formula>NOT(ISERROR(SEARCH("4- Moderado",F25)))</formula>
    </cfRule>
    <cfRule type="containsText" dxfId="460" priority="467" operator="containsText" text="3- Bajo">
      <formula>NOT(ISERROR(SEARCH("3- Bajo",F25)))</formula>
    </cfRule>
    <cfRule type="containsText" dxfId="459" priority="468" operator="containsText" text="4- Bajo">
      <formula>NOT(ISERROR(SEARCH("4- Bajo",F25)))</formula>
    </cfRule>
    <cfRule type="containsText" dxfId="458" priority="469" operator="containsText" text="1- Bajo">
      <formula>NOT(ISERROR(SEARCH("1- Bajo",F25)))</formula>
    </cfRule>
  </conditionalFormatting>
  <conditionalFormatting sqref="J25:J34">
    <cfRule type="containsText" dxfId="457" priority="459" operator="containsText" text="Bajo">
      <formula>NOT(ISERROR(SEARCH("Bajo",J25)))</formula>
    </cfRule>
    <cfRule type="containsText" dxfId="456" priority="460" operator="containsText" text="Moderado">
      <formula>NOT(ISERROR(SEARCH("Moderado",J25)))</formula>
    </cfRule>
    <cfRule type="containsText" dxfId="455" priority="461" operator="containsText" text="Alto">
      <formula>NOT(ISERROR(SEARCH("Alto",J25)))</formula>
    </cfRule>
    <cfRule type="containsText" dxfId="454" priority="462" operator="containsText" text="Extremo">
      <formula>NOT(ISERROR(SEARCH("Extremo",J25)))</formula>
    </cfRule>
    <cfRule type="colorScale" priority="463">
      <colorScale>
        <cfvo type="min"/>
        <cfvo type="max"/>
        <color rgb="FFFF7128"/>
        <color rgb="FFFFEF9C"/>
      </colorScale>
    </cfRule>
  </conditionalFormatting>
  <conditionalFormatting sqref="M25:M34">
    <cfRule type="containsText" dxfId="453" priority="440" operator="containsText" text="Moderado">
      <formula>NOT(ISERROR(SEARCH("Moderado",M25)))</formula>
    </cfRule>
    <cfRule type="containsText" dxfId="452" priority="454" operator="containsText" text="Bajo">
      <formula>NOT(ISERROR(SEARCH("Bajo",M25)))</formula>
    </cfRule>
    <cfRule type="containsText" dxfId="451" priority="455" operator="containsText" text="Moderado">
      <formula>NOT(ISERROR(SEARCH("Moderado",M25)))</formula>
    </cfRule>
    <cfRule type="containsText" dxfId="450" priority="456" operator="containsText" text="Alto">
      <formula>NOT(ISERROR(SEARCH("Alto",M25)))</formula>
    </cfRule>
    <cfRule type="containsText" dxfId="449" priority="457" operator="containsText" text="Extremo">
      <formula>NOT(ISERROR(SEARCH("Extremo",M25)))</formula>
    </cfRule>
    <cfRule type="colorScale" priority="458">
      <colorScale>
        <cfvo type="min"/>
        <cfvo type="max"/>
        <color rgb="FFFF7128"/>
        <color rgb="FFFFEF9C"/>
      </colorScale>
    </cfRule>
  </conditionalFormatting>
  <conditionalFormatting sqref="H25:H34">
    <cfRule type="containsText" dxfId="448" priority="441" operator="containsText" text="Muy Alta">
      <formula>NOT(ISERROR(SEARCH("Muy Alta",H25)))</formula>
    </cfRule>
    <cfRule type="containsText" dxfId="447" priority="442" operator="containsText" text="Alta">
      <formula>NOT(ISERROR(SEARCH("Alta",H25)))</formula>
    </cfRule>
    <cfRule type="containsText" dxfId="446" priority="443" operator="containsText" text="Muy Alta">
      <formula>NOT(ISERROR(SEARCH("Muy Alta",H25)))</formula>
    </cfRule>
    <cfRule type="containsText" dxfId="445" priority="448" operator="containsText" text="Muy Baja">
      <formula>NOT(ISERROR(SEARCH("Muy Baja",H25)))</formula>
    </cfRule>
    <cfRule type="containsText" dxfId="444" priority="449" operator="containsText" text="Baja">
      <formula>NOT(ISERROR(SEARCH("Baja",H25)))</formula>
    </cfRule>
    <cfRule type="containsText" dxfId="443" priority="450" operator="containsText" text="Media">
      <formula>NOT(ISERROR(SEARCH("Media",H25)))</formula>
    </cfRule>
    <cfRule type="containsText" dxfId="442" priority="451" operator="containsText" text="Alta">
      <formula>NOT(ISERROR(SEARCH("Alta",H25)))</formula>
    </cfRule>
    <cfRule type="containsText" dxfId="441" priority="453" operator="containsText" text="Muy Alta">
      <formula>NOT(ISERROR(SEARCH("Muy Alta",H25)))</formula>
    </cfRule>
  </conditionalFormatting>
  <conditionalFormatting sqref="I25:I34">
    <cfRule type="containsText" dxfId="440" priority="444" operator="containsText" text="Catastrófico">
      <formula>NOT(ISERROR(SEARCH("Catastrófico",I25)))</formula>
    </cfRule>
    <cfRule type="containsText" dxfId="439" priority="445" operator="containsText" text="Mayor">
      <formula>NOT(ISERROR(SEARCH("Mayor",I25)))</formula>
    </cfRule>
    <cfRule type="containsText" dxfId="438" priority="446" operator="containsText" text="Menor">
      <formula>NOT(ISERROR(SEARCH("Menor",I25)))</formula>
    </cfRule>
    <cfRule type="containsText" dxfId="437" priority="447" operator="containsText" text="Leve">
      <formula>NOT(ISERROR(SEARCH("Leve",I25)))</formula>
    </cfRule>
    <cfRule type="containsText" dxfId="436" priority="452" operator="containsText" text="Moderado">
      <formula>NOT(ISERROR(SEARCH("Moderado",I25)))</formula>
    </cfRule>
  </conditionalFormatting>
  <conditionalFormatting sqref="K25:K34">
    <cfRule type="containsText" dxfId="435" priority="439" operator="containsText" text="Media">
      <formula>NOT(ISERROR(SEARCH("Media",K25)))</formula>
    </cfRule>
  </conditionalFormatting>
  <conditionalFormatting sqref="L25:L34">
    <cfRule type="containsText" dxfId="434" priority="438" operator="containsText" text="Moderado">
      <formula>NOT(ISERROR(SEARCH("Moderado",L25)))</formula>
    </cfRule>
  </conditionalFormatting>
  <conditionalFormatting sqref="J25:J34">
    <cfRule type="containsText" dxfId="433" priority="437" operator="containsText" text="Moderado">
      <formula>NOT(ISERROR(SEARCH("Moderado",J25)))</formula>
    </cfRule>
  </conditionalFormatting>
  <conditionalFormatting sqref="J25:J34">
    <cfRule type="containsText" dxfId="432" priority="435" operator="containsText" text="Bajo">
      <formula>NOT(ISERROR(SEARCH("Bajo",J25)))</formula>
    </cfRule>
    <cfRule type="containsText" dxfId="431" priority="436" operator="containsText" text="Extremo">
      <formula>NOT(ISERROR(SEARCH("Extremo",J25)))</formula>
    </cfRule>
  </conditionalFormatting>
  <conditionalFormatting sqref="K25:K34">
    <cfRule type="containsText" dxfId="430" priority="433" operator="containsText" text="Baja">
      <formula>NOT(ISERROR(SEARCH("Baja",K25)))</formula>
    </cfRule>
    <cfRule type="containsText" dxfId="429" priority="434" operator="containsText" text="Muy Baja">
      <formula>NOT(ISERROR(SEARCH("Muy Baja",K25)))</formula>
    </cfRule>
  </conditionalFormatting>
  <conditionalFormatting sqref="K25:K34">
    <cfRule type="containsText" dxfId="428" priority="431" operator="containsText" text="Muy Alta">
      <formula>NOT(ISERROR(SEARCH("Muy Alta",K25)))</formula>
    </cfRule>
    <cfRule type="containsText" dxfId="427" priority="432" operator="containsText" text="Alta">
      <formula>NOT(ISERROR(SEARCH("Alta",K25)))</formula>
    </cfRule>
  </conditionalFormatting>
  <conditionalFormatting sqref="L25:L34">
    <cfRule type="containsText" dxfId="426" priority="427" operator="containsText" text="Catastrófico">
      <formula>NOT(ISERROR(SEARCH("Catastrófico",L25)))</formula>
    </cfRule>
    <cfRule type="containsText" dxfId="425" priority="428" operator="containsText" text="Mayor">
      <formula>NOT(ISERROR(SEARCH("Mayor",L25)))</formula>
    </cfRule>
    <cfRule type="containsText" dxfId="424" priority="429" operator="containsText" text="Menor">
      <formula>NOT(ISERROR(SEARCH("Menor",L25)))</formula>
    </cfRule>
    <cfRule type="containsText" dxfId="423" priority="430" operator="containsText" text="Leve">
      <formula>NOT(ISERROR(SEARCH("Leve",L25)))</formula>
    </cfRule>
  </conditionalFormatting>
  <conditionalFormatting sqref="K35:L35">
    <cfRule type="containsText" dxfId="422" priority="421" operator="containsText" text="3- Moderado">
      <formula>NOT(ISERROR(SEARCH("3- Moderado",K35)))</formula>
    </cfRule>
    <cfRule type="containsText" dxfId="421" priority="422" operator="containsText" text="6- Moderado">
      <formula>NOT(ISERROR(SEARCH("6- Moderado",K35)))</formula>
    </cfRule>
    <cfRule type="containsText" dxfId="420" priority="423" operator="containsText" text="4- Moderado">
      <formula>NOT(ISERROR(SEARCH("4- Moderado",K35)))</formula>
    </cfRule>
    <cfRule type="containsText" dxfId="419" priority="424" operator="containsText" text="3- Bajo">
      <formula>NOT(ISERROR(SEARCH("3- Bajo",K35)))</formula>
    </cfRule>
    <cfRule type="containsText" dxfId="418" priority="425" operator="containsText" text="4- Bajo">
      <formula>NOT(ISERROR(SEARCH("4- Bajo",K35)))</formula>
    </cfRule>
    <cfRule type="containsText" dxfId="417" priority="426" operator="containsText" text="1- Bajo">
      <formula>NOT(ISERROR(SEARCH("1- Bajo",K35)))</formula>
    </cfRule>
  </conditionalFormatting>
  <conditionalFormatting sqref="H35:I35">
    <cfRule type="containsText" dxfId="416" priority="415" operator="containsText" text="3- Moderado">
      <formula>NOT(ISERROR(SEARCH("3- Moderado",H35)))</formula>
    </cfRule>
    <cfRule type="containsText" dxfId="415" priority="416" operator="containsText" text="6- Moderado">
      <formula>NOT(ISERROR(SEARCH("6- Moderado",H35)))</formula>
    </cfRule>
    <cfRule type="containsText" dxfId="414" priority="417" operator="containsText" text="4- Moderado">
      <formula>NOT(ISERROR(SEARCH("4- Moderado",H35)))</formula>
    </cfRule>
    <cfRule type="containsText" dxfId="413" priority="418" operator="containsText" text="3- Bajo">
      <formula>NOT(ISERROR(SEARCH("3- Bajo",H35)))</formula>
    </cfRule>
    <cfRule type="containsText" dxfId="412" priority="419" operator="containsText" text="4- Bajo">
      <formula>NOT(ISERROR(SEARCH("4- Bajo",H35)))</formula>
    </cfRule>
    <cfRule type="containsText" dxfId="411" priority="420" operator="containsText" text="1- Bajo">
      <formula>NOT(ISERROR(SEARCH("1- Bajo",H35)))</formula>
    </cfRule>
  </conditionalFormatting>
  <conditionalFormatting sqref="A35 C35:E35">
    <cfRule type="containsText" dxfId="410" priority="409" operator="containsText" text="3- Moderado">
      <formula>NOT(ISERROR(SEARCH("3- Moderado",A35)))</formula>
    </cfRule>
    <cfRule type="containsText" dxfId="409" priority="410" operator="containsText" text="6- Moderado">
      <formula>NOT(ISERROR(SEARCH("6- Moderado",A35)))</formula>
    </cfRule>
    <cfRule type="containsText" dxfId="408" priority="411" operator="containsText" text="4- Moderado">
      <formula>NOT(ISERROR(SEARCH("4- Moderado",A35)))</formula>
    </cfRule>
    <cfRule type="containsText" dxfId="407" priority="412" operator="containsText" text="3- Bajo">
      <formula>NOT(ISERROR(SEARCH("3- Bajo",A35)))</formula>
    </cfRule>
    <cfRule type="containsText" dxfId="406" priority="413" operator="containsText" text="4- Bajo">
      <formula>NOT(ISERROR(SEARCH("4- Bajo",A35)))</formula>
    </cfRule>
    <cfRule type="containsText" dxfId="405" priority="414" operator="containsText" text="1- Bajo">
      <formula>NOT(ISERROR(SEARCH("1- Bajo",A35)))</formula>
    </cfRule>
  </conditionalFormatting>
  <conditionalFormatting sqref="F35:G35">
    <cfRule type="containsText" dxfId="404" priority="403" operator="containsText" text="3- Moderado">
      <formula>NOT(ISERROR(SEARCH("3- Moderado",F35)))</formula>
    </cfRule>
    <cfRule type="containsText" dxfId="403" priority="404" operator="containsText" text="6- Moderado">
      <formula>NOT(ISERROR(SEARCH("6- Moderado",F35)))</formula>
    </cfRule>
    <cfRule type="containsText" dxfId="402" priority="405" operator="containsText" text="4- Moderado">
      <formula>NOT(ISERROR(SEARCH("4- Moderado",F35)))</formula>
    </cfRule>
    <cfRule type="containsText" dxfId="401" priority="406" operator="containsText" text="3- Bajo">
      <formula>NOT(ISERROR(SEARCH("3- Bajo",F35)))</formula>
    </cfRule>
    <cfRule type="containsText" dxfId="400" priority="407" operator="containsText" text="4- Bajo">
      <formula>NOT(ISERROR(SEARCH("4- Bajo",F35)))</formula>
    </cfRule>
    <cfRule type="containsText" dxfId="399" priority="408" operator="containsText" text="1- Bajo">
      <formula>NOT(ISERROR(SEARCH("1- Bajo",F35)))</formula>
    </cfRule>
  </conditionalFormatting>
  <conditionalFormatting sqref="J35:J39">
    <cfRule type="containsText" dxfId="398" priority="398" operator="containsText" text="Bajo">
      <formula>NOT(ISERROR(SEARCH("Bajo",J35)))</formula>
    </cfRule>
    <cfRule type="containsText" dxfId="397" priority="399" operator="containsText" text="Moderado">
      <formula>NOT(ISERROR(SEARCH("Moderado",J35)))</formula>
    </cfRule>
    <cfRule type="containsText" dxfId="396" priority="400" operator="containsText" text="Alto">
      <formula>NOT(ISERROR(SEARCH("Alto",J35)))</formula>
    </cfRule>
    <cfRule type="containsText" dxfId="395" priority="401" operator="containsText" text="Extremo">
      <formula>NOT(ISERROR(SEARCH("Extremo",J35)))</formula>
    </cfRule>
    <cfRule type="colorScale" priority="402">
      <colorScale>
        <cfvo type="min"/>
        <cfvo type="max"/>
        <color rgb="FFFF7128"/>
        <color rgb="FFFFEF9C"/>
      </colorScale>
    </cfRule>
  </conditionalFormatting>
  <conditionalFormatting sqref="M35:M39">
    <cfRule type="containsText" dxfId="394" priority="379" operator="containsText" text="Moderado">
      <formula>NOT(ISERROR(SEARCH("Moderado",M35)))</formula>
    </cfRule>
    <cfRule type="containsText" dxfId="393" priority="393" operator="containsText" text="Bajo">
      <formula>NOT(ISERROR(SEARCH("Bajo",M35)))</formula>
    </cfRule>
    <cfRule type="containsText" dxfId="392" priority="394" operator="containsText" text="Moderado">
      <formula>NOT(ISERROR(SEARCH("Moderado",M35)))</formula>
    </cfRule>
    <cfRule type="containsText" dxfId="391" priority="395" operator="containsText" text="Alto">
      <formula>NOT(ISERROR(SEARCH("Alto",M35)))</formula>
    </cfRule>
    <cfRule type="containsText" dxfId="390" priority="396" operator="containsText" text="Extremo">
      <formula>NOT(ISERROR(SEARCH("Extremo",M35)))</formula>
    </cfRule>
    <cfRule type="colorScale" priority="397">
      <colorScale>
        <cfvo type="min"/>
        <cfvo type="max"/>
        <color rgb="FFFF7128"/>
        <color rgb="FFFFEF9C"/>
      </colorScale>
    </cfRule>
  </conditionalFormatting>
  <conditionalFormatting sqref="H35:H39">
    <cfRule type="containsText" dxfId="389" priority="380" operator="containsText" text="Muy Alta">
      <formula>NOT(ISERROR(SEARCH("Muy Alta",H35)))</formula>
    </cfRule>
    <cfRule type="containsText" dxfId="388" priority="381" operator="containsText" text="Alta">
      <formula>NOT(ISERROR(SEARCH("Alta",H35)))</formula>
    </cfRule>
    <cfRule type="containsText" dxfId="387" priority="382" operator="containsText" text="Muy Alta">
      <formula>NOT(ISERROR(SEARCH("Muy Alta",H35)))</formula>
    </cfRule>
    <cfRule type="containsText" dxfId="386" priority="387" operator="containsText" text="Muy Baja">
      <formula>NOT(ISERROR(SEARCH("Muy Baja",H35)))</formula>
    </cfRule>
    <cfRule type="containsText" dxfId="385" priority="388" operator="containsText" text="Baja">
      <formula>NOT(ISERROR(SEARCH("Baja",H35)))</formula>
    </cfRule>
    <cfRule type="containsText" dxfId="384" priority="389" operator="containsText" text="Media">
      <formula>NOT(ISERROR(SEARCH("Media",H35)))</formula>
    </cfRule>
    <cfRule type="containsText" dxfId="383" priority="390" operator="containsText" text="Alta">
      <formula>NOT(ISERROR(SEARCH("Alta",H35)))</formula>
    </cfRule>
    <cfRule type="containsText" dxfId="382" priority="392" operator="containsText" text="Muy Alta">
      <formula>NOT(ISERROR(SEARCH("Muy Alta",H35)))</formula>
    </cfRule>
  </conditionalFormatting>
  <conditionalFormatting sqref="I35:I39">
    <cfRule type="containsText" dxfId="381" priority="383" operator="containsText" text="Catastrófico">
      <formula>NOT(ISERROR(SEARCH("Catastrófico",I35)))</formula>
    </cfRule>
    <cfRule type="containsText" dxfId="380" priority="384" operator="containsText" text="Mayor">
      <formula>NOT(ISERROR(SEARCH("Mayor",I35)))</formula>
    </cfRule>
    <cfRule type="containsText" dxfId="379" priority="385" operator="containsText" text="Menor">
      <formula>NOT(ISERROR(SEARCH("Menor",I35)))</formula>
    </cfRule>
    <cfRule type="containsText" dxfId="378" priority="386" operator="containsText" text="Leve">
      <formula>NOT(ISERROR(SEARCH("Leve",I35)))</formula>
    </cfRule>
    <cfRule type="containsText" dxfId="377" priority="391" operator="containsText" text="Moderado">
      <formula>NOT(ISERROR(SEARCH("Moderado",I35)))</formula>
    </cfRule>
  </conditionalFormatting>
  <conditionalFormatting sqref="K35:K39">
    <cfRule type="containsText" dxfId="376" priority="378" operator="containsText" text="Media">
      <formula>NOT(ISERROR(SEARCH("Media",K35)))</formula>
    </cfRule>
  </conditionalFormatting>
  <conditionalFormatting sqref="L35:L39">
    <cfRule type="containsText" dxfId="375" priority="377" operator="containsText" text="Moderado">
      <formula>NOT(ISERROR(SEARCH("Moderado",L35)))</formula>
    </cfRule>
  </conditionalFormatting>
  <conditionalFormatting sqref="J35:J39">
    <cfRule type="containsText" dxfId="374" priority="376" operator="containsText" text="Moderado">
      <formula>NOT(ISERROR(SEARCH("Moderado",J35)))</formula>
    </cfRule>
  </conditionalFormatting>
  <conditionalFormatting sqref="J35:J39">
    <cfRule type="containsText" dxfId="373" priority="374" operator="containsText" text="Bajo">
      <formula>NOT(ISERROR(SEARCH("Bajo",J35)))</formula>
    </cfRule>
    <cfRule type="containsText" dxfId="372" priority="375" operator="containsText" text="Extremo">
      <formula>NOT(ISERROR(SEARCH("Extremo",J35)))</formula>
    </cfRule>
  </conditionalFormatting>
  <conditionalFormatting sqref="K35:K39">
    <cfRule type="containsText" dxfId="371" priority="372" operator="containsText" text="Baja">
      <formula>NOT(ISERROR(SEARCH("Baja",K35)))</formula>
    </cfRule>
    <cfRule type="containsText" dxfId="370" priority="373" operator="containsText" text="Muy Baja">
      <formula>NOT(ISERROR(SEARCH("Muy Baja",K35)))</formula>
    </cfRule>
  </conditionalFormatting>
  <conditionalFormatting sqref="K35:K39">
    <cfRule type="containsText" dxfId="369" priority="370" operator="containsText" text="Muy Alta">
      <formula>NOT(ISERROR(SEARCH("Muy Alta",K35)))</formula>
    </cfRule>
    <cfRule type="containsText" dxfId="368" priority="371" operator="containsText" text="Alta">
      <formula>NOT(ISERROR(SEARCH("Alta",K35)))</formula>
    </cfRule>
  </conditionalFormatting>
  <conditionalFormatting sqref="L35:L39">
    <cfRule type="containsText" dxfId="367" priority="366" operator="containsText" text="Catastrófico">
      <formula>NOT(ISERROR(SEARCH("Catastrófico",L35)))</formula>
    </cfRule>
    <cfRule type="containsText" dxfId="366" priority="367" operator="containsText" text="Mayor">
      <formula>NOT(ISERROR(SEARCH("Mayor",L35)))</formula>
    </cfRule>
    <cfRule type="containsText" dxfId="365" priority="368" operator="containsText" text="Menor">
      <formula>NOT(ISERROR(SEARCH("Menor",L35)))</formula>
    </cfRule>
    <cfRule type="containsText" dxfId="364" priority="369" operator="containsText" text="Leve">
      <formula>NOT(ISERROR(SEARCH("Leve",L35)))</formula>
    </cfRule>
  </conditionalFormatting>
  <conditionalFormatting sqref="K40:L40">
    <cfRule type="containsText" dxfId="363" priority="360" operator="containsText" text="3- Moderado">
      <formula>NOT(ISERROR(SEARCH("3- Moderado",K40)))</formula>
    </cfRule>
    <cfRule type="containsText" dxfId="362" priority="361" operator="containsText" text="6- Moderado">
      <formula>NOT(ISERROR(SEARCH("6- Moderado",K40)))</formula>
    </cfRule>
    <cfRule type="containsText" dxfId="361" priority="362" operator="containsText" text="4- Moderado">
      <formula>NOT(ISERROR(SEARCH("4- Moderado",K40)))</formula>
    </cfRule>
    <cfRule type="containsText" dxfId="360" priority="363" operator="containsText" text="3- Bajo">
      <formula>NOT(ISERROR(SEARCH("3- Bajo",K40)))</formula>
    </cfRule>
    <cfRule type="containsText" dxfId="359" priority="364" operator="containsText" text="4- Bajo">
      <formula>NOT(ISERROR(SEARCH("4- Bajo",K40)))</formula>
    </cfRule>
    <cfRule type="containsText" dxfId="358" priority="365" operator="containsText" text="1- Bajo">
      <formula>NOT(ISERROR(SEARCH("1- Bajo",K40)))</formula>
    </cfRule>
  </conditionalFormatting>
  <conditionalFormatting sqref="H40:I40">
    <cfRule type="containsText" dxfId="357" priority="354" operator="containsText" text="3- Moderado">
      <formula>NOT(ISERROR(SEARCH("3- Moderado",H40)))</formula>
    </cfRule>
    <cfRule type="containsText" dxfId="356" priority="355" operator="containsText" text="6- Moderado">
      <formula>NOT(ISERROR(SEARCH("6- Moderado",H40)))</formula>
    </cfRule>
    <cfRule type="containsText" dxfId="355" priority="356" operator="containsText" text="4- Moderado">
      <formula>NOT(ISERROR(SEARCH("4- Moderado",H40)))</formula>
    </cfRule>
    <cfRule type="containsText" dxfId="354" priority="357" operator="containsText" text="3- Bajo">
      <formula>NOT(ISERROR(SEARCH("3- Bajo",H40)))</formula>
    </cfRule>
    <cfRule type="containsText" dxfId="353" priority="358" operator="containsText" text="4- Bajo">
      <formula>NOT(ISERROR(SEARCH("4- Bajo",H40)))</formula>
    </cfRule>
    <cfRule type="containsText" dxfId="352" priority="359" operator="containsText" text="1- Bajo">
      <formula>NOT(ISERROR(SEARCH("1- Bajo",H40)))</formula>
    </cfRule>
  </conditionalFormatting>
  <conditionalFormatting sqref="A40 C40:E40">
    <cfRule type="containsText" dxfId="351" priority="348" operator="containsText" text="3- Moderado">
      <formula>NOT(ISERROR(SEARCH("3- Moderado",A40)))</formula>
    </cfRule>
    <cfRule type="containsText" dxfId="350" priority="349" operator="containsText" text="6- Moderado">
      <formula>NOT(ISERROR(SEARCH("6- Moderado",A40)))</formula>
    </cfRule>
    <cfRule type="containsText" dxfId="349" priority="350" operator="containsText" text="4- Moderado">
      <formula>NOT(ISERROR(SEARCH("4- Moderado",A40)))</formula>
    </cfRule>
    <cfRule type="containsText" dxfId="348" priority="351" operator="containsText" text="3- Bajo">
      <formula>NOT(ISERROR(SEARCH("3- Bajo",A40)))</formula>
    </cfRule>
    <cfRule type="containsText" dxfId="347" priority="352" operator="containsText" text="4- Bajo">
      <formula>NOT(ISERROR(SEARCH("4- Bajo",A40)))</formula>
    </cfRule>
    <cfRule type="containsText" dxfId="346" priority="353" operator="containsText" text="1- Bajo">
      <formula>NOT(ISERROR(SEARCH("1- Bajo",A40)))</formula>
    </cfRule>
  </conditionalFormatting>
  <conditionalFormatting sqref="F40:G40">
    <cfRule type="containsText" dxfId="345" priority="342" operator="containsText" text="3- Moderado">
      <formula>NOT(ISERROR(SEARCH("3- Moderado",F40)))</formula>
    </cfRule>
    <cfRule type="containsText" dxfId="344" priority="343" operator="containsText" text="6- Moderado">
      <formula>NOT(ISERROR(SEARCH("6- Moderado",F40)))</formula>
    </cfRule>
    <cfRule type="containsText" dxfId="343" priority="344" operator="containsText" text="4- Moderado">
      <formula>NOT(ISERROR(SEARCH("4- Moderado",F40)))</formula>
    </cfRule>
    <cfRule type="containsText" dxfId="342" priority="345" operator="containsText" text="3- Bajo">
      <formula>NOT(ISERROR(SEARCH("3- Bajo",F40)))</formula>
    </cfRule>
    <cfRule type="containsText" dxfId="341" priority="346" operator="containsText" text="4- Bajo">
      <formula>NOT(ISERROR(SEARCH("4- Bajo",F40)))</formula>
    </cfRule>
    <cfRule type="containsText" dxfId="340" priority="347" operator="containsText" text="1- Bajo">
      <formula>NOT(ISERROR(SEARCH("1- Bajo",F40)))</formula>
    </cfRule>
  </conditionalFormatting>
  <conditionalFormatting sqref="J40:J44">
    <cfRule type="containsText" dxfId="339" priority="337" operator="containsText" text="Bajo">
      <formula>NOT(ISERROR(SEARCH("Bajo",J40)))</formula>
    </cfRule>
    <cfRule type="containsText" dxfId="338" priority="338" operator="containsText" text="Moderado">
      <formula>NOT(ISERROR(SEARCH("Moderado",J40)))</formula>
    </cfRule>
    <cfRule type="containsText" dxfId="337" priority="339" operator="containsText" text="Alto">
      <formula>NOT(ISERROR(SEARCH("Alto",J40)))</formula>
    </cfRule>
    <cfRule type="containsText" dxfId="336" priority="340" operator="containsText" text="Extremo">
      <formula>NOT(ISERROR(SEARCH("Extremo",J40)))</formula>
    </cfRule>
    <cfRule type="colorScale" priority="341">
      <colorScale>
        <cfvo type="min"/>
        <cfvo type="max"/>
        <color rgb="FFFF7128"/>
        <color rgb="FFFFEF9C"/>
      </colorScale>
    </cfRule>
  </conditionalFormatting>
  <conditionalFormatting sqref="M40:M44">
    <cfRule type="containsText" dxfId="335" priority="318" operator="containsText" text="Moderado">
      <formula>NOT(ISERROR(SEARCH("Moderado",M40)))</formula>
    </cfRule>
    <cfRule type="containsText" dxfId="334" priority="332" operator="containsText" text="Bajo">
      <formula>NOT(ISERROR(SEARCH("Bajo",M40)))</formula>
    </cfRule>
    <cfRule type="containsText" dxfId="333" priority="333" operator="containsText" text="Moderado">
      <formula>NOT(ISERROR(SEARCH("Moderado",M40)))</formula>
    </cfRule>
    <cfRule type="containsText" dxfId="332" priority="334" operator="containsText" text="Alto">
      <formula>NOT(ISERROR(SEARCH("Alto",M40)))</formula>
    </cfRule>
    <cfRule type="containsText" dxfId="331" priority="335" operator="containsText" text="Extremo">
      <formula>NOT(ISERROR(SEARCH("Extremo",M40)))</formula>
    </cfRule>
    <cfRule type="colorScale" priority="336">
      <colorScale>
        <cfvo type="min"/>
        <cfvo type="max"/>
        <color rgb="FFFF7128"/>
        <color rgb="FFFFEF9C"/>
      </colorScale>
    </cfRule>
  </conditionalFormatting>
  <conditionalFormatting sqref="H40:H44">
    <cfRule type="containsText" dxfId="330" priority="319" operator="containsText" text="Muy Alta">
      <formula>NOT(ISERROR(SEARCH("Muy Alta",H40)))</formula>
    </cfRule>
    <cfRule type="containsText" dxfId="329" priority="320" operator="containsText" text="Alta">
      <formula>NOT(ISERROR(SEARCH("Alta",H40)))</formula>
    </cfRule>
    <cfRule type="containsText" dxfId="328" priority="321" operator="containsText" text="Muy Alta">
      <formula>NOT(ISERROR(SEARCH("Muy Alta",H40)))</formula>
    </cfRule>
    <cfRule type="containsText" dxfId="327" priority="326" operator="containsText" text="Muy Baja">
      <formula>NOT(ISERROR(SEARCH("Muy Baja",H40)))</formula>
    </cfRule>
    <cfRule type="containsText" dxfId="326" priority="327" operator="containsText" text="Baja">
      <formula>NOT(ISERROR(SEARCH("Baja",H40)))</formula>
    </cfRule>
    <cfRule type="containsText" dxfId="325" priority="328" operator="containsText" text="Media">
      <formula>NOT(ISERROR(SEARCH("Media",H40)))</formula>
    </cfRule>
    <cfRule type="containsText" dxfId="324" priority="329" operator="containsText" text="Alta">
      <formula>NOT(ISERROR(SEARCH("Alta",H40)))</formula>
    </cfRule>
    <cfRule type="containsText" dxfId="323" priority="331" operator="containsText" text="Muy Alta">
      <formula>NOT(ISERROR(SEARCH("Muy Alta",H40)))</formula>
    </cfRule>
  </conditionalFormatting>
  <conditionalFormatting sqref="I40:I44">
    <cfRule type="containsText" dxfId="322" priority="322" operator="containsText" text="Catastrófico">
      <formula>NOT(ISERROR(SEARCH("Catastrófico",I40)))</formula>
    </cfRule>
    <cfRule type="containsText" dxfId="321" priority="323" operator="containsText" text="Mayor">
      <formula>NOT(ISERROR(SEARCH("Mayor",I40)))</formula>
    </cfRule>
    <cfRule type="containsText" dxfId="320" priority="324" operator="containsText" text="Menor">
      <formula>NOT(ISERROR(SEARCH("Menor",I40)))</formula>
    </cfRule>
    <cfRule type="containsText" dxfId="319" priority="325" operator="containsText" text="Leve">
      <formula>NOT(ISERROR(SEARCH("Leve",I40)))</formula>
    </cfRule>
    <cfRule type="containsText" dxfId="318" priority="330" operator="containsText" text="Moderado">
      <formula>NOT(ISERROR(SEARCH("Moderado",I40)))</formula>
    </cfRule>
  </conditionalFormatting>
  <conditionalFormatting sqref="K40:K44">
    <cfRule type="containsText" dxfId="317" priority="317" operator="containsText" text="Media">
      <formula>NOT(ISERROR(SEARCH("Media",K40)))</formula>
    </cfRule>
  </conditionalFormatting>
  <conditionalFormatting sqref="L40:L44">
    <cfRule type="containsText" dxfId="316" priority="316" operator="containsText" text="Moderado">
      <formula>NOT(ISERROR(SEARCH("Moderado",L40)))</formula>
    </cfRule>
  </conditionalFormatting>
  <conditionalFormatting sqref="J40:J44">
    <cfRule type="containsText" dxfId="315" priority="315" operator="containsText" text="Moderado">
      <formula>NOT(ISERROR(SEARCH("Moderado",J40)))</formula>
    </cfRule>
  </conditionalFormatting>
  <conditionalFormatting sqref="J40:J44">
    <cfRule type="containsText" dxfId="314" priority="313" operator="containsText" text="Bajo">
      <formula>NOT(ISERROR(SEARCH("Bajo",J40)))</formula>
    </cfRule>
    <cfRule type="containsText" dxfId="313" priority="314" operator="containsText" text="Extremo">
      <formula>NOT(ISERROR(SEARCH("Extremo",J40)))</formula>
    </cfRule>
  </conditionalFormatting>
  <conditionalFormatting sqref="K40:K44">
    <cfRule type="containsText" dxfId="312" priority="311" operator="containsText" text="Baja">
      <formula>NOT(ISERROR(SEARCH("Baja",K40)))</formula>
    </cfRule>
    <cfRule type="containsText" dxfId="311" priority="312" operator="containsText" text="Muy Baja">
      <formula>NOT(ISERROR(SEARCH("Muy Baja",K40)))</formula>
    </cfRule>
  </conditionalFormatting>
  <conditionalFormatting sqref="K40:K44">
    <cfRule type="containsText" dxfId="310" priority="309" operator="containsText" text="Muy Alta">
      <formula>NOT(ISERROR(SEARCH("Muy Alta",K40)))</formula>
    </cfRule>
    <cfRule type="containsText" dxfId="309" priority="310" operator="containsText" text="Alta">
      <formula>NOT(ISERROR(SEARCH("Alta",K40)))</formula>
    </cfRule>
  </conditionalFormatting>
  <conditionalFormatting sqref="L40:L44">
    <cfRule type="containsText" dxfId="308" priority="305" operator="containsText" text="Catastrófico">
      <formula>NOT(ISERROR(SEARCH("Catastrófico",L40)))</formula>
    </cfRule>
    <cfRule type="containsText" dxfId="307" priority="306" operator="containsText" text="Mayor">
      <formula>NOT(ISERROR(SEARCH("Mayor",L40)))</formula>
    </cfRule>
    <cfRule type="containsText" dxfId="306" priority="307" operator="containsText" text="Menor">
      <formula>NOT(ISERROR(SEARCH("Menor",L40)))</formula>
    </cfRule>
    <cfRule type="containsText" dxfId="305" priority="308" operator="containsText" text="Leve">
      <formula>NOT(ISERROR(SEARCH("Leve",L40)))</formula>
    </cfRule>
  </conditionalFormatting>
  <conditionalFormatting sqref="K45:L45">
    <cfRule type="containsText" dxfId="304" priority="299" operator="containsText" text="3- Moderado">
      <formula>NOT(ISERROR(SEARCH("3- Moderado",K45)))</formula>
    </cfRule>
    <cfRule type="containsText" dxfId="303" priority="300" operator="containsText" text="6- Moderado">
      <formula>NOT(ISERROR(SEARCH("6- Moderado",K45)))</formula>
    </cfRule>
    <cfRule type="containsText" dxfId="302" priority="301" operator="containsText" text="4- Moderado">
      <formula>NOT(ISERROR(SEARCH("4- Moderado",K45)))</formula>
    </cfRule>
    <cfRule type="containsText" dxfId="301" priority="302" operator="containsText" text="3- Bajo">
      <formula>NOT(ISERROR(SEARCH("3- Bajo",K45)))</formula>
    </cfRule>
    <cfRule type="containsText" dxfId="300" priority="303" operator="containsText" text="4- Bajo">
      <formula>NOT(ISERROR(SEARCH("4- Bajo",K45)))</formula>
    </cfRule>
    <cfRule type="containsText" dxfId="299" priority="304" operator="containsText" text="1- Bajo">
      <formula>NOT(ISERROR(SEARCH("1- Bajo",K45)))</formula>
    </cfRule>
  </conditionalFormatting>
  <conditionalFormatting sqref="H45:I45">
    <cfRule type="containsText" dxfId="298" priority="293" operator="containsText" text="3- Moderado">
      <formula>NOT(ISERROR(SEARCH("3- Moderado",H45)))</formula>
    </cfRule>
    <cfRule type="containsText" dxfId="297" priority="294" operator="containsText" text="6- Moderado">
      <formula>NOT(ISERROR(SEARCH("6- Moderado",H45)))</formula>
    </cfRule>
    <cfRule type="containsText" dxfId="296" priority="295" operator="containsText" text="4- Moderado">
      <formula>NOT(ISERROR(SEARCH("4- Moderado",H45)))</formula>
    </cfRule>
    <cfRule type="containsText" dxfId="295" priority="296" operator="containsText" text="3- Bajo">
      <formula>NOT(ISERROR(SEARCH("3- Bajo",H45)))</formula>
    </cfRule>
    <cfRule type="containsText" dxfId="294" priority="297" operator="containsText" text="4- Bajo">
      <formula>NOT(ISERROR(SEARCH("4- Bajo",H45)))</formula>
    </cfRule>
    <cfRule type="containsText" dxfId="293" priority="298" operator="containsText" text="1- Bajo">
      <formula>NOT(ISERROR(SEARCH("1- Bajo",H45)))</formula>
    </cfRule>
  </conditionalFormatting>
  <conditionalFormatting sqref="A45 C45:E45">
    <cfRule type="containsText" dxfId="292" priority="287" operator="containsText" text="3- Moderado">
      <formula>NOT(ISERROR(SEARCH("3- Moderado",A45)))</formula>
    </cfRule>
    <cfRule type="containsText" dxfId="291" priority="288" operator="containsText" text="6- Moderado">
      <formula>NOT(ISERROR(SEARCH("6- Moderado",A45)))</formula>
    </cfRule>
    <cfRule type="containsText" dxfId="290" priority="289" operator="containsText" text="4- Moderado">
      <formula>NOT(ISERROR(SEARCH("4- Moderado",A45)))</formula>
    </cfRule>
    <cfRule type="containsText" dxfId="289" priority="290" operator="containsText" text="3- Bajo">
      <formula>NOT(ISERROR(SEARCH("3- Bajo",A45)))</formula>
    </cfRule>
    <cfRule type="containsText" dxfId="288" priority="291" operator="containsText" text="4- Bajo">
      <formula>NOT(ISERROR(SEARCH("4- Bajo",A45)))</formula>
    </cfRule>
    <cfRule type="containsText" dxfId="287" priority="292" operator="containsText" text="1- Bajo">
      <formula>NOT(ISERROR(SEARCH("1- Bajo",A45)))</formula>
    </cfRule>
  </conditionalFormatting>
  <conditionalFormatting sqref="F45:G45">
    <cfRule type="containsText" dxfId="286" priority="281" operator="containsText" text="3- Moderado">
      <formula>NOT(ISERROR(SEARCH("3- Moderado",F45)))</formula>
    </cfRule>
    <cfRule type="containsText" dxfId="285" priority="282" operator="containsText" text="6- Moderado">
      <formula>NOT(ISERROR(SEARCH("6- Moderado",F45)))</formula>
    </cfRule>
    <cfRule type="containsText" dxfId="284" priority="283" operator="containsText" text="4- Moderado">
      <formula>NOT(ISERROR(SEARCH("4- Moderado",F45)))</formula>
    </cfRule>
    <cfRule type="containsText" dxfId="283" priority="284" operator="containsText" text="3- Bajo">
      <formula>NOT(ISERROR(SEARCH("3- Bajo",F45)))</formula>
    </cfRule>
    <cfRule type="containsText" dxfId="282" priority="285" operator="containsText" text="4- Bajo">
      <formula>NOT(ISERROR(SEARCH("4- Bajo",F45)))</formula>
    </cfRule>
    <cfRule type="containsText" dxfId="281" priority="286" operator="containsText" text="1- Bajo">
      <formula>NOT(ISERROR(SEARCH("1- Bajo",F45)))</formula>
    </cfRule>
  </conditionalFormatting>
  <conditionalFormatting sqref="J45:J49">
    <cfRule type="containsText" dxfId="280" priority="276" operator="containsText" text="Bajo">
      <formula>NOT(ISERROR(SEARCH("Bajo",J45)))</formula>
    </cfRule>
    <cfRule type="containsText" dxfId="279" priority="277" operator="containsText" text="Moderado">
      <formula>NOT(ISERROR(SEARCH("Moderado",J45)))</formula>
    </cfRule>
    <cfRule type="containsText" dxfId="278" priority="278" operator="containsText" text="Alto">
      <formula>NOT(ISERROR(SEARCH("Alto",J45)))</formula>
    </cfRule>
    <cfRule type="containsText" dxfId="277" priority="279" operator="containsText" text="Extremo">
      <formula>NOT(ISERROR(SEARCH("Extremo",J45)))</formula>
    </cfRule>
    <cfRule type="colorScale" priority="280">
      <colorScale>
        <cfvo type="min"/>
        <cfvo type="max"/>
        <color rgb="FFFF7128"/>
        <color rgb="FFFFEF9C"/>
      </colorScale>
    </cfRule>
  </conditionalFormatting>
  <conditionalFormatting sqref="M45:M49">
    <cfRule type="containsText" dxfId="276" priority="257" operator="containsText" text="Moderado">
      <formula>NOT(ISERROR(SEARCH("Moderado",M45)))</formula>
    </cfRule>
    <cfRule type="containsText" dxfId="275" priority="271" operator="containsText" text="Bajo">
      <formula>NOT(ISERROR(SEARCH("Bajo",M45)))</formula>
    </cfRule>
    <cfRule type="containsText" dxfId="274" priority="272" operator="containsText" text="Moderado">
      <formula>NOT(ISERROR(SEARCH("Moderado",M45)))</formula>
    </cfRule>
    <cfRule type="containsText" dxfId="273" priority="273" operator="containsText" text="Alto">
      <formula>NOT(ISERROR(SEARCH("Alto",M45)))</formula>
    </cfRule>
    <cfRule type="containsText" dxfId="272" priority="274" operator="containsText" text="Extremo">
      <formula>NOT(ISERROR(SEARCH("Extremo",M45)))</formula>
    </cfRule>
    <cfRule type="colorScale" priority="275">
      <colorScale>
        <cfvo type="min"/>
        <cfvo type="max"/>
        <color rgb="FFFF7128"/>
        <color rgb="FFFFEF9C"/>
      </colorScale>
    </cfRule>
  </conditionalFormatting>
  <conditionalFormatting sqref="H45:H49">
    <cfRule type="containsText" dxfId="271" priority="258" operator="containsText" text="Muy Alta">
      <formula>NOT(ISERROR(SEARCH("Muy Alta",H45)))</formula>
    </cfRule>
    <cfRule type="containsText" dxfId="270" priority="259" operator="containsText" text="Alta">
      <formula>NOT(ISERROR(SEARCH("Alta",H45)))</formula>
    </cfRule>
    <cfRule type="containsText" dxfId="269" priority="260" operator="containsText" text="Muy Alta">
      <formula>NOT(ISERROR(SEARCH("Muy Alta",H45)))</formula>
    </cfRule>
    <cfRule type="containsText" dxfId="268" priority="265" operator="containsText" text="Muy Baja">
      <formula>NOT(ISERROR(SEARCH("Muy Baja",H45)))</formula>
    </cfRule>
    <cfRule type="containsText" dxfId="267" priority="266" operator="containsText" text="Baja">
      <formula>NOT(ISERROR(SEARCH("Baja",H45)))</formula>
    </cfRule>
    <cfRule type="containsText" dxfId="266" priority="267" operator="containsText" text="Media">
      <formula>NOT(ISERROR(SEARCH("Media",H45)))</formula>
    </cfRule>
    <cfRule type="containsText" dxfId="265" priority="268" operator="containsText" text="Alta">
      <formula>NOT(ISERROR(SEARCH("Alta",H45)))</formula>
    </cfRule>
    <cfRule type="containsText" dxfId="264" priority="270" operator="containsText" text="Muy Alta">
      <formula>NOT(ISERROR(SEARCH("Muy Alta",H45)))</formula>
    </cfRule>
  </conditionalFormatting>
  <conditionalFormatting sqref="I45:I49">
    <cfRule type="containsText" dxfId="263" priority="261" operator="containsText" text="Catastrófico">
      <formula>NOT(ISERROR(SEARCH("Catastrófico",I45)))</formula>
    </cfRule>
    <cfRule type="containsText" dxfId="262" priority="262" operator="containsText" text="Mayor">
      <formula>NOT(ISERROR(SEARCH("Mayor",I45)))</formula>
    </cfRule>
    <cfRule type="containsText" dxfId="261" priority="263" operator="containsText" text="Menor">
      <formula>NOT(ISERROR(SEARCH("Menor",I45)))</formula>
    </cfRule>
    <cfRule type="containsText" dxfId="260" priority="264" operator="containsText" text="Leve">
      <formula>NOT(ISERROR(SEARCH("Leve",I45)))</formula>
    </cfRule>
    <cfRule type="containsText" dxfId="259" priority="269" operator="containsText" text="Moderado">
      <formula>NOT(ISERROR(SEARCH("Moderado",I45)))</formula>
    </cfRule>
  </conditionalFormatting>
  <conditionalFormatting sqref="K45:K49">
    <cfRule type="containsText" dxfId="258" priority="256" operator="containsText" text="Media">
      <formula>NOT(ISERROR(SEARCH("Media",K45)))</formula>
    </cfRule>
  </conditionalFormatting>
  <conditionalFormatting sqref="L45:L49">
    <cfRule type="containsText" dxfId="257" priority="255" operator="containsText" text="Moderado">
      <formula>NOT(ISERROR(SEARCH("Moderado",L45)))</formula>
    </cfRule>
  </conditionalFormatting>
  <conditionalFormatting sqref="J45:J49">
    <cfRule type="containsText" dxfId="256" priority="254" operator="containsText" text="Moderado">
      <formula>NOT(ISERROR(SEARCH("Moderado",J45)))</formula>
    </cfRule>
  </conditionalFormatting>
  <conditionalFormatting sqref="J45:J49">
    <cfRule type="containsText" dxfId="255" priority="252" operator="containsText" text="Bajo">
      <formula>NOT(ISERROR(SEARCH("Bajo",J45)))</formula>
    </cfRule>
    <cfRule type="containsText" dxfId="254" priority="253" operator="containsText" text="Extremo">
      <formula>NOT(ISERROR(SEARCH("Extremo",J45)))</formula>
    </cfRule>
  </conditionalFormatting>
  <conditionalFormatting sqref="K45:K49">
    <cfRule type="containsText" dxfId="253" priority="250" operator="containsText" text="Baja">
      <formula>NOT(ISERROR(SEARCH("Baja",K45)))</formula>
    </cfRule>
    <cfRule type="containsText" dxfId="252" priority="251" operator="containsText" text="Muy Baja">
      <formula>NOT(ISERROR(SEARCH("Muy Baja",K45)))</formula>
    </cfRule>
  </conditionalFormatting>
  <conditionalFormatting sqref="K45:K49">
    <cfRule type="containsText" dxfId="251" priority="248" operator="containsText" text="Muy Alta">
      <formula>NOT(ISERROR(SEARCH("Muy Alta",K45)))</formula>
    </cfRule>
    <cfRule type="containsText" dxfId="250" priority="249" operator="containsText" text="Alta">
      <formula>NOT(ISERROR(SEARCH("Alta",K45)))</formula>
    </cfRule>
  </conditionalFormatting>
  <conditionalFormatting sqref="L45:L49">
    <cfRule type="containsText" dxfId="249" priority="244" operator="containsText" text="Catastrófico">
      <formula>NOT(ISERROR(SEARCH("Catastrófico",L45)))</formula>
    </cfRule>
    <cfRule type="containsText" dxfId="248" priority="245" operator="containsText" text="Mayor">
      <formula>NOT(ISERROR(SEARCH("Mayor",L45)))</formula>
    </cfRule>
    <cfRule type="containsText" dxfId="247" priority="246" operator="containsText" text="Menor">
      <formula>NOT(ISERROR(SEARCH("Menor",L45)))</formula>
    </cfRule>
    <cfRule type="containsText" dxfId="246" priority="247" operator="containsText" text="Leve">
      <formula>NOT(ISERROR(SEARCH("Leve",L45)))</formula>
    </cfRule>
  </conditionalFormatting>
  <conditionalFormatting sqref="K50:L50">
    <cfRule type="containsText" dxfId="245" priority="238" operator="containsText" text="3- Moderado">
      <formula>NOT(ISERROR(SEARCH("3- Moderado",K50)))</formula>
    </cfRule>
    <cfRule type="containsText" dxfId="244" priority="239" operator="containsText" text="6- Moderado">
      <formula>NOT(ISERROR(SEARCH("6- Moderado",K50)))</formula>
    </cfRule>
    <cfRule type="containsText" dxfId="243" priority="240" operator="containsText" text="4- Moderado">
      <formula>NOT(ISERROR(SEARCH("4- Moderado",K50)))</formula>
    </cfRule>
    <cfRule type="containsText" dxfId="242" priority="241" operator="containsText" text="3- Bajo">
      <formula>NOT(ISERROR(SEARCH("3- Bajo",K50)))</formula>
    </cfRule>
    <cfRule type="containsText" dxfId="241" priority="242" operator="containsText" text="4- Bajo">
      <formula>NOT(ISERROR(SEARCH("4- Bajo",K50)))</formula>
    </cfRule>
    <cfRule type="containsText" dxfId="240" priority="243" operator="containsText" text="1- Bajo">
      <formula>NOT(ISERROR(SEARCH("1- Bajo",K50)))</formula>
    </cfRule>
  </conditionalFormatting>
  <conditionalFormatting sqref="H50:I50">
    <cfRule type="containsText" dxfId="239" priority="232" operator="containsText" text="3- Moderado">
      <formula>NOT(ISERROR(SEARCH("3- Moderado",H50)))</formula>
    </cfRule>
    <cfRule type="containsText" dxfId="238" priority="233" operator="containsText" text="6- Moderado">
      <formula>NOT(ISERROR(SEARCH("6- Moderado",H50)))</formula>
    </cfRule>
    <cfRule type="containsText" dxfId="237" priority="234" operator="containsText" text="4- Moderado">
      <formula>NOT(ISERROR(SEARCH("4- Moderado",H50)))</formula>
    </cfRule>
    <cfRule type="containsText" dxfId="236" priority="235" operator="containsText" text="3- Bajo">
      <formula>NOT(ISERROR(SEARCH("3- Bajo",H50)))</formula>
    </cfRule>
    <cfRule type="containsText" dxfId="235" priority="236" operator="containsText" text="4- Bajo">
      <formula>NOT(ISERROR(SEARCH("4- Bajo",H50)))</formula>
    </cfRule>
    <cfRule type="containsText" dxfId="234" priority="237" operator="containsText" text="1- Bajo">
      <formula>NOT(ISERROR(SEARCH("1- Bajo",H50)))</formula>
    </cfRule>
  </conditionalFormatting>
  <conditionalFormatting sqref="A50 C50:E50">
    <cfRule type="containsText" dxfId="233" priority="226" operator="containsText" text="3- Moderado">
      <formula>NOT(ISERROR(SEARCH("3- Moderado",A50)))</formula>
    </cfRule>
    <cfRule type="containsText" dxfId="232" priority="227" operator="containsText" text="6- Moderado">
      <formula>NOT(ISERROR(SEARCH("6- Moderado",A50)))</formula>
    </cfRule>
    <cfRule type="containsText" dxfId="231" priority="228" operator="containsText" text="4- Moderado">
      <formula>NOT(ISERROR(SEARCH("4- Moderado",A50)))</formula>
    </cfRule>
    <cfRule type="containsText" dxfId="230" priority="229" operator="containsText" text="3- Bajo">
      <formula>NOT(ISERROR(SEARCH("3- Bajo",A50)))</formula>
    </cfRule>
    <cfRule type="containsText" dxfId="229" priority="230" operator="containsText" text="4- Bajo">
      <formula>NOT(ISERROR(SEARCH("4- Bajo",A50)))</formula>
    </cfRule>
    <cfRule type="containsText" dxfId="228" priority="231" operator="containsText" text="1- Bajo">
      <formula>NOT(ISERROR(SEARCH("1- Bajo",A50)))</formula>
    </cfRule>
  </conditionalFormatting>
  <conditionalFormatting sqref="F50:G50">
    <cfRule type="containsText" dxfId="227" priority="220" operator="containsText" text="3- Moderado">
      <formula>NOT(ISERROR(SEARCH("3- Moderado",F50)))</formula>
    </cfRule>
    <cfRule type="containsText" dxfId="226" priority="221" operator="containsText" text="6- Moderado">
      <formula>NOT(ISERROR(SEARCH("6- Moderado",F50)))</formula>
    </cfRule>
    <cfRule type="containsText" dxfId="225" priority="222" operator="containsText" text="4- Moderado">
      <formula>NOT(ISERROR(SEARCH("4- Moderado",F50)))</formula>
    </cfRule>
    <cfRule type="containsText" dxfId="224" priority="223" operator="containsText" text="3- Bajo">
      <formula>NOT(ISERROR(SEARCH("3- Bajo",F50)))</formula>
    </cfRule>
    <cfRule type="containsText" dxfId="223" priority="224" operator="containsText" text="4- Bajo">
      <formula>NOT(ISERROR(SEARCH("4- Bajo",F50)))</formula>
    </cfRule>
    <cfRule type="containsText" dxfId="222" priority="225" operator="containsText" text="1- Bajo">
      <formula>NOT(ISERROR(SEARCH("1- Bajo",F50)))</formula>
    </cfRule>
  </conditionalFormatting>
  <conditionalFormatting sqref="J50:J54">
    <cfRule type="containsText" dxfId="221" priority="215" operator="containsText" text="Bajo">
      <formula>NOT(ISERROR(SEARCH("Bajo",J50)))</formula>
    </cfRule>
    <cfRule type="containsText" dxfId="220" priority="216" operator="containsText" text="Moderado">
      <formula>NOT(ISERROR(SEARCH("Moderado",J50)))</formula>
    </cfRule>
    <cfRule type="containsText" dxfId="219" priority="217" operator="containsText" text="Alto">
      <formula>NOT(ISERROR(SEARCH("Alto",J50)))</formula>
    </cfRule>
    <cfRule type="containsText" dxfId="218" priority="218" operator="containsText" text="Extremo">
      <formula>NOT(ISERROR(SEARCH("Extremo",J50)))</formula>
    </cfRule>
    <cfRule type="colorScale" priority="219">
      <colorScale>
        <cfvo type="min"/>
        <cfvo type="max"/>
        <color rgb="FFFF7128"/>
        <color rgb="FFFFEF9C"/>
      </colorScale>
    </cfRule>
  </conditionalFormatting>
  <conditionalFormatting sqref="M50:M54">
    <cfRule type="containsText" dxfId="217" priority="196" operator="containsText" text="Moderado">
      <formula>NOT(ISERROR(SEARCH("Moderado",M50)))</formula>
    </cfRule>
    <cfRule type="containsText" dxfId="216" priority="210" operator="containsText" text="Bajo">
      <formula>NOT(ISERROR(SEARCH("Bajo",M50)))</formula>
    </cfRule>
    <cfRule type="containsText" dxfId="215" priority="211" operator="containsText" text="Moderado">
      <formula>NOT(ISERROR(SEARCH("Moderado",M50)))</formula>
    </cfRule>
    <cfRule type="containsText" dxfId="214" priority="212" operator="containsText" text="Alto">
      <formula>NOT(ISERROR(SEARCH("Alto",M50)))</formula>
    </cfRule>
    <cfRule type="containsText" dxfId="213" priority="213" operator="containsText" text="Extremo">
      <formula>NOT(ISERROR(SEARCH("Extremo",M50)))</formula>
    </cfRule>
    <cfRule type="colorScale" priority="214">
      <colorScale>
        <cfvo type="min"/>
        <cfvo type="max"/>
        <color rgb="FFFF7128"/>
        <color rgb="FFFFEF9C"/>
      </colorScale>
    </cfRule>
  </conditionalFormatting>
  <conditionalFormatting sqref="H50:H54">
    <cfRule type="containsText" dxfId="212" priority="197" operator="containsText" text="Muy Alta">
      <formula>NOT(ISERROR(SEARCH("Muy Alta",H50)))</formula>
    </cfRule>
    <cfRule type="containsText" dxfId="211" priority="198" operator="containsText" text="Alta">
      <formula>NOT(ISERROR(SEARCH("Alta",H50)))</formula>
    </cfRule>
    <cfRule type="containsText" dxfId="210" priority="199" operator="containsText" text="Muy Alta">
      <formula>NOT(ISERROR(SEARCH("Muy Alta",H50)))</formula>
    </cfRule>
    <cfRule type="containsText" dxfId="209" priority="204" operator="containsText" text="Muy Baja">
      <formula>NOT(ISERROR(SEARCH("Muy Baja",H50)))</formula>
    </cfRule>
    <cfRule type="containsText" dxfId="208" priority="205" operator="containsText" text="Baja">
      <formula>NOT(ISERROR(SEARCH("Baja",H50)))</formula>
    </cfRule>
    <cfRule type="containsText" dxfId="207" priority="206" operator="containsText" text="Media">
      <formula>NOT(ISERROR(SEARCH("Media",H50)))</formula>
    </cfRule>
    <cfRule type="containsText" dxfId="206" priority="207" operator="containsText" text="Alta">
      <formula>NOT(ISERROR(SEARCH("Alta",H50)))</formula>
    </cfRule>
    <cfRule type="containsText" dxfId="205" priority="209" operator="containsText" text="Muy Alta">
      <formula>NOT(ISERROR(SEARCH("Muy Alta",H50)))</formula>
    </cfRule>
  </conditionalFormatting>
  <conditionalFormatting sqref="I50:I54">
    <cfRule type="containsText" dxfId="204" priority="200" operator="containsText" text="Catastrófico">
      <formula>NOT(ISERROR(SEARCH("Catastrófico",I50)))</formula>
    </cfRule>
    <cfRule type="containsText" dxfId="203" priority="201" operator="containsText" text="Mayor">
      <formula>NOT(ISERROR(SEARCH("Mayor",I50)))</formula>
    </cfRule>
    <cfRule type="containsText" dxfId="202" priority="202" operator="containsText" text="Menor">
      <formula>NOT(ISERROR(SEARCH("Menor",I50)))</formula>
    </cfRule>
    <cfRule type="containsText" dxfId="201" priority="203" operator="containsText" text="Leve">
      <formula>NOT(ISERROR(SEARCH("Leve",I50)))</formula>
    </cfRule>
    <cfRule type="containsText" dxfId="200" priority="208" operator="containsText" text="Moderado">
      <formula>NOT(ISERROR(SEARCH("Moderado",I50)))</formula>
    </cfRule>
  </conditionalFormatting>
  <conditionalFormatting sqref="K50:K54">
    <cfRule type="containsText" dxfId="199" priority="195" operator="containsText" text="Media">
      <formula>NOT(ISERROR(SEARCH("Media",K50)))</formula>
    </cfRule>
  </conditionalFormatting>
  <conditionalFormatting sqref="L50:L54">
    <cfRule type="containsText" dxfId="198" priority="194" operator="containsText" text="Moderado">
      <formula>NOT(ISERROR(SEARCH("Moderado",L50)))</formula>
    </cfRule>
  </conditionalFormatting>
  <conditionalFormatting sqref="J50:J54">
    <cfRule type="containsText" dxfId="197" priority="193" operator="containsText" text="Moderado">
      <formula>NOT(ISERROR(SEARCH("Moderado",J50)))</formula>
    </cfRule>
  </conditionalFormatting>
  <conditionalFormatting sqref="J50:J54">
    <cfRule type="containsText" dxfId="196" priority="191" operator="containsText" text="Bajo">
      <formula>NOT(ISERROR(SEARCH("Bajo",J50)))</formula>
    </cfRule>
    <cfRule type="containsText" dxfId="195" priority="192" operator="containsText" text="Extremo">
      <formula>NOT(ISERROR(SEARCH("Extremo",J50)))</formula>
    </cfRule>
  </conditionalFormatting>
  <conditionalFormatting sqref="K50:K54">
    <cfRule type="containsText" dxfId="194" priority="189" operator="containsText" text="Baja">
      <formula>NOT(ISERROR(SEARCH("Baja",K50)))</formula>
    </cfRule>
    <cfRule type="containsText" dxfId="193" priority="190" operator="containsText" text="Muy Baja">
      <formula>NOT(ISERROR(SEARCH("Muy Baja",K50)))</formula>
    </cfRule>
  </conditionalFormatting>
  <conditionalFormatting sqref="K50:K54">
    <cfRule type="containsText" dxfId="192" priority="187" operator="containsText" text="Muy Alta">
      <formula>NOT(ISERROR(SEARCH("Muy Alta",K50)))</formula>
    </cfRule>
    <cfRule type="containsText" dxfId="191" priority="188" operator="containsText" text="Alta">
      <formula>NOT(ISERROR(SEARCH("Alta",K50)))</formula>
    </cfRule>
  </conditionalFormatting>
  <conditionalFormatting sqref="L50:L54">
    <cfRule type="containsText" dxfId="190" priority="183" operator="containsText" text="Catastrófico">
      <formula>NOT(ISERROR(SEARCH("Catastrófico",L50)))</formula>
    </cfRule>
    <cfRule type="containsText" dxfId="189" priority="184" operator="containsText" text="Mayor">
      <formula>NOT(ISERROR(SEARCH("Mayor",L50)))</formula>
    </cfRule>
    <cfRule type="containsText" dxfId="188" priority="185" operator="containsText" text="Menor">
      <formula>NOT(ISERROR(SEARCH("Menor",L50)))</formula>
    </cfRule>
    <cfRule type="containsText" dxfId="187" priority="186" operator="containsText" text="Leve">
      <formula>NOT(ISERROR(SEARCH("Leve",L50)))</formula>
    </cfRule>
  </conditionalFormatting>
  <conditionalFormatting sqref="K60:L60">
    <cfRule type="containsText" dxfId="186" priority="177" operator="containsText" text="3- Moderado">
      <formula>NOT(ISERROR(SEARCH("3- Moderado",K60)))</formula>
    </cfRule>
    <cfRule type="containsText" dxfId="185" priority="178" operator="containsText" text="6- Moderado">
      <formula>NOT(ISERROR(SEARCH("6- Moderado",K60)))</formula>
    </cfRule>
    <cfRule type="containsText" dxfId="184" priority="179" operator="containsText" text="4- Moderado">
      <formula>NOT(ISERROR(SEARCH("4- Moderado",K60)))</formula>
    </cfRule>
    <cfRule type="containsText" dxfId="183" priority="180" operator="containsText" text="3- Bajo">
      <formula>NOT(ISERROR(SEARCH("3- Bajo",K60)))</formula>
    </cfRule>
    <cfRule type="containsText" dxfId="182" priority="181" operator="containsText" text="4- Bajo">
      <formula>NOT(ISERROR(SEARCH("4- Bajo",K60)))</formula>
    </cfRule>
    <cfRule type="containsText" dxfId="181" priority="182" operator="containsText" text="1- Bajo">
      <formula>NOT(ISERROR(SEARCH("1- Bajo",K60)))</formula>
    </cfRule>
  </conditionalFormatting>
  <conditionalFormatting sqref="H60:I60">
    <cfRule type="containsText" dxfId="180" priority="171" operator="containsText" text="3- Moderado">
      <formula>NOT(ISERROR(SEARCH("3- Moderado",H60)))</formula>
    </cfRule>
    <cfRule type="containsText" dxfId="179" priority="172" operator="containsText" text="6- Moderado">
      <formula>NOT(ISERROR(SEARCH("6- Moderado",H60)))</formula>
    </cfRule>
    <cfRule type="containsText" dxfId="178" priority="173" operator="containsText" text="4- Moderado">
      <formula>NOT(ISERROR(SEARCH("4- Moderado",H60)))</formula>
    </cfRule>
    <cfRule type="containsText" dxfId="177" priority="174" operator="containsText" text="3- Bajo">
      <formula>NOT(ISERROR(SEARCH("3- Bajo",H60)))</formula>
    </cfRule>
    <cfRule type="containsText" dxfId="176" priority="175" operator="containsText" text="4- Bajo">
      <formula>NOT(ISERROR(SEARCH("4- Bajo",H60)))</formula>
    </cfRule>
    <cfRule type="containsText" dxfId="175" priority="176" operator="containsText" text="1- Bajo">
      <formula>NOT(ISERROR(SEARCH("1- Bajo",H60)))</formula>
    </cfRule>
  </conditionalFormatting>
  <conditionalFormatting sqref="A60 C60:E60">
    <cfRule type="containsText" dxfId="174" priority="165" operator="containsText" text="3- Moderado">
      <formula>NOT(ISERROR(SEARCH("3- Moderado",A60)))</formula>
    </cfRule>
    <cfRule type="containsText" dxfId="173" priority="166" operator="containsText" text="6- Moderado">
      <formula>NOT(ISERROR(SEARCH("6- Moderado",A60)))</formula>
    </cfRule>
    <cfRule type="containsText" dxfId="172" priority="167" operator="containsText" text="4- Moderado">
      <formula>NOT(ISERROR(SEARCH("4- Moderado",A60)))</formula>
    </cfRule>
    <cfRule type="containsText" dxfId="171" priority="168" operator="containsText" text="3- Bajo">
      <formula>NOT(ISERROR(SEARCH("3- Bajo",A60)))</formula>
    </cfRule>
    <cfRule type="containsText" dxfId="170" priority="169" operator="containsText" text="4- Bajo">
      <formula>NOT(ISERROR(SEARCH("4- Bajo",A60)))</formula>
    </cfRule>
    <cfRule type="containsText" dxfId="169" priority="170" operator="containsText" text="1- Bajo">
      <formula>NOT(ISERROR(SEARCH("1- Bajo",A60)))</formula>
    </cfRule>
  </conditionalFormatting>
  <conditionalFormatting sqref="F60:G60">
    <cfRule type="containsText" dxfId="168" priority="159" operator="containsText" text="3- Moderado">
      <formula>NOT(ISERROR(SEARCH("3- Moderado",F60)))</formula>
    </cfRule>
    <cfRule type="containsText" dxfId="167" priority="160" operator="containsText" text="6- Moderado">
      <formula>NOT(ISERROR(SEARCH("6- Moderado",F60)))</formula>
    </cfRule>
    <cfRule type="containsText" dxfId="166" priority="161" operator="containsText" text="4- Moderado">
      <formula>NOT(ISERROR(SEARCH("4- Moderado",F60)))</formula>
    </cfRule>
    <cfRule type="containsText" dxfId="165" priority="162" operator="containsText" text="3- Bajo">
      <formula>NOT(ISERROR(SEARCH("3- Bajo",F60)))</formula>
    </cfRule>
    <cfRule type="containsText" dxfId="164" priority="163" operator="containsText" text="4- Bajo">
      <formula>NOT(ISERROR(SEARCH("4- Bajo",F60)))</formula>
    </cfRule>
    <cfRule type="containsText" dxfId="163" priority="164" operator="containsText" text="1- Bajo">
      <formula>NOT(ISERROR(SEARCH("1- Bajo",F60)))</formula>
    </cfRule>
  </conditionalFormatting>
  <conditionalFormatting sqref="J60:J64">
    <cfRule type="containsText" dxfId="162" priority="154" operator="containsText" text="Bajo">
      <formula>NOT(ISERROR(SEARCH("Bajo",J60)))</formula>
    </cfRule>
    <cfRule type="containsText" dxfId="161" priority="155" operator="containsText" text="Moderado">
      <formula>NOT(ISERROR(SEARCH("Moderado",J60)))</formula>
    </cfRule>
    <cfRule type="containsText" dxfId="160" priority="156" operator="containsText" text="Alto">
      <formula>NOT(ISERROR(SEARCH("Alto",J60)))</formula>
    </cfRule>
    <cfRule type="containsText" dxfId="159" priority="157" operator="containsText" text="Extremo">
      <formula>NOT(ISERROR(SEARCH("Extremo",J60)))</formula>
    </cfRule>
    <cfRule type="colorScale" priority="158">
      <colorScale>
        <cfvo type="min"/>
        <cfvo type="max"/>
        <color rgb="FFFF7128"/>
        <color rgb="FFFFEF9C"/>
      </colorScale>
    </cfRule>
  </conditionalFormatting>
  <conditionalFormatting sqref="M60:M64">
    <cfRule type="containsText" dxfId="158" priority="135" operator="containsText" text="Moderado">
      <formula>NOT(ISERROR(SEARCH("Moderado",M60)))</formula>
    </cfRule>
    <cfRule type="containsText" dxfId="157" priority="149" operator="containsText" text="Bajo">
      <formula>NOT(ISERROR(SEARCH("Bajo",M60)))</formula>
    </cfRule>
    <cfRule type="containsText" dxfId="156" priority="150" operator="containsText" text="Moderado">
      <formula>NOT(ISERROR(SEARCH("Moderado",M60)))</formula>
    </cfRule>
    <cfRule type="containsText" dxfId="155" priority="151" operator="containsText" text="Alto">
      <formula>NOT(ISERROR(SEARCH("Alto",M60)))</formula>
    </cfRule>
    <cfRule type="containsText" dxfId="154" priority="152" operator="containsText" text="Extremo">
      <formula>NOT(ISERROR(SEARCH("Extremo",M60)))</formula>
    </cfRule>
    <cfRule type="colorScale" priority="153">
      <colorScale>
        <cfvo type="min"/>
        <cfvo type="max"/>
        <color rgb="FFFF7128"/>
        <color rgb="FFFFEF9C"/>
      </colorScale>
    </cfRule>
  </conditionalFormatting>
  <conditionalFormatting sqref="H60:H64">
    <cfRule type="containsText" dxfId="153" priority="136" operator="containsText" text="Muy Alta">
      <formula>NOT(ISERROR(SEARCH("Muy Alta",H60)))</formula>
    </cfRule>
    <cfRule type="containsText" dxfId="152" priority="137" operator="containsText" text="Alta">
      <formula>NOT(ISERROR(SEARCH("Alta",H60)))</formula>
    </cfRule>
    <cfRule type="containsText" dxfId="151" priority="138" operator="containsText" text="Muy Alta">
      <formula>NOT(ISERROR(SEARCH("Muy Alta",H60)))</formula>
    </cfRule>
    <cfRule type="containsText" dxfId="150" priority="143" operator="containsText" text="Muy Baja">
      <formula>NOT(ISERROR(SEARCH("Muy Baja",H60)))</formula>
    </cfRule>
    <cfRule type="containsText" dxfId="149" priority="144" operator="containsText" text="Baja">
      <formula>NOT(ISERROR(SEARCH("Baja",H60)))</formula>
    </cfRule>
    <cfRule type="containsText" dxfId="148" priority="145" operator="containsText" text="Media">
      <formula>NOT(ISERROR(SEARCH("Media",H60)))</formula>
    </cfRule>
    <cfRule type="containsText" dxfId="147" priority="146" operator="containsText" text="Alta">
      <formula>NOT(ISERROR(SEARCH("Alta",H60)))</formula>
    </cfRule>
    <cfRule type="containsText" dxfId="146" priority="148" operator="containsText" text="Muy Alta">
      <formula>NOT(ISERROR(SEARCH("Muy Alta",H60)))</formula>
    </cfRule>
  </conditionalFormatting>
  <conditionalFormatting sqref="I60:I64">
    <cfRule type="containsText" dxfId="145" priority="139" operator="containsText" text="Catastrófico">
      <formula>NOT(ISERROR(SEARCH("Catastrófico",I60)))</formula>
    </cfRule>
    <cfRule type="containsText" dxfId="144" priority="140" operator="containsText" text="Mayor">
      <formula>NOT(ISERROR(SEARCH("Mayor",I60)))</formula>
    </cfRule>
    <cfRule type="containsText" dxfId="143" priority="141" operator="containsText" text="Menor">
      <formula>NOT(ISERROR(SEARCH("Menor",I60)))</formula>
    </cfRule>
    <cfRule type="containsText" dxfId="142" priority="142" operator="containsText" text="Leve">
      <formula>NOT(ISERROR(SEARCH("Leve",I60)))</formula>
    </cfRule>
    <cfRule type="containsText" dxfId="141" priority="147" operator="containsText" text="Moderado">
      <formula>NOT(ISERROR(SEARCH("Moderado",I60)))</formula>
    </cfRule>
  </conditionalFormatting>
  <conditionalFormatting sqref="K60:K64">
    <cfRule type="containsText" dxfId="140" priority="134" operator="containsText" text="Media">
      <formula>NOT(ISERROR(SEARCH("Media",K60)))</formula>
    </cfRule>
  </conditionalFormatting>
  <conditionalFormatting sqref="L60:L64">
    <cfRule type="containsText" dxfId="139" priority="133" operator="containsText" text="Moderado">
      <formula>NOT(ISERROR(SEARCH("Moderado",L60)))</formula>
    </cfRule>
  </conditionalFormatting>
  <conditionalFormatting sqref="J60:J64">
    <cfRule type="containsText" dxfId="138" priority="132" operator="containsText" text="Moderado">
      <formula>NOT(ISERROR(SEARCH("Moderado",J60)))</formula>
    </cfRule>
  </conditionalFormatting>
  <conditionalFormatting sqref="J60:J64">
    <cfRule type="containsText" dxfId="137" priority="130" operator="containsText" text="Bajo">
      <formula>NOT(ISERROR(SEARCH("Bajo",J60)))</formula>
    </cfRule>
    <cfRule type="containsText" dxfId="136" priority="131" operator="containsText" text="Extremo">
      <formula>NOT(ISERROR(SEARCH("Extremo",J60)))</formula>
    </cfRule>
  </conditionalFormatting>
  <conditionalFormatting sqref="K60:K64">
    <cfRule type="containsText" dxfId="135" priority="128" operator="containsText" text="Baja">
      <formula>NOT(ISERROR(SEARCH("Baja",K60)))</formula>
    </cfRule>
    <cfRule type="containsText" dxfId="134" priority="129" operator="containsText" text="Muy Baja">
      <formula>NOT(ISERROR(SEARCH("Muy Baja",K60)))</formula>
    </cfRule>
  </conditionalFormatting>
  <conditionalFormatting sqref="K60:K64">
    <cfRule type="containsText" dxfId="133" priority="126" operator="containsText" text="Muy Alta">
      <formula>NOT(ISERROR(SEARCH("Muy Alta",K60)))</formula>
    </cfRule>
    <cfRule type="containsText" dxfId="132" priority="127" operator="containsText" text="Alta">
      <formula>NOT(ISERROR(SEARCH("Alta",K60)))</formula>
    </cfRule>
  </conditionalFormatting>
  <conditionalFormatting sqref="L60:L64">
    <cfRule type="containsText" dxfId="131" priority="122" operator="containsText" text="Catastrófico">
      <formula>NOT(ISERROR(SEARCH("Catastrófico",L60)))</formula>
    </cfRule>
    <cfRule type="containsText" dxfId="130" priority="123" operator="containsText" text="Mayor">
      <formula>NOT(ISERROR(SEARCH("Mayor",L60)))</formula>
    </cfRule>
    <cfRule type="containsText" dxfId="129" priority="124" operator="containsText" text="Menor">
      <formula>NOT(ISERROR(SEARCH("Menor",L60)))</formula>
    </cfRule>
    <cfRule type="containsText" dxfId="128" priority="125" operator="containsText" text="Leve">
      <formula>NOT(ISERROR(SEARCH("Leve",L60)))</formula>
    </cfRule>
  </conditionalFormatting>
  <conditionalFormatting sqref="B55">
    <cfRule type="containsText" dxfId="127" priority="116" operator="containsText" text="3- Moderado">
      <formula>NOT(ISERROR(SEARCH("3- Moderado",B55)))</formula>
    </cfRule>
    <cfRule type="containsText" dxfId="126" priority="117" operator="containsText" text="6- Moderado">
      <formula>NOT(ISERROR(SEARCH("6- Moderado",B55)))</formula>
    </cfRule>
    <cfRule type="containsText" dxfId="125" priority="118" operator="containsText" text="4- Moderado">
      <formula>NOT(ISERROR(SEARCH("4- Moderado",B55)))</formula>
    </cfRule>
    <cfRule type="containsText" dxfId="124" priority="119" operator="containsText" text="3- Bajo">
      <formula>NOT(ISERROR(SEARCH("3- Bajo",B55)))</formula>
    </cfRule>
    <cfRule type="containsText" dxfId="123" priority="120" operator="containsText" text="4- Bajo">
      <formula>NOT(ISERROR(SEARCH("4- Bajo",B55)))</formula>
    </cfRule>
    <cfRule type="containsText" dxfId="122" priority="121" operator="containsText" text="1- Bajo">
      <formula>NOT(ISERROR(SEARCH("1- Bajo",B55)))</formula>
    </cfRule>
  </conditionalFormatting>
  <conditionalFormatting sqref="K55:L55">
    <cfRule type="containsText" dxfId="121" priority="110" operator="containsText" text="3- Moderado">
      <formula>NOT(ISERROR(SEARCH("3- Moderado",K55)))</formula>
    </cfRule>
    <cfRule type="containsText" dxfId="120" priority="111" operator="containsText" text="6- Moderado">
      <formula>NOT(ISERROR(SEARCH("6- Moderado",K55)))</formula>
    </cfRule>
    <cfRule type="containsText" dxfId="119" priority="112" operator="containsText" text="4- Moderado">
      <formula>NOT(ISERROR(SEARCH("4- Moderado",K55)))</formula>
    </cfRule>
    <cfRule type="containsText" dxfId="118" priority="113" operator="containsText" text="3- Bajo">
      <formula>NOT(ISERROR(SEARCH("3- Bajo",K55)))</formula>
    </cfRule>
    <cfRule type="containsText" dxfId="117" priority="114" operator="containsText" text="4- Bajo">
      <formula>NOT(ISERROR(SEARCH("4- Bajo",K55)))</formula>
    </cfRule>
    <cfRule type="containsText" dxfId="116" priority="115" operator="containsText" text="1- Bajo">
      <formula>NOT(ISERROR(SEARCH("1- Bajo",K55)))</formula>
    </cfRule>
  </conditionalFormatting>
  <conditionalFormatting sqref="H55:I55">
    <cfRule type="containsText" dxfId="115" priority="104" operator="containsText" text="3- Moderado">
      <formula>NOT(ISERROR(SEARCH("3- Moderado",H55)))</formula>
    </cfRule>
    <cfRule type="containsText" dxfId="114" priority="105" operator="containsText" text="6- Moderado">
      <formula>NOT(ISERROR(SEARCH("6- Moderado",H55)))</formula>
    </cfRule>
    <cfRule type="containsText" dxfId="113" priority="106" operator="containsText" text="4- Moderado">
      <formula>NOT(ISERROR(SEARCH("4- Moderado",H55)))</formula>
    </cfRule>
    <cfRule type="containsText" dxfId="112" priority="107" operator="containsText" text="3- Bajo">
      <formula>NOT(ISERROR(SEARCH("3- Bajo",H55)))</formula>
    </cfRule>
    <cfRule type="containsText" dxfId="111" priority="108" operator="containsText" text="4- Bajo">
      <formula>NOT(ISERROR(SEARCH("4- Bajo",H55)))</formula>
    </cfRule>
    <cfRule type="containsText" dxfId="110" priority="109" operator="containsText" text="1- Bajo">
      <formula>NOT(ISERROR(SEARCH("1- Bajo",H55)))</formula>
    </cfRule>
  </conditionalFormatting>
  <conditionalFormatting sqref="A55 C55:E55">
    <cfRule type="containsText" dxfId="109" priority="98" operator="containsText" text="3- Moderado">
      <formula>NOT(ISERROR(SEARCH("3- Moderado",A55)))</formula>
    </cfRule>
    <cfRule type="containsText" dxfId="108" priority="99" operator="containsText" text="6- Moderado">
      <formula>NOT(ISERROR(SEARCH("6- Moderado",A55)))</formula>
    </cfRule>
    <cfRule type="containsText" dxfId="107" priority="100" operator="containsText" text="4- Moderado">
      <formula>NOT(ISERROR(SEARCH("4- Moderado",A55)))</formula>
    </cfRule>
    <cfRule type="containsText" dxfId="106" priority="101" operator="containsText" text="3- Bajo">
      <formula>NOT(ISERROR(SEARCH("3- Bajo",A55)))</formula>
    </cfRule>
    <cfRule type="containsText" dxfId="105" priority="102" operator="containsText" text="4- Bajo">
      <formula>NOT(ISERROR(SEARCH("4- Bajo",A55)))</formula>
    </cfRule>
    <cfRule type="containsText" dxfId="104" priority="103" operator="containsText" text="1- Bajo">
      <formula>NOT(ISERROR(SEARCH("1- Bajo",A55)))</formula>
    </cfRule>
  </conditionalFormatting>
  <conditionalFormatting sqref="F55:G55">
    <cfRule type="containsText" dxfId="103" priority="92" operator="containsText" text="3- Moderado">
      <formula>NOT(ISERROR(SEARCH("3- Moderado",F55)))</formula>
    </cfRule>
    <cfRule type="containsText" dxfId="102" priority="93" operator="containsText" text="6- Moderado">
      <formula>NOT(ISERROR(SEARCH("6- Moderado",F55)))</formula>
    </cfRule>
    <cfRule type="containsText" dxfId="101" priority="94" operator="containsText" text="4- Moderado">
      <formula>NOT(ISERROR(SEARCH("4- Moderado",F55)))</formula>
    </cfRule>
    <cfRule type="containsText" dxfId="100" priority="95" operator="containsText" text="3- Bajo">
      <formula>NOT(ISERROR(SEARCH("3- Bajo",F55)))</formula>
    </cfRule>
    <cfRule type="containsText" dxfId="99" priority="96" operator="containsText" text="4- Bajo">
      <formula>NOT(ISERROR(SEARCH("4- Bajo",F55)))</formula>
    </cfRule>
    <cfRule type="containsText" dxfId="98" priority="97" operator="containsText" text="1- Bajo">
      <formula>NOT(ISERROR(SEARCH("1- Bajo",F55)))</formula>
    </cfRule>
  </conditionalFormatting>
  <conditionalFormatting sqref="J55:J59">
    <cfRule type="containsText" dxfId="97" priority="87" operator="containsText" text="Bajo">
      <formula>NOT(ISERROR(SEARCH("Bajo",J55)))</formula>
    </cfRule>
    <cfRule type="containsText" dxfId="96" priority="88" operator="containsText" text="Moderado">
      <formula>NOT(ISERROR(SEARCH("Moderado",J55)))</formula>
    </cfRule>
    <cfRule type="containsText" dxfId="95" priority="89" operator="containsText" text="Alto">
      <formula>NOT(ISERROR(SEARCH("Alto",J55)))</formula>
    </cfRule>
    <cfRule type="containsText" dxfId="94" priority="90" operator="containsText" text="Extremo">
      <formula>NOT(ISERROR(SEARCH("Extremo",J55)))</formula>
    </cfRule>
    <cfRule type="colorScale" priority="91">
      <colorScale>
        <cfvo type="min"/>
        <cfvo type="max"/>
        <color rgb="FFFF7128"/>
        <color rgb="FFFFEF9C"/>
      </colorScale>
    </cfRule>
  </conditionalFormatting>
  <conditionalFormatting sqref="M55:M59">
    <cfRule type="containsText" dxfId="93" priority="68" operator="containsText" text="Moderado">
      <formula>NOT(ISERROR(SEARCH("Moderado",M55)))</formula>
    </cfRule>
    <cfRule type="containsText" dxfId="92" priority="82" operator="containsText" text="Bajo">
      <formula>NOT(ISERROR(SEARCH("Bajo",M55)))</formula>
    </cfRule>
    <cfRule type="containsText" dxfId="91" priority="83" operator="containsText" text="Moderado">
      <formula>NOT(ISERROR(SEARCH("Moderado",M55)))</formula>
    </cfRule>
    <cfRule type="containsText" dxfId="90" priority="84" operator="containsText" text="Alto">
      <formula>NOT(ISERROR(SEARCH("Alto",M55)))</formula>
    </cfRule>
    <cfRule type="containsText" dxfId="89" priority="85" operator="containsText" text="Extremo">
      <formula>NOT(ISERROR(SEARCH("Extremo",M55)))</formula>
    </cfRule>
    <cfRule type="colorScale" priority="86">
      <colorScale>
        <cfvo type="min"/>
        <cfvo type="max"/>
        <color rgb="FFFF7128"/>
        <color rgb="FFFFEF9C"/>
      </colorScale>
    </cfRule>
  </conditionalFormatting>
  <conditionalFormatting sqref="H55:H59">
    <cfRule type="containsText" dxfId="88" priority="69" operator="containsText" text="Muy Alta">
      <formula>NOT(ISERROR(SEARCH("Muy Alta",H55)))</formula>
    </cfRule>
    <cfRule type="containsText" dxfId="87" priority="70" operator="containsText" text="Alta">
      <formula>NOT(ISERROR(SEARCH("Alta",H55)))</formula>
    </cfRule>
    <cfRule type="containsText" dxfId="86" priority="71" operator="containsText" text="Muy Alta">
      <formula>NOT(ISERROR(SEARCH("Muy Alta",H55)))</formula>
    </cfRule>
    <cfRule type="containsText" dxfId="85" priority="76" operator="containsText" text="Muy Baja">
      <formula>NOT(ISERROR(SEARCH("Muy Baja",H55)))</formula>
    </cfRule>
    <cfRule type="containsText" dxfId="84" priority="77" operator="containsText" text="Baja">
      <formula>NOT(ISERROR(SEARCH("Baja",H55)))</formula>
    </cfRule>
    <cfRule type="containsText" dxfId="83" priority="78" operator="containsText" text="Media">
      <formula>NOT(ISERROR(SEARCH("Media",H55)))</formula>
    </cfRule>
    <cfRule type="containsText" dxfId="82" priority="79" operator="containsText" text="Alta">
      <formula>NOT(ISERROR(SEARCH("Alta",H55)))</formula>
    </cfRule>
    <cfRule type="containsText" dxfId="81" priority="81" operator="containsText" text="Muy Alta">
      <formula>NOT(ISERROR(SEARCH("Muy Alta",H55)))</formula>
    </cfRule>
  </conditionalFormatting>
  <conditionalFormatting sqref="I55:I59">
    <cfRule type="containsText" dxfId="80" priority="72" operator="containsText" text="Catastrófico">
      <formula>NOT(ISERROR(SEARCH("Catastrófico",I55)))</formula>
    </cfRule>
    <cfRule type="containsText" dxfId="79" priority="73" operator="containsText" text="Mayor">
      <formula>NOT(ISERROR(SEARCH("Mayor",I55)))</formula>
    </cfRule>
    <cfRule type="containsText" dxfId="78" priority="74" operator="containsText" text="Menor">
      <formula>NOT(ISERROR(SEARCH("Menor",I55)))</formula>
    </cfRule>
    <cfRule type="containsText" dxfId="77" priority="75" operator="containsText" text="Leve">
      <formula>NOT(ISERROR(SEARCH("Leve",I55)))</formula>
    </cfRule>
    <cfRule type="containsText" dxfId="76" priority="80" operator="containsText" text="Moderado">
      <formula>NOT(ISERROR(SEARCH("Moderado",I55)))</formula>
    </cfRule>
  </conditionalFormatting>
  <conditionalFormatting sqref="K55:K59">
    <cfRule type="containsText" dxfId="75" priority="67" operator="containsText" text="Media">
      <formula>NOT(ISERROR(SEARCH("Media",K55)))</formula>
    </cfRule>
  </conditionalFormatting>
  <conditionalFormatting sqref="L55:L59">
    <cfRule type="containsText" dxfId="74" priority="66" operator="containsText" text="Moderado">
      <formula>NOT(ISERROR(SEARCH("Moderado",L55)))</formula>
    </cfRule>
  </conditionalFormatting>
  <conditionalFormatting sqref="J55:J59">
    <cfRule type="containsText" dxfId="73" priority="65" operator="containsText" text="Moderado">
      <formula>NOT(ISERROR(SEARCH("Moderado",J55)))</formula>
    </cfRule>
  </conditionalFormatting>
  <conditionalFormatting sqref="J55:J59">
    <cfRule type="containsText" dxfId="72" priority="63" operator="containsText" text="Bajo">
      <formula>NOT(ISERROR(SEARCH("Bajo",J55)))</formula>
    </cfRule>
    <cfRule type="containsText" dxfId="71" priority="64" operator="containsText" text="Extremo">
      <formula>NOT(ISERROR(SEARCH("Extremo",J55)))</formula>
    </cfRule>
  </conditionalFormatting>
  <conditionalFormatting sqref="K55:K59">
    <cfRule type="containsText" dxfId="70" priority="61" operator="containsText" text="Baja">
      <formula>NOT(ISERROR(SEARCH("Baja",K55)))</formula>
    </cfRule>
    <cfRule type="containsText" dxfId="69" priority="62" operator="containsText" text="Muy Baja">
      <formula>NOT(ISERROR(SEARCH("Muy Baja",K55)))</formula>
    </cfRule>
  </conditionalFormatting>
  <conditionalFormatting sqref="K55:K59">
    <cfRule type="containsText" dxfId="68" priority="59" operator="containsText" text="Muy Alta">
      <formula>NOT(ISERROR(SEARCH("Muy Alta",K55)))</formula>
    </cfRule>
    <cfRule type="containsText" dxfId="67" priority="60" operator="containsText" text="Alta">
      <formula>NOT(ISERROR(SEARCH("Alta",K55)))</formula>
    </cfRule>
  </conditionalFormatting>
  <conditionalFormatting sqref="L55:L59">
    <cfRule type="containsText" dxfId="66" priority="55" operator="containsText" text="Catastrófico">
      <formula>NOT(ISERROR(SEARCH("Catastrófico",L55)))</formula>
    </cfRule>
    <cfRule type="containsText" dxfId="65" priority="56" operator="containsText" text="Mayor">
      <formula>NOT(ISERROR(SEARCH("Mayor",L55)))</formula>
    </cfRule>
    <cfRule type="containsText" dxfId="64" priority="57" operator="containsText" text="Menor">
      <formula>NOT(ISERROR(SEARCH("Menor",L55)))</formula>
    </cfRule>
    <cfRule type="containsText" dxfId="63" priority="58" operator="containsText" text="Leve">
      <formula>NOT(ISERROR(SEARCH("Leve",L55)))</formula>
    </cfRule>
  </conditionalFormatting>
  <conditionalFormatting sqref="J10:J19">
    <cfRule type="containsText" dxfId="62" priority="676" operator="containsText" text="Bajo">
      <formula>NOT(ISERROR(SEARCH("Bajo",J10)))</formula>
    </cfRule>
    <cfRule type="containsText" dxfId="61" priority="677" operator="containsText" text="Moderado">
      <formula>NOT(ISERROR(SEARCH("Moderado",J10)))</formula>
    </cfRule>
    <cfRule type="containsText" dxfId="60" priority="678" operator="containsText" text="Alto">
      <formula>NOT(ISERROR(SEARCH("Alto",J10)))</formula>
    </cfRule>
    <cfRule type="containsText" dxfId="59" priority="679" operator="containsText" text="Extremo">
      <formula>NOT(ISERROR(SEARCH("Extremo",J10)))</formula>
    </cfRule>
    <cfRule type="colorScale" priority="680">
      <colorScale>
        <cfvo type="min"/>
        <cfvo type="max"/>
        <color rgb="FFFF7128"/>
        <color rgb="FFFFEF9C"/>
      </colorScale>
    </cfRule>
  </conditionalFormatting>
  <conditionalFormatting sqref="M10:M19">
    <cfRule type="containsText" dxfId="58" priority="681" operator="containsText" text="Moderado">
      <formula>NOT(ISERROR(SEARCH("Moderado",M10)))</formula>
    </cfRule>
    <cfRule type="containsText" dxfId="57" priority="682" operator="containsText" text="Bajo">
      <formula>NOT(ISERROR(SEARCH("Bajo",M10)))</formula>
    </cfRule>
    <cfRule type="containsText" dxfId="56" priority="683" operator="containsText" text="Moderado">
      <formula>NOT(ISERROR(SEARCH("Moderado",M10)))</formula>
    </cfRule>
    <cfRule type="containsText" dxfId="55" priority="684" operator="containsText" text="Alto">
      <formula>NOT(ISERROR(SEARCH("Alto",M10)))</formula>
    </cfRule>
    <cfRule type="containsText" dxfId="54" priority="685" operator="containsText" text="Extremo">
      <formula>NOT(ISERROR(SEARCH("Extremo",M10)))</formula>
    </cfRule>
    <cfRule type="colorScale" priority="686">
      <colorScale>
        <cfvo type="min"/>
        <cfvo type="max"/>
        <color rgb="FFFF7128"/>
        <color rgb="FFFFEF9C"/>
      </colorScale>
    </cfRule>
  </conditionalFormatting>
  <conditionalFormatting sqref="N10 N15">
    <cfRule type="containsText" dxfId="53" priority="49" operator="containsText" text="3- Moderado">
      <formula>NOT(ISERROR(SEARCH("3- Moderado",N10)))</formula>
    </cfRule>
    <cfRule type="containsText" dxfId="52" priority="50" operator="containsText" text="6- Moderado">
      <formula>NOT(ISERROR(SEARCH("6- Moderado",N10)))</formula>
    </cfRule>
    <cfRule type="containsText" dxfId="51" priority="51" operator="containsText" text="4- Moderado">
      <formula>NOT(ISERROR(SEARCH("4- Moderado",N10)))</formula>
    </cfRule>
    <cfRule type="containsText" dxfId="50" priority="52" operator="containsText" text="3- Bajo">
      <formula>NOT(ISERROR(SEARCH("3- Bajo",N10)))</formula>
    </cfRule>
    <cfRule type="containsText" dxfId="49" priority="53" operator="containsText" text="4- Bajo">
      <formula>NOT(ISERROR(SEARCH("4- Bajo",N10)))</formula>
    </cfRule>
    <cfRule type="containsText" dxfId="48" priority="54" operator="containsText" text="1- Bajo">
      <formula>NOT(ISERROR(SEARCH("1- Bajo",N10)))</formula>
    </cfRule>
  </conditionalFormatting>
  <conditionalFormatting sqref="N20">
    <cfRule type="containsText" dxfId="47" priority="43" operator="containsText" text="3- Moderado">
      <formula>NOT(ISERROR(SEARCH("3- Moderado",N20)))</formula>
    </cfRule>
    <cfRule type="containsText" dxfId="46" priority="44" operator="containsText" text="6- Moderado">
      <formula>NOT(ISERROR(SEARCH("6- Moderado",N20)))</formula>
    </cfRule>
    <cfRule type="containsText" dxfId="45" priority="45" operator="containsText" text="4- Moderado">
      <formula>NOT(ISERROR(SEARCH("4- Moderado",N20)))</formula>
    </cfRule>
    <cfRule type="containsText" dxfId="44" priority="46" operator="containsText" text="3- Bajo">
      <formula>NOT(ISERROR(SEARCH("3- Bajo",N20)))</formula>
    </cfRule>
    <cfRule type="containsText" dxfId="43" priority="47" operator="containsText" text="4- Bajo">
      <formula>NOT(ISERROR(SEARCH("4- Bajo",N20)))</formula>
    </cfRule>
    <cfRule type="containsText" dxfId="42" priority="48" operator="containsText" text="1- Bajo">
      <formula>NOT(ISERROR(SEARCH("1- Bajo",N20)))</formula>
    </cfRule>
  </conditionalFormatting>
  <conditionalFormatting sqref="N25 N30">
    <cfRule type="containsText" dxfId="41" priority="37" operator="containsText" text="3- Moderado">
      <formula>NOT(ISERROR(SEARCH("3- Moderado",N25)))</formula>
    </cfRule>
    <cfRule type="containsText" dxfId="40" priority="38" operator="containsText" text="6- Moderado">
      <formula>NOT(ISERROR(SEARCH("6- Moderado",N25)))</formula>
    </cfRule>
    <cfRule type="containsText" dxfId="39" priority="39" operator="containsText" text="4- Moderado">
      <formula>NOT(ISERROR(SEARCH("4- Moderado",N25)))</formula>
    </cfRule>
    <cfRule type="containsText" dxfId="38" priority="40" operator="containsText" text="3- Bajo">
      <formula>NOT(ISERROR(SEARCH("3- Bajo",N25)))</formula>
    </cfRule>
    <cfRule type="containsText" dxfId="37" priority="41" operator="containsText" text="4- Bajo">
      <formula>NOT(ISERROR(SEARCH("4- Bajo",N25)))</formula>
    </cfRule>
    <cfRule type="containsText" dxfId="36" priority="42" operator="containsText" text="1- Bajo">
      <formula>NOT(ISERROR(SEARCH("1- Bajo",N25)))</formula>
    </cfRule>
  </conditionalFormatting>
  <conditionalFormatting sqref="N35">
    <cfRule type="containsText" dxfId="35" priority="31" operator="containsText" text="3- Moderado">
      <formula>NOT(ISERROR(SEARCH("3- Moderado",N35)))</formula>
    </cfRule>
    <cfRule type="containsText" dxfId="34" priority="32" operator="containsText" text="6- Moderado">
      <formula>NOT(ISERROR(SEARCH("6- Moderado",N35)))</formula>
    </cfRule>
    <cfRule type="containsText" dxfId="33" priority="33" operator="containsText" text="4- Moderado">
      <formula>NOT(ISERROR(SEARCH("4- Moderado",N35)))</formula>
    </cfRule>
    <cfRule type="containsText" dxfId="32" priority="34" operator="containsText" text="3- Bajo">
      <formula>NOT(ISERROR(SEARCH("3- Bajo",N35)))</formula>
    </cfRule>
    <cfRule type="containsText" dxfId="31" priority="35" operator="containsText" text="4- Bajo">
      <formula>NOT(ISERROR(SEARCH("4- Bajo",N35)))</formula>
    </cfRule>
    <cfRule type="containsText" dxfId="30" priority="36" operator="containsText" text="1- Bajo">
      <formula>NOT(ISERROR(SEARCH("1- Bajo",N35)))</formula>
    </cfRule>
  </conditionalFormatting>
  <conditionalFormatting sqref="N40">
    <cfRule type="containsText" dxfId="29" priority="25" operator="containsText" text="3- Moderado">
      <formula>NOT(ISERROR(SEARCH("3- Moderado",N40)))</formula>
    </cfRule>
    <cfRule type="containsText" dxfId="28" priority="26" operator="containsText" text="6- Moderado">
      <formula>NOT(ISERROR(SEARCH("6- Moderado",N40)))</formula>
    </cfRule>
    <cfRule type="containsText" dxfId="27" priority="27" operator="containsText" text="4- Moderado">
      <formula>NOT(ISERROR(SEARCH("4- Moderado",N40)))</formula>
    </cfRule>
    <cfRule type="containsText" dxfId="26" priority="28" operator="containsText" text="3- Bajo">
      <formula>NOT(ISERROR(SEARCH("3- Bajo",N40)))</formula>
    </cfRule>
    <cfRule type="containsText" dxfId="25" priority="29" operator="containsText" text="4- Bajo">
      <formula>NOT(ISERROR(SEARCH("4- Bajo",N40)))</formula>
    </cfRule>
    <cfRule type="containsText" dxfId="24" priority="30" operator="containsText" text="1- Bajo">
      <formula>NOT(ISERROR(SEARCH("1- Bajo",N40)))</formula>
    </cfRule>
  </conditionalFormatting>
  <conditionalFormatting sqref="N45">
    <cfRule type="containsText" dxfId="23" priority="19" operator="containsText" text="3- Moderado">
      <formula>NOT(ISERROR(SEARCH("3- Moderado",N45)))</formula>
    </cfRule>
    <cfRule type="containsText" dxfId="22" priority="20" operator="containsText" text="6- Moderado">
      <formula>NOT(ISERROR(SEARCH("6- Moderado",N45)))</formula>
    </cfRule>
    <cfRule type="containsText" dxfId="21" priority="21" operator="containsText" text="4- Moderado">
      <formula>NOT(ISERROR(SEARCH("4- Moderado",N45)))</formula>
    </cfRule>
    <cfRule type="containsText" dxfId="20" priority="22" operator="containsText" text="3- Bajo">
      <formula>NOT(ISERROR(SEARCH("3- Bajo",N45)))</formula>
    </cfRule>
    <cfRule type="containsText" dxfId="19" priority="23" operator="containsText" text="4- Bajo">
      <formula>NOT(ISERROR(SEARCH("4- Bajo",N45)))</formula>
    </cfRule>
    <cfRule type="containsText" dxfId="18" priority="24" operator="containsText" text="1- Bajo">
      <formula>NOT(ISERROR(SEARCH("1- Bajo",N45)))</formula>
    </cfRule>
  </conditionalFormatting>
  <conditionalFormatting sqref="N50">
    <cfRule type="containsText" dxfId="17" priority="13" operator="containsText" text="3- Moderado">
      <formula>NOT(ISERROR(SEARCH("3- Moderado",N50)))</formula>
    </cfRule>
    <cfRule type="containsText" dxfId="16" priority="14" operator="containsText" text="6- Moderado">
      <formula>NOT(ISERROR(SEARCH("6- Moderado",N50)))</formula>
    </cfRule>
    <cfRule type="containsText" dxfId="15" priority="15" operator="containsText" text="4- Moderado">
      <formula>NOT(ISERROR(SEARCH("4- Moderado",N50)))</formula>
    </cfRule>
    <cfRule type="containsText" dxfId="14" priority="16" operator="containsText" text="3- Bajo">
      <formula>NOT(ISERROR(SEARCH("3- Bajo",N50)))</formula>
    </cfRule>
    <cfRule type="containsText" dxfId="13" priority="17" operator="containsText" text="4- Bajo">
      <formula>NOT(ISERROR(SEARCH("4- Bajo",N50)))</formula>
    </cfRule>
    <cfRule type="containsText" dxfId="12" priority="18" operator="containsText" text="1- Bajo">
      <formula>NOT(ISERROR(SEARCH("1- Bajo",N50)))</formula>
    </cfRule>
  </conditionalFormatting>
  <conditionalFormatting sqref="N60">
    <cfRule type="containsText" dxfId="11" priority="7" operator="containsText" text="3- Moderado">
      <formula>NOT(ISERROR(SEARCH("3- Moderado",N60)))</formula>
    </cfRule>
    <cfRule type="containsText" dxfId="10" priority="8" operator="containsText" text="6- Moderado">
      <formula>NOT(ISERROR(SEARCH("6- Moderado",N60)))</formula>
    </cfRule>
    <cfRule type="containsText" dxfId="9" priority="9" operator="containsText" text="4- Moderado">
      <formula>NOT(ISERROR(SEARCH("4- Moderado",N60)))</formula>
    </cfRule>
    <cfRule type="containsText" dxfId="8" priority="10" operator="containsText" text="3- Bajo">
      <formula>NOT(ISERROR(SEARCH("3- Bajo",N60)))</formula>
    </cfRule>
    <cfRule type="containsText" dxfId="7" priority="11" operator="containsText" text="4- Bajo">
      <formula>NOT(ISERROR(SEARCH("4- Bajo",N60)))</formula>
    </cfRule>
    <cfRule type="containsText" dxfId="6" priority="12" operator="containsText" text="1- Bajo">
      <formula>NOT(ISERROR(SEARCH("1- Bajo",N60)))</formula>
    </cfRule>
  </conditionalFormatting>
  <conditionalFormatting sqref="N55">
    <cfRule type="containsText" dxfId="5" priority="1" operator="containsText" text="3- Moderado">
      <formula>NOT(ISERROR(SEARCH("3- Moderado",N55)))</formula>
    </cfRule>
    <cfRule type="containsText" dxfId="4" priority="2" operator="containsText" text="6- Moderado">
      <formula>NOT(ISERROR(SEARCH("6- Moderado",N55)))</formula>
    </cfRule>
    <cfRule type="containsText" dxfId="3" priority="3" operator="containsText" text="4- Moderado">
      <formula>NOT(ISERROR(SEARCH("4- Moderado",N55)))</formula>
    </cfRule>
    <cfRule type="containsText" dxfId="2" priority="4" operator="containsText" text="3- Bajo">
      <formula>NOT(ISERROR(SEARCH("3- Bajo",N55)))</formula>
    </cfRule>
    <cfRule type="containsText" dxfId="1" priority="5" operator="containsText" text="4- Bajo">
      <formula>NOT(ISERROR(SEARCH("4- Bajo",N55)))</formula>
    </cfRule>
    <cfRule type="containsText" dxfId="0" priority="6" operator="containsText" text="1- Bajo">
      <formula>NOT(ISERROR(SEARCH("1- Bajo",N55)))</formula>
    </cfRule>
  </conditionalFormatting>
  <dataValidations count="9">
    <dataValidation allowBlank="1" showInputMessage="1" showErrorMessage="1" prompt="Seleccionar el tipo de riesgo teniendo en cuenta que  factor organizaconal afecta. Ver explicacion en hoja " sqref="E8" xr:uid="{882151BF-D34D-4755-AD85-75DD9C428263}"/>
    <dataValidation allowBlank="1" showInputMessage="1" showErrorMessage="1" prompt="Registrar qué factor  que ocasina el riesgo: un facot identtficado el contexto._x000a_O  personas, recursos, estilo de direccion , factores externos, , codiciones ambientales" sqref="F8:G8" xr:uid="{FA606D35-A1FA-491F-8473-FB9ACA8C151E}"/>
    <dataValidation allowBlank="1" showInputMessage="1" showErrorMessage="1" prompt="Que tan factible es que materialize el riesgo?" sqref="H8" xr:uid="{D715FDF3-0C9B-4FFF-B616-11AAF2688F95}"/>
    <dataValidation allowBlank="1" showInputMessage="1" showErrorMessage="1" prompt="El grado de afectación puede ser " sqref="I8" xr:uid="{3503C0B0-DBC5-4EB9-8991-AD358F7B16F3}"/>
    <dataValidation allowBlank="1" showInputMessage="1" showErrorMessage="1" prompt="Describir las actividades que se van a desarrollar para el proyecto" sqref="O7" xr:uid="{AA0D6D41-C4EC-4DD1-BFD4-A6ED586EA6A3}"/>
    <dataValidation allowBlank="1" showInputMessage="1" showErrorMessage="1" prompt="Seleccionar si el responsable es el responsable de las acciones es el nivel central" sqref="P7:P8" xr:uid="{B8CA501F-9B76-454A-AD1D-0DF5764A4920}"/>
    <dataValidation allowBlank="1" showInputMessage="1" showErrorMessage="1" prompt="seleccionar si el responsable de ejecutar las acciones es el nivel central" sqref="Q8" xr:uid="{7A24525B-0975-460F-B4DD-2D74E780359F}"/>
    <dataValidation allowBlank="1" showInputMessage="1" showErrorMessage="1" promptTitle="TEXTO" prompt="De acuerdo con lo descrito en las actividades para mitigar el riesgo residual (Columna P de la hoja &quot;Mapa Final&quot;), indique las actividades realizadas en el periodo_x000a_" sqref="O10:O54 O60:O64 T10:T14" xr:uid="{3484051C-4D37-4E05-B4A0-A953EF422C17}"/>
    <dataValidation allowBlank="1" showInputMessage="1" showErrorMessage="1" promptTitle="TEXTO" prompt="Del resumen de actividades registradas para mitigar el riesgo residual (Columna O de esta hoja), realice un análisis descriptivo, argumentativo, prescriptivo, inferencial o el que usted considere le permita tomar de decisiones." sqref="T15:T64" xr:uid="{316D2D5C-E84A-49D7-A80A-4BFD516D7DF3}"/>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C489B-493C-4FF8-99C0-72F5FADEDE72}">
  <dimension ref="A1:H43"/>
  <sheetViews>
    <sheetView zoomScaleNormal="100" workbookViewId="0"/>
  </sheetViews>
  <sheetFormatPr defaultColWidth="10.5703125" defaultRowHeight="12.75"/>
  <cols>
    <col min="1" max="1" width="45.28515625" style="186" customWidth="1"/>
    <col min="2" max="2" width="4" style="185" bestFit="1" customWidth="1"/>
    <col min="3" max="3" width="39.42578125" style="174" customWidth="1"/>
    <col min="4" max="4" width="10.7109375" style="185" bestFit="1" customWidth="1"/>
    <col min="5" max="5" width="40.7109375" style="174" customWidth="1"/>
    <col min="6" max="16384" width="10.5703125" style="174"/>
  </cols>
  <sheetData>
    <row r="1" spans="1:8" ht="13.9" customHeight="1">
      <c r="A1" s="159"/>
      <c r="B1" s="282" t="s">
        <v>13</v>
      </c>
      <c r="C1" s="282"/>
      <c r="D1" s="282"/>
      <c r="E1" s="159"/>
      <c r="F1" s="159"/>
      <c r="G1" s="159"/>
      <c r="H1" s="159"/>
    </row>
    <row r="2" spans="1:8" ht="13.9" customHeight="1">
      <c r="A2" s="159"/>
      <c r="B2" s="282" t="s">
        <v>14</v>
      </c>
      <c r="C2" s="282"/>
      <c r="D2" s="282"/>
      <c r="E2" s="159"/>
      <c r="F2" s="159"/>
      <c r="G2" s="159"/>
      <c r="H2" s="159"/>
    </row>
    <row r="3" spans="1:8" ht="13.9" customHeight="1">
      <c r="A3" s="159"/>
      <c r="B3" s="208"/>
      <c r="C3" s="208"/>
      <c r="D3" s="208"/>
      <c r="E3" s="159"/>
      <c r="F3" s="159"/>
      <c r="G3" s="159"/>
      <c r="H3" s="159"/>
    </row>
    <row r="4" spans="1:8" ht="13.9" customHeight="1">
      <c r="A4" s="159"/>
      <c r="B4" s="208"/>
      <c r="C4" s="208"/>
      <c r="D4" s="208"/>
      <c r="E4" s="159"/>
      <c r="F4" s="159"/>
      <c r="G4" s="159"/>
      <c r="H4" s="159"/>
    </row>
    <row r="5" spans="1:8" ht="21" customHeight="1">
      <c r="A5" s="207" t="s">
        <v>15</v>
      </c>
      <c r="B5" s="284" t="s">
        <v>3</v>
      </c>
      <c r="C5" s="284"/>
      <c r="D5" s="207" t="s">
        <v>16</v>
      </c>
      <c r="E5" s="206" t="s">
        <v>6</v>
      </c>
    </row>
    <row r="6" spans="1:8" ht="16.7" customHeight="1">
      <c r="A6" s="203"/>
      <c r="B6" s="205"/>
      <c r="C6" s="205"/>
      <c r="D6" s="203"/>
      <c r="E6" s="205"/>
    </row>
    <row r="7" spans="1:8" ht="25.5">
      <c r="A7" s="204" t="s">
        <v>17</v>
      </c>
      <c r="B7" s="284" t="s">
        <v>18</v>
      </c>
      <c r="C7" s="284"/>
      <c r="D7" s="284"/>
      <c r="E7" s="284"/>
    </row>
    <row r="8" spans="1:8" ht="13.35" customHeight="1">
      <c r="A8" s="203"/>
      <c r="B8" s="203"/>
      <c r="D8" s="202"/>
      <c r="E8" s="202"/>
    </row>
    <row r="9" spans="1:8" ht="79.900000000000006" customHeight="1">
      <c r="A9" s="203" t="s">
        <v>19</v>
      </c>
      <c r="B9" s="287" t="s">
        <v>20</v>
      </c>
      <c r="C9" s="287"/>
      <c r="D9" s="287"/>
      <c r="E9" s="287"/>
    </row>
    <row r="10" spans="1:8" ht="21" customHeight="1">
      <c r="A10" s="203"/>
      <c r="B10" s="203"/>
      <c r="D10" s="202"/>
      <c r="E10" s="202"/>
    </row>
    <row r="11" spans="1:8">
      <c r="A11" s="283" t="s">
        <v>21</v>
      </c>
      <c r="B11" s="283"/>
      <c r="C11" s="283"/>
      <c r="D11" s="283"/>
      <c r="E11" s="283"/>
    </row>
    <row r="12" spans="1:8" ht="12.75" customHeight="1">
      <c r="A12" s="201" t="s">
        <v>22</v>
      </c>
      <c r="B12" s="201" t="s">
        <v>23</v>
      </c>
      <c r="C12" s="201" t="s">
        <v>24</v>
      </c>
      <c r="D12" s="201" t="s">
        <v>25</v>
      </c>
      <c r="E12" s="201" t="s">
        <v>26</v>
      </c>
    </row>
    <row r="13" spans="1:8" ht="12.75" customHeight="1">
      <c r="A13" s="201"/>
      <c r="B13" s="201"/>
      <c r="C13" s="201"/>
      <c r="D13" s="201"/>
      <c r="E13" s="201"/>
    </row>
    <row r="14" spans="1:8" ht="38.25">
      <c r="A14" s="285" t="s">
        <v>27</v>
      </c>
      <c r="B14" s="188">
        <v>1</v>
      </c>
      <c r="C14" s="144" t="s">
        <v>28</v>
      </c>
      <c r="D14" s="188">
        <v>1</v>
      </c>
      <c r="E14" s="189" t="s">
        <v>29</v>
      </c>
    </row>
    <row r="15" spans="1:8" ht="38.25">
      <c r="A15" s="288"/>
      <c r="B15" s="188">
        <v>2</v>
      </c>
      <c r="C15" s="144" t="s">
        <v>30</v>
      </c>
      <c r="D15" s="188">
        <v>2</v>
      </c>
      <c r="E15" s="189" t="s">
        <v>31</v>
      </c>
    </row>
    <row r="16" spans="1:8" ht="44.25" customHeight="1">
      <c r="A16" s="288"/>
      <c r="B16" s="188"/>
      <c r="C16" s="144"/>
      <c r="D16" s="188">
        <v>3</v>
      </c>
      <c r="E16" s="189" t="s">
        <v>32</v>
      </c>
    </row>
    <row r="17" spans="1:5" ht="44.25" customHeight="1">
      <c r="A17" s="285" t="s">
        <v>33</v>
      </c>
      <c r="B17" s="188">
        <v>3</v>
      </c>
      <c r="C17" s="144" t="s">
        <v>34</v>
      </c>
      <c r="D17" s="188"/>
      <c r="E17" s="189"/>
    </row>
    <row r="18" spans="1:5" ht="30" customHeight="1">
      <c r="A18" s="286"/>
      <c r="B18" s="188">
        <v>4</v>
      </c>
      <c r="C18" s="144" t="s">
        <v>35</v>
      </c>
      <c r="D18" s="188"/>
      <c r="E18" s="189"/>
    </row>
    <row r="19" spans="1:5" ht="30" customHeight="1">
      <c r="A19" s="182" t="s">
        <v>36</v>
      </c>
      <c r="B19" s="188">
        <v>5</v>
      </c>
      <c r="C19" s="144" t="s">
        <v>37</v>
      </c>
      <c r="D19" s="188"/>
      <c r="E19" s="189"/>
    </row>
    <row r="20" spans="1:5" ht="38.25">
      <c r="A20" s="291" t="s">
        <v>38</v>
      </c>
      <c r="B20" s="188">
        <v>6</v>
      </c>
      <c r="C20" s="144" t="s">
        <v>39</v>
      </c>
      <c r="D20" s="188">
        <v>4</v>
      </c>
      <c r="E20" s="189" t="s">
        <v>40</v>
      </c>
    </row>
    <row r="21" spans="1:5" ht="25.5">
      <c r="A21" s="292"/>
      <c r="B21" s="188">
        <v>7</v>
      </c>
      <c r="C21" s="144" t="s">
        <v>41</v>
      </c>
      <c r="D21" s="188">
        <v>5</v>
      </c>
      <c r="E21" s="189" t="s">
        <v>42</v>
      </c>
    </row>
    <row r="22" spans="1:5" ht="38.25">
      <c r="A22" s="293"/>
      <c r="B22" s="188"/>
      <c r="C22" s="144"/>
      <c r="D22" s="188">
        <v>6</v>
      </c>
      <c r="E22" s="189" t="s">
        <v>43</v>
      </c>
    </row>
    <row r="23" spans="1:5">
      <c r="A23" s="285" t="s">
        <v>44</v>
      </c>
      <c r="B23" s="188">
        <v>8</v>
      </c>
      <c r="C23" s="144" t="s">
        <v>45</v>
      </c>
      <c r="D23" s="174"/>
      <c r="E23" s="200"/>
    </row>
    <row r="24" spans="1:5" ht="29.45" customHeight="1">
      <c r="A24" s="286"/>
      <c r="B24" s="188">
        <v>9</v>
      </c>
      <c r="C24" s="144" t="s">
        <v>46</v>
      </c>
      <c r="D24" s="188"/>
      <c r="E24" s="189"/>
    </row>
    <row r="25" spans="1:5" ht="46.5" customHeight="1">
      <c r="A25" s="285" t="s">
        <v>47</v>
      </c>
      <c r="B25" s="188">
        <v>10</v>
      </c>
      <c r="C25" s="144" t="s">
        <v>48</v>
      </c>
      <c r="D25" s="188">
        <v>7</v>
      </c>
      <c r="E25" s="189" t="s">
        <v>49</v>
      </c>
    </row>
    <row r="26" spans="1:5" ht="46.5" customHeight="1">
      <c r="A26" s="288"/>
      <c r="B26" s="188">
        <v>11</v>
      </c>
      <c r="C26" s="144" t="s">
        <v>50</v>
      </c>
      <c r="D26" s="188"/>
      <c r="E26" s="189"/>
    </row>
    <row r="27" spans="1:5">
      <c r="A27" s="283" t="s">
        <v>51</v>
      </c>
      <c r="B27" s="283"/>
      <c r="C27" s="283"/>
      <c r="D27" s="283"/>
      <c r="E27" s="283"/>
    </row>
    <row r="28" spans="1:5" ht="12.75" customHeight="1">
      <c r="A28" s="199" t="s">
        <v>52</v>
      </c>
      <c r="B28" s="198" t="s">
        <v>23</v>
      </c>
      <c r="C28" s="197" t="s">
        <v>53</v>
      </c>
      <c r="D28" s="197" t="s">
        <v>25</v>
      </c>
      <c r="E28" s="197" t="s">
        <v>54</v>
      </c>
    </row>
    <row r="29" spans="1:5" ht="47.1" customHeight="1">
      <c r="A29" s="289" t="s">
        <v>55</v>
      </c>
      <c r="B29" s="188">
        <v>1</v>
      </c>
      <c r="C29" s="195" t="s">
        <v>56</v>
      </c>
      <c r="D29" s="194">
        <v>1</v>
      </c>
      <c r="E29" s="196" t="s">
        <v>57</v>
      </c>
    </row>
    <row r="30" spans="1:5" ht="47.1" customHeight="1">
      <c r="A30" s="290"/>
      <c r="B30" s="188">
        <v>2</v>
      </c>
      <c r="C30" s="195" t="s">
        <v>58</v>
      </c>
      <c r="D30" s="194">
        <v>2</v>
      </c>
      <c r="E30" s="196" t="s">
        <v>59</v>
      </c>
    </row>
    <row r="31" spans="1:5" s="193" customFormat="1" ht="45.6" customHeight="1">
      <c r="A31" s="141" t="s">
        <v>60</v>
      </c>
      <c r="B31" s="188">
        <v>3</v>
      </c>
      <c r="C31" s="195" t="s">
        <v>61</v>
      </c>
      <c r="D31" s="194">
        <v>3</v>
      </c>
      <c r="E31" s="189" t="s">
        <v>62</v>
      </c>
    </row>
    <row r="32" spans="1:5" ht="64.5" customHeight="1">
      <c r="A32" s="285" t="s">
        <v>63</v>
      </c>
      <c r="B32" s="188">
        <v>4</v>
      </c>
      <c r="C32" s="189" t="s">
        <v>64</v>
      </c>
      <c r="D32" s="187">
        <v>4</v>
      </c>
      <c r="E32" s="183" t="s">
        <v>65</v>
      </c>
    </row>
    <row r="33" spans="1:5" ht="64.5" customHeight="1">
      <c r="A33" s="286"/>
      <c r="B33" s="188">
        <v>5</v>
      </c>
      <c r="C33" s="189" t="s">
        <v>66</v>
      </c>
      <c r="D33" s="187">
        <v>5</v>
      </c>
      <c r="E33" s="183" t="s">
        <v>67</v>
      </c>
    </row>
    <row r="34" spans="1:5" ht="51.6" customHeight="1">
      <c r="A34" s="285" t="s">
        <v>68</v>
      </c>
      <c r="B34" s="188">
        <v>6</v>
      </c>
      <c r="C34" s="189" t="s">
        <v>69</v>
      </c>
      <c r="D34" s="187">
        <v>6</v>
      </c>
      <c r="E34" s="183" t="s">
        <v>70</v>
      </c>
    </row>
    <row r="35" spans="1:5" ht="51.6" customHeight="1">
      <c r="A35" s="286"/>
      <c r="B35" s="188"/>
      <c r="C35" s="189"/>
      <c r="D35" s="187">
        <v>7</v>
      </c>
      <c r="E35" s="183" t="s">
        <v>71</v>
      </c>
    </row>
    <row r="36" spans="1:5" ht="51.6" customHeight="1">
      <c r="A36" s="285" t="s">
        <v>72</v>
      </c>
      <c r="B36" s="188">
        <v>7</v>
      </c>
      <c r="C36" s="189" t="s">
        <v>73</v>
      </c>
      <c r="D36" s="187">
        <v>8</v>
      </c>
      <c r="E36" s="183" t="s">
        <v>74</v>
      </c>
    </row>
    <row r="37" spans="1:5" ht="51.6" customHeight="1">
      <c r="A37" s="286"/>
      <c r="B37" s="188">
        <v>8</v>
      </c>
      <c r="C37" s="189" t="s">
        <v>75</v>
      </c>
      <c r="D37" s="187"/>
      <c r="E37" s="183"/>
    </row>
    <row r="38" spans="1:5" ht="33.950000000000003" customHeight="1">
      <c r="A38" s="285" t="s">
        <v>76</v>
      </c>
      <c r="B38" s="188">
        <v>9</v>
      </c>
      <c r="C38" s="189" t="s">
        <v>77</v>
      </c>
      <c r="D38" s="187">
        <v>9</v>
      </c>
      <c r="E38" s="183" t="s">
        <v>78</v>
      </c>
    </row>
    <row r="39" spans="1:5" ht="50.1" customHeight="1">
      <c r="A39" s="286"/>
      <c r="B39" s="188">
        <v>10</v>
      </c>
      <c r="C39" s="216" t="s">
        <v>79</v>
      </c>
      <c r="D39" s="192"/>
      <c r="E39" s="191"/>
    </row>
    <row r="40" spans="1:5" ht="38.25" customHeight="1">
      <c r="A40" s="128" t="s">
        <v>80</v>
      </c>
      <c r="B40" s="188">
        <v>11</v>
      </c>
      <c r="C40" s="189" t="s">
        <v>81</v>
      </c>
      <c r="D40" s="187"/>
      <c r="E40" s="183"/>
    </row>
    <row r="41" spans="1:5" ht="50.1" customHeight="1">
      <c r="A41" s="128" t="s">
        <v>82</v>
      </c>
      <c r="B41" s="188">
        <v>12</v>
      </c>
      <c r="C41" s="190" t="s">
        <v>83</v>
      </c>
      <c r="D41" s="187">
        <v>10</v>
      </c>
      <c r="E41" s="183" t="s">
        <v>84</v>
      </c>
    </row>
    <row r="42" spans="1:5" ht="39.950000000000003" customHeight="1">
      <c r="A42" s="128" t="s">
        <v>85</v>
      </c>
      <c r="B42" s="188">
        <v>13</v>
      </c>
      <c r="C42" s="189" t="s">
        <v>86</v>
      </c>
      <c r="D42" s="187"/>
      <c r="E42" s="183"/>
    </row>
    <row r="43" spans="1:5" ht="29.25" customHeight="1">
      <c r="A43" s="128" t="s">
        <v>87</v>
      </c>
      <c r="B43" s="188"/>
      <c r="C43" s="144"/>
      <c r="D43" s="143"/>
      <c r="E43" s="187"/>
    </row>
  </sheetData>
  <mergeCells count="17">
    <mergeCell ref="A32:A33"/>
    <mergeCell ref="A25:A26"/>
    <mergeCell ref="A29:A30"/>
    <mergeCell ref="A38:A39"/>
    <mergeCell ref="B2:D2"/>
    <mergeCell ref="A36:A37"/>
    <mergeCell ref="A34:A35"/>
    <mergeCell ref="A20:A22"/>
    <mergeCell ref="B1:D1"/>
    <mergeCell ref="A27:E27"/>
    <mergeCell ref="A11:E11"/>
    <mergeCell ref="B5:C5"/>
    <mergeCell ref="B7:E7"/>
    <mergeCell ref="A17:A18"/>
    <mergeCell ref="B9:E9"/>
    <mergeCell ref="A23:A24"/>
    <mergeCell ref="A14:A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8070-661D-4CCE-84E5-AD0231400C8B}">
  <dimension ref="A1:G13"/>
  <sheetViews>
    <sheetView zoomScaleNormal="100" workbookViewId="0">
      <selection sqref="A1:F1"/>
    </sheetView>
  </sheetViews>
  <sheetFormatPr defaultColWidth="10.5703125" defaultRowHeight="12.75"/>
  <cols>
    <col min="1" max="1" width="52.140625" style="186" customWidth="1"/>
    <col min="2" max="2" width="10.7109375" style="209" customWidth="1"/>
    <col min="3" max="5" width="10.7109375" style="185" customWidth="1"/>
    <col min="6" max="6" width="44.42578125" style="186" customWidth="1"/>
    <col min="7" max="16384" width="10.5703125" style="174"/>
  </cols>
  <sheetData>
    <row r="1" spans="1:7" ht="22.5" customHeight="1">
      <c r="A1" s="301" t="s">
        <v>13</v>
      </c>
      <c r="B1" s="301"/>
      <c r="C1" s="301"/>
      <c r="D1" s="301"/>
      <c r="E1" s="301"/>
      <c r="F1" s="301"/>
    </row>
    <row r="2" spans="1:7" ht="22.5" customHeight="1">
      <c r="A2" s="294" t="s">
        <v>88</v>
      </c>
      <c r="B2" s="294"/>
      <c r="C2" s="294"/>
      <c r="D2" s="294"/>
      <c r="E2" s="294"/>
      <c r="F2" s="294"/>
    </row>
    <row r="3" spans="1:7">
      <c r="A3" s="294"/>
      <c r="B3" s="294"/>
      <c r="C3" s="294"/>
      <c r="D3" s="294"/>
      <c r="E3" s="294"/>
      <c r="F3" s="294"/>
    </row>
    <row r="4" spans="1:7">
      <c r="A4" s="295" t="s">
        <v>89</v>
      </c>
      <c r="B4" s="296"/>
      <c r="C4" s="296"/>
      <c r="D4" s="296"/>
      <c r="E4" s="296"/>
      <c r="F4" s="297"/>
    </row>
    <row r="5" spans="1:7" ht="28.5" customHeight="1">
      <c r="A5" s="302" t="s">
        <v>90</v>
      </c>
      <c r="B5" s="298" t="s">
        <v>91</v>
      </c>
      <c r="C5" s="299"/>
      <c r="D5" s="299"/>
      <c r="E5" s="300"/>
      <c r="F5" s="215" t="s">
        <v>92</v>
      </c>
    </row>
    <row r="6" spans="1:7" ht="46.5" customHeight="1">
      <c r="A6" s="303"/>
      <c r="B6" s="214" t="s">
        <v>93</v>
      </c>
      <c r="C6" s="214" t="s">
        <v>94</v>
      </c>
      <c r="D6" s="214" t="s">
        <v>95</v>
      </c>
      <c r="E6" s="214" t="s">
        <v>96</v>
      </c>
      <c r="F6" s="213"/>
    </row>
    <row r="7" spans="1:7" ht="45" customHeight="1">
      <c r="A7" s="147" t="s">
        <v>97</v>
      </c>
      <c r="B7" s="143">
        <v>2</v>
      </c>
      <c r="C7" s="143"/>
      <c r="D7" s="143"/>
      <c r="E7" s="143"/>
      <c r="F7" s="147" t="s">
        <v>98</v>
      </c>
    </row>
    <row r="8" spans="1:7" ht="45" customHeight="1">
      <c r="A8" s="184" t="s">
        <v>99</v>
      </c>
      <c r="B8" s="143" t="s">
        <v>100</v>
      </c>
      <c r="C8" s="143"/>
      <c r="D8" s="143" t="s">
        <v>101</v>
      </c>
      <c r="E8" s="143">
        <v>9</v>
      </c>
      <c r="F8" s="147" t="s">
        <v>98</v>
      </c>
      <c r="G8" s="212"/>
    </row>
    <row r="9" spans="1:7" ht="45" customHeight="1">
      <c r="A9" s="147" t="s">
        <v>102</v>
      </c>
      <c r="B9" s="140">
        <v>3</v>
      </c>
      <c r="C9" s="143">
        <v>6</v>
      </c>
      <c r="D9" s="143" t="s">
        <v>103</v>
      </c>
      <c r="E9" s="143" t="s">
        <v>104</v>
      </c>
      <c r="F9" s="147" t="s">
        <v>98</v>
      </c>
    </row>
    <row r="10" spans="1:7" ht="45" customHeight="1">
      <c r="A10" s="183" t="s">
        <v>105</v>
      </c>
      <c r="B10" s="140">
        <v>2</v>
      </c>
      <c r="C10" s="143"/>
      <c r="D10" s="143">
        <v>11</v>
      </c>
      <c r="E10" s="143"/>
      <c r="F10" s="183" t="s">
        <v>98</v>
      </c>
    </row>
    <row r="11" spans="1:7" ht="45" customHeight="1">
      <c r="A11" s="183" t="s">
        <v>106</v>
      </c>
      <c r="B11" s="140">
        <v>3</v>
      </c>
      <c r="C11" s="143" t="s">
        <v>107</v>
      </c>
      <c r="D11" s="143" t="s">
        <v>108</v>
      </c>
      <c r="E11" s="143" t="s">
        <v>109</v>
      </c>
      <c r="F11" s="183" t="s">
        <v>98</v>
      </c>
    </row>
    <row r="12" spans="1:7" ht="45" customHeight="1">
      <c r="A12" s="190" t="s">
        <v>110</v>
      </c>
      <c r="B12" s="140">
        <v>2.2999999999999998</v>
      </c>
      <c r="C12" s="140">
        <v>6</v>
      </c>
      <c r="D12" s="140" t="s">
        <v>101</v>
      </c>
      <c r="E12" s="140" t="s">
        <v>111</v>
      </c>
      <c r="F12" s="183" t="s">
        <v>98</v>
      </c>
    </row>
    <row r="13" spans="1:7">
      <c r="A13" s="211" t="s">
        <v>112</v>
      </c>
      <c r="B13" s="210">
        <v>11</v>
      </c>
      <c r="C13" s="210">
        <v>7</v>
      </c>
      <c r="D13" s="210">
        <v>13</v>
      </c>
      <c r="E13" s="210">
        <v>10</v>
      </c>
      <c r="F13" s="186">
        <f>SUM(B13:E13)</f>
        <v>41</v>
      </c>
    </row>
  </sheetData>
  <mergeCells count="6">
    <mergeCell ref="A3:F3"/>
    <mergeCell ref="A4:F4"/>
    <mergeCell ref="B5:E5"/>
    <mergeCell ref="A1:F1"/>
    <mergeCell ref="A5:A6"/>
    <mergeCell ref="A2:F2"/>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6:J7 F5" xr:uid="{2A4F3863-2FDF-4EA9-95BA-F34DE916D33A}"/>
    <dataValidation allowBlank="1" showInputMessage="1" showErrorMessage="1" prompt="Proponer y escribir en una frase la estrategia para gestionar la debilidad, la oportunidad, la amenaza o la fortaleza.Usar verbo de acción en infinitivo._x000a_" sqref="G1:G2 A5" xr:uid="{C497CB8E-24A6-4884-845A-76F5CCF59C80}"/>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zoomScale="112" zoomScaleNormal="112" workbookViewId="0"/>
  </sheetViews>
  <sheetFormatPr defaultColWidth="11.42578125" defaultRowHeight="15"/>
  <cols>
    <col min="1" max="1" width="2.85546875" style="4" customWidth="1"/>
    <col min="2" max="3" width="24.7109375" style="4" customWidth="1"/>
    <col min="4" max="4" width="16" style="4" customWidth="1"/>
    <col min="5" max="5" width="24.7109375" style="4" customWidth="1"/>
    <col min="6" max="6" width="27.7109375" style="4" customWidth="1"/>
    <col min="7" max="8" width="24.7109375" style="4" customWidth="1"/>
    <col min="9" max="16384" width="11.42578125" style="4"/>
  </cols>
  <sheetData>
    <row r="1" spans="2:8" ht="15.75" thickBot="1"/>
    <row r="2" spans="2:8" ht="18">
      <c r="B2" s="308" t="s">
        <v>113</v>
      </c>
      <c r="C2" s="309"/>
      <c r="D2" s="309"/>
      <c r="E2" s="309"/>
      <c r="F2" s="309"/>
      <c r="G2" s="309"/>
      <c r="H2" s="310"/>
    </row>
    <row r="3" spans="2:8" ht="16.5">
      <c r="B3" s="311" t="s">
        <v>114</v>
      </c>
      <c r="C3" s="312"/>
      <c r="D3" s="312"/>
      <c r="E3" s="312"/>
      <c r="F3" s="312"/>
      <c r="G3" s="312"/>
      <c r="H3" s="313"/>
    </row>
    <row r="4" spans="2:8" ht="88.5" customHeight="1">
      <c r="B4" s="314" t="s">
        <v>115</v>
      </c>
      <c r="C4" s="315"/>
      <c r="D4" s="315"/>
      <c r="E4" s="315"/>
      <c r="F4" s="315"/>
      <c r="G4" s="315"/>
      <c r="H4" s="316"/>
    </row>
    <row r="5" spans="2:8" ht="16.5">
      <c r="B5" s="5"/>
      <c r="C5" s="6"/>
      <c r="D5" s="6"/>
      <c r="E5" s="6"/>
      <c r="F5" s="6"/>
      <c r="G5" s="6"/>
      <c r="H5" s="7"/>
    </row>
    <row r="6" spans="2:8" ht="16.5" customHeight="1">
      <c r="B6" s="317" t="s">
        <v>116</v>
      </c>
      <c r="C6" s="318"/>
      <c r="D6" s="318"/>
      <c r="E6" s="318"/>
      <c r="F6" s="318"/>
      <c r="G6" s="318"/>
      <c r="H6" s="319"/>
    </row>
    <row r="7" spans="2:8" ht="44.25" customHeight="1">
      <c r="B7" s="317"/>
      <c r="C7" s="318"/>
      <c r="D7" s="318"/>
      <c r="E7" s="318"/>
      <c r="F7" s="318"/>
      <c r="G7" s="318"/>
      <c r="H7" s="319"/>
    </row>
    <row r="8" spans="2:8" ht="15.75" thickBot="1">
      <c r="B8" s="8"/>
      <c r="C8" s="9"/>
      <c r="D8" s="10"/>
      <c r="E8" s="11"/>
      <c r="F8" s="11"/>
      <c r="G8" s="12"/>
      <c r="H8" s="13"/>
    </row>
    <row r="9" spans="2:8">
      <c r="B9" s="8"/>
      <c r="C9" s="304" t="s">
        <v>117</v>
      </c>
      <c r="D9" s="305"/>
      <c r="E9" s="306" t="s">
        <v>118</v>
      </c>
      <c r="F9" s="307"/>
      <c r="G9" s="9"/>
      <c r="H9" s="13"/>
    </row>
    <row r="10" spans="2:8" ht="35.25" customHeight="1">
      <c r="B10" s="8"/>
      <c r="C10" s="320" t="s">
        <v>119</v>
      </c>
      <c r="D10" s="321"/>
      <c r="E10" s="322" t="s">
        <v>120</v>
      </c>
      <c r="F10" s="323"/>
      <c r="G10" s="9"/>
      <c r="H10" s="13"/>
    </row>
    <row r="11" spans="2:8" ht="17.25" customHeight="1">
      <c r="B11" s="8"/>
      <c r="C11" s="320" t="s">
        <v>121</v>
      </c>
      <c r="D11" s="321"/>
      <c r="E11" s="322" t="s">
        <v>122</v>
      </c>
      <c r="F11" s="323"/>
      <c r="G11" s="9"/>
      <c r="H11" s="13"/>
    </row>
    <row r="12" spans="2:8" ht="19.5" customHeight="1">
      <c r="B12" s="8"/>
      <c r="C12" s="320" t="s">
        <v>123</v>
      </c>
      <c r="D12" s="321"/>
      <c r="E12" s="322" t="s">
        <v>124</v>
      </c>
      <c r="F12" s="323"/>
      <c r="G12" s="9"/>
      <c r="H12" s="13"/>
    </row>
    <row r="13" spans="2:8" ht="27" customHeight="1">
      <c r="B13" s="8"/>
      <c r="C13" s="320" t="s">
        <v>125</v>
      </c>
      <c r="D13" s="321"/>
      <c r="E13" s="322" t="s">
        <v>126</v>
      </c>
      <c r="F13" s="323"/>
      <c r="G13" s="9"/>
      <c r="H13" s="13"/>
    </row>
    <row r="14" spans="2:8" ht="34.5" customHeight="1">
      <c r="B14" s="8"/>
      <c r="C14" s="324" t="s">
        <v>127</v>
      </c>
      <c r="D14" s="325"/>
      <c r="E14" s="326" t="s">
        <v>128</v>
      </c>
      <c r="F14" s="327"/>
      <c r="G14" s="9"/>
      <c r="H14" s="13"/>
    </row>
    <row r="15" spans="2:8" ht="27.75" customHeight="1">
      <c r="B15" s="8"/>
      <c r="C15" s="324" t="s">
        <v>129</v>
      </c>
      <c r="D15" s="325"/>
      <c r="E15" s="326" t="s">
        <v>130</v>
      </c>
      <c r="F15" s="327"/>
      <c r="G15" s="9"/>
      <c r="H15" s="13"/>
    </row>
    <row r="16" spans="2:8" ht="28.5" customHeight="1">
      <c r="B16" s="8"/>
      <c r="C16" s="324" t="s">
        <v>131</v>
      </c>
      <c r="D16" s="325"/>
      <c r="E16" s="326" t="s">
        <v>132</v>
      </c>
      <c r="F16" s="327"/>
      <c r="G16" s="9"/>
      <c r="H16" s="13"/>
    </row>
    <row r="17" spans="2:8" ht="72.75" customHeight="1">
      <c r="B17" s="8"/>
      <c r="C17" s="324" t="s">
        <v>133</v>
      </c>
      <c r="D17" s="325"/>
      <c r="E17" s="326" t="s">
        <v>134</v>
      </c>
      <c r="F17" s="327"/>
      <c r="G17" s="9"/>
      <c r="H17" s="13"/>
    </row>
    <row r="18" spans="2:8" ht="64.5" customHeight="1">
      <c r="B18" s="8"/>
      <c r="C18" s="324" t="s">
        <v>135</v>
      </c>
      <c r="D18" s="325"/>
      <c r="E18" s="326" t="s">
        <v>136</v>
      </c>
      <c r="F18" s="327"/>
      <c r="G18" s="9"/>
      <c r="H18" s="13"/>
    </row>
    <row r="19" spans="2:8" ht="71.25" customHeight="1">
      <c r="B19" s="8"/>
      <c r="C19" s="324" t="s">
        <v>137</v>
      </c>
      <c r="D19" s="325"/>
      <c r="E19" s="326" t="s">
        <v>138</v>
      </c>
      <c r="F19" s="327"/>
      <c r="G19" s="9"/>
      <c r="H19" s="13"/>
    </row>
    <row r="20" spans="2:8" ht="55.5" customHeight="1">
      <c r="B20" s="8"/>
      <c r="C20" s="328" t="s">
        <v>139</v>
      </c>
      <c r="D20" s="329"/>
      <c r="E20" s="326" t="s">
        <v>140</v>
      </c>
      <c r="F20" s="327"/>
      <c r="G20" s="9"/>
      <c r="H20" s="13"/>
    </row>
    <row r="21" spans="2:8" ht="42" customHeight="1">
      <c r="B21" s="8"/>
      <c r="C21" s="328" t="s">
        <v>141</v>
      </c>
      <c r="D21" s="329"/>
      <c r="E21" s="326" t="s">
        <v>142</v>
      </c>
      <c r="F21" s="327"/>
      <c r="G21" s="9"/>
      <c r="H21" s="13"/>
    </row>
    <row r="22" spans="2:8" ht="59.25" customHeight="1">
      <c r="B22" s="8"/>
      <c r="C22" s="328" t="s">
        <v>143</v>
      </c>
      <c r="D22" s="329"/>
      <c r="E22" s="326" t="s">
        <v>144</v>
      </c>
      <c r="F22" s="327"/>
      <c r="G22" s="9"/>
      <c r="H22" s="13"/>
    </row>
    <row r="23" spans="2:8" ht="23.25" customHeight="1">
      <c r="B23" s="8"/>
      <c r="C23" s="328" t="s">
        <v>145</v>
      </c>
      <c r="D23" s="329"/>
      <c r="E23" s="326" t="s">
        <v>146</v>
      </c>
      <c r="F23" s="327"/>
      <c r="G23" s="9"/>
      <c r="H23" s="13"/>
    </row>
    <row r="24" spans="2:8" ht="30.75" customHeight="1">
      <c r="B24" s="8"/>
      <c r="C24" s="328" t="s">
        <v>147</v>
      </c>
      <c r="D24" s="329"/>
      <c r="E24" s="326" t="s">
        <v>148</v>
      </c>
      <c r="F24" s="327"/>
      <c r="G24" s="9"/>
      <c r="H24" s="13"/>
    </row>
    <row r="25" spans="2:8" ht="33" customHeight="1">
      <c r="B25" s="8"/>
      <c r="C25" s="328" t="s">
        <v>149</v>
      </c>
      <c r="D25" s="329"/>
      <c r="E25" s="326" t="s">
        <v>150</v>
      </c>
      <c r="F25" s="327"/>
      <c r="G25" s="9"/>
      <c r="H25" s="13"/>
    </row>
    <row r="26" spans="2:8" ht="30" customHeight="1">
      <c r="B26" s="8"/>
      <c r="C26" s="328" t="s">
        <v>151</v>
      </c>
      <c r="D26" s="329"/>
      <c r="E26" s="326" t="s">
        <v>152</v>
      </c>
      <c r="F26" s="327"/>
      <c r="G26" s="9"/>
      <c r="H26" s="13"/>
    </row>
    <row r="27" spans="2:8" ht="35.25" customHeight="1">
      <c r="B27" s="8"/>
      <c r="C27" s="328" t="s">
        <v>153</v>
      </c>
      <c r="D27" s="329"/>
      <c r="E27" s="326" t="s">
        <v>154</v>
      </c>
      <c r="F27" s="327"/>
      <c r="G27" s="9"/>
      <c r="H27" s="13"/>
    </row>
    <row r="28" spans="2:8" ht="31.5" customHeight="1">
      <c r="B28" s="8"/>
      <c r="C28" s="328" t="s">
        <v>155</v>
      </c>
      <c r="D28" s="329"/>
      <c r="E28" s="326" t="s">
        <v>156</v>
      </c>
      <c r="F28" s="327"/>
      <c r="G28" s="9"/>
      <c r="H28" s="13"/>
    </row>
    <row r="29" spans="2:8" ht="35.25" customHeight="1">
      <c r="B29" s="8"/>
      <c r="C29" s="328" t="s">
        <v>157</v>
      </c>
      <c r="D29" s="329"/>
      <c r="E29" s="326" t="s">
        <v>158</v>
      </c>
      <c r="F29" s="327"/>
      <c r="G29" s="9"/>
      <c r="H29" s="13"/>
    </row>
    <row r="30" spans="2:8" ht="59.25" customHeight="1">
      <c r="B30" s="8"/>
      <c r="C30" s="328" t="s">
        <v>159</v>
      </c>
      <c r="D30" s="329"/>
      <c r="E30" s="326" t="s">
        <v>160</v>
      </c>
      <c r="F30" s="327"/>
      <c r="G30" s="9"/>
      <c r="H30" s="13"/>
    </row>
    <row r="31" spans="2:8" ht="57" customHeight="1">
      <c r="B31" s="8"/>
      <c r="C31" s="328" t="s">
        <v>161</v>
      </c>
      <c r="D31" s="329"/>
      <c r="E31" s="326" t="s">
        <v>162</v>
      </c>
      <c r="F31" s="327"/>
      <c r="G31" s="9"/>
      <c r="H31" s="13"/>
    </row>
    <row r="32" spans="2:8" ht="82.5" customHeight="1">
      <c r="B32" s="8"/>
      <c r="C32" s="328" t="s">
        <v>163</v>
      </c>
      <c r="D32" s="329"/>
      <c r="E32" s="326" t="s">
        <v>164</v>
      </c>
      <c r="F32" s="327"/>
      <c r="G32" s="9"/>
      <c r="H32" s="13"/>
    </row>
    <row r="33" spans="2:8" ht="46.5" customHeight="1">
      <c r="B33" s="8"/>
      <c r="C33" s="328" t="s">
        <v>165</v>
      </c>
      <c r="D33" s="329"/>
      <c r="E33" s="326" t="s">
        <v>166</v>
      </c>
      <c r="F33" s="327"/>
      <c r="G33" s="9"/>
      <c r="H33" s="13"/>
    </row>
    <row r="34" spans="2:8" ht="6.75" customHeight="1" thickBot="1">
      <c r="B34" s="8"/>
      <c r="C34" s="336"/>
      <c r="D34" s="337"/>
      <c r="E34" s="338"/>
      <c r="F34" s="339"/>
      <c r="G34" s="9"/>
      <c r="H34" s="13"/>
    </row>
    <row r="35" spans="2:8" ht="15.75" thickTop="1">
      <c r="B35" s="8"/>
      <c r="C35" s="14"/>
      <c r="D35" s="14"/>
      <c r="E35" s="15"/>
      <c r="F35" s="15"/>
      <c r="G35" s="9"/>
      <c r="H35" s="13"/>
    </row>
    <row r="36" spans="2:8" ht="21" customHeight="1">
      <c r="B36" s="330" t="s">
        <v>167</v>
      </c>
      <c r="C36" s="331"/>
      <c r="D36" s="331"/>
      <c r="E36" s="331"/>
      <c r="F36" s="331"/>
      <c r="G36" s="331"/>
      <c r="H36" s="332"/>
    </row>
    <row r="37" spans="2:8" ht="20.25" customHeight="1">
      <c r="B37" s="330" t="s">
        <v>168</v>
      </c>
      <c r="C37" s="331"/>
      <c r="D37" s="331"/>
      <c r="E37" s="331"/>
      <c r="F37" s="331"/>
      <c r="G37" s="331"/>
      <c r="H37" s="332"/>
    </row>
    <row r="38" spans="2:8" ht="20.25" customHeight="1">
      <c r="B38" s="330" t="s">
        <v>169</v>
      </c>
      <c r="C38" s="331"/>
      <c r="D38" s="331"/>
      <c r="E38" s="331"/>
      <c r="F38" s="331"/>
      <c r="G38" s="331"/>
      <c r="H38" s="332"/>
    </row>
    <row r="39" spans="2:8" ht="21.75" customHeight="1">
      <c r="B39" s="330" t="s">
        <v>170</v>
      </c>
      <c r="C39" s="331"/>
      <c r="D39" s="331"/>
      <c r="E39" s="331"/>
      <c r="F39" s="331"/>
      <c r="G39" s="331"/>
      <c r="H39" s="332"/>
    </row>
    <row r="40" spans="2:8" ht="22.5" customHeight="1">
      <c r="B40" s="330" t="s">
        <v>171</v>
      </c>
      <c r="C40" s="331"/>
      <c r="D40" s="331"/>
      <c r="E40" s="331"/>
      <c r="F40" s="331"/>
      <c r="G40" s="331"/>
      <c r="H40" s="332"/>
    </row>
    <row r="41" spans="2:8" ht="32.25" customHeight="1" thickBot="1">
      <c r="B41" s="333" t="s">
        <v>172</v>
      </c>
      <c r="C41" s="334"/>
      <c r="D41" s="334"/>
      <c r="E41" s="334"/>
      <c r="F41" s="334"/>
      <c r="G41" s="334"/>
      <c r="H41" s="335"/>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workbookViewId="0"/>
  </sheetViews>
  <sheetFormatPr defaultColWidth="11.42578125" defaultRowHeight="15"/>
  <cols>
    <col min="1" max="1" width="3.7109375" style="4" customWidth="1"/>
    <col min="2" max="2" width="6.7109375" style="4" customWidth="1"/>
    <col min="3" max="3" width="0.5703125" style="4" hidden="1" customWidth="1"/>
    <col min="4" max="4" width="11.42578125" style="4" hidden="1" customWidth="1"/>
    <col min="5" max="5" width="9.85546875" style="4" customWidth="1"/>
    <col min="6" max="8" width="11.42578125" style="4" hidden="1" customWidth="1"/>
    <col min="9" max="9" width="8.42578125" style="4" customWidth="1"/>
    <col min="10" max="11" width="11.42578125" style="4"/>
    <col min="12" max="12" width="0.140625" style="4" customWidth="1"/>
    <col min="13" max="13" width="0.28515625" style="4" hidden="1" customWidth="1"/>
    <col min="14" max="15" width="11.42578125" style="4" hidden="1" customWidth="1"/>
    <col min="16" max="16" width="11.42578125" style="4"/>
    <col min="17" max="17" width="10.28515625" style="4" customWidth="1"/>
    <col min="18" max="18" width="11.42578125" style="4" hidden="1" customWidth="1"/>
    <col min="19" max="19" width="0.85546875" style="4" hidden="1" customWidth="1"/>
    <col min="20" max="20" width="11.42578125" style="4" hidden="1" customWidth="1"/>
    <col min="21" max="21" width="0.140625" style="4" hidden="1" customWidth="1"/>
    <col min="22" max="22" width="11.42578125" style="4"/>
    <col min="23" max="23" width="10.140625" style="4" customWidth="1"/>
    <col min="24" max="24" width="3.85546875" style="4" hidden="1" customWidth="1"/>
    <col min="25" max="25" width="4.42578125" style="4" hidden="1" customWidth="1"/>
    <col min="26" max="27" width="11.42578125" style="4" hidden="1" customWidth="1"/>
    <col min="28" max="28" width="11.42578125" style="4"/>
    <col min="29" max="29" width="9.7109375" style="4" customWidth="1"/>
    <col min="30" max="30" width="1.5703125" style="4" hidden="1" customWidth="1"/>
    <col min="31" max="32" width="11.42578125" style="4" hidden="1" customWidth="1"/>
    <col min="33" max="33" width="0.85546875" style="4" hidden="1" customWidth="1"/>
    <col min="34" max="34" width="11.42578125" style="4"/>
    <col min="35" max="35" width="13" style="4" customWidth="1"/>
    <col min="36" max="37" width="1.5703125" style="4" hidden="1" customWidth="1"/>
    <col min="38" max="38" width="1" style="4" customWidth="1"/>
    <col min="39" max="40" width="11.42578125" style="4"/>
    <col min="41" max="41" width="4.5703125" style="4" customWidth="1"/>
    <col min="42" max="42" width="2.42578125" style="4" hidden="1" customWidth="1"/>
    <col min="43" max="45" width="11.42578125" style="4" hidden="1" customWidth="1"/>
    <col min="46" max="46" width="11.42578125" style="4"/>
    <col min="47" max="47" width="15.7109375" style="4" customWidth="1"/>
    <col min="48" max="16384" width="11.42578125" style="4"/>
  </cols>
  <sheetData>
    <row r="4" spans="2:47">
      <c r="B4" s="369" t="s">
        <v>173</v>
      </c>
      <c r="C4" s="369"/>
      <c r="D4" s="369"/>
      <c r="E4" s="369"/>
      <c r="F4" s="369"/>
      <c r="G4" s="369"/>
      <c r="H4" s="369"/>
      <c r="I4" s="369"/>
      <c r="J4" s="370" t="s">
        <v>127</v>
      </c>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T4" s="371" t="s">
        <v>161</v>
      </c>
      <c r="AU4" s="371"/>
    </row>
    <row r="5" spans="2:47">
      <c r="B5" s="369"/>
      <c r="C5" s="369"/>
      <c r="D5" s="369"/>
      <c r="E5" s="369"/>
      <c r="F5" s="369"/>
      <c r="G5" s="369"/>
      <c r="H5" s="369"/>
      <c r="I5" s="369"/>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T5" s="371"/>
      <c r="AU5" s="371"/>
    </row>
    <row r="6" spans="2:47">
      <c r="B6" s="369"/>
      <c r="C6" s="369"/>
      <c r="D6" s="369"/>
      <c r="E6" s="369"/>
      <c r="F6" s="369"/>
      <c r="G6" s="369"/>
      <c r="H6" s="369"/>
      <c r="I6" s="369"/>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T6" s="371"/>
      <c r="AU6" s="371"/>
    </row>
    <row r="7" spans="2:47" ht="15.75" thickBot="1"/>
    <row r="8" spans="2:47" ht="15.75">
      <c r="B8" s="372" t="s">
        <v>174</v>
      </c>
      <c r="C8" s="372"/>
      <c r="D8" s="373"/>
      <c r="E8" s="340" t="s">
        <v>175</v>
      </c>
      <c r="F8" s="341"/>
      <c r="G8" s="341"/>
      <c r="H8" s="341"/>
      <c r="I8" s="342"/>
      <c r="J8" s="47" t="s">
        <v>176</v>
      </c>
      <c r="K8" s="48" t="s">
        <v>176</v>
      </c>
      <c r="L8" s="48" t="s">
        <v>176</v>
      </c>
      <c r="M8" s="48" t="s">
        <v>176</v>
      </c>
      <c r="N8" s="48" t="s">
        <v>176</v>
      </c>
      <c r="O8" s="49" t="s">
        <v>176</v>
      </c>
      <c r="P8" s="47" t="s">
        <v>176</v>
      </c>
      <c r="Q8" s="48" t="s">
        <v>176</v>
      </c>
      <c r="R8" s="48" t="s">
        <v>176</v>
      </c>
      <c r="S8" s="48" t="s">
        <v>176</v>
      </c>
      <c r="T8" s="48" t="s">
        <v>176</v>
      </c>
      <c r="U8" s="49" t="s">
        <v>176</v>
      </c>
      <c r="V8" s="47" t="s">
        <v>176</v>
      </c>
      <c r="W8" s="48" t="s">
        <v>176</v>
      </c>
      <c r="X8" s="48" t="s">
        <v>176</v>
      </c>
      <c r="Y8" s="48" t="s">
        <v>176</v>
      </c>
      <c r="Z8" s="48" t="s">
        <v>176</v>
      </c>
      <c r="AA8" s="49" t="s">
        <v>176</v>
      </c>
      <c r="AB8" s="47" t="s">
        <v>176</v>
      </c>
      <c r="AC8" s="48" t="s">
        <v>176</v>
      </c>
      <c r="AD8" s="48" t="s">
        <v>176</v>
      </c>
      <c r="AE8" s="48" t="s">
        <v>176</v>
      </c>
      <c r="AF8" s="48" t="s">
        <v>176</v>
      </c>
      <c r="AG8" s="49" t="s">
        <v>176</v>
      </c>
      <c r="AH8" s="50" t="s">
        <v>176</v>
      </c>
      <c r="AI8" s="51" t="s">
        <v>176</v>
      </c>
      <c r="AJ8" s="51" t="s">
        <v>176</v>
      </c>
      <c r="AK8" s="51" t="s">
        <v>176</v>
      </c>
      <c r="AL8" s="51" t="s">
        <v>176</v>
      </c>
      <c r="AN8" s="374" t="s">
        <v>177</v>
      </c>
      <c r="AO8" s="375"/>
      <c r="AP8" s="375"/>
      <c r="AQ8" s="375"/>
      <c r="AR8" s="375"/>
      <c r="AS8" s="376"/>
      <c r="AT8" s="358" t="s">
        <v>178</v>
      </c>
      <c r="AU8" s="358"/>
    </row>
    <row r="9" spans="2:47" ht="15.75">
      <c r="B9" s="372"/>
      <c r="C9" s="372"/>
      <c r="D9" s="373"/>
      <c r="E9" s="346"/>
      <c r="F9" s="344"/>
      <c r="G9" s="344"/>
      <c r="H9" s="344"/>
      <c r="I9" s="345"/>
      <c r="J9" s="52" t="s">
        <v>176</v>
      </c>
      <c r="K9" s="53" t="s">
        <v>176</v>
      </c>
      <c r="L9" s="53" t="s">
        <v>176</v>
      </c>
      <c r="M9" s="53" t="s">
        <v>176</v>
      </c>
      <c r="N9" s="53" t="s">
        <v>176</v>
      </c>
      <c r="O9" s="54" t="s">
        <v>176</v>
      </c>
      <c r="P9" s="52" t="s">
        <v>176</v>
      </c>
      <c r="Q9" s="53" t="s">
        <v>176</v>
      </c>
      <c r="R9" s="53" t="s">
        <v>176</v>
      </c>
      <c r="S9" s="53" t="s">
        <v>176</v>
      </c>
      <c r="T9" s="53" t="s">
        <v>176</v>
      </c>
      <c r="U9" s="54" t="s">
        <v>176</v>
      </c>
      <c r="V9" s="52" t="s">
        <v>176</v>
      </c>
      <c r="W9" s="53" t="s">
        <v>176</v>
      </c>
      <c r="X9" s="53" t="s">
        <v>176</v>
      </c>
      <c r="Y9" s="53" t="s">
        <v>176</v>
      </c>
      <c r="Z9" s="53" t="s">
        <v>176</v>
      </c>
      <c r="AA9" s="54" t="s">
        <v>176</v>
      </c>
      <c r="AB9" s="52" t="s">
        <v>176</v>
      </c>
      <c r="AC9" s="53" t="s">
        <v>176</v>
      </c>
      <c r="AD9" s="53" t="s">
        <v>176</v>
      </c>
      <c r="AE9" s="53" t="s">
        <v>176</v>
      </c>
      <c r="AF9" s="53" t="s">
        <v>176</v>
      </c>
      <c r="AG9" s="54" t="s">
        <v>176</v>
      </c>
      <c r="AH9" s="55" t="s">
        <v>176</v>
      </c>
      <c r="AI9" s="56" t="s">
        <v>176</v>
      </c>
      <c r="AJ9" s="56" t="s">
        <v>176</v>
      </c>
      <c r="AK9" s="56" t="s">
        <v>176</v>
      </c>
      <c r="AL9" s="56" t="s">
        <v>176</v>
      </c>
      <c r="AN9" s="377"/>
      <c r="AO9" s="378"/>
      <c r="AP9" s="378"/>
      <c r="AQ9" s="378"/>
      <c r="AR9" s="378"/>
      <c r="AS9" s="379"/>
      <c r="AT9" s="358"/>
      <c r="AU9" s="358"/>
    </row>
    <row r="10" spans="2:47" ht="15.75">
      <c r="B10" s="372"/>
      <c r="C10" s="372"/>
      <c r="D10" s="373"/>
      <c r="E10" s="346"/>
      <c r="F10" s="344"/>
      <c r="G10" s="344"/>
      <c r="H10" s="344"/>
      <c r="I10" s="345"/>
      <c r="J10" s="52" t="s">
        <v>176</v>
      </c>
      <c r="K10" s="53" t="s">
        <v>176</v>
      </c>
      <c r="L10" s="53" t="s">
        <v>176</v>
      </c>
      <c r="M10" s="53" t="s">
        <v>176</v>
      </c>
      <c r="N10" s="53" t="s">
        <v>176</v>
      </c>
      <c r="O10" s="54" t="s">
        <v>176</v>
      </c>
      <c r="P10" s="52" t="s">
        <v>176</v>
      </c>
      <c r="Q10" s="53" t="s">
        <v>176</v>
      </c>
      <c r="R10" s="53" t="s">
        <v>176</v>
      </c>
      <c r="S10" s="53" t="s">
        <v>176</v>
      </c>
      <c r="T10" s="53" t="s">
        <v>176</v>
      </c>
      <c r="U10" s="54" t="s">
        <v>176</v>
      </c>
      <c r="V10" s="52" t="s">
        <v>176</v>
      </c>
      <c r="W10" s="53" t="s">
        <v>176</v>
      </c>
      <c r="X10" s="53" t="s">
        <v>176</v>
      </c>
      <c r="Y10" s="53" t="s">
        <v>176</v>
      </c>
      <c r="Z10" s="53" t="s">
        <v>176</v>
      </c>
      <c r="AA10" s="54" t="s">
        <v>176</v>
      </c>
      <c r="AB10" s="52" t="s">
        <v>176</v>
      </c>
      <c r="AC10" s="53" t="s">
        <v>176</v>
      </c>
      <c r="AD10" s="53" t="s">
        <v>176</v>
      </c>
      <c r="AE10" s="53" t="s">
        <v>176</v>
      </c>
      <c r="AF10" s="53" t="s">
        <v>176</v>
      </c>
      <c r="AG10" s="54" t="s">
        <v>176</v>
      </c>
      <c r="AH10" s="55" t="s">
        <v>176</v>
      </c>
      <c r="AI10" s="56" t="s">
        <v>176</v>
      </c>
      <c r="AJ10" s="56" t="s">
        <v>176</v>
      </c>
      <c r="AK10" s="56" t="s">
        <v>176</v>
      </c>
      <c r="AL10" s="56" t="s">
        <v>176</v>
      </c>
      <c r="AN10" s="377"/>
      <c r="AO10" s="378"/>
      <c r="AP10" s="378"/>
      <c r="AQ10" s="378"/>
      <c r="AR10" s="378"/>
      <c r="AS10" s="379"/>
      <c r="AT10" s="358"/>
      <c r="AU10" s="358"/>
    </row>
    <row r="11" spans="2:47" ht="15.75">
      <c r="B11" s="372"/>
      <c r="C11" s="372"/>
      <c r="D11" s="373"/>
      <c r="E11" s="346"/>
      <c r="F11" s="344"/>
      <c r="G11" s="344"/>
      <c r="H11" s="344"/>
      <c r="I11" s="345"/>
      <c r="J11" s="52" t="s">
        <v>176</v>
      </c>
      <c r="K11" s="53" t="s">
        <v>176</v>
      </c>
      <c r="L11" s="53" t="s">
        <v>176</v>
      </c>
      <c r="M11" s="53" t="s">
        <v>176</v>
      </c>
      <c r="N11" s="53" t="s">
        <v>176</v>
      </c>
      <c r="O11" s="54" t="s">
        <v>176</v>
      </c>
      <c r="P11" s="52" t="s">
        <v>176</v>
      </c>
      <c r="Q11" s="53" t="s">
        <v>176</v>
      </c>
      <c r="R11" s="53" t="s">
        <v>176</v>
      </c>
      <c r="S11" s="53" t="s">
        <v>176</v>
      </c>
      <c r="T11" s="53" t="s">
        <v>176</v>
      </c>
      <c r="U11" s="54" t="s">
        <v>176</v>
      </c>
      <c r="V11" s="52" t="s">
        <v>176</v>
      </c>
      <c r="W11" s="53" t="s">
        <v>176</v>
      </c>
      <c r="X11" s="53" t="s">
        <v>176</v>
      </c>
      <c r="Y11" s="53" t="s">
        <v>176</v>
      </c>
      <c r="Z11" s="53" t="s">
        <v>176</v>
      </c>
      <c r="AA11" s="54" t="s">
        <v>176</v>
      </c>
      <c r="AB11" s="52" t="s">
        <v>176</v>
      </c>
      <c r="AC11" s="53" t="s">
        <v>176</v>
      </c>
      <c r="AD11" s="53" t="s">
        <v>176</v>
      </c>
      <c r="AE11" s="53" t="s">
        <v>176</v>
      </c>
      <c r="AF11" s="53" t="s">
        <v>176</v>
      </c>
      <c r="AG11" s="54" t="s">
        <v>176</v>
      </c>
      <c r="AH11" s="55" t="s">
        <v>176</v>
      </c>
      <c r="AI11" s="56" t="s">
        <v>176</v>
      </c>
      <c r="AJ11" s="56" t="s">
        <v>176</v>
      </c>
      <c r="AK11" s="56" t="s">
        <v>176</v>
      </c>
      <c r="AL11" s="56" t="s">
        <v>176</v>
      </c>
      <c r="AN11" s="377"/>
      <c r="AO11" s="378"/>
      <c r="AP11" s="378"/>
      <c r="AQ11" s="378"/>
      <c r="AR11" s="378"/>
      <c r="AS11" s="379"/>
      <c r="AT11" s="358"/>
      <c r="AU11" s="358"/>
    </row>
    <row r="12" spans="2:47" ht="15.75">
      <c r="B12" s="372"/>
      <c r="C12" s="372"/>
      <c r="D12" s="373"/>
      <c r="E12" s="346"/>
      <c r="F12" s="344"/>
      <c r="G12" s="344"/>
      <c r="H12" s="344"/>
      <c r="I12" s="345"/>
      <c r="J12" s="52" t="s">
        <v>176</v>
      </c>
      <c r="K12" s="53" t="s">
        <v>176</v>
      </c>
      <c r="L12" s="53" t="s">
        <v>176</v>
      </c>
      <c r="M12" s="53" t="s">
        <v>176</v>
      </c>
      <c r="N12" s="53" t="s">
        <v>176</v>
      </c>
      <c r="O12" s="54" t="s">
        <v>176</v>
      </c>
      <c r="P12" s="52" t="s">
        <v>176</v>
      </c>
      <c r="Q12" s="53" t="s">
        <v>176</v>
      </c>
      <c r="R12" s="53" t="s">
        <v>176</v>
      </c>
      <c r="S12" s="53" t="s">
        <v>176</v>
      </c>
      <c r="T12" s="53" t="s">
        <v>176</v>
      </c>
      <c r="U12" s="54" t="s">
        <v>176</v>
      </c>
      <c r="V12" s="52" t="s">
        <v>176</v>
      </c>
      <c r="W12" s="53" t="s">
        <v>176</v>
      </c>
      <c r="X12" s="53" t="s">
        <v>176</v>
      </c>
      <c r="Y12" s="53" t="s">
        <v>176</v>
      </c>
      <c r="Z12" s="53" t="s">
        <v>176</v>
      </c>
      <c r="AA12" s="54" t="s">
        <v>176</v>
      </c>
      <c r="AB12" s="52" t="s">
        <v>176</v>
      </c>
      <c r="AC12" s="53" t="s">
        <v>176</v>
      </c>
      <c r="AD12" s="53" t="s">
        <v>176</v>
      </c>
      <c r="AE12" s="53" t="s">
        <v>176</v>
      </c>
      <c r="AF12" s="53" t="s">
        <v>176</v>
      </c>
      <c r="AG12" s="54" t="s">
        <v>176</v>
      </c>
      <c r="AH12" s="55" t="s">
        <v>176</v>
      </c>
      <c r="AI12" s="56" t="s">
        <v>176</v>
      </c>
      <c r="AJ12" s="56" t="s">
        <v>176</v>
      </c>
      <c r="AK12" s="56" t="s">
        <v>176</v>
      </c>
      <c r="AL12" s="56" t="s">
        <v>176</v>
      </c>
      <c r="AN12" s="377"/>
      <c r="AO12" s="378"/>
      <c r="AP12" s="378"/>
      <c r="AQ12" s="378"/>
      <c r="AR12" s="378"/>
      <c r="AS12" s="379"/>
      <c r="AT12" s="358"/>
      <c r="AU12" s="358"/>
    </row>
    <row r="13" spans="2:47" ht="15.75">
      <c r="B13" s="372"/>
      <c r="C13" s="372"/>
      <c r="D13" s="373"/>
      <c r="E13" s="346"/>
      <c r="F13" s="344"/>
      <c r="G13" s="344"/>
      <c r="H13" s="344"/>
      <c r="I13" s="345"/>
      <c r="J13" s="52" t="s">
        <v>176</v>
      </c>
      <c r="K13" s="53" t="s">
        <v>176</v>
      </c>
      <c r="L13" s="53" t="s">
        <v>176</v>
      </c>
      <c r="M13" s="53" t="s">
        <v>176</v>
      </c>
      <c r="N13" s="53" t="s">
        <v>176</v>
      </c>
      <c r="O13" s="54" t="s">
        <v>176</v>
      </c>
      <c r="P13" s="52" t="s">
        <v>176</v>
      </c>
      <c r="Q13" s="53" t="s">
        <v>176</v>
      </c>
      <c r="R13" s="53" t="s">
        <v>176</v>
      </c>
      <c r="S13" s="53" t="s">
        <v>176</v>
      </c>
      <c r="T13" s="53" t="s">
        <v>176</v>
      </c>
      <c r="U13" s="54" t="s">
        <v>176</v>
      </c>
      <c r="V13" s="52" t="s">
        <v>176</v>
      </c>
      <c r="W13" s="53" t="s">
        <v>176</v>
      </c>
      <c r="X13" s="53" t="s">
        <v>176</v>
      </c>
      <c r="Y13" s="53" t="s">
        <v>176</v>
      </c>
      <c r="Z13" s="53" t="s">
        <v>176</v>
      </c>
      <c r="AA13" s="54" t="s">
        <v>176</v>
      </c>
      <c r="AB13" s="52" t="s">
        <v>176</v>
      </c>
      <c r="AC13" s="53" t="s">
        <v>176</v>
      </c>
      <c r="AD13" s="53" t="s">
        <v>176</v>
      </c>
      <c r="AE13" s="53" t="s">
        <v>176</v>
      </c>
      <c r="AF13" s="53" t="s">
        <v>176</v>
      </c>
      <c r="AG13" s="54" t="s">
        <v>176</v>
      </c>
      <c r="AH13" s="55" t="s">
        <v>176</v>
      </c>
      <c r="AI13" s="56" t="s">
        <v>176</v>
      </c>
      <c r="AJ13" s="56" t="s">
        <v>176</v>
      </c>
      <c r="AK13" s="56" t="s">
        <v>176</v>
      </c>
      <c r="AL13" s="56" t="s">
        <v>176</v>
      </c>
      <c r="AN13" s="377"/>
      <c r="AO13" s="378"/>
      <c r="AP13" s="378"/>
      <c r="AQ13" s="378"/>
      <c r="AR13" s="378"/>
      <c r="AS13" s="379"/>
      <c r="AT13" s="358"/>
      <c r="AU13" s="358"/>
    </row>
    <row r="14" spans="2:47" ht="5.25" customHeight="1" thickBot="1">
      <c r="B14" s="372"/>
      <c r="C14" s="372"/>
      <c r="D14" s="373"/>
      <c r="E14" s="346"/>
      <c r="F14" s="344"/>
      <c r="G14" s="344"/>
      <c r="H14" s="344"/>
      <c r="I14" s="345"/>
      <c r="J14" s="52" t="s">
        <v>176</v>
      </c>
      <c r="K14" s="53" t="s">
        <v>176</v>
      </c>
      <c r="L14" s="53" t="s">
        <v>176</v>
      </c>
      <c r="M14" s="53" t="s">
        <v>176</v>
      </c>
      <c r="N14" s="53" t="s">
        <v>176</v>
      </c>
      <c r="O14" s="54" t="s">
        <v>176</v>
      </c>
      <c r="P14" s="52" t="s">
        <v>176</v>
      </c>
      <c r="Q14" s="53" t="s">
        <v>176</v>
      </c>
      <c r="R14" s="53" t="s">
        <v>176</v>
      </c>
      <c r="S14" s="53" t="s">
        <v>176</v>
      </c>
      <c r="T14" s="53" t="s">
        <v>176</v>
      </c>
      <c r="U14" s="54" t="s">
        <v>176</v>
      </c>
      <c r="V14" s="52" t="s">
        <v>176</v>
      </c>
      <c r="W14" s="53" t="s">
        <v>176</v>
      </c>
      <c r="X14" s="53" t="s">
        <v>176</v>
      </c>
      <c r="Y14" s="53" t="s">
        <v>176</v>
      </c>
      <c r="Z14" s="53" t="s">
        <v>176</v>
      </c>
      <c r="AA14" s="54" t="s">
        <v>176</v>
      </c>
      <c r="AB14" s="52" t="s">
        <v>176</v>
      </c>
      <c r="AC14" s="53" t="s">
        <v>176</v>
      </c>
      <c r="AD14" s="53" t="s">
        <v>176</v>
      </c>
      <c r="AE14" s="53" t="s">
        <v>176</v>
      </c>
      <c r="AF14" s="53" t="s">
        <v>176</v>
      </c>
      <c r="AG14" s="54" t="s">
        <v>176</v>
      </c>
      <c r="AH14" s="55" t="s">
        <v>176</v>
      </c>
      <c r="AI14" s="56" t="s">
        <v>176</v>
      </c>
      <c r="AJ14" s="56" t="s">
        <v>176</v>
      </c>
      <c r="AK14" s="56" t="s">
        <v>176</v>
      </c>
      <c r="AL14" s="56" t="s">
        <v>176</v>
      </c>
      <c r="AN14" s="377"/>
      <c r="AO14" s="378"/>
      <c r="AP14" s="378"/>
      <c r="AQ14" s="378"/>
      <c r="AR14" s="378"/>
      <c r="AS14" s="379"/>
      <c r="AT14" s="358"/>
      <c r="AU14" s="358"/>
    </row>
    <row r="15" spans="2:47" ht="16.5" hidden="1" thickBot="1">
      <c r="B15" s="372"/>
      <c r="C15" s="372"/>
      <c r="D15" s="373"/>
      <c r="E15" s="346"/>
      <c r="F15" s="344"/>
      <c r="G15" s="344"/>
      <c r="H15" s="344"/>
      <c r="I15" s="345"/>
      <c r="J15" s="52" t="s">
        <v>176</v>
      </c>
      <c r="K15" s="53" t="s">
        <v>176</v>
      </c>
      <c r="L15" s="53" t="s">
        <v>176</v>
      </c>
      <c r="M15" s="53" t="s">
        <v>176</v>
      </c>
      <c r="N15" s="53" t="s">
        <v>176</v>
      </c>
      <c r="O15" s="54" t="s">
        <v>176</v>
      </c>
      <c r="P15" s="52" t="s">
        <v>176</v>
      </c>
      <c r="Q15" s="53" t="s">
        <v>176</v>
      </c>
      <c r="R15" s="53" t="s">
        <v>176</v>
      </c>
      <c r="S15" s="53" t="s">
        <v>176</v>
      </c>
      <c r="T15" s="53" t="s">
        <v>176</v>
      </c>
      <c r="U15" s="54" t="s">
        <v>176</v>
      </c>
      <c r="V15" s="52" t="s">
        <v>176</v>
      </c>
      <c r="W15" s="53" t="s">
        <v>176</v>
      </c>
      <c r="X15" s="53" t="s">
        <v>176</v>
      </c>
      <c r="Y15" s="53" t="s">
        <v>176</v>
      </c>
      <c r="Z15" s="53" t="s">
        <v>176</v>
      </c>
      <c r="AA15" s="54" t="s">
        <v>176</v>
      </c>
      <c r="AB15" s="52" t="s">
        <v>176</v>
      </c>
      <c r="AC15" s="53" t="s">
        <v>176</v>
      </c>
      <c r="AD15" s="53" t="s">
        <v>176</v>
      </c>
      <c r="AE15" s="53" t="s">
        <v>176</v>
      </c>
      <c r="AF15" s="53" t="s">
        <v>176</v>
      </c>
      <c r="AG15" s="54" t="s">
        <v>176</v>
      </c>
      <c r="AH15" s="55" t="s">
        <v>176</v>
      </c>
      <c r="AI15" s="56" t="s">
        <v>176</v>
      </c>
      <c r="AJ15" s="56" t="s">
        <v>176</v>
      </c>
      <c r="AK15" s="56" t="s">
        <v>176</v>
      </c>
      <c r="AL15" s="56" t="s">
        <v>176</v>
      </c>
      <c r="AN15" s="377"/>
      <c r="AO15" s="378"/>
      <c r="AP15" s="378"/>
      <c r="AQ15" s="378"/>
      <c r="AR15" s="378"/>
      <c r="AS15" s="379"/>
      <c r="AT15" s="33"/>
      <c r="AU15" s="33"/>
    </row>
    <row r="16" spans="2:47" ht="16.5" hidden="1" thickBot="1">
      <c r="B16" s="372"/>
      <c r="C16" s="372"/>
      <c r="D16" s="373"/>
      <c r="E16" s="346"/>
      <c r="F16" s="344"/>
      <c r="G16" s="344"/>
      <c r="H16" s="344"/>
      <c r="I16" s="345"/>
      <c r="J16" s="52" t="s">
        <v>176</v>
      </c>
      <c r="K16" s="53" t="s">
        <v>176</v>
      </c>
      <c r="L16" s="53" t="s">
        <v>176</v>
      </c>
      <c r="M16" s="53" t="s">
        <v>176</v>
      </c>
      <c r="N16" s="53" t="s">
        <v>176</v>
      </c>
      <c r="O16" s="54" t="s">
        <v>176</v>
      </c>
      <c r="P16" s="52" t="s">
        <v>176</v>
      </c>
      <c r="Q16" s="53" t="s">
        <v>176</v>
      </c>
      <c r="R16" s="53" t="s">
        <v>176</v>
      </c>
      <c r="S16" s="53" t="s">
        <v>176</v>
      </c>
      <c r="T16" s="53" t="s">
        <v>176</v>
      </c>
      <c r="U16" s="54" t="s">
        <v>176</v>
      </c>
      <c r="V16" s="52" t="s">
        <v>176</v>
      </c>
      <c r="W16" s="53" t="s">
        <v>176</v>
      </c>
      <c r="X16" s="53" t="s">
        <v>176</v>
      </c>
      <c r="Y16" s="53" t="s">
        <v>176</v>
      </c>
      <c r="Z16" s="53" t="s">
        <v>176</v>
      </c>
      <c r="AA16" s="54" t="s">
        <v>176</v>
      </c>
      <c r="AB16" s="52" t="s">
        <v>176</v>
      </c>
      <c r="AC16" s="53" t="s">
        <v>176</v>
      </c>
      <c r="AD16" s="53" t="s">
        <v>176</v>
      </c>
      <c r="AE16" s="53" t="s">
        <v>176</v>
      </c>
      <c r="AF16" s="53" t="s">
        <v>176</v>
      </c>
      <c r="AG16" s="54" t="s">
        <v>176</v>
      </c>
      <c r="AH16" s="55" t="s">
        <v>176</v>
      </c>
      <c r="AI16" s="56" t="s">
        <v>176</v>
      </c>
      <c r="AJ16" s="56" t="s">
        <v>176</v>
      </c>
      <c r="AK16" s="56" t="s">
        <v>176</v>
      </c>
      <c r="AL16" s="56" t="s">
        <v>176</v>
      </c>
      <c r="AN16" s="377"/>
      <c r="AO16" s="378"/>
      <c r="AP16" s="378"/>
      <c r="AQ16" s="378"/>
      <c r="AR16" s="378"/>
      <c r="AS16" s="379"/>
      <c r="AT16" s="33"/>
      <c r="AU16" s="33"/>
    </row>
    <row r="17" spans="2:47" ht="16.5" hidden="1" thickBot="1">
      <c r="B17" s="372"/>
      <c r="C17" s="372"/>
      <c r="D17" s="373"/>
      <c r="E17" s="347"/>
      <c r="F17" s="348"/>
      <c r="G17" s="348"/>
      <c r="H17" s="348"/>
      <c r="I17" s="349"/>
      <c r="J17" s="57" t="s">
        <v>176</v>
      </c>
      <c r="K17" s="58" t="s">
        <v>176</v>
      </c>
      <c r="L17" s="58" t="s">
        <v>176</v>
      </c>
      <c r="M17" s="58" t="s">
        <v>176</v>
      </c>
      <c r="N17" s="58" t="s">
        <v>176</v>
      </c>
      <c r="O17" s="59" t="s">
        <v>176</v>
      </c>
      <c r="P17" s="52" t="s">
        <v>176</v>
      </c>
      <c r="Q17" s="53" t="s">
        <v>176</v>
      </c>
      <c r="R17" s="53" t="s">
        <v>176</v>
      </c>
      <c r="S17" s="53" t="s">
        <v>176</v>
      </c>
      <c r="T17" s="53" t="s">
        <v>176</v>
      </c>
      <c r="U17" s="54" t="s">
        <v>176</v>
      </c>
      <c r="V17" s="57" t="s">
        <v>176</v>
      </c>
      <c r="W17" s="58" t="s">
        <v>176</v>
      </c>
      <c r="X17" s="58" t="s">
        <v>176</v>
      </c>
      <c r="Y17" s="58" t="s">
        <v>176</v>
      </c>
      <c r="Z17" s="58" t="s">
        <v>176</v>
      </c>
      <c r="AA17" s="59" t="s">
        <v>176</v>
      </c>
      <c r="AB17" s="52" t="s">
        <v>176</v>
      </c>
      <c r="AC17" s="53" t="s">
        <v>176</v>
      </c>
      <c r="AD17" s="53" t="s">
        <v>176</v>
      </c>
      <c r="AE17" s="53" t="s">
        <v>176</v>
      </c>
      <c r="AF17" s="53" t="s">
        <v>176</v>
      </c>
      <c r="AG17" s="54" t="s">
        <v>176</v>
      </c>
      <c r="AH17" s="60" t="s">
        <v>176</v>
      </c>
      <c r="AI17" s="61" t="s">
        <v>176</v>
      </c>
      <c r="AJ17" s="61" t="s">
        <v>176</v>
      </c>
      <c r="AK17" s="61" t="s">
        <v>176</v>
      </c>
      <c r="AL17" s="61" t="s">
        <v>176</v>
      </c>
      <c r="AN17" s="380"/>
      <c r="AO17" s="381"/>
      <c r="AP17" s="381"/>
      <c r="AQ17" s="381"/>
      <c r="AR17" s="381"/>
      <c r="AS17" s="382"/>
      <c r="AT17" s="33"/>
      <c r="AU17" s="33"/>
    </row>
    <row r="18" spans="2:47" ht="15.75" customHeight="1">
      <c r="B18" s="372"/>
      <c r="C18" s="372"/>
      <c r="D18" s="373"/>
      <c r="E18" s="340" t="s">
        <v>179</v>
      </c>
      <c r="F18" s="341"/>
      <c r="G18" s="341"/>
      <c r="H18" s="341"/>
      <c r="I18" s="341"/>
      <c r="J18" s="130" t="s">
        <v>176</v>
      </c>
      <c r="K18" s="131" t="s">
        <v>176</v>
      </c>
      <c r="L18" s="131" t="s">
        <v>176</v>
      </c>
      <c r="M18" s="131" t="s">
        <v>176</v>
      </c>
      <c r="N18" s="131" t="s">
        <v>176</v>
      </c>
      <c r="O18" s="132" t="s">
        <v>176</v>
      </c>
      <c r="P18" s="130" t="s">
        <v>176</v>
      </c>
      <c r="Q18" s="131" t="s">
        <v>176</v>
      </c>
      <c r="R18" s="62" t="s">
        <v>176</v>
      </c>
      <c r="S18" s="62" t="s">
        <v>176</v>
      </c>
      <c r="T18" s="62" t="s">
        <v>176</v>
      </c>
      <c r="U18" s="63" t="s">
        <v>176</v>
      </c>
      <c r="V18" s="47" t="s">
        <v>176</v>
      </c>
      <c r="W18" s="48" t="s">
        <v>176</v>
      </c>
      <c r="X18" s="48" t="s">
        <v>176</v>
      </c>
      <c r="Y18" s="48" t="s">
        <v>176</v>
      </c>
      <c r="Z18" s="48" t="s">
        <v>176</v>
      </c>
      <c r="AA18" s="49" t="s">
        <v>176</v>
      </c>
      <c r="AB18" s="47" t="s">
        <v>176</v>
      </c>
      <c r="AC18" s="48" t="s">
        <v>176</v>
      </c>
      <c r="AD18" s="48" t="s">
        <v>176</v>
      </c>
      <c r="AE18" s="48" t="s">
        <v>176</v>
      </c>
      <c r="AF18" s="48" t="s">
        <v>176</v>
      </c>
      <c r="AG18" s="49" t="s">
        <v>176</v>
      </c>
      <c r="AH18" s="50" t="s">
        <v>176</v>
      </c>
      <c r="AI18" s="51" t="s">
        <v>176</v>
      </c>
      <c r="AJ18" s="51" t="s">
        <v>176</v>
      </c>
      <c r="AK18" s="51" t="s">
        <v>176</v>
      </c>
      <c r="AL18" s="51" t="s">
        <v>176</v>
      </c>
      <c r="AN18" s="383" t="s">
        <v>180</v>
      </c>
      <c r="AO18" s="384"/>
      <c r="AP18" s="384"/>
      <c r="AQ18" s="384"/>
      <c r="AR18" s="384"/>
      <c r="AS18" s="384"/>
      <c r="AT18" s="389" t="s">
        <v>181</v>
      </c>
      <c r="AU18" s="390"/>
    </row>
    <row r="19" spans="2:47" ht="15.75" customHeight="1">
      <c r="B19" s="372"/>
      <c r="C19" s="372"/>
      <c r="D19" s="373"/>
      <c r="E19" s="343"/>
      <c r="F19" s="344"/>
      <c r="G19" s="344"/>
      <c r="H19" s="344"/>
      <c r="I19" s="344"/>
      <c r="J19" s="133" t="s">
        <v>176</v>
      </c>
      <c r="K19" s="134" t="s">
        <v>176</v>
      </c>
      <c r="L19" s="134" t="s">
        <v>176</v>
      </c>
      <c r="M19" s="134" t="s">
        <v>176</v>
      </c>
      <c r="N19" s="134" t="s">
        <v>176</v>
      </c>
      <c r="O19" s="135" t="s">
        <v>176</v>
      </c>
      <c r="P19" s="133" t="s">
        <v>176</v>
      </c>
      <c r="Q19" s="134" t="s">
        <v>176</v>
      </c>
      <c r="R19" s="65" t="s">
        <v>176</v>
      </c>
      <c r="S19" s="65" t="s">
        <v>176</v>
      </c>
      <c r="T19" s="65" t="s">
        <v>176</v>
      </c>
      <c r="U19" s="66" t="s">
        <v>176</v>
      </c>
      <c r="V19" s="52" t="s">
        <v>176</v>
      </c>
      <c r="W19" s="53" t="s">
        <v>176</v>
      </c>
      <c r="X19" s="53" t="s">
        <v>176</v>
      </c>
      <c r="Y19" s="53" t="s">
        <v>176</v>
      </c>
      <c r="Z19" s="53" t="s">
        <v>176</v>
      </c>
      <c r="AA19" s="54" t="s">
        <v>176</v>
      </c>
      <c r="AB19" s="52" t="s">
        <v>176</v>
      </c>
      <c r="AC19" s="53" t="s">
        <v>176</v>
      </c>
      <c r="AD19" s="53" t="s">
        <v>176</v>
      </c>
      <c r="AE19" s="53" t="s">
        <v>176</v>
      </c>
      <c r="AF19" s="53" t="s">
        <v>176</v>
      </c>
      <c r="AG19" s="54" t="s">
        <v>176</v>
      </c>
      <c r="AH19" s="55" t="s">
        <v>176</v>
      </c>
      <c r="AI19" s="56" t="s">
        <v>176</v>
      </c>
      <c r="AJ19" s="56" t="s">
        <v>176</v>
      </c>
      <c r="AK19" s="56" t="s">
        <v>176</v>
      </c>
      <c r="AL19" s="56" t="s">
        <v>176</v>
      </c>
      <c r="AN19" s="385"/>
      <c r="AO19" s="386"/>
      <c r="AP19" s="386"/>
      <c r="AQ19" s="386"/>
      <c r="AR19" s="386"/>
      <c r="AS19" s="386"/>
      <c r="AT19" s="391"/>
      <c r="AU19" s="392"/>
    </row>
    <row r="20" spans="2:47" ht="15.75" customHeight="1">
      <c r="B20" s="372"/>
      <c r="C20" s="372"/>
      <c r="D20" s="373"/>
      <c r="E20" s="346"/>
      <c r="F20" s="344"/>
      <c r="G20" s="344"/>
      <c r="H20" s="344"/>
      <c r="I20" s="344"/>
      <c r="J20" s="133" t="s">
        <v>176</v>
      </c>
      <c r="K20" s="134" t="s">
        <v>176</v>
      </c>
      <c r="L20" s="134" t="s">
        <v>176</v>
      </c>
      <c r="M20" s="134" t="s">
        <v>176</v>
      </c>
      <c r="N20" s="134" t="s">
        <v>176</v>
      </c>
      <c r="O20" s="135" t="s">
        <v>176</v>
      </c>
      <c r="P20" s="133" t="s">
        <v>176</v>
      </c>
      <c r="Q20" s="134" t="s">
        <v>176</v>
      </c>
      <c r="R20" s="65" t="s">
        <v>176</v>
      </c>
      <c r="S20" s="65" t="s">
        <v>176</v>
      </c>
      <c r="T20" s="65" t="s">
        <v>176</v>
      </c>
      <c r="U20" s="66" t="s">
        <v>176</v>
      </c>
      <c r="V20" s="52" t="s">
        <v>176</v>
      </c>
      <c r="W20" s="53" t="s">
        <v>176</v>
      </c>
      <c r="X20" s="53" t="s">
        <v>176</v>
      </c>
      <c r="Y20" s="53" t="s">
        <v>176</v>
      </c>
      <c r="Z20" s="53" t="s">
        <v>176</v>
      </c>
      <c r="AA20" s="54" t="s">
        <v>176</v>
      </c>
      <c r="AB20" s="52" t="s">
        <v>176</v>
      </c>
      <c r="AC20" s="53" t="s">
        <v>176</v>
      </c>
      <c r="AD20" s="53" t="s">
        <v>176</v>
      </c>
      <c r="AE20" s="53" t="s">
        <v>176</v>
      </c>
      <c r="AF20" s="53" t="s">
        <v>176</v>
      </c>
      <c r="AG20" s="54" t="s">
        <v>176</v>
      </c>
      <c r="AH20" s="55" t="s">
        <v>176</v>
      </c>
      <c r="AI20" s="56" t="s">
        <v>176</v>
      </c>
      <c r="AJ20" s="56" t="s">
        <v>176</v>
      </c>
      <c r="AK20" s="56" t="s">
        <v>176</v>
      </c>
      <c r="AL20" s="56" t="s">
        <v>176</v>
      </c>
      <c r="AN20" s="385"/>
      <c r="AO20" s="386"/>
      <c r="AP20" s="386"/>
      <c r="AQ20" s="386"/>
      <c r="AR20" s="386"/>
      <c r="AS20" s="386"/>
      <c r="AT20" s="391"/>
      <c r="AU20" s="392"/>
    </row>
    <row r="21" spans="2:47" ht="15.75" customHeight="1">
      <c r="B21" s="372"/>
      <c r="C21" s="372"/>
      <c r="D21" s="373"/>
      <c r="E21" s="346"/>
      <c r="F21" s="344"/>
      <c r="G21" s="344"/>
      <c r="H21" s="344"/>
      <c r="I21" s="344"/>
      <c r="J21" s="133" t="s">
        <v>176</v>
      </c>
      <c r="K21" s="134" t="s">
        <v>176</v>
      </c>
      <c r="L21" s="134" t="s">
        <v>176</v>
      </c>
      <c r="M21" s="134" t="s">
        <v>176</v>
      </c>
      <c r="N21" s="134" t="s">
        <v>176</v>
      </c>
      <c r="O21" s="135" t="s">
        <v>176</v>
      </c>
      <c r="P21" s="133" t="s">
        <v>176</v>
      </c>
      <c r="Q21" s="134" t="s">
        <v>176</v>
      </c>
      <c r="R21" s="65" t="s">
        <v>176</v>
      </c>
      <c r="S21" s="65" t="s">
        <v>176</v>
      </c>
      <c r="T21" s="65" t="s">
        <v>176</v>
      </c>
      <c r="U21" s="66" t="s">
        <v>176</v>
      </c>
      <c r="V21" s="52" t="s">
        <v>176</v>
      </c>
      <c r="W21" s="53" t="s">
        <v>176</v>
      </c>
      <c r="X21" s="53" t="s">
        <v>176</v>
      </c>
      <c r="Y21" s="53" t="s">
        <v>176</v>
      </c>
      <c r="Z21" s="53" t="s">
        <v>176</v>
      </c>
      <c r="AA21" s="54" t="s">
        <v>176</v>
      </c>
      <c r="AB21" s="52" t="s">
        <v>176</v>
      </c>
      <c r="AC21" s="53" t="s">
        <v>176</v>
      </c>
      <c r="AD21" s="53" t="s">
        <v>176</v>
      </c>
      <c r="AE21" s="53" t="s">
        <v>176</v>
      </c>
      <c r="AF21" s="53" t="s">
        <v>176</v>
      </c>
      <c r="AG21" s="54" t="s">
        <v>176</v>
      </c>
      <c r="AH21" s="55" t="s">
        <v>176</v>
      </c>
      <c r="AI21" s="56" t="s">
        <v>176</v>
      </c>
      <c r="AJ21" s="56" t="s">
        <v>176</v>
      </c>
      <c r="AK21" s="56" t="s">
        <v>176</v>
      </c>
      <c r="AL21" s="56" t="s">
        <v>176</v>
      </c>
      <c r="AN21" s="385"/>
      <c r="AO21" s="386"/>
      <c r="AP21" s="386"/>
      <c r="AQ21" s="386"/>
      <c r="AR21" s="386"/>
      <c r="AS21" s="386"/>
      <c r="AT21" s="391"/>
      <c r="AU21" s="392"/>
    </row>
    <row r="22" spans="2:47" ht="15.75" customHeight="1">
      <c r="B22" s="372"/>
      <c r="C22" s="372"/>
      <c r="D22" s="373"/>
      <c r="E22" s="346"/>
      <c r="F22" s="344"/>
      <c r="G22" s="344"/>
      <c r="H22" s="344"/>
      <c r="I22" s="344"/>
      <c r="J22" s="133" t="s">
        <v>176</v>
      </c>
      <c r="K22" s="134" t="s">
        <v>176</v>
      </c>
      <c r="L22" s="134" t="s">
        <v>176</v>
      </c>
      <c r="M22" s="134" t="s">
        <v>176</v>
      </c>
      <c r="N22" s="134" t="s">
        <v>176</v>
      </c>
      <c r="O22" s="135" t="s">
        <v>176</v>
      </c>
      <c r="P22" s="133" t="s">
        <v>176</v>
      </c>
      <c r="Q22" s="134" t="s">
        <v>176</v>
      </c>
      <c r="R22" s="65" t="s">
        <v>176</v>
      </c>
      <c r="S22" s="65" t="s">
        <v>176</v>
      </c>
      <c r="T22" s="65" t="s">
        <v>176</v>
      </c>
      <c r="U22" s="66" t="s">
        <v>176</v>
      </c>
      <c r="V22" s="52" t="s">
        <v>176</v>
      </c>
      <c r="W22" s="53" t="s">
        <v>176</v>
      </c>
      <c r="X22" s="53" t="s">
        <v>176</v>
      </c>
      <c r="Y22" s="53" t="s">
        <v>176</v>
      </c>
      <c r="Z22" s="53" t="s">
        <v>176</v>
      </c>
      <c r="AA22" s="54" t="s">
        <v>176</v>
      </c>
      <c r="AB22" s="52" t="s">
        <v>176</v>
      </c>
      <c r="AC22" s="53" t="s">
        <v>176</v>
      </c>
      <c r="AD22" s="53" t="s">
        <v>176</v>
      </c>
      <c r="AE22" s="53" t="s">
        <v>176</v>
      </c>
      <c r="AF22" s="53" t="s">
        <v>176</v>
      </c>
      <c r="AG22" s="54" t="s">
        <v>176</v>
      </c>
      <c r="AH22" s="55" t="s">
        <v>176</v>
      </c>
      <c r="AI22" s="56" t="s">
        <v>176</v>
      </c>
      <c r="AJ22" s="56" t="s">
        <v>176</v>
      </c>
      <c r="AK22" s="56" t="s">
        <v>176</v>
      </c>
      <c r="AL22" s="56" t="s">
        <v>176</v>
      </c>
      <c r="AN22" s="385"/>
      <c r="AO22" s="386"/>
      <c r="AP22" s="386"/>
      <c r="AQ22" s="386"/>
      <c r="AR22" s="386"/>
      <c r="AS22" s="386"/>
      <c r="AT22" s="391"/>
      <c r="AU22" s="392"/>
    </row>
    <row r="23" spans="2:47" ht="0.75" customHeight="1">
      <c r="B23" s="372"/>
      <c r="C23" s="372"/>
      <c r="D23" s="373"/>
      <c r="E23" s="346"/>
      <c r="F23" s="344"/>
      <c r="G23" s="344"/>
      <c r="H23" s="344"/>
      <c r="I23" s="344"/>
      <c r="J23" s="133" t="s">
        <v>176</v>
      </c>
      <c r="K23" s="134" t="s">
        <v>176</v>
      </c>
      <c r="L23" s="134" t="s">
        <v>176</v>
      </c>
      <c r="M23" s="134" t="s">
        <v>176</v>
      </c>
      <c r="N23" s="134" t="s">
        <v>176</v>
      </c>
      <c r="O23" s="135" t="s">
        <v>176</v>
      </c>
      <c r="P23" s="133" t="s">
        <v>176</v>
      </c>
      <c r="Q23" s="134" t="s">
        <v>176</v>
      </c>
      <c r="R23" s="65" t="s">
        <v>176</v>
      </c>
      <c r="S23" s="65" t="s">
        <v>176</v>
      </c>
      <c r="T23" s="65" t="s">
        <v>176</v>
      </c>
      <c r="U23" s="66" t="s">
        <v>176</v>
      </c>
      <c r="V23" s="52" t="s">
        <v>176</v>
      </c>
      <c r="W23" s="53" t="s">
        <v>176</v>
      </c>
      <c r="X23" s="53" t="s">
        <v>176</v>
      </c>
      <c r="Y23" s="53" t="s">
        <v>176</v>
      </c>
      <c r="Z23" s="53" t="s">
        <v>176</v>
      </c>
      <c r="AA23" s="54" t="s">
        <v>176</v>
      </c>
      <c r="AB23" s="52" t="s">
        <v>176</v>
      </c>
      <c r="AC23" s="53" t="s">
        <v>176</v>
      </c>
      <c r="AD23" s="53" t="s">
        <v>176</v>
      </c>
      <c r="AE23" s="53" t="s">
        <v>176</v>
      </c>
      <c r="AF23" s="53" t="s">
        <v>176</v>
      </c>
      <c r="AG23" s="54" t="s">
        <v>176</v>
      </c>
      <c r="AH23" s="55" t="s">
        <v>176</v>
      </c>
      <c r="AI23" s="56" t="s">
        <v>176</v>
      </c>
      <c r="AJ23" s="56" t="s">
        <v>176</v>
      </c>
      <c r="AK23" s="56" t="s">
        <v>176</v>
      </c>
      <c r="AL23" s="56" t="s">
        <v>176</v>
      </c>
      <c r="AN23" s="385"/>
      <c r="AO23" s="386"/>
      <c r="AP23" s="386"/>
      <c r="AQ23" s="386"/>
      <c r="AR23" s="386"/>
      <c r="AS23" s="386"/>
      <c r="AT23" s="391"/>
      <c r="AU23" s="392"/>
    </row>
    <row r="24" spans="2:47" ht="15.75" hidden="1" customHeight="1">
      <c r="B24" s="372"/>
      <c r="C24" s="372"/>
      <c r="D24" s="373"/>
      <c r="E24" s="346"/>
      <c r="F24" s="344"/>
      <c r="G24" s="344"/>
      <c r="H24" s="344"/>
      <c r="I24" s="344"/>
      <c r="J24" s="133" t="s">
        <v>176</v>
      </c>
      <c r="K24" s="134" t="s">
        <v>176</v>
      </c>
      <c r="L24" s="134" t="s">
        <v>176</v>
      </c>
      <c r="M24" s="134" t="s">
        <v>176</v>
      </c>
      <c r="N24" s="134" t="s">
        <v>176</v>
      </c>
      <c r="O24" s="135" t="s">
        <v>176</v>
      </c>
      <c r="P24" s="133" t="s">
        <v>176</v>
      </c>
      <c r="Q24" s="134" t="s">
        <v>176</v>
      </c>
      <c r="R24" s="65" t="s">
        <v>176</v>
      </c>
      <c r="S24" s="65" t="s">
        <v>176</v>
      </c>
      <c r="T24" s="65" t="s">
        <v>176</v>
      </c>
      <c r="U24" s="66" t="s">
        <v>176</v>
      </c>
      <c r="V24" s="52" t="s">
        <v>176</v>
      </c>
      <c r="W24" s="53" t="s">
        <v>176</v>
      </c>
      <c r="X24" s="53" t="s">
        <v>176</v>
      </c>
      <c r="Y24" s="53" t="s">
        <v>176</v>
      </c>
      <c r="Z24" s="53" t="s">
        <v>176</v>
      </c>
      <c r="AA24" s="54" t="s">
        <v>176</v>
      </c>
      <c r="AB24" s="52" t="s">
        <v>176</v>
      </c>
      <c r="AC24" s="53" t="s">
        <v>176</v>
      </c>
      <c r="AD24" s="53" t="s">
        <v>176</v>
      </c>
      <c r="AE24" s="53" t="s">
        <v>176</v>
      </c>
      <c r="AF24" s="53" t="s">
        <v>176</v>
      </c>
      <c r="AG24" s="54" t="s">
        <v>176</v>
      </c>
      <c r="AH24" s="55" t="s">
        <v>176</v>
      </c>
      <c r="AI24" s="56" t="s">
        <v>176</v>
      </c>
      <c r="AJ24" s="56" t="s">
        <v>176</v>
      </c>
      <c r="AK24" s="56" t="s">
        <v>176</v>
      </c>
      <c r="AL24" s="56" t="s">
        <v>176</v>
      </c>
      <c r="AN24" s="385"/>
      <c r="AO24" s="386"/>
      <c r="AP24" s="386"/>
      <c r="AQ24" s="386"/>
      <c r="AR24" s="386"/>
      <c r="AS24" s="386"/>
      <c r="AT24" s="391"/>
      <c r="AU24" s="392"/>
    </row>
    <row r="25" spans="2:47" ht="15.75" hidden="1" customHeight="1" thickBot="1">
      <c r="B25" s="372"/>
      <c r="C25" s="372"/>
      <c r="D25" s="373"/>
      <c r="E25" s="346"/>
      <c r="F25" s="344"/>
      <c r="G25" s="344"/>
      <c r="H25" s="344"/>
      <c r="I25" s="344"/>
      <c r="J25" s="133" t="s">
        <v>176</v>
      </c>
      <c r="K25" s="134" t="s">
        <v>176</v>
      </c>
      <c r="L25" s="134" t="s">
        <v>176</v>
      </c>
      <c r="M25" s="134" t="s">
        <v>176</v>
      </c>
      <c r="N25" s="134" t="s">
        <v>176</v>
      </c>
      <c r="O25" s="135" t="s">
        <v>176</v>
      </c>
      <c r="P25" s="133" t="s">
        <v>176</v>
      </c>
      <c r="Q25" s="134" t="s">
        <v>176</v>
      </c>
      <c r="R25" s="65" t="s">
        <v>176</v>
      </c>
      <c r="S25" s="65" t="s">
        <v>176</v>
      </c>
      <c r="T25" s="65" t="s">
        <v>176</v>
      </c>
      <c r="U25" s="66" t="s">
        <v>176</v>
      </c>
      <c r="V25" s="52" t="s">
        <v>176</v>
      </c>
      <c r="W25" s="53" t="s">
        <v>176</v>
      </c>
      <c r="X25" s="53" t="s">
        <v>176</v>
      </c>
      <c r="Y25" s="53" t="s">
        <v>176</v>
      </c>
      <c r="Z25" s="53" t="s">
        <v>176</v>
      </c>
      <c r="AA25" s="54" t="s">
        <v>176</v>
      </c>
      <c r="AB25" s="52" t="s">
        <v>176</v>
      </c>
      <c r="AC25" s="53" t="s">
        <v>176</v>
      </c>
      <c r="AD25" s="53" t="s">
        <v>176</v>
      </c>
      <c r="AE25" s="53" t="s">
        <v>176</v>
      </c>
      <c r="AF25" s="53" t="s">
        <v>176</v>
      </c>
      <c r="AG25" s="54" t="s">
        <v>176</v>
      </c>
      <c r="AH25" s="55" t="s">
        <v>176</v>
      </c>
      <c r="AI25" s="56" t="s">
        <v>176</v>
      </c>
      <c r="AJ25" s="56" t="s">
        <v>176</v>
      </c>
      <c r="AK25" s="56" t="s">
        <v>176</v>
      </c>
      <c r="AL25" s="56" t="s">
        <v>176</v>
      </c>
      <c r="AN25" s="385"/>
      <c r="AO25" s="386"/>
      <c r="AP25" s="386"/>
      <c r="AQ25" s="386"/>
      <c r="AR25" s="386"/>
      <c r="AS25" s="386"/>
      <c r="AT25" s="391"/>
      <c r="AU25" s="392"/>
    </row>
    <row r="26" spans="2:47" ht="15.75" hidden="1" customHeight="1" thickBot="1">
      <c r="B26" s="372"/>
      <c r="C26" s="372"/>
      <c r="D26" s="373"/>
      <c r="E26" s="346"/>
      <c r="F26" s="344"/>
      <c r="G26" s="344"/>
      <c r="H26" s="344"/>
      <c r="I26" s="344"/>
      <c r="J26" s="133" t="s">
        <v>176</v>
      </c>
      <c r="K26" s="134" t="s">
        <v>176</v>
      </c>
      <c r="L26" s="134" t="s">
        <v>176</v>
      </c>
      <c r="M26" s="134" t="s">
        <v>176</v>
      </c>
      <c r="N26" s="134" t="s">
        <v>176</v>
      </c>
      <c r="O26" s="135" t="s">
        <v>176</v>
      </c>
      <c r="P26" s="133" t="s">
        <v>176</v>
      </c>
      <c r="Q26" s="134" t="s">
        <v>176</v>
      </c>
      <c r="R26" s="65" t="s">
        <v>176</v>
      </c>
      <c r="S26" s="65" t="s">
        <v>176</v>
      </c>
      <c r="T26" s="65" t="s">
        <v>176</v>
      </c>
      <c r="U26" s="66" t="s">
        <v>176</v>
      </c>
      <c r="V26" s="52" t="s">
        <v>176</v>
      </c>
      <c r="W26" s="53" t="s">
        <v>176</v>
      </c>
      <c r="X26" s="53" t="s">
        <v>176</v>
      </c>
      <c r="Y26" s="53" t="s">
        <v>176</v>
      </c>
      <c r="Z26" s="53" t="s">
        <v>176</v>
      </c>
      <c r="AA26" s="54" t="s">
        <v>176</v>
      </c>
      <c r="AB26" s="52" t="s">
        <v>176</v>
      </c>
      <c r="AC26" s="53" t="s">
        <v>176</v>
      </c>
      <c r="AD26" s="53" t="s">
        <v>176</v>
      </c>
      <c r="AE26" s="53" t="s">
        <v>176</v>
      </c>
      <c r="AF26" s="53" t="s">
        <v>176</v>
      </c>
      <c r="AG26" s="54" t="s">
        <v>176</v>
      </c>
      <c r="AH26" s="55" t="s">
        <v>176</v>
      </c>
      <c r="AI26" s="56" t="s">
        <v>176</v>
      </c>
      <c r="AJ26" s="56" t="s">
        <v>176</v>
      </c>
      <c r="AK26" s="56" t="s">
        <v>176</v>
      </c>
      <c r="AL26" s="56" t="s">
        <v>176</v>
      </c>
      <c r="AN26" s="385"/>
      <c r="AO26" s="386"/>
      <c r="AP26" s="386"/>
      <c r="AQ26" s="386"/>
      <c r="AR26" s="386"/>
      <c r="AS26" s="386"/>
      <c r="AT26" s="391"/>
      <c r="AU26" s="392"/>
    </row>
    <row r="27" spans="2:47" ht="21" customHeight="1" thickBot="1">
      <c r="B27" s="372"/>
      <c r="C27" s="372"/>
      <c r="D27" s="373"/>
      <c r="E27" s="347"/>
      <c r="F27" s="348"/>
      <c r="G27" s="348"/>
      <c r="H27" s="348"/>
      <c r="I27" s="348"/>
      <c r="J27" s="136" t="s">
        <v>176</v>
      </c>
      <c r="K27" s="137" t="s">
        <v>176</v>
      </c>
      <c r="L27" s="137" t="s">
        <v>176</v>
      </c>
      <c r="M27" s="137" t="s">
        <v>176</v>
      </c>
      <c r="N27" s="137" t="s">
        <v>176</v>
      </c>
      <c r="O27" s="138" t="s">
        <v>176</v>
      </c>
      <c r="P27" s="136" t="s">
        <v>176</v>
      </c>
      <c r="Q27" s="137" t="s">
        <v>176</v>
      </c>
      <c r="R27" s="68" t="s">
        <v>176</v>
      </c>
      <c r="S27" s="68" t="s">
        <v>176</v>
      </c>
      <c r="T27" s="68" t="s">
        <v>176</v>
      </c>
      <c r="U27" s="69" t="s">
        <v>176</v>
      </c>
      <c r="V27" s="57" t="s">
        <v>176</v>
      </c>
      <c r="W27" s="58" t="s">
        <v>176</v>
      </c>
      <c r="X27" s="58" t="s">
        <v>176</v>
      </c>
      <c r="Y27" s="58" t="s">
        <v>176</v>
      </c>
      <c r="Z27" s="58" t="s">
        <v>176</v>
      </c>
      <c r="AA27" s="59" t="s">
        <v>176</v>
      </c>
      <c r="AB27" s="57" t="s">
        <v>176</v>
      </c>
      <c r="AC27" s="58" t="s">
        <v>176</v>
      </c>
      <c r="AD27" s="58" t="s">
        <v>176</v>
      </c>
      <c r="AE27" s="58" t="s">
        <v>176</v>
      </c>
      <c r="AF27" s="58" t="s">
        <v>176</v>
      </c>
      <c r="AG27" s="59" t="s">
        <v>176</v>
      </c>
      <c r="AH27" s="60" t="s">
        <v>176</v>
      </c>
      <c r="AI27" s="61" t="s">
        <v>176</v>
      </c>
      <c r="AJ27" s="61" t="s">
        <v>176</v>
      </c>
      <c r="AK27" s="61" t="s">
        <v>176</v>
      </c>
      <c r="AL27" s="61" t="s">
        <v>176</v>
      </c>
      <c r="AN27" s="387"/>
      <c r="AO27" s="388"/>
      <c r="AP27" s="388"/>
      <c r="AQ27" s="388"/>
      <c r="AR27" s="388"/>
      <c r="AS27" s="388"/>
      <c r="AT27" s="393"/>
      <c r="AU27" s="394"/>
    </row>
    <row r="28" spans="2:47" ht="15.75" customHeight="1">
      <c r="B28" s="372"/>
      <c r="C28" s="372"/>
      <c r="D28" s="373"/>
      <c r="E28" s="340" t="s">
        <v>182</v>
      </c>
      <c r="F28" s="341"/>
      <c r="G28" s="341"/>
      <c r="H28" s="341"/>
      <c r="I28" s="342"/>
      <c r="J28" s="130" t="s">
        <v>176</v>
      </c>
      <c r="K28" s="131" t="s">
        <v>176</v>
      </c>
      <c r="L28" s="131" t="s">
        <v>176</v>
      </c>
      <c r="M28" s="131" t="s">
        <v>176</v>
      </c>
      <c r="N28" s="131" t="s">
        <v>176</v>
      </c>
      <c r="O28" s="132" t="s">
        <v>176</v>
      </c>
      <c r="P28" s="130" t="s">
        <v>176</v>
      </c>
      <c r="Q28" s="131" t="s">
        <v>176</v>
      </c>
      <c r="R28" s="131" t="s">
        <v>176</v>
      </c>
      <c r="S28" s="131" t="s">
        <v>176</v>
      </c>
      <c r="T28" s="131" t="s">
        <v>176</v>
      </c>
      <c r="U28" s="132" t="s">
        <v>176</v>
      </c>
      <c r="V28" s="130" t="s">
        <v>176</v>
      </c>
      <c r="W28" s="131" t="s">
        <v>176</v>
      </c>
      <c r="X28" s="62" t="s">
        <v>176</v>
      </c>
      <c r="Y28" s="62" t="s">
        <v>176</v>
      </c>
      <c r="Z28" s="62" t="s">
        <v>176</v>
      </c>
      <c r="AA28" s="63" t="s">
        <v>176</v>
      </c>
      <c r="AB28" s="47" t="s">
        <v>176</v>
      </c>
      <c r="AC28" s="48" t="s">
        <v>176</v>
      </c>
      <c r="AD28" s="48" t="s">
        <v>176</v>
      </c>
      <c r="AE28" s="48" t="s">
        <v>176</v>
      </c>
      <c r="AF28" s="48" t="s">
        <v>176</v>
      </c>
      <c r="AG28" s="49" t="s">
        <v>176</v>
      </c>
      <c r="AH28" s="50" t="s">
        <v>176</v>
      </c>
      <c r="AI28" s="51" t="s">
        <v>176</v>
      </c>
      <c r="AJ28" s="51" t="s">
        <v>176</v>
      </c>
      <c r="AK28" s="51" t="s">
        <v>176</v>
      </c>
      <c r="AL28" s="51" t="s">
        <v>176</v>
      </c>
      <c r="AN28" s="350" t="s">
        <v>183</v>
      </c>
      <c r="AO28" s="351"/>
      <c r="AP28" s="351"/>
      <c r="AQ28" s="351"/>
      <c r="AR28" s="351"/>
      <c r="AS28" s="351"/>
      <c r="AT28" s="358" t="s">
        <v>184</v>
      </c>
      <c r="AU28" s="358"/>
    </row>
    <row r="29" spans="2:47" ht="15.75">
      <c r="B29" s="372"/>
      <c r="C29" s="372"/>
      <c r="D29" s="373"/>
      <c r="E29" s="343"/>
      <c r="F29" s="344"/>
      <c r="G29" s="344"/>
      <c r="H29" s="344"/>
      <c r="I29" s="345"/>
      <c r="J29" s="133" t="s">
        <v>176</v>
      </c>
      <c r="K29" s="134" t="s">
        <v>176</v>
      </c>
      <c r="L29" s="134" t="s">
        <v>176</v>
      </c>
      <c r="M29" s="134" t="s">
        <v>176</v>
      </c>
      <c r="N29" s="134" t="s">
        <v>176</v>
      </c>
      <c r="O29" s="135" t="s">
        <v>176</v>
      </c>
      <c r="P29" s="133" t="s">
        <v>176</v>
      </c>
      <c r="Q29" s="134" t="s">
        <v>176</v>
      </c>
      <c r="R29" s="134" t="s">
        <v>176</v>
      </c>
      <c r="S29" s="134" t="s">
        <v>176</v>
      </c>
      <c r="T29" s="134" t="s">
        <v>176</v>
      </c>
      <c r="U29" s="135" t="s">
        <v>176</v>
      </c>
      <c r="V29" s="133" t="s">
        <v>176</v>
      </c>
      <c r="W29" s="134" t="s">
        <v>176</v>
      </c>
      <c r="X29" s="65" t="s">
        <v>176</v>
      </c>
      <c r="Y29" s="65" t="s">
        <v>176</v>
      </c>
      <c r="Z29" s="65" t="s">
        <v>176</v>
      </c>
      <c r="AA29" s="66" t="s">
        <v>176</v>
      </c>
      <c r="AB29" s="52" t="s">
        <v>176</v>
      </c>
      <c r="AC29" s="53" t="s">
        <v>176</v>
      </c>
      <c r="AD29" s="53" t="s">
        <v>176</v>
      </c>
      <c r="AE29" s="53" t="s">
        <v>176</v>
      </c>
      <c r="AF29" s="53" t="s">
        <v>176</v>
      </c>
      <c r="AG29" s="54" t="s">
        <v>176</v>
      </c>
      <c r="AH29" s="55" t="s">
        <v>176</v>
      </c>
      <c r="AI29" s="56" t="s">
        <v>176</v>
      </c>
      <c r="AJ29" s="56" t="s">
        <v>176</v>
      </c>
      <c r="AK29" s="56" t="s">
        <v>176</v>
      </c>
      <c r="AL29" s="56" t="s">
        <v>176</v>
      </c>
      <c r="AN29" s="352"/>
      <c r="AO29" s="353"/>
      <c r="AP29" s="353"/>
      <c r="AQ29" s="353"/>
      <c r="AR29" s="353"/>
      <c r="AS29" s="353"/>
      <c r="AT29" s="358"/>
      <c r="AU29" s="358"/>
    </row>
    <row r="30" spans="2:47" ht="15.75">
      <c r="B30" s="372"/>
      <c r="C30" s="372"/>
      <c r="D30" s="373"/>
      <c r="E30" s="346"/>
      <c r="F30" s="344"/>
      <c r="G30" s="344"/>
      <c r="H30" s="344"/>
      <c r="I30" s="345"/>
      <c r="J30" s="133" t="s">
        <v>176</v>
      </c>
      <c r="K30" s="134" t="s">
        <v>176</v>
      </c>
      <c r="L30" s="134" t="s">
        <v>176</v>
      </c>
      <c r="M30" s="134" t="s">
        <v>176</v>
      </c>
      <c r="N30" s="134" t="s">
        <v>176</v>
      </c>
      <c r="O30" s="135" t="s">
        <v>176</v>
      </c>
      <c r="P30" s="133" t="s">
        <v>176</v>
      </c>
      <c r="Q30" s="134" t="s">
        <v>176</v>
      </c>
      <c r="R30" s="134" t="s">
        <v>176</v>
      </c>
      <c r="S30" s="134" t="s">
        <v>176</v>
      </c>
      <c r="T30" s="134" t="s">
        <v>176</v>
      </c>
      <c r="U30" s="135" t="s">
        <v>176</v>
      </c>
      <c r="V30" s="133" t="s">
        <v>176</v>
      </c>
      <c r="W30" s="134" t="s">
        <v>176</v>
      </c>
      <c r="X30" s="65" t="s">
        <v>176</v>
      </c>
      <c r="Y30" s="65" t="s">
        <v>176</v>
      </c>
      <c r="Z30" s="65" t="s">
        <v>176</v>
      </c>
      <c r="AA30" s="66" t="s">
        <v>176</v>
      </c>
      <c r="AB30" s="52" t="s">
        <v>176</v>
      </c>
      <c r="AC30" s="53" t="s">
        <v>176</v>
      </c>
      <c r="AD30" s="53" t="s">
        <v>176</v>
      </c>
      <c r="AE30" s="53" t="s">
        <v>176</v>
      </c>
      <c r="AF30" s="53" t="s">
        <v>176</v>
      </c>
      <c r="AG30" s="54" t="s">
        <v>176</v>
      </c>
      <c r="AH30" s="55" t="s">
        <v>176</v>
      </c>
      <c r="AI30" s="56" t="s">
        <v>176</v>
      </c>
      <c r="AJ30" s="56" t="s">
        <v>176</v>
      </c>
      <c r="AK30" s="56" t="s">
        <v>176</v>
      </c>
      <c r="AL30" s="56" t="s">
        <v>176</v>
      </c>
      <c r="AN30" s="352"/>
      <c r="AO30" s="353"/>
      <c r="AP30" s="353"/>
      <c r="AQ30" s="353"/>
      <c r="AR30" s="353"/>
      <c r="AS30" s="353"/>
      <c r="AT30" s="358"/>
      <c r="AU30" s="358"/>
    </row>
    <row r="31" spans="2:47" ht="15.75">
      <c r="B31" s="372"/>
      <c r="C31" s="372"/>
      <c r="D31" s="373"/>
      <c r="E31" s="346"/>
      <c r="F31" s="344"/>
      <c r="G31" s="344"/>
      <c r="H31" s="344"/>
      <c r="I31" s="345"/>
      <c r="J31" s="133" t="s">
        <v>176</v>
      </c>
      <c r="K31" s="134" t="s">
        <v>176</v>
      </c>
      <c r="L31" s="134" t="s">
        <v>176</v>
      </c>
      <c r="M31" s="134" t="s">
        <v>176</v>
      </c>
      <c r="N31" s="134" t="s">
        <v>176</v>
      </c>
      <c r="O31" s="135" t="s">
        <v>176</v>
      </c>
      <c r="P31" s="133" t="s">
        <v>176</v>
      </c>
      <c r="Q31" s="134" t="s">
        <v>176</v>
      </c>
      <c r="R31" s="134" t="s">
        <v>176</v>
      </c>
      <c r="S31" s="134" t="s">
        <v>176</v>
      </c>
      <c r="T31" s="134" t="s">
        <v>176</v>
      </c>
      <c r="U31" s="135" t="s">
        <v>176</v>
      </c>
      <c r="V31" s="133" t="s">
        <v>176</v>
      </c>
      <c r="W31" s="134" t="s">
        <v>176</v>
      </c>
      <c r="X31" s="65" t="s">
        <v>176</v>
      </c>
      <c r="Y31" s="65" t="s">
        <v>176</v>
      </c>
      <c r="Z31" s="65" t="s">
        <v>176</v>
      </c>
      <c r="AA31" s="66" t="s">
        <v>176</v>
      </c>
      <c r="AB31" s="52" t="s">
        <v>176</v>
      </c>
      <c r="AC31" s="53" t="s">
        <v>176</v>
      </c>
      <c r="AD31" s="53" t="s">
        <v>176</v>
      </c>
      <c r="AE31" s="53" t="s">
        <v>176</v>
      </c>
      <c r="AF31" s="53" t="s">
        <v>176</v>
      </c>
      <c r="AG31" s="54" t="s">
        <v>176</v>
      </c>
      <c r="AH31" s="55" t="s">
        <v>176</v>
      </c>
      <c r="AI31" s="56" t="s">
        <v>176</v>
      </c>
      <c r="AJ31" s="56" t="s">
        <v>176</v>
      </c>
      <c r="AK31" s="56" t="s">
        <v>176</v>
      </c>
      <c r="AL31" s="56" t="s">
        <v>176</v>
      </c>
      <c r="AN31" s="352"/>
      <c r="AO31" s="353"/>
      <c r="AP31" s="353"/>
      <c r="AQ31" s="353"/>
      <c r="AR31" s="353"/>
      <c r="AS31" s="353"/>
      <c r="AT31" s="358"/>
      <c r="AU31" s="358"/>
    </row>
    <row r="32" spans="2:47" ht="15.75">
      <c r="B32" s="372"/>
      <c r="C32" s="372"/>
      <c r="D32" s="373"/>
      <c r="E32" s="346"/>
      <c r="F32" s="344"/>
      <c r="G32" s="344"/>
      <c r="H32" s="344"/>
      <c r="I32" s="345"/>
      <c r="J32" s="133" t="s">
        <v>176</v>
      </c>
      <c r="K32" s="134" t="s">
        <v>176</v>
      </c>
      <c r="L32" s="134" t="s">
        <v>176</v>
      </c>
      <c r="M32" s="134" t="s">
        <v>176</v>
      </c>
      <c r="N32" s="134" t="s">
        <v>176</v>
      </c>
      <c r="O32" s="135" t="s">
        <v>176</v>
      </c>
      <c r="P32" s="133" t="s">
        <v>176</v>
      </c>
      <c r="Q32" s="134" t="s">
        <v>176</v>
      </c>
      <c r="R32" s="134" t="s">
        <v>176</v>
      </c>
      <c r="S32" s="134" t="s">
        <v>176</v>
      </c>
      <c r="T32" s="134" t="s">
        <v>176</v>
      </c>
      <c r="U32" s="135" t="s">
        <v>176</v>
      </c>
      <c r="V32" s="133" t="s">
        <v>176</v>
      </c>
      <c r="W32" s="134" t="s">
        <v>176</v>
      </c>
      <c r="X32" s="65" t="s">
        <v>176</v>
      </c>
      <c r="Y32" s="65" t="s">
        <v>176</v>
      </c>
      <c r="Z32" s="65" t="s">
        <v>176</v>
      </c>
      <c r="AA32" s="66" t="s">
        <v>176</v>
      </c>
      <c r="AB32" s="52" t="s">
        <v>176</v>
      </c>
      <c r="AC32" s="53" t="s">
        <v>176</v>
      </c>
      <c r="AD32" s="53" t="s">
        <v>176</v>
      </c>
      <c r="AE32" s="53" t="s">
        <v>176</v>
      </c>
      <c r="AF32" s="53" t="s">
        <v>176</v>
      </c>
      <c r="AG32" s="54" t="s">
        <v>176</v>
      </c>
      <c r="AH32" s="55" t="s">
        <v>176</v>
      </c>
      <c r="AI32" s="56" t="s">
        <v>176</v>
      </c>
      <c r="AJ32" s="56" t="s">
        <v>176</v>
      </c>
      <c r="AK32" s="56" t="s">
        <v>176</v>
      </c>
      <c r="AL32" s="56" t="s">
        <v>176</v>
      </c>
      <c r="AN32" s="352"/>
      <c r="AO32" s="353"/>
      <c r="AP32" s="353"/>
      <c r="AQ32" s="353"/>
      <c r="AR32" s="353"/>
      <c r="AS32" s="353"/>
      <c r="AT32" s="358"/>
      <c r="AU32" s="358"/>
    </row>
    <row r="33" spans="2:47" ht="15.75">
      <c r="B33" s="372"/>
      <c r="C33" s="372"/>
      <c r="D33" s="373"/>
      <c r="E33" s="346"/>
      <c r="F33" s="344"/>
      <c r="G33" s="344"/>
      <c r="H33" s="344"/>
      <c r="I33" s="345"/>
      <c r="J33" s="133" t="s">
        <v>176</v>
      </c>
      <c r="K33" s="134" t="s">
        <v>176</v>
      </c>
      <c r="L33" s="134" t="s">
        <v>176</v>
      </c>
      <c r="M33" s="134" t="s">
        <v>176</v>
      </c>
      <c r="N33" s="134" t="s">
        <v>176</v>
      </c>
      <c r="O33" s="135" t="s">
        <v>176</v>
      </c>
      <c r="P33" s="133" t="s">
        <v>176</v>
      </c>
      <c r="Q33" s="134" t="s">
        <v>176</v>
      </c>
      <c r="R33" s="134" t="s">
        <v>176</v>
      </c>
      <c r="S33" s="134" t="s">
        <v>176</v>
      </c>
      <c r="T33" s="134" t="s">
        <v>176</v>
      </c>
      <c r="U33" s="135" t="s">
        <v>176</v>
      </c>
      <c r="V33" s="133" t="s">
        <v>176</v>
      </c>
      <c r="W33" s="134" t="s">
        <v>176</v>
      </c>
      <c r="X33" s="65" t="s">
        <v>176</v>
      </c>
      <c r="Y33" s="65" t="s">
        <v>176</v>
      </c>
      <c r="Z33" s="65" t="s">
        <v>176</v>
      </c>
      <c r="AA33" s="66" t="s">
        <v>176</v>
      </c>
      <c r="AB33" s="52" t="s">
        <v>176</v>
      </c>
      <c r="AC33" s="53" t="s">
        <v>176</v>
      </c>
      <c r="AD33" s="53" t="s">
        <v>176</v>
      </c>
      <c r="AE33" s="53" t="s">
        <v>176</v>
      </c>
      <c r="AF33" s="53" t="s">
        <v>176</v>
      </c>
      <c r="AG33" s="54" t="s">
        <v>176</v>
      </c>
      <c r="AH33" s="55" t="s">
        <v>176</v>
      </c>
      <c r="AI33" s="56" t="s">
        <v>176</v>
      </c>
      <c r="AJ33" s="56" t="s">
        <v>176</v>
      </c>
      <c r="AK33" s="56" t="s">
        <v>176</v>
      </c>
      <c r="AL33" s="56" t="s">
        <v>176</v>
      </c>
      <c r="AN33" s="352"/>
      <c r="AO33" s="353"/>
      <c r="AP33" s="353"/>
      <c r="AQ33" s="353"/>
      <c r="AR33" s="353"/>
      <c r="AS33" s="353"/>
      <c r="AT33" s="358"/>
      <c r="AU33" s="358"/>
    </row>
    <row r="34" spans="2:47" ht="15.75">
      <c r="B34" s="372"/>
      <c r="C34" s="372"/>
      <c r="D34" s="373"/>
      <c r="E34" s="346"/>
      <c r="F34" s="344"/>
      <c r="G34" s="344"/>
      <c r="H34" s="344"/>
      <c r="I34" s="345"/>
      <c r="J34" s="133" t="s">
        <v>176</v>
      </c>
      <c r="K34" s="134" t="s">
        <v>176</v>
      </c>
      <c r="L34" s="134" t="s">
        <v>176</v>
      </c>
      <c r="M34" s="134" t="s">
        <v>176</v>
      </c>
      <c r="N34" s="134" t="s">
        <v>176</v>
      </c>
      <c r="O34" s="135" t="s">
        <v>176</v>
      </c>
      <c r="P34" s="133" t="s">
        <v>176</v>
      </c>
      <c r="Q34" s="134" t="s">
        <v>176</v>
      </c>
      <c r="R34" s="134" t="s">
        <v>176</v>
      </c>
      <c r="S34" s="134" t="s">
        <v>176</v>
      </c>
      <c r="T34" s="134" t="s">
        <v>176</v>
      </c>
      <c r="U34" s="135" t="s">
        <v>176</v>
      </c>
      <c r="V34" s="133" t="s">
        <v>176</v>
      </c>
      <c r="W34" s="134" t="s">
        <v>176</v>
      </c>
      <c r="X34" s="65" t="s">
        <v>176</v>
      </c>
      <c r="Y34" s="65" t="s">
        <v>176</v>
      </c>
      <c r="Z34" s="65" t="s">
        <v>176</v>
      </c>
      <c r="AA34" s="66" t="s">
        <v>176</v>
      </c>
      <c r="AB34" s="52" t="s">
        <v>176</v>
      </c>
      <c r="AC34" s="53" t="s">
        <v>176</v>
      </c>
      <c r="AD34" s="53" t="s">
        <v>176</v>
      </c>
      <c r="AE34" s="53" t="s">
        <v>176</v>
      </c>
      <c r="AF34" s="53" t="s">
        <v>176</v>
      </c>
      <c r="AG34" s="54" t="s">
        <v>176</v>
      </c>
      <c r="AH34" s="55" t="s">
        <v>176</v>
      </c>
      <c r="AI34" s="56" t="s">
        <v>176</v>
      </c>
      <c r="AJ34" s="56" t="s">
        <v>176</v>
      </c>
      <c r="AK34" s="56" t="s">
        <v>176</v>
      </c>
      <c r="AL34" s="56" t="s">
        <v>176</v>
      </c>
      <c r="AN34" s="352"/>
      <c r="AO34" s="353"/>
      <c r="AP34" s="353"/>
      <c r="AQ34" s="353"/>
      <c r="AR34" s="353"/>
      <c r="AS34" s="353"/>
      <c r="AT34" s="358"/>
      <c r="AU34" s="358"/>
    </row>
    <row r="35" spans="2:47" ht="6" customHeight="1" thickBot="1">
      <c r="B35" s="372"/>
      <c r="C35" s="372"/>
      <c r="D35" s="373"/>
      <c r="E35" s="346"/>
      <c r="F35" s="344"/>
      <c r="G35" s="344"/>
      <c r="H35" s="344"/>
      <c r="I35" s="345"/>
      <c r="J35" s="133" t="s">
        <v>176</v>
      </c>
      <c r="K35" s="134" t="s">
        <v>176</v>
      </c>
      <c r="L35" s="134" t="s">
        <v>176</v>
      </c>
      <c r="M35" s="134" t="s">
        <v>176</v>
      </c>
      <c r="N35" s="134" t="s">
        <v>176</v>
      </c>
      <c r="O35" s="135" t="s">
        <v>176</v>
      </c>
      <c r="P35" s="133" t="s">
        <v>176</v>
      </c>
      <c r="Q35" s="134" t="s">
        <v>176</v>
      </c>
      <c r="R35" s="134" t="s">
        <v>176</v>
      </c>
      <c r="S35" s="134" t="s">
        <v>176</v>
      </c>
      <c r="T35" s="134" t="s">
        <v>176</v>
      </c>
      <c r="U35" s="135" t="s">
        <v>176</v>
      </c>
      <c r="V35" s="133" t="s">
        <v>176</v>
      </c>
      <c r="W35" s="134" t="s">
        <v>176</v>
      </c>
      <c r="X35" s="65" t="s">
        <v>176</v>
      </c>
      <c r="Y35" s="65" t="s">
        <v>176</v>
      </c>
      <c r="Z35" s="65" t="s">
        <v>176</v>
      </c>
      <c r="AA35" s="66" t="s">
        <v>176</v>
      </c>
      <c r="AB35" s="52" t="s">
        <v>176</v>
      </c>
      <c r="AC35" s="53" t="s">
        <v>176</v>
      </c>
      <c r="AD35" s="53" t="s">
        <v>176</v>
      </c>
      <c r="AE35" s="53" t="s">
        <v>176</v>
      </c>
      <c r="AF35" s="53" t="s">
        <v>176</v>
      </c>
      <c r="AG35" s="54" t="s">
        <v>176</v>
      </c>
      <c r="AH35" s="55" t="s">
        <v>176</v>
      </c>
      <c r="AI35" s="56" t="s">
        <v>176</v>
      </c>
      <c r="AJ35" s="56" t="s">
        <v>176</v>
      </c>
      <c r="AK35" s="56" t="s">
        <v>176</v>
      </c>
      <c r="AL35" s="56" t="s">
        <v>176</v>
      </c>
      <c r="AN35" s="352"/>
      <c r="AO35" s="353"/>
      <c r="AP35" s="353"/>
      <c r="AQ35" s="353"/>
      <c r="AR35" s="353"/>
      <c r="AS35" s="353"/>
      <c r="AT35" s="358"/>
      <c r="AU35" s="358"/>
    </row>
    <row r="36" spans="2:47" ht="16.5" hidden="1" thickBot="1">
      <c r="B36" s="372"/>
      <c r="C36" s="372"/>
      <c r="D36" s="373"/>
      <c r="E36" s="346"/>
      <c r="F36" s="344"/>
      <c r="G36" s="344"/>
      <c r="H36" s="344"/>
      <c r="I36" s="345"/>
      <c r="J36" s="64" t="s">
        <v>176</v>
      </c>
      <c r="K36" s="65" t="s">
        <v>176</v>
      </c>
      <c r="L36" s="65" t="s">
        <v>176</v>
      </c>
      <c r="M36" s="65" t="s">
        <v>176</v>
      </c>
      <c r="N36" s="65" t="s">
        <v>176</v>
      </c>
      <c r="O36" s="66" t="s">
        <v>176</v>
      </c>
      <c r="P36" s="64" t="s">
        <v>176</v>
      </c>
      <c r="Q36" s="65" t="s">
        <v>176</v>
      </c>
      <c r="R36" s="65" t="s">
        <v>176</v>
      </c>
      <c r="S36" s="65" t="s">
        <v>176</v>
      </c>
      <c r="T36" s="65" t="s">
        <v>176</v>
      </c>
      <c r="U36" s="66" t="s">
        <v>176</v>
      </c>
      <c r="V36" s="64" t="s">
        <v>176</v>
      </c>
      <c r="W36" s="65" t="s">
        <v>176</v>
      </c>
      <c r="X36" s="65" t="s">
        <v>176</v>
      </c>
      <c r="Y36" s="65" t="s">
        <v>176</v>
      </c>
      <c r="Z36" s="65" t="s">
        <v>176</v>
      </c>
      <c r="AA36" s="66" t="s">
        <v>176</v>
      </c>
      <c r="AB36" s="52" t="s">
        <v>176</v>
      </c>
      <c r="AC36" s="53" t="s">
        <v>176</v>
      </c>
      <c r="AD36" s="53" t="s">
        <v>176</v>
      </c>
      <c r="AE36" s="53" t="s">
        <v>176</v>
      </c>
      <c r="AF36" s="53" t="s">
        <v>176</v>
      </c>
      <c r="AG36" s="54" t="s">
        <v>176</v>
      </c>
      <c r="AH36" s="55" t="s">
        <v>176</v>
      </c>
      <c r="AI36" s="56" t="s">
        <v>176</v>
      </c>
      <c r="AJ36" s="56" t="s">
        <v>176</v>
      </c>
      <c r="AK36" s="56" t="s">
        <v>176</v>
      </c>
      <c r="AL36" s="56" t="s">
        <v>176</v>
      </c>
      <c r="AN36" s="352"/>
      <c r="AO36" s="353"/>
      <c r="AP36" s="353"/>
      <c r="AQ36" s="353"/>
      <c r="AR36" s="353"/>
      <c r="AS36" s="354"/>
      <c r="AT36" s="33"/>
      <c r="AU36" s="33"/>
    </row>
    <row r="37" spans="2:47" ht="16.5" hidden="1" thickBot="1">
      <c r="B37" s="372"/>
      <c r="C37" s="372"/>
      <c r="D37" s="373"/>
      <c r="E37" s="347"/>
      <c r="F37" s="348"/>
      <c r="G37" s="348"/>
      <c r="H37" s="348"/>
      <c r="I37" s="349"/>
      <c r="J37" s="64" t="s">
        <v>176</v>
      </c>
      <c r="K37" s="65" t="s">
        <v>176</v>
      </c>
      <c r="L37" s="65" t="s">
        <v>176</v>
      </c>
      <c r="M37" s="65" t="s">
        <v>176</v>
      </c>
      <c r="N37" s="65" t="s">
        <v>176</v>
      </c>
      <c r="O37" s="66" t="s">
        <v>176</v>
      </c>
      <c r="P37" s="64" t="s">
        <v>176</v>
      </c>
      <c r="Q37" s="65" t="s">
        <v>176</v>
      </c>
      <c r="R37" s="65" t="s">
        <v>176</v>
      </c>
      <c r="S37" s="65" t="s">
        <v>176</v>
      </c>
      <c r="T37" s="65" t="s">
        <v>176</v>
      </c>
      <c r="U37" s="66" t="s">
        <v>176</v>
      </c>
      <c r="V37" s="64" t="s">
        <v>176</v>
      </c>
      <c r="W37" s="65" t="s">
        <v>176</v>
      </c>
      <c r="X37" s="65" t="s">
        <v>176</v>
      </c>
      <c r="Y37" s="65" t="s">
        <v>176</v>
      </c>
      <c r="Z37" s="65" t="s">
        <v>176</v>
      </c>
      <c r="AA37" s="66" t="s">
        <v>176</v>
      </c>
      <c r="AB37" s="57" t="s">
        <v>176</v>
      </c>
      <c r="AC37" s="58" t="s">
        <v>176</v>
      </c>
      <c r="AD37" s="58" t="s">
        <v>176</v>
      </c>
      <c r="AE37" s="58" t="s">
        <v>176</v>
      </c>
      <c r="AF37" s="58" t="s">
        <v>176</v>
      </c>
      <c r="AG37" s="59" t="s">
        <v>176</v>
      </c>
      <c r="AH37" s="60" t="s">
        <v>176</v>
      </c>
      <c r="AI37" s="61" t="s">
        <v>176</v>
      </c>
      <c r="AJ37" s="61" t="s">
        <v>176</v>
      </c>
      <c r="AK37" s="61" t="s">
        <v>176</v>
      </c>
      <c r="AL37" s="61" t="s">
        <v>176</v>
      </c>
      <c r="AN37" s="355"/>
      <c r="AO37" s="356"/>
      <c r="AP37" s="356"/>
      <c r="AQ37" s="356"/>
      <c r="AR37" s="356"/>
      <c r="AS37" s="357"/>
      <c r="AT37" s="33"/>
      <c r="AU37" s="33"/>
    </row>
    <row r="38" spans="2:47" ht="15.75">
      <c r="B38" s="372"/>
      <c r="C38" s="372"/>
      <c r="D38" s="373"/>
      <c r="E38" s="340" t="s">
        <v>185</v>
      </c>
      <c r="F38" s="341"/>
      <c r="G38" s="341"/>
      <c r="H38" s="341"/>
      <c r="I38" s="341"/>
      <c r="J38" s="70" t="s">
        <v>176</v>
      </c>
      <c r="K38" s="71" t="s">
        <v>176</v>
      </c>
      <c r="L38" s="71" t="s">
        <v>176</v>
      </c>
      <c r="M38" s="71" t="s">
        <v>176</v>
      </c>
      <c r="N38" s="71" t="s">
        <v>176</v>
      </c>
      <c r="O38" s="72" t="s">
        <v>176</v>
      </c>
      <c r="P38" s="130" t="s">
        <v>176</v>
      </c>
      <c r="Q38" s="131" t="s">
        <v>176</v>
      </c>
      <c r="R38" s="131" t="s">
        <v>176</v>
      </c>
      <c r="S38" s="131" t="s">
        <v>176</v>
      </c>
      <c r="T38" s="131" t="s">
        <v>176</v>
      </c>
      <c r="U38" s="132" t="s">
        <v>176</v>
      </c>
      <c r="V38" s="130"/>
      <c r="W38" s="131"/>
      <c r="X38" s="62" t="s">
        <v>176</v>
      </c>
      <c r="Y38" s="62" t="s">
        <v>176</v>
      </c>
      <c r="Z38" s="62" t="s">
        <v>176</v>
      </c>
      <c r="AA38" s="63" t="s">
        <v>176</v>
      </c>
      <c r="AB38" s="47" t="s">
        <v>176</v>
      </c>
      <c r="AC38" s="48" t="s">
        <v>176</v>
      </c>
      <c r="AD38" s="48" t="s">
        <v>176</v>
      </c>
      <c r="AE38" s="48" t="s">
        <v>176</v>
      </c>
      <c r="AF38" s="48" t="s">
        <v>176</v>
      </c>
      <c r="AG38" s="49" t="s">
        <v>176</v>
      </c>
      <c r="AH38" s="50" t="s">
        <v>176</v>
      </c>
      <c r="AI38" s="51" t="s">
        <v>176</v>
      </c>
      <c r="AJ38" s="51" t="s">
        <v>176</v>
      </c>
      <c r="AK38" s="51" t="s">
        <v>176</v>
      </c>
      <c r="AL38" s="51" t="s">
        <v>176</v>
      </c>
      <c r="AN38" s="359" t="s">
        <v>186</v>
      </c>
      <c r="AO38" s="360"/>
      <c r="AP38" s="360"/>
      <c r="AQ38" s="360"/>
      <c r="AR38" s="360"/>
      <c r="AS38" s="360"/>
      <c r="AT38" s="358" t="s">
        <v>187</v>
      </c>
      <c r="AU38" s="367"/>
    </row>
    <row r="39" spans="2:47" ht="15.75">
      <c r="B39" s="372"/>
      <c r="C39" s="372"/>
      <c r="D39" s="373"/>
      <c r="E39" s="343"/>
      <c r="F39" s="344"/>
      <c r="G39" s="344"/>
      <c r="H39" s="344"/>
      <c r="I39" s="344"/>
      <c r="J39" s="73" t="s">
        <v>176</v>
      </c>
      <c r="K39" s="74" t="s">
        <v>176</v>
      </c>
      <c r="L39" s="74" t="s">
        <v>176</v>
      </c>
      <c r="M39" s="74" t="s">
        <v>176</v>
      </c>
      <c r="N39" s="74" t="s">
        <v>176</v>
      </c>
      <c r="O39" s="75" t="s">
        <v>176</v>
      </c>
      <c r="P39" s="133" t="s">
        <v>176</v>
      </c>
      <c r="Q39" s="134" t="s">
        <v>176</v>
      </c>
      <c r="R39" s="134" t="s">
        <v>176</v>
      </c>
      <c r="S39" s="134" t="s">
        <v>176</v>
      </c>
      <c r="T39" s="134" t="s">
        <v>176</v>
      </c>
      <c r="U39" s="135" t="s">
        <v>176</v>
      </c>
      <c r="V39" s="133" t="s">
        <v>176</v>
      </c>
      <c r="W39" s="134" t="s">
        <v>176</v>
      </c>
      <c r="X39" s="65" t="s">
        <v>176</v>
      </c>
      <c r="Y39" s="65" t="s">
        <v>176</v>
      </c>
      <c r="Z39" s="65" t="s">
        <v>176</v>
      </c>
      <c r="AA39" s="66" t="s">
        <v>176</v>
      </c>
      <c r="AB39" s="52" t="s">
        <v>176</v>
      </c>
      <c r="AC39" s="53" t="s">
        <v>176</v>
      </c>
      <c r="AD39" s="53" t="s">
        <v>176</v>
      </c>
      <c r="AE39" s="53" t="s">
        <v>176</v>
      </c>
      <c r="AF39" s="53" t="s">
        <v>176</v>
      </c>
      <c r="AG39" s="54" t="s">
        <v>176</v>
      </c>
      <c r="AH39" s="55" t="s">
        <v>176</v>
      </c>
      <c r="AI39" s="56" t="s">
        <v>176</v>
      </c>
      <c r="AJ39" s="56" t="s">
        <v>176</v>
      </c>
      <c r="AK39" s="56" t="s">
        <v>176</v>
      </c>
      <c r="AL39" s="56" t="s">
        <v>176</v>
      </c>
      <c r="AN39" s="361"/>
      <c r="AO39" s="362"/>
      <c r="AP39" s="362"/>
      <c r="AQ39" s="362"/>
      <c r="AR39" s="362"/>
      <c r="AS39" s="362"/>
      <c r="AT39" s="367"/>
      <c r="AU39" s="367"/>
    </row>
    <row r="40" spans="2:47" ht="15.75">
      <c r="B40" s="372"/>
      <c r="C40" s="372"/>
      <c r="D40" s="373"/>
      <c r="E40" s="346"/>
      <c r="F40" s="344"/>
      <c r="G40" s="344"/>
      <c r="H40" s="344"/>
      <c r="I40" s="344"/>
      <c r="J40" s="73" t="s">
        <v>176</v>
      </c>
      <c r="K40" s="74" t="s">
        <v>176</v>
      </c>
      <c r="L40" s="74" t="s">
        <v>176</v>
      </c>
      <c r="M40" s="74" t="s">
        <v>176</v>
      </c>
      <c r="N40" s="74" t="s">
        <v>176</v>
      </c>
      <c r="O40" s="75" t="s">
        <v>176</v>
      </c>
      <c r="P40" s="133" t="s">
        <v>176</v>
      </c>
      <c r="Q40" s="134" t="s">
        <v>176</v>
      </c>
      <c r="R40" s="134" t="s">
        <v>176</v>
      </c>
      <c r="S40" s="134" t="s">
        <v>176</v>
      </c>
      <c r="T40" s="134" t="s">
        <v>176</v>
      </c>
      <c r="U40" s="135" t="s">
        <v>176</v>
      </c>
      <c r="V40" s="133" t="s">
        <v>176</v>
      </c>
      <c r="W40" s="134" t="s">
        <v>176</v>
      </c>
      <c r="X40" s="65" t="s">
        <v>176</v>
      </c>
      <c r="Y40" s="65" t="s">
        <v>176</v>
      </c>
      <c r="Z40" s="65" t="s">
        <v>176</v>
      </c>
      <c r="AA40" s="66" t="s">
        <v>176</v>
      </c>
      <c r="AB40" s="52" t="s">
        <v>176</v>
      </c>
      <c r="AC40" s="53" t="s">
        <v>176</v>
      </c>
      <c r="AD40" s="53" t="s">
        <v>176</v>
      </c>
      <c r="AE40" s="53" t="s">
        <v>176</v>
      </c>
      <c r="AF40" s="53" t="s">
        <v>176</v>
      </c>
      <c r="AG40" s="54" t="s">
        <v>176</v>
      </c>
      <c r="AH40" s="55" t="s">
        <v>176</v>
      </c>
      <c r="AI40" s="56" t="s">
        <v>176</v>
      </c>
      <c r="AJ40" s="56" t="s">
        <v>176</v>
      </c>
      <c r="AK40" s="56" t="s">
        <v>176</v>
      </c>
      <c r="AL40" s="56" t="s">
        <v>176</v>
      </c>
      <c r="AN40" s="361"/>
      <c r="AO40" s="362"/>
      <c r="AP40" s="362"/>
      <c r="AQ40" s="362"/>
      <c r="AR40" s="362"/>
      <c r="AS40" s="362"/>
      <c r="AT40" s="367"/>
      <c r="AU40" s="367"/>
    </row>
    <row r="41" spans="2:47" ht="15.75">
      <c r="B41" s="372"/>
      <c r="C41" s="372"/>
      <c r="D41" s="373"/>
      <c r="E41" s="346"/>
      <c r="F41" s="344"/>
      <c r="G41" s="344"/>
      <c r="H41" s="344"/>
      <c r="I41" s="344"/>
      <c r="J41" s="73" t="s">
        <v>176</v>
      </c>
      <c r="K41" s="74" t="s">
        <v>176</v>
      </c>
      <c r="L41" s="74" t="s">
        <v>176</v>
      </c>
      <c r="M41" s="74" t="s">
        <v>176</v>
      </c>
      <c r="N41" s="74" t="s">
        <v>176</v>
      </c>
      <c r="O41" s="75" t="s">
        <v>176</v>
      </c>
      <c r="P41" s="133" t="s">
        <v>176</v>
      </c>
      <c r="Q41" s="134" t="s">
        <v>176</v>
      </c>
      <c r="R41" s="134" t="s">
        <v>176</v>
      </c>
      <c r="S41" s="134" t="s">
        <v>176</v>
      </c>
      <c r="T41" s="134" t="s">
        <v>176</v>
      </c>
      <c r="U41" s="135" t="s">
        <v>176</v>
      </c>
      <c r="V41" s="133" t="s">
        <v>176</v>
      </c>
      <c r="W41" s="134" t="s">
        <v>176</v>
      </c>
      <c r="X41" s="65" t="s">
        <v>176</v>
      </c>
      <c r="Y41" s="65" t="s">
        <v>176</v>
      </c>
      <c r="Z41" s="65" t="s">
        <v>176</v>
      </c>
      <c r="AA41" s="66" t="s">
        <v>176</v>
      </c>
      <c r="AB41" s="52" t="s">
        <v>176</v>
      </c>
      <c r="AC41" s="53" t="s">
        <v>176</v>
      </c>
      <c r="AD41" s="53" t="s">
        <v>176</v>
      </c>
      <c r="AE41" s="53" t="s">
        <v>176</v>
      </c>
      <c r="AF41" s="53" t="s">
        <v>176</v>
      </c>
      <c r="AG41" s="54" t="s">
        <v>176</v>
      </c>
      <c r="AH41" s="55" t="s">
        <v>176</v>
      </c>
      <c r="AI41" s="56" t="s">
        <v>176</v>
      </c>
      <c r="AJ41" s="56" t="s">
        <v>176</v>
      </c>
      <c r="AK41" s="56" t="s">
        <v>176</v>
      </c>
      <c r="AL41" s="56" t="s">
        <v>176</v>
      </c>
      <c r="AN41" s="361"/>
      <c r="AO41" s="362"/>
      <c r="AP41" s="362"/>
      <c r="AQ41" s="362"/>
      <c r="AR41" s="362"/>
      <c r="AS41" s="362"/>
      <c r="AT41" s="367"/>
      <c r="AU41" s="367"/>
    </row>
    <row r="42" spans="2:47" ht="15.75">
      <c r="B42" s="372"/>
      <c r="C42" s="372"/>
      <c r="D42" s="373"/>
      <c r="E42" s="346"/>
      <c r="F42" s="344"/>
      <c r="G42" s="344"/>
      <c r="H42" s="344"/>
      <c r="I42" s="344"/>
      <c r="J42" s="73" t="s">
        <v>176</v>
      </c>
      <c r="K42" s="74" t="s">
        <v>176</v>
      </c>
      <c r="L42" s="74" t="s">
        <v>176</v>
      </c>
      <c r="M42" s="74" t="s">
        <v>176</v>
      </c>
      <c r="N42" s="74" t="s">
        <v>176</v>
      </c>
      <c r="O42" s="75" t="s">
        <v>176</v>
      </c>
      <c r="P42" s="133" t="s">
        <v>176</v>
      </c>
      <c r="Q42" s="134" t="s">
        <v>176</v>
      </c>
      <c r="R42" s="134" t="s">
        <v>176</v>
      </c>
      <c r="S42" s="134" t="s">
        <v>176</v>
      </c>
      <c r="T42" s="134" t="s">
        <v>176</v>
      </c>
      <c r="U42" s="135" t="s">
        <v>176</v>
      </c>
      <c r="V42" s="133" t="s">
        <v>176</v>
      </c>
      <c r="W42" s="134" t="s">
        <v>176</v>
      </c>
      <c r="X42" s="65" t="s">
        <v>176</v>
      </c>
      <c r="Y42" s="65" t="s">
        <v>176</v>
      </c>
      <c r="Z42" s="65" t="s">
        <v>176</v>
      </c>
      <c r="AA42" s="66" t="s">
        <v>176</v>
      </c>
      <c r="AB42" s="52" t="s">
        <v>176</v>
      </c>
      <c r="AC42" s="53" t="s">
        <v>176</v>
      </c>
      <c r="AD42" s="53" t="s">
        <v>176</v>
      </c>
      <c r="AE42" s="53" t="s">
        <v>176</v>
      </c>
      <c r="AF42" s="53" t="s">
        <v>176</v>
      </c>
      <c r="AG42" s="54" t="s">
        <v>176</v>
      </c>
      <c r="AH42" s="55" t="s">
        <v>176</v>
      </c>
      <c r="AI42" s="56" t="s">
        <v>176</v>
      </c>
      <c r="AJ42" s="56" t="s">
        <v>176</v>
      </c>
      <c r="AK42" s="56" t="s">
        <v>176</v>
      </c>
      <c r="AL42" s="56" t="s">
        <v>176</v>
      </c>
      <c r="AN42" s="361"/>
      <c r="AO42" s="362"/>
      <c r="AP42" s="362"/>
      <c r="AQ42" s="362"/>
      <c r="AR42" s="362"/>
      <c r="AS42" s="362"/>
      <c r="AT42" s="367"/>
      <c r="AU42" s="367"/>
    </row>
    <row r="43" spans="2:47" ht="15.75">
      <c r="B43" s="372"/>
      <c r="C43" s="372"/>
      <c r="D43" s="373"/>
      <c r="E43" s="346"/>
      <c r="F43" s="344"/>
      <c r="G43" s="344"/>
      <c r="H43" s="344"/>
      <c r="I43" s="344"/>
      <c r="J43" s="73" t="s">
        <v>176</v>
      </c>
      <c r="K43" s="74" t="s">
        <v>176</v>
      </c>
      <c r="L43" s="74" t="s">
        <v>176</v>
      </c>
      <c r="M43" s="74" t="s">
        <v>176</v>
      </c>
      <c r="N43" s="74" t="s">
        <v>176</v>
      </c>
      <c r="O43" s="75" t="s">
        <v>176</v>
      </c>
      <c r="P43" s="133" t="s">
        <v>176</v>
      </c>
      <c r="Q43" s="134" t="s">
        <v>176</v>
      </c>
      <c r="R43" s="134" t="s">
        <v>176</v>
      </c>
      <c r="S43" s="134" t="s">
        <v>176</v>
      </c>
      <c r="T43" s="134" t="s">
        <v>176</v>
      </c>
      <c r="U43" s="135" t="s">
        <v>176</v>
      </c>
      <c r="V43" s="133" t="s">
        <v>176</v>
      </c>
      <c r="W43" s="134" t="s">
        <v>176</v>
      </c>
      <c r="X43" s="65" t="s">
        <v>176</v>
      </c>
      <c r="Y43" s="65" t="s">
        <v>176</v>
      </c>
      <c r="Z43" s="65" t="s">
        <v>176</v>
      </c>
      <c r="AA43" s="66" t="s">
        <v>176</v>
      </c>
      <c r="AB43" s="52" t="s">
        <v>176</v>
      </c>
      <c r="AC43" s="53" t="s">
        <v>176</v>
      </c>
      <c r="AD43" s="53" t="s">
        <v>176</v>
      </c>
      <c r="AE43" s="53" t="s">
        <v>176</v>
      </c>
      <c r="AF43" s="53" t="s">
        <v>176</v>
      </c>
      <c r="AG43" s="54" t="s">
        <v>176</v>
      </c>
      <c r="AH43" s="55" t="s">
        <v>176</v>
      </c>
      <c r="AI43" s="56" t="s">
        <v>176</v>
      </c>
      <c r="AJ43" s="56" t="s">
        <v>176</v>
      </c>
      <c r="AK43" s="56" t="s">
        <v>176</v>
      </c>
      <c r="AL43" s="56" t="s">
        <v>176</v>
      </c>
      <c r="AN43" s="361"/>
      <c r="AO43" s="362"/>
      <c r="AP43" s="362"/>
      <c r="AQ43" s="362"/>
      <c r="AR43" s="362"/>
      <c r="AS43" s="362"/>
      <c r="AT43" s="367"/>
      <c r="AU43" s="367"/>
    </row>
    <row r="44" spans="2:47" ht="15.75">
      <c r="B44" s="372"/>
      <c r="C44" s="372"/>
      <c r="D44" s="373"/>
      <c r="E44" s="346"/>
      <c r="F44" s="344"/>
      <c r="G44" s="344"/>
      <c r="H44" s="344"/>
      <c r="I44" s="344"/>
      <c r="J44" s="73" t="s">
        <v>176</v>
      </c>
      <c r="K44" s="74" t="s">
        <v>176</v>
      </c>
      <c r="L44" s="74" t="s">
        <v>176</v>
      </c>
      <c r="M44" s="74" t="s">
        <v>176</v>
      </c>
      <c r="N44" s="74" t="s">
        <v>176</v>
      </c>
      <c r="O44" s="75" t="s">
        <v>176</v>
      </c>
      <c r="P44" s="133" t="s">
        <v>176</v>
      </c>
      <c r="Q44" s="134" t="s">
        <v>176</v>
      </c>
      <c r="R44" s="134" t="s">
        <v>176</v>
      </c>
      <c r="S44" s="134" t="s">
        <v>176</v>
      </c>
      <c r="T44" s="134" t="s">
        <v>176</v>
      </c>
      <c r="U44" s="135" t="s">
        <v>176</v>
      </c>
      <c r="V44" s="133" t="s">
        <v>176</v>
      </c>
      <c r="W44" s="134" t="s">
        <v>176</v>
      </c>
      <c r="X44" s="65" t="s">
        <v>176</v>
      </c>
      <c r="Y44" s="65" t="s">
        <v>176</v>
      </c>
      <c r="Z44" s="65" t="s">
        <v>176</v>
      </c>
      <c r="AA44" s="66" t="s">
        <v>176</v>
      </c>
      <c r="AB44" s="52" t="s">
        <v>176</v>
      </c>
      <c r="AC44" s="53" t="s">
        <v>176</v>
      </c>
      <c r="AD44" s="53" t="s">
        <v>176</v>
      </c>
      <c r="AE44" s="53" t="s">
        <v>176</v>
      </c>
      <c r="AF44" s="53" t="s">
        <v>176</v>
      </c>
      <c r="AG44" s="54" t="s">
        <v>176</v>
      </c>
      <c r="AH44" s="55" t="s">
        <v>176</v>
      </c>
      <c r="AI44" s="56" t="s">
        <v>176</v>
      </c>
      <c r="AJ44" s="56" t="s">
        <v>176</v>
      </c>
      <c r="AK44" s="56" t="s">
        <v>176</v>
      </c>
      <c r="AL44" s="56" t="s">
        <v>176</v>
      </c>
      <c r="AN44" s="361"/>
      <c r="AO44" s="362"/>
      <c r="AP44" s="362"/>
      <c r="AQ44" s="362"/>
      <c r="AR44" s="362"/>
      <c r="AS44" s="362"/>
      <c r="AT44" s="367"/>
      <c r="AU44" s="367"/>
    </row>
    <row r="45" spans="2:47" ht="3" customHeight="1" thickBot="1">
      <c r="B45" s="372"/>
      <c r="C45" s="372"/>
      <c r="D45" s="373"/>
      <c r="E45" s="346"/>
      <c r="F45" s="344"/>
      <c r="G45" s="344"/>
      <c r="H45" s="344"/>
      <c r="I45" s="344"/>
      <c r="J45" s="73" t="s">
        <v>176</v>
      </c>
      <c r="K45" s="74" t="s">
        <v>176</v>
      </c>
      <c r="L45" s="74" t="s">
        <v>176</v>
      </c>
      <c r="M45" s="74" t="s">
        <v>176</v>
      </c>
      <c r="N45" s="74" t="s">
        <v>176</v>
      </c>
      <c r="O45" s="75" t="s">
        <v>176</v>
      </c>
      <c r="P45" s="133" t="s">
        <v>176</v>
      </c>
      <c r="Q45" s="134" t="s">
        <v>176</v>
      </c>
      <c r="R45" s="134" t="s">
        <v>176</v>
      </c>
      <c r="S45" s="134" t="s">
        <v>176</v>
      </c>
      <c r="T45" s="134" t="s">
        <v>176</v>
      </c>
      <c r="U45" s="135" t="s">
        <v>176</v>
      </c>
      <c r="V45" s="133" t="s">
        <v>176</v>
      </c>
      <c r="W45" s="134" t="s">
        <v>176</v>
      </c>
      <c r="X45" s="65" t="s">
        <v>176</v>
      </c>
      <c r="Y45" s="65" t="s">
        <v>176</v>
      </c>
      <c r="Z45" s="65" t="s">
        <v>176</v>
      </c>
      <c r="AA45" s="66" t="s">
        <v>176</v>
      </c>
      <c r="AB45" s="52" t="s">
        <v>176</v>
      </c>
      <c r="AC45" s="53" t="s">
        <v>176</v>
      </c>
      <c r="AD45" s="53" t="s">
        <v>176</v>
      </c>
      <c r="AE45" s="53" t="s">
        <v>176</v>
      </c>
      <c r="AF45" s="53" t="s">
        <v>176</v>
      </c>
      <c r="AG45" s="54" t="s">
        <v>176</v>
      </c>
      <c r="AH45" s="55" t="s">
        <v>176</v>
      </c>
      <c r="AI45" s="56" t="s">
        <v>176</v>
      </c>
      <c r="AJ45" s="56" t="s">
        <v>176</v>
      </c>
      <c r="AK45" s="56" t="s">
        <v>176</v>
      </c>
      <c r="AL45" s="56" t="s">
        <v>176</v>
      </c>
      <c r="AN45" s="361"/>
      <c r="AO45" s="362"/>
      <c r="AP45" s="362"/>
      <c r="AQ45" s="362"/>
      <c r="AR45" s="362"/>
      <c r="AS45" s="363"/>
      <c r="AT45" s="33"/>
      <c r="AU45" s="33"/>
    </row>
    <row r="46" spans="2:47" ht="16.5" hidden="1" thickBot="1">
      <c r="B46" s="372"/>
      <c r="C46" s="372"/>
      <c r="D46" s="373"/>
      <c r="E46" s="346"/>
      <c r="F46" s="344"/>
      <c r="G46" s="344"/>
      <c r="H46" s="344"/>
      <c r="I46" s="344"/>
      <c r="J46" s="73" t="s">
        <v>176</v>
      </c>
      <c r="K46" s="74" t="s">
        <v>176</v>
      </c>
      <c r="L46" s="74" t="s">
        <v>176</v>
      </c>
      <c r="M46" s="74" t="s">
        <v>176</v>
      </c>
      <c r="N46" s="74" t="s">
        <v>176</v>
      </c>
      <c r="O46" s="75" t="s">
        <v>176</v>
      </c>
      <c r="P46" s="64" t="s">
        <v>176</v>
      </c>
      <c r="Q46" s="65" t="s">
        <v>176</v>
      </c>
      <c r="R46" s="65" t="s">
        <v>176</v>
      </c>
      <c r="S46" s="65" t="s">
        <v>176</v>
      </c>
      <c r="T46" s="65" t="s">
        <v>176</v>
      </c>
      <c r="U46" s="66" t="s">
        <v>176</v>
      </c>
      <c r="V46" s="64" t="s">
        <v>176</v>
      </c>
      <c r="W46" s="65" t="s">
        <v>176</v>
      </c>
      <c r="X46" s="65" t="s">
        <v>176</v>
      </c>
      <c r="Y46" s="65" t="s">
        <v>176</v>
      </c>
      <c r="Z46" s="65" t="s">
        <v>176</v>
      </c>
      <c r="AA46" s="66" t="s">
        <v>176</v>
      </c>
      <c r="AB46" s="52" t="s">
        <v>176</v>
      </c>
      <c r="AC46" s="53" t="s">
        <v>176</v>
      </c>
      <c r="AD46" s="53" t="s">
        <v>176</v>
      </c>
      <c r="AE46" s="53" t="s">
        <v>176</v>
      </c>
      <c r="AF46" s="53" t="s">
        <v>176</v>
      </c>
      <c r="AG46" s="54" t="s">
        <v>176</v>
      </c>
      <c r="AH46" s="55" t="s">
        <v>176</v>
      </c>
      <c r="AI46" s="56" t="s">
        <v>176</v>
      </c>
      <c r="AJ46" s="56" t="s">
        <v>176</v>
      </c>
      <c r="AK46" s="56" t="s">
        <v>176</v>
      </c>
      <c r="AL46" s="56" t="s">
        <v>176</v>
      </c>
      <c r="AN46" s="361"/>
      <c r="AO46" s="362"/>
      <c r="AP46" s="362"/>
      <c r="AQ46" s="362"/>
      <c r="AR46" s="362"/>
      <c r="AS46" s="363"/>
    </row>
    <row r="47" spans="2:47" ht="16.5" hidden="1" thickBot="1">
      <c r="B47" s="372"/>
      <c r="C47" s="372"/>
      <c r="D47" s="373"/>
      <c r="E47" s="347"/>
      <c r="F47" s="348"/>
      <c r="G47" s="348"/>
      <c r="H47" s="348"/>
      <c r="I47" s="348"/>
      <c r="J47" s="76" t="s">
        <v>176</v>
      </c>
      <c r="K47" s="77" t="s">
        <v>176</v>
      </c>
      <c r="L47" s="77" t="s">
        <v>176</v>
      </c>
      <c r="M47" s="77" t="s">
        <v>176</v>
      </c>
      <c r="N47" s="77" t="s">
        <v>176</v>
      </c>
      <c r="O47" s="78" t="s">
        <v>176</v>
      </c>
      <c r="P47" s="64" t="s">
        <v>176</v>
      </c>
      <c r="Q47" s="65" t="s">
        <v>176</v>
      </c>
      <c r="R47" s="65" t="s">
        <v>176</v>
      </c>
      <c r="S47" s="65" t="s">
        <v>176</v>
      </c>
      <c r="T47" s="65" t="s">
        <v>176</v>
      </c>
      <c r="U47" s="66" t="s">
        <v>176</v>
      </c>
      <c r="V47" s="67" t="s">
        <v>176</v>
      </c>
      <c r="W47" s="68" t="s">
        <v>176</v>
      </c>
      <c r="X47" s="68" t="s">
        <v>176</v>
      </c>
      <c r="Y47" s="68" t="s">
        <v>176</v>
      </c>
      <c r="Z47" s="68" t="s">
        <v>176</v>
      </c>
      <c r="AA47" s="69" t="s">
        <v>176</v>
      </c>
      <c r="AB47" s="57" t="s">
        <v>176</v>
      </c>
      <c r="AC47" s="58" t="s">
        <v>176</v>
      </c>
      <c r="AD47" s="58" t="s">
        <v>176</v>
      </c>
      <c r="AE47" s="58" t="s">
        <v>176</v>
      </c>
      <c r="AF47" s="58" t="s">
        <v>176</v>
      </c>
      <c r="AG47" s="59" t="s">
        <v>176</v>
      </c>
      <c r="AH47" s="60" t="s">
        <v>176</v>
      </c>
      <c r="AI47" s="61" t="s">
        <v>176</v>
      </c>
      <c r="AJ47" s="61" t="s">
        <v>176</v>
      </c>
      <c r="AK47" s="61" t="s">
        <v>176</v>
      </c>
      <c r="AL47" s="61" t="s">
        <v>176</v>
      </c>
      <c r="AN47" s="364"/>
      <c r="AO47" s="365"/>
      <c r="AP47" s="365"/>
      <c r="AQ47" s="365"/>
      <c r="AR47" s="365"/>
      <c r="AS47" s="366"/>
    </row>
    <row r="48" spans="2:47" ht="23.25">
      <c r="B48" s="372"/>
      <c r="C48" s="372"/>
      <c r="D48" s="373"/>
      <c r="E48" s="340" t="s">
        <v>188</v>
      </c>
      <c r="F48" s="341"/>
      <c r="G48" s="341"/>
      <c r="H48" s="341"/>
      <c r="I48" s="342"/>
      <c r="J48" s="70" t="s">
        <v>176</v>
      </c>
      <c r="K48" s="71" t="s">
        <v>176</v>
      </c>
      <c r="L48" s="71" t="s">
        <v>176</v>
      </c>
      <c r="M48" s="71" t="s">
        <v>176</v>
      </c>
      <c r="N48" s="71" t="s">
        <v>176</v>
      </c>
      <c r="O48" s="72" t="s">
        <v>176</v>
      </c>
      <c r="P48" s="70" t="s">
        <v>176</v>
      </c>
      <c r="Q48" s="71" t="s">
        <v>176</v>
      </c>
      <c r="R48" s="71" t="s">
        <v>176</v>
      </c>
      <c r="S48" s="71" t="s">
        <v>176</v>
      </c>
      <c r="T48" s="71" t="s">
        <v>176</v>
      </c>
      <c r="U48" s="72" t="s">
        <v>176</v>
      </c>
      <c r="V48" s="130" t="s">
        <v>176</v>
      </c>
      <c r="W48" s="139" t="s">
        <v>176</v>
      </c>
      <c r="X48" s="62" t="s">
        <v>176</v>
      </c>
      <c r="Y48" s="62" t="s">
        <v>176</v>
      </c>
      <c r="Z48" s="62" t="s">
        <v>176</v>
      </c>
      <c r="AA48" s="63" t="s">
        <v>176</v>
      </c>
      <c r="AB48" s="47" t="s">
        <v>176</v>
      </c>
      <c r="AC48" s="48" t="s">
        <v>176</v>
      </c>
      <c r="AD48" s="48" t="s">
        <v>176</v>
      </c>
      <c r="AE48" s="48" t="s">
        <v>176</v>
      </c>
      <c r="AF48" s="48" t="s">
        <v>176</v>
      </c>
      <c r="AG48" s="49" t="s">
        <v>176</v>
      </c>
      <c r="AH48" s="50" t="s">
        <v>176</v>
      </c>
      <c r="AI48" s="51" t="s">
        <v>176</v>
      </c>
      <c r="AJ48" s="51" t="s">
        <v>176</v>
      </c>
      <c r="AK48" s="51" t="s">
        <v>176</v>
      </c>
      <c r="AL48" s="51" t="s">
        <v>176</v>
      </c>
    </row>
    <row r="49" spans="2:38" ht="15.75">
      <c r="B49" s="372"/>
      <c r="C49" s="372"/>
      <c r="D49" s="373"/>
      <c r="E49" s="343"/>
      <c r="F49" s="344"/>
      <c r="G49" s="344"/>
      <c r="H49" s="344"/>
      <c r="I49" s="345"/>
      <c r="J49" s="73" t="s">
        <v>176</v>
      </c>
      <c r="K49" s="74" t="s">
        <v>176</v>
      </c>
      <c r="L49" s="74" t="s">
        <v>176</v>
      </c>
      <c r="M49" s="74" t="s">
        <v>176</v>
      </c>
      <c r="N49" s="74" t="s">
        <v>176</v>
      </c>
      <c r="O49" s="75" t="s">
        <v>176</v>
      </c>
      <c r="P49" s="73" t="s">
        <v>176</v>
      </c>
      <c r="Q49" s="74" t="s">
        <v>176</v>
      </c>
      <c r="R49" s="74" t="s">
        <v>176</v>
      </c>
      <c r="S49" s="74" t="s">
        <v>176</v>
      </c>
      <c r="T49" s="74" t="s">
        <v>176</v>
      </c>
      <c r="U49" s="75" t="s">
        <v>176</v>
      </c>
      <c r="V49" s="133" t="s">
        <v>176</v>
      </c>
      <c r="W49" s="134" t="s">
        <v>176</v>
      </c>
      <c r="X49" s="65" t="s">
        <v>176</v>
      </c>
      <c r="Y49" s="65" t="s">
        <v>176</v>
      </c>
      <c r="Z49" s="65" t="s">
        <v>176</v>
      </c>
      <c r="AA49" s="66" t="s">
        <v>176</v>
      </c>
      <c r="AB49" s="52" t="s">
        <v>176</v>
      </c>
      <c r="AC49" s="53" t="s">
        <v>176</v>
      </c>
      <c r="AD49" s="53" t="s">
        <v>176</v>
      </c>
      <c r="AE49" s="53" t="s">
        <v>176</v>
      </c>
      <c r="AF49" s="53" t="s">
        <v>176</v>
      </c>
      <c r="AG49" s="54" t="s">
        <v>176</v>
      </c>
      <c r="AH49" s="55" t="s">
        <v>176</v>
      </c>
      <c r="AI49" s="56" t="s">
        <v>176</v>
      </c>
      <c r="AJ49" s="56" t="s">
        <v>176</v>
      </c>
      <c r="AK49" s="56" t="s">
        <v>176</v>
      </c>
      <c r="AL49" s="56" t="s">
        <v>176</v>
      </c>
    </row>
    <row r="50" spans="2:38" ht="15.75">
      <c r="B50" s="372"/>
      <c r="C50" s="372"/>
      <c r="D50" s="373"/>
      <c r="E50" s="343"/>
      <c r="F50" s="344"/>
      <c r="G50" s="344"/>
      <c r="H50" s="344"/>
      <c r="I50" s="345"/>
      <c r="J50" s="73" t="s">
        <v>176</v>
      </c>
      <c r="K50" s="74" t="s">
        <v>176</v>
      </c>
      <c r="L50" s="74" t="s">
        <v>176</v>
      </c>
      <c r="M50" s="74" t="s">
        <v>176</v>
      </c>
      <c r="N50" s="74" t="s">
        <v>176</v>
      </c>
      <c r="O50" s="75" t="s">
        <v>176</v>
      </c>
      <c r="P50" s="73" t="s">
        <v>176</v>
      </c>
      <c r="Q50" s="74" t="s">
        <v>176</v>
      </c>
      <c r="R50" s="74" t="s">
        <v>176</v>
      </c>
      <c r="S50" s="74" t="s">
        <v>176</v>
      </c>
      <c r="T50" s="74" t="s">
        <v>176</v>
      </c>
      <c r="U50" s="75" t="s">
        <v>176</v>
      </c>
      <c r="V50" s="133" t="s">
        <v>176</v>
      </c>
      <c r="W50" s="134" t="s">
        <v>176</v>
      </c>
      <c r="X50" s="65" t="s">
        <v>176</v>
      </c>
      <c r="Y50" s="65" t="s">
        <v>176</v>
      </c>
      <c r="Z50" s="65" t="s">
        <v>176</v>
      </c>
      <c r="AA50" s="66" t="s">
        <v>176</v>
      </c>
      <c r="AB50" s="52" t="s">
        <v>176</v>
      </c>
      <c r="AC50" s="53" t="s">
        <v>176</v>
      </c>
      <c r="AD50" s="53" t="s">
        <v>176</v>
      </c>
      <c r="AE50" s="53" t="s">
        <v>176</v>
      </c>
      <c r="AF50" s="53" t="s">
        <v>176</v>
      </c>
      <c r="AG50" s="54" t="s">
        <v>176</v>
      </c>
      <c r="AH50" s="55" t="s">
        <v>176</v>
      </c>
      <c r="AI50" s="56" t="s">
        <v>176</v>
      </c>
      <c r="AJ50" s="56" t="s">
        <v>176</v>
      </c>
      <c r="AK50" s="56" t="s">
        <v>176</v>
      </c>
      <c r="AL50" s="56" t="s">
        <v>176</v>
      </c>
    </row>
    <row r="51" spans="2:38" ht="15.75">
      <c r="B51" s="372"/>
      <c r="C51" s="372"/>
      <c r="D51" s="373"/>
      <c r="E51" s="346"/>
      <c r="F51" s="344"/>
      <c r="G51" s="344"/>
      <c r="H51" s="344"/>
      <c r="I51" s="345"/>
      <c r="J51" s="73" t="s">
        <v>176</v>
      </c>
      <c r="K51" s="74" t="s">
        <v>176</v>
      </c>
      <c r="L51" s="74" t="s">
        <v>176</v>
      </c>
      <c r="M51" s="74" t="s">
        <v>176</v>
      </c>
      <c r="N51" s="74" t="s">
        <v>176</v>
      </c>
      <c r="O51" s="75" t="s">
        <v>176</v>
      </c>
      <c r="P51" s="73" t="s">
        <v>176</v>
      </c>
      <c r="Q51" s="74" t="s">
        <v>176</v>
      </c>
      <c r="R51" s="74" t="s">
        <v>176</v>
      </c>
      <c r="S51" s="74" t="s">
        <v>176</v>
      </c>
      <c r="T51" s="74" t="s">
        <v>176</v>
      </c>
      <c r="U51" s="75" t="s">
        <v>176</v>
      </c>
      <c r="V51" s="133" t="s">
        <v>176</v>
      </c>
      <c r="W51" s="134" t="s">
        <v>176</v>
      </c>
      <c r="X51" s="65" t="s">
        <v>176</v>
      </c>
      <c r="Y51" s="65" t="s">
        <v>176</v>
      </c>
      <c r="Z51" s="65" t="s">
        <v>176</v>
      </c>
      <c r="AA51" s="66" t="s">
        <v>176</v>
      </c>
      <c r="AB51" s="52" t="s">
        <v>176</v>
      </c>
      <c r="AC51" s="53" t="s">
        <v>176</v>
      </c>
      <c r="AD51" s="53" t="s">
        <v>176</v>
      </c>
      <c r="AE51" s="53" t="s">
        <v>176</v>
      </c>
      <c r="AF51" s="53" t="s">
        <v>176</v>
      </c>
      <c r="AG51" s="54" t="s">
        <v>176</v>
      </c>
      <c r="AH51" s="55" t="s">
        <v>176</v>
      </c>
      <c r="AI51" s="56" t="s">
        <v>176</v>
      </c>
      <c r="AJ51" s="56" t="s">
        <v>176</v>
      </c>
      <c r="AK51" s="56" t="s">
        <v>176</v>
      </c>
      <c r="AL51" s="56" t="s">
        <v>176</v>
      </c>
    </row>
    <row r="52" spans="2:38" ht="15.75">
      <c r="B52" s="372"/>
      <c r="C52" s="372"/>
      <c r="D52" s="373"/>
      <c r="E52" s="346"/>
      <c r="F52" s="344"/>
      <c r="G52" s="344"/>
      <c r="H52" s="344"/>
      <c r="I52" s="345"/>
      <c r="J52" s="73" t="s">
        <v>176</v>
      </c>
      <c r="K52" s="74" t="s">
        <v>176</v>
      </c>
      <c r="L52" s="74" t="s">
        <v>176</v>
      </c>
      <c r="M52" s="74" t="s">
        <v>176</v>
      </c>
      <c r="N52" s="74" t="s">
        <v>176</v>
      </c>
      <c r="O52" s="75" t="s">
        <v>176</v>
      </c>
      <c r="P52" s="73" t="s">
        <v>176</v>
      </c>
      <c r="Q52" s="74" t="s">
        <v>176</v>
      </c>
      <c r="R52" s="74" t="s">
        <v>176</v>
      </c>
      <c r="S52" s="74" t="s">
        <v>176</v>
      </c>
      <c r="T52" s="74" t="s">
        <v>176</v>
      </c>
      <c r="U52" s="75" t="s">
        <v>176</v>
      </c>
      <c r="V52" s="133" t="s">
        <v>176</v>
      </c>
      <c r="W52" s="134" t="s">
        <v>176</v>
      </c>
      <c r="X52" s="65" t="s">
        <v>176</v>
      </c>
      <c r="Y52" s="65" t="s">
        <v>176</v>
      </c>
      <c r="Z52" s="65" t="s">
        <v>176</v>
      </c>
      <c r="AA52" s="66" t="s">
        <v>176</v>
      </c>
      <c r="AB52" s="52" t="s">
        <v>176</v>
      </c>
      <c r="AC52" s="53" t="s">
        <v>176</v>
      </c>
      <c r="AD52" s="53" t="s">
        <v>176</v>
      </c>
      <c r="AE52" s="53" t="s">
        <v>176</v>
      </c>
      <c r="AF52" s="53" t="s">
        <v>176</v>
      </c>
      <c r="AG52" s="54" t="s">
        <v>176</v>
      </c>
      <c r="AH52" s="55" t="s">
        <v>176</v>
      </c>
      <c r="AI52" s="56" t="s">
        <v>176</v>
      </c>
      <c r="AJ52" s="56" t="s">
        <v>176</v>
      </c>
      <c r="AK52" s="56" t="s">
        <v>176</v>
      </c>
      <c r="AL52" s="56" t="s">
        <v>176</v>
      </c>
    </row>
    <row r="53" spans="2:38" ht="5.25" customHeight="1">
      <c r="B53" s="372"/>
      <c r="C53" s="372"/>
      <c r="D53" s="373"/>
      <c r="E53" s="346"/>
      <c r="F53" s="344"/>
      <c r="G53" s="344"/>
      <c r="H53" s="344"/>
      <c r="I53" s="345"/>
      <c r="J53" s="73" t="s">
        <v>176</v>
      </c>
      <c r="K53" s="74" t="s">
        <v>176</v>
      </c>
      <c r="L53" s="74" t="s">
        <v>176</v>
      </c>
      <c r="M53" s="74" t="s">
        <v>176</v>
      </c>
      <c r="N53" s="74" t="s">
        <v>176</v>
      </c>
      <c r="O53" s="75" t="s">
        <v>176</v>
      </c>
      <c r="P53" s="73" t="s">
        <v>176</v>
      </c>
      <c r="Q53" s="74" t="s">
        <v>176</v>
      </c>
      <c r="R53" s="74" t="s">
        <v>176</v>
      </c>
      <c r="S53" s="74" t="s">
        <v>176</v>
      </c>
      <c r="T53" s="74" t="s">
        <v>176</v>
      </c>
      <c r="U53" s="75" t="s">
        <v>176</v>
      </c>
      <c r="V53" s="133" t="s">
        <v>176</v>
      </c>
      <c r="W53" s="134" t="s">
        <v>176</v>
      </c>
      <c r="X53" s="65" t="s">
        <v>176</v>
      </c>
      <c r="Y53" s="65" t="s">
        <v>176</v>
      </c>
      <c r="Z53" s="65" t="s">
        <v>176</v>
      </c>
      <c r="AA53" s="66" t="s">
        <v>176</v>
      </c>
      <c r="AB53" s="52" t="s">
        <v>176</v>
      </c>
      <c r="AC53" s="53" t="s">
        <v>176</v>
      </c>
      <c r="AD53" s="53" t="s">
        <v>176</v>
      </c>
      <c r="AE53" s="53" t="s">
        <v>176</v>
      </c>
      <c r="AF53" s="53" t="s">
        <v>176</v>
      </c>
      <c r="AG53" s="54" t="s">
        <v>176</v>
      </c>
      <c r="AH53" s="55" t="s">
        <v>176</v>
      </c>
      <c r="AI53" s="56" t="s">
        <v>176</v>
      </c>
      <c r="AJ53" s="56" t="s">
        <v>176</v>
      </c>
      <c r="AK53" s="56" t="s">
        <v>176</v>
      </c>
      <c r="AL53" s="56" t="s">
        <v>176</v>
      </c>
    </row>
    <row r="54" spans="2:38" ht="3" hidden="1" customHeight="1">
      <c r="B54" s="372"/>
      <c r="C54" s="372"/>
      <c r="D54" s="373"/>
      <c r="E54" s="346"/>
      <c r="F54" s="344"/>
      <c r="G54" s="344"/>
      <c r="H54" s="344"/>
      <c r="I54" s="345"/>
      <c r="J54" s="73" t="s">
        <v>176</v>
      </c>
      <c r="K54" s="74" t="s">
        <v>176</v>
      </c>
      <c r="L54" s="74" t="s">
        <v>176</v>
      </c>
      <c r="M54" s="74" t="s">
        <v>176</v>
      </c>
      <c r="N54" s="74" t="s">
        <v>176</v>
      </c>
      <c r="O54" s="75" t="s">
        <v>176</v>
      </c>
      <c r="P54" s="73" t="s">
        <v>176</v>
      </c>
      <c r="Q54" s="74" t="s">
        <v>176</v>
      </c>
      <c r="R54" s="74" t="s">
        <v>176</v>
      </c>
      <c r="S54" s="74" t="s">
        <v>176</v>
      </c>
      <c r="T54" s="74" t="s">
        <v>176</v>
      </c>
      <c r="U54" s="75" t="s">
        <v>176</v>
      </c>
      <c r="V54" s="133" t="s">
        <v>176</v>
      </c>
      <c r="W54" s="134" t="s">
        <v>176</v>
      </c>
      <c r="X54" s="65" t="s">
        <v>176</v>
      </c>
      <c r="Y54" s="65" t="s">
        <v>176</v>
      </c>
      <c r="Z54" s="65" t="s">
        <v>176</v>
      </c>
      <c r="AA54" s="66" t="s">
        <v>176</v>
      </c>
      <c r="AB54" s="52" t="s">
        <v>176</v>
      </c>
      <c r="AC54" s="53" t="s">
        <v>176</v>
      </c>
      <c r="AD54" s="53" t="s">
        <v>176</v>
      </c>
      <c r="AE54" s="53" t="s">
        <v>176</v>
      </c>
      <c r="AF54" s="53" t="s">
        <v>176</v>
      </c>
      <c r="AG54" s="54" t="s">
        <v>176</v>
      </c>
      <c r="AH54" s="55" t="s">
        <v>176</v>
      </c>
      <c r="AI54" s="56" t="s">
        <v>176</v>
      </c>
      <c r="AJ54" s="56" t="s">
        <v>176</v>
      </c>
      <c r="AK54" s="56" t="s">
        <v>176</v>
      </c>
      <c r="AL54" s="56" t="s">
        <v>176</v>
      </c>
    </row>
    <row r="55" spans="2:38" ht="15.75" hidden="1">
      <c r="B55" s="372"/>
      <c r="C55" s="372"/>
      <c r="D55" s="373"/>
      <c r="E55" s="346"/>
      <c r="F55" s="344"/>
      <c r="G55" s="344"/>
      <c r="H55" s="344"/>
      <c r="I55" s="345"/>
      <c r="J55" s="73" t="s">
        <v>176</v>
      </c>
      <c r="K55" s="74" t="s">
        <v>176</v>
      </c>
      <c r="L55" s="74" t="s">
        <v>176</v>
      </c>
      <c r="M55" s="74" t="s">
        <v>176</v>
      </c>
      <c r="N55" s="74" t="s">
        <v>176</v>
      </c>
      <c r="O55" s="75" t="s">
        <v>176</v>
      </c>
      <c r="P55" s="73" t="s">
        <v>176</v>
      </c>
      <c r="Q55" s="74" t="s">
        <v>176</v>
      </c>
      <c r="R55" s="74" t="s">
        <v>176</v>
      </c>
      <c r="S55" s="74" t="s">
        <v>176</v>
      </c>
      <c r="T55" s="74" t="s">
        <v>176</v>
      </c>
      <c r="U55" s="75" t="s">
        <v>176</v>
      </c>
      <c r="V55" s="133" t="s">
        <v>176</v>
      </c>
      <c r="W55" s="134" t="s">
        <v>176</v>
      </c>
      <c r="X55" s="65" t="s">
        <v>176</v>
      </c>
      <c r="Y55" s="65" t="s">
        <v>176</v>
      </c>
      <c r="Z55" s="65" t="s">
        <v>176</v>
      </c>
      <c r="AA55" s="66" t="s">
        <v>176</v>
      </c>
      <c r="AB55" s="52" t="s">
        <v>176</v>
      </c>
      <c r="AC55" s="53" t="s">
        <v>176</v>
      </c>
      <c r="AD55" s="53" t="s">
        <v>176</v>
      </c>
      <c r="AE55" s="53" t="s">
        <v>176</v>
      </c>
      <c r="AF55" s="53" t="s">
        <v>176</v>
      </c>
      <c r="AG55" s="54" t="s">
        <v>176</v>
      </c>
      <c r="AH55" s="55" t="s">
        <v>176</v>
      </c>
      <c r="AI55" s="56" t="s">
        <v>176</v>
      </c>
      <c r="AJ55" s="56" t="s">
        <v>176</v>
      </c>
      <c r="AK55" s="56" t="s">
        <v>176</v>
      </c>
      <c r="AL55" s="56" t="s">
        <v>176</v>
      </c>
    </row>
    <row r="56" spans="2:38" ht="15.75" hidden="1">
      <c r="B56" s="372"/>
      <c r="C56" s="372"/>
      <c r="D56" s="373"/>
      <c r="E56" s="346"/>
      <c r="F56" s="344"/>
      <c r="G56" s="344"/>
      <c r="H56" s="344"/>
      <c r="I56" s="345"/>
      <c r="J56" s="73" t="s">
        <v>176</v>
      </c>
      <c r="K56" s="74" t="s">
        <v>176</v>
      </c>
      <c r="L56" s="74" t="s">
        <v>176</v>
      </c>
      <c r="M56" s="74" t="s">
        <v>176</v>
      </c>
      <c r="N56" s="74" t="s">
        <v>176</v>
      </c>
      <c r="O56" s="75" t="s">
        <v>176</v>
      </c>
      <c r="P56" s="73" t="s">
        <v>176</v>
      </c>
      <c r="Q56" s="74" t="s">
        <v>176</v>
      </c>
      <c r="R56" s="74" t="s">
        <v>176</v>
      </c>
      <c r="S56" s="74" t="s">
        <v>176</v>
      </c>
      <c r="T56" s="74" t="s">
        <v>176</v>
      </c>
      <c r="U56" s="75" t="s">
        <v>176</v>
      </c>
      <c r="V56" s="133" t="s">
        <v>176</v>
      </c>
      <c r="W56" s="134" t="s">
        <v>176</v>
      </c>
      <c r="X56" s="65" t="s">
        <v>176</v>
      </c>
      <c r="Y56" s="65" t="s">
        <v>176</v>
      </c>
      <c r="Z56" s="65" t="s">
        <v>176</v>
      </c>
      <c r="AA56" s="66" t="s">
        <v>176</v>
      </c>
      <c r="AB56" s="52" t="s">
        <v>176</v>
      </c>
      <c r="AC56" s="53" t="s">
        <v>176</v>
      </c>
      <c r="AD56" s="53" t="s">
        <v>176</v>
      </c>
      <c r="AE56" s="53" t="s">
        <v>176</v>
      </c>
      <c r="AF56" s="53" t="s">
        <v>176</v>
      </c>
      <c r="AG56" s="54" t="s">
        <v>176</v>
      </c>
      <c r="AH56" s="55" t="s">
        <v>176</v>
      </c>
      <c r="AI56" s="56" t="s">
        <v>176</v>
      </c>
      <c r="AJ56" s="56" t="s">
        <v>176</v>
      </c>
      <c r="AK56" s="56" t="s">
        <v>176</v>
      </c>
      <c r="AL56" s="56" t="s">
        <v>176</v>
      </c>
    </row>
    <row r="57" spans="2:38" ht="16.5" thickBot="1">
      <c r="B57" s="372"/>
      <c r="C57" s="372"/>
      <c r="D57" s="373"/>
      <c r="E57" s="347"/>
      <c r="F57" s="348"/>
      <c r="G57" s="348"/>
      <c r="H57" s="348"/>
      <c r="I57" s="349"/>
      <c r="J57" s="76" t="s">
        <v>176</v>
      </c>
      <c r="K57" s="77" t="s">
        <v>176</v>
      </c>
      <c r="L57" s="77" t="s">
        <v>176</v>
      </c>
      <c r="M57" s="77" t="s">
        <v>176</v>
      </c>
      <c r="N57" s="77" t="s">
        <v>176</v>
      </c>
      <c r="O57" s="78" t="s">
        <v>176</v>
      </c>
      <c r="P57" s="76" t="s">
        <v>176</v>
      </c>
      <c r="Q57" s="77" t="s">
        <v>176</v>
      </c>
      <c r="R57" s="77" t="s">
        <v>176</v>
      </c>
      <c r="S57" s="77" t="s">
        <v>176</v>
      </c>
      <c r="T57" s="77" t="s">
        <v>176</v>
      </c>
      <c r="U57" s="78" t="s">
        <v>176</v>
      </c>
      <c r="V57" s="136" t="s">
        <v>176</v>
      </c>
      <c r="W57" s="137" t="s">
        <v>176</v>
      </c>
      <c r="X57" s="68" t="s">
        <v>176</v>
      </c>
      <c r="Y57" s="68" t="s">
        <v>176</v>
      </c>
      <c r="Z57" s="68" t="s">
        <v>176</v>
      </c>
      <c r="AA57" s="69" t="s">
        <v>176</v>
      </c>
      <c r="AB57" s="57" t="s">
        <v>176</v>
      </c>
      <c r="AC57" s="58" t="s">
        <v>176</v>
      </c>
      <c r="AD57" s="58" t="s">
        <v>176</v>
      </c>
      <c r="AE57" s="58" t="s">
        <v>176</v>
      </c>
      <c r="AF57" s="58" t="s">
        <v>176</v>
      </c>
      <c r="AG57" s="59" t="s">
        <v>176</v>
      </c>
      <c r="AH57" s="55" t="s">
        <v>176</v>
      </c>
      <c r="AI57" s="56" t="s">
        <v>176</v>
      </c>
      <c r="AJ57" s="56" t="s">
        <v>176</v>
      </c>
      <c r="AK57" s="56" t="s">
        <v>176</v>
      </c>
      <c r="AL57" s="56" t="s">
        <v>176</v>
      </c>
    </row>
    <row r="58" spans="2:38" ht="15" customHeight="1">
      <c r="J58" s="340" t="s">
        <v>189</v>
      </c>
      <c r="K58" s="341"/>
      <c r="L58" s="341"/>
      <c r="M58" s="341"/>
      <c r="N58" s="341"/>
      <c r="O58" s="342"/>
      <c r="P58" s="340" t="s">
        <v>190</v>
      </c>
      <c r="Q58" s="341"/>
      <c r="R58" s="341"/>
      <c r="S58" s="341"/>
      <c r="T58" s="341"/>
      <c r="U58" s="342"/>
      <c r="V58" s="340" t="s">
        <v>191</v>
      </c>
      <c r="W58" s="341"/>
      <c r="X58" s="341"/>
      <c r="Y58" s="341"/>
      <c r="Z58" s="341"/>
      <c r="AA58" s="342"/>
      <c r="AB58" s="340" t="s">
        <v>192</v>
      </c>
      <c r="AC58" s="368"/>
      <c r="AD58" s="341"/>
      <c r="AE58" s="341"/>
      <c r="AF58" s="341"/>
      <c r="AG58" s="341"/>
      <c r="AH58" s="340" t="s">
        <v>193</v>
      </c>
      <c r="AI58" s="341"/>
      <c r="AJ58" s="341"/>
      <c r="AK58" s="341"/>
      <c r="AL58" s="342"/>
    </row>
    <row r="59" spans="2:38" ht="15" customHeight="1">
      <c r="J59" s="346"/>
      <c r="K59" s="344"/>
      <c r="L59" s="344"/>
      <c r="M59" s="344"/>
      <c r="N59" s="344"/>
      <c r="O59" s="345"/>
      <c r="P59" s="346"/>
      <c r="Q59" s="344"/>
      <c r="R59" s="344"/>
      <c r="S59" s="344"/>
      <c r="T59" s="344"/>
      <c r="U59" s="345"/>
      <c r="V59" s="346"/>
      <c r="W59" s="344"/>
      <c r="X59" s="344"/>
      <c r="Y59" s="344"/>
      <c r="Z59" s="344"/>
      <c r="AA59" s="345"/>
      <c r="AB59" s="346"/>
      <c r="AC59" s="344"/>
      <c r="AD59" s="344"/>
      <c r="AE59" s="344"/>
      <c r="AF59" s="344"/>
      <c r="AG59" s="344"/>
      <c r="AH59" s="343"/>
      <c r="AI59" s="344"/>
      <c r="AJ59" s="344"/>
      <c r="AK59" s="344"/>
      <c r="AL59" s="345"/>
    </row>
    <row r="60" spans="2:38" ht="15" customHeight="1">
      <c r="J60" s="346"/>
      <c r="K60" s="344"/>
      <c r="L60" s="344"/>
      <c r="M60" s="344"/>
      <c r="N60" s="344"/>
      <c r="O60" s="345"/>
      <c r="P60" s="346"/>
      <c r="Q60" s="344"/>
      <c r="R60" s="344"/>
      <c r="S60" s="344"/>
      <c r="T60" s="344"/>
      <c r="U60" s="345"/>
      <c r="V60" s="346"/>
      <c r="W60" s="344"/>
      <c r="X60" s="344"/>
      <c r="Y60" s="344"/>
      <c r="Z60" s="344"/>
      <c r="AA60" s="345"/>
      <c r="AB60" s="346"/>
      <c r="AC60" s="344"/>
      <c r="AD60" s="344"/>
      <c r="AE60" s="344"/>
      <c r="AF60" s="344"/>
      <c r="AG60" s="344"/>
      <c r="AH60" s="343"/>
      <c r="AI60" s="344"/>
      <c r="AJ60" s="344"/>
      <c r="AK60" s="344"/>
      <c r="AL60" s="345"/>
    </row>
    <row r="61" spans="2:38" ht="15" customHeight="1">
      <c r="J61" s="346"/>
      <c r="K61" s="344"/>
      <c r="L61" s="344"/>
      <c r="M61" s="344"/>
      <c r="N61" s="344"/>
      <c r="O61" s="345"/>
      <c r="P61" s="346"/>
      <c r="Q61" s="344"/>
      <c r="R61" s="344"/>
      <c r="S61" s="344"/>
      <c r="T61" s="344"/>
      <c r="U61" s="345"/>
      <c r="V61" s="346"/>
      <c r="W61" s="344"/>
      <c r="X61" s="344"/>
      <c r="Y61" s="344"/>
      <c r="Z61" s="344"/>
      <c r="AA61" s="345"/>
      <c r="AB61" s="346"/>
      <c r="AC61" s="344"/>
      <c r="AD61" s="344"/>
      <c r="AE61" s="344"/>
      <c r="AF61" s="344"/>
      <c r="AG61" s="344"/>
      <c r="AH61" s="346"/>
      <c r="AI61" s="344"/>
      <c r="AJ61" s="344"/>
      <c r="AK61" s="344"/>
      <c r="AL61" s="345"/>
    </row>
    <row r="62" spans="2:38" ht="15" customHeight="1">
      <c r="J62" s="346"/>
      <c r="K62" s="344"/>
      <c r="L62" s="344"/>
      <c r="M62" s="344"/>
      <c r="N62" s="344"/>
      <c r="O62" s="345"/>
      <c r="P62" s="346"/>
      <c r="Q62" s="344"/>
      <c r="R62" s="344"/>
      <c r="S62" s="344"/>
      <c r="T62" s="344"/>
      <c r="U62" s="345"/>
      <c r="V62" s="346"/>
      <c r="W62" s="344"/>
      <c r="X62" s="344"/>
      <c r="Y62" s="344"/>
      <c r="Z62" s="344"/>
      <c r="AA62" s="345"/>
      <c r="AB62" s="346"/>
      <c r="AC62" s="344"/>
      <c r="AD62" s="344"/>
      <c r="AE62" s="344"/>
      <c r="AF62" s="344"/>
      <c r="AG62" s="344"/>
      <c r="AH62" s="346"/>
      <c r="AI62" s="344"/>
      <c r="AJ62" s="344"/>
      <c r="AK62" s="344"/>
      <c r="AL62" s="345"/>
    </row>
    <row r="63" spans="2:38" ht="28.5" customHeight="1" thickBot="1">
      <c r="J63" s="347"/>
      <c r="K63" s="348"/>
      <c r="L63" s="348"/>
      <c r="M63" s="348"/>
      <c r="N63" s="348"/>
      <c r="O63" s="349"/>
      <c r="P63" s="347"/>
      <c r="Q63" s="348"/>
      <c r="R63" s="348"/>
      <c r="S63" s="348"/>
      <c r="T63" s="348"/>
      <c r="U63" s="349"/>
      <c r="V63" s="347"/>
      <c r="W63" s="348"/>
      <c r="X63" s="348"/>
      <c r="Y63" s="348"/>
      <c r="Z63" s="348"/>
      <c r="AA63" s="349"/>
      <c r="AB63" s="347"/>
      <c r="AC63" s="348"/>
      <c r="AD63" s="348"/>
      <c r="AE63" s="348"/>
      <c r="AF63" s="348"/>
      <c r="AG63" s="348"/>
      <c r="AH63" s="347"/>
      <c r="AI63" s="348"/>
      <c r="AJ63" s="348"/>
      <c r="AK63" s="348"/>
      <c r="AL63" s="349"/>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zoomScale="69" zoomScaleNormal="69" workbookViewId="0"/>
  </sheetViews>
  <sheetFormatPr defaultColWidth="11.42578125" defaultRowHeight="15"/>
  <cols>
    <col min="1" max="1" width="27.42578125" style="4" customWidth="1"/>
    <col min="2" max="2" width="33.28515625" style="4" customWidth="1"/>
    <col min="3" max="3" width="70.5703125" style="4" customWidth="1"/>
    <col min="4" max="4" width="46.5703125" style="4" customWidth="1"/>
    <col min="5" max="5" width="40.42578125" style="4" customWidth="1"/>
    <col min="6" max="6" width="41.28515625" style="4" customWidth="1"/>
    <col min="7" max="7" width="47.7109375" style="4" customWidth="1"/>
    <col min="8" max="8" width="42.85546875" style="4" customWidth="1"/>
    <col min="9" max="9" width="34" style="4" customWidth="1"/>
    <col min="10" max="16384" width="11.42578125" style="4"/>
  </cols>
  <sheetData>
    <row r="3" spans="1:9">
      <c r="A3" s="395" t="s">
        <v>135</v>
      </c>
      <c r="B3" s="395"/>
      <c r="C3" s="395"/>
      <c r="D3" s="395"/>
      <c r="E3" s="395"/>
      <c r="F3" s="395"/>
      <c r="G3" s="395"/>
      <c r="H3" s="395"/>
    </row>
    <row r="4" spans="1:9">
      <c r="A4" s="395"/>
      <c r="B4" s="395"/>
      <c r="C4" s="395"/>
      <c r="D4" s="395"/>
      <c r="E4" s="395"/>
      <c r="F4" s="395"/>
      <c r="G4" s="395"/>
      <c r="H4" s="395"/>
    </row>
    <row r="5" spans="1:9" ht="34.5" thickBot="1">
      <c r="A5" s="16"/>
      <c r="B5" s="16"/>
      <c r="C5" s="16"/>
      <c r="D5" s="16"/>
      <c r="E5" s="16"/>
      <c r="F5" s="16"/>
      <c r="G5" s="16"/>
      <c r="H5" s="16"/>
    </row>
    <row r="6" spans="1:9" ht="71.25" customHeight="1" thickBot="1">
      <c r="A6" s="396" t="s">
        <v>135</v>
      </c>
      <c r="B6" s="81" t="s">
        <v>194</v>
      </c>
      <c r="C6" s="82" t="s">
        <v>195</v>
      </c>
      <c r="D6" s="82" t="s">
        <v>196</v>
      </c>
      <c r="E6" s="82" t="s">
        <v>197</v>
      </c>
      <c r="F6" s="82" t="s">
        <v>198</v>
      </c>
      <c r="G6" s="127" t="s">
        <v>199</v>
      </c>
      <c r="H6" s="81" t="s">
        <v>200</v>
      </c>
      <c r="I6" s="81" t="s">
        <v>201</v>
      </c>
    </row>
    <row r="7" spans="1:9" ht="265.5" customHeight="1" thickBot="1">
      <c r="A7" s="397"/>
      <c r="B7" s="17" t="s">
        <v>202</v>
      </c>
      <c r="C7" s="17" t="s">
        <v>203</v>
      </c>
      <c r="D7" s="17" t="s">
        <v>204</v>
      </c>
      <c r="E7" s="17" t="s">
        <v>205</v>
      </c>
      <c r="F7" s="17" t="s">
        <v>206</v>
      </c>
      <c r="G7" s="18" t="s">
        <v>207</v>
      </c>
      <c r="H7" s="129" t="s">
        <v>208</v>
      </c>
      <c r="I7" s="129" t="s">
        <v>209</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zoomScale="90" zoomScaleNormal="90" workbookViewId="0"/>
  </sheetViews>
  <sheetFormatPr defaultColWidth="11.42578125" defaultRowHeight="15"/>
  <cols>
    <col min="2" max="2" width="24.140625" customWidth="1"/>
    <col min="3" max="3" width="75.7109375" customWidth="1"/>
    <col min="4" max="4" width="29.85546875" customWidth="1"/>
    <col min="32" max="137" width="11.42578125" style="4"/>
  </cols>
  <sheetData>
    <row r="1" spans="1:31" s="4" customFormat="1"/>
    <row r="2" spans="1:31" ht="23.25">
      <c r="A2" s="4"/>
      <c r="B2" s="398" t="s">
        <v>210</v>
      </c>
      <c r="C2" s="398"/>
      <c r="D2" s="398"/>
      <c r="E2" s="4"/>
      <c r="F2" s="4"/>
      <c r="G2" s="4"/>
      <c r="H2" s="4"/>
      <c r="I2" s="4"/>
      <c r="J2" s="4"/>
      <c r="K2" s="4"/>
      <c r="L2" s="4"/>
      <c r="M2" s="4"/>
      <c r="N2" s="4"/>
      <c r="O2" s="4"/>
      <c r="P2" s="4"/>
      <c r="Q2" s="4"/>
      <c r="R2" s="4"/>
      <c r="S2" s="4"/>
      <c r="T2" s="4"/>
      <c r="U2" s="4"/>
      <c r="V2" s="4"/>
      <c r="W2" s="4"/>
      <c r="X2" s="4"/>
      <c r="Y2" s="4"/>
      <c r="Z2" s="4"/>
      <c r="AA2" s="4"/>
      <c r="AB2" s="4"/>
      <c r="AC2" s="4"/>
      <c r="AD2" s="4"/>
      <c r="AE2" s="4"/>
    </row>
    <row r="3" spans="1:31">
      <c r="A3" s="4"/>
      <c r="B3" s="91"/>
      <c r="C3" s="91"/>
      <c r="D3" s="91"/>
      <c r="E3" s="4"/>
      <c r="F3" s="4"/>
      <c r="G3" s="4"/>
      <c r="H3" s="4"/>
      <c r="I3" s="4"/>
      <c r="J3" s="4"/>
      <c r="K3" s="4"/>
      <c r="L3" s="4"/>
      <c r="M3" s="4"/>
      <c r="N3" s="4"/>
      <c r="O3" s="4"/>
      <c r="P3" s="4"/>
      <c r="Q3" s="4"/>
      <c r="R3" s="4"/>
      <c r="S3" s="4"/>
      <c r="T3" s="4"/>
      <c r="U3" s="4"/>
      <c r="V3" s="4"/>
      <c r="W3" s="4"/>
      <c r="X3" s="4"/>
      <c r="Y3" s="4"/>
      <c r="Z3" s="4"/>
      <c r="AA3" s="4"/>
      <c r="AB3" s="4"/>
      <c r="AC3" s="4"/>
      <c r="AD3" s="4"/>
      <c r="AE3" s="4"/>
    </row>
    <row r="4" spans="1:31" ht="23.25">
      <c r="A4" s="4"/>
      <c r="B4" s="19"/>
      <c r="C4" s="102" t="s">
        <v>211</v>
      </c>
      <c r="D4" s="102" t="s">
        <v>174</v>
      </c>
      <c r="E4" s="4"/>
      <c r="F4" s="4"/>
      <c r="G4" s="4"/>
      <c r="H4" s="4"/>
      <c r="I4" s="4"/>
      <c r="J4" s="4"/>
      <c r="K4" s="4"/>
      <c r="L4" s="4"/>
      <c r="M4" s="4"/>
      <c r="N4" s="4"/>
      <c r="O4" s="4"/>
      <c r="P4" s="4"/>
      <c r="Q4" s="4"/>
      <c r="R4" s="4"/>
      <c r="S4" s="4"/>
      <c r="T4" s="4"/>
      <c r="U4" s="4"/>
      <c r="V4" s="4"/>
      <c r="W4" s="4"/>
      <c r="X4" s="4"/>
      <c r="Y4" s="4"/>
      <c r="Z4" s="4"/>
      <c r="AA4" s="4"/>
      <c r="AB4" s="4"/>
      <c r="AC4" s="4"/>
      <c r="AD4" s="4"/>
      <c r="AE4" s="4"/>
    </row>
    <row r="5" spans="1:31" ht="46.5">
      <c r="A5" s="4"/>
      <c r="B5" s="103" t="s">
        <v>212</v>
      </c>
      <c r="C5" s="104" t="s">
        <v>213</v>
      </c>
      <c r="D5" s="105">
        <v>0.2</v>
      </c>
      <c r="E5" s="4"/>
      <c r="F5" s="4"/>
      <c r="G5" s="4"/>
      <c r="H5" s="4"/>
      <c r="I5" s="4"/>
      <c r="J5" s="4"/>
      <c r="K5" s="4"/>
      <c r="L5" s="4"/>
      <c r="M5" s="4"/>
      <c r="N5" s="4"/>
      <c r="O5" s="4"/>
      <c r="P5" s="4"/>
      <c r="Q5" s="4"/>
      <c r="R5" s="4"/>
      <c r="S5" s="4"/>
      <c r="T5" s="4"/>
      <c r="U5" s="4"/>
      <c r="V5" s="4"/>
      <c r="W5" s="4"/>
      <c r="X5" s="4"/>
      <c r="Y5" s="4"/>
      <c r="Z5" s="4"/>
      <c r="AA5" s="4"/>
      <c r="AB5" s="4"/>
      <c r="AC5" s="4"/>
      <c r="AD5" s="4"/>
      <c r="AE5" s="4"/>
    </row>
    <row r="6" spans="1:31" ht="46.5">
      <c r="A6" s="4"/>
      <c r="B6" s="106" t="s">
        <v>214</v>
      </c>
      <c r="C6" s="107" t="s">
        <v>215</v>
      </c>
      <c r="D6" s="108">
        <v>0.4</v>
      </c>
      <c r="E6" s="4"/>
      <c r="F6" s="4"/>
      <c r="G6" s="4"/>
      <c r="H6" s="4"/>
      <c r="I6" s="4"/>
      <c r="J6" s="4"/>
      <c r="K6" s="4"/>
      <c r="L6" s="4"/>
      <c r="M6" s="4"/>
      <c r="N6" s="4"/>
      <c r="O6" s="4"/>
      <c r="P6" s="4"/>
      <c r="Q6" s="4"/>
      <c r="R6" s="4"/>
      <c r="S6" s="4"/>
      <c r="T6" s="4"/>
      <c r="U6" s="4"/>
      <c r="V6" s="4"/>
      <c r="W6" s="4"/>
      <c r="X6" s="4"/>
      <c r="Y6" s="4"/>
      <c r="Z6" s="4"/>
      <c r="AA6" s="4"/>
      <c r="AB6" s="4"/>
      <c r="AC6" s="4"/>
      <c r="AD6" s="4"/>
      <c r="AE6" s="4"/>
    </row>
    <row r="7" spans="1:31" ht="46.5">
      <c r="A7" s="4"/>
      <c r="B7" s="109" t="s">
        <v>216</v>
      </c>
      <c r="C7" s="107" t="s">
        <v>217</v>
      </c>
      <c r="D7" s="108">
        <v>0.6</v>
      </c>
      <c r="E7" s="4"/>
      <c r="F7" s="4"/>
      <c r="G7" s="4"/>
      <c r="H7" s="4"/>
      <c r="I7" s="4"/>
      <c r="J7" s="4"/>
      <c r="K7" s="4"/>
      <c r="L7" s="4"/>
      <c r="M7" s="4"/>
      <c r="N7" s="4"/>
      <c r="O7" s="4"/>
      <c r="P7" s="4"/>
      <c r="Q7" s="4"/>
      <c r="R7" s="4"/>
      <c r="S7" s="4"/>
      <c r="T7" s="4"/>
      <c r="U7" s="4"/>
      <c r="V7" s="4"/>
      <c r="W7" s="4"/>
      <c r="X7" s="4"/>
      <c r="Y7" s="4"/>
      <c r="Z7" s="4"/>
      <c r="AA7" s="4"/>
      <c r="AB7" s="4"/>
      <c r="AC7" s="4"/>
      <c r="AD7" s="4"/>
      <c r="AE7" s="4"/>
    </row>
    <row r="8" spans="1:31" ht="69.75">
      <c r="A8" s="4"/>
      <c r="B8" s="110" t="s">
        <v>218</v>
      </c>
      <c r="C8" s="107" t="s">
        <v>219</v>
      </c>
      <c r="D8" s="108">
        <v>0.8</v>
      </c>
      <c r="E8" s="4"/>
      <c r="F8" s="4"/>
      <c r="G8" s="4"/>
      <c r="H8" s="4"/>
      <c r="I8" s="4"/>
      <c r="J8" s="4"/>
      <c r="K8" s="4"/>
      <c r="L8" s="4"/>
      <c r="M8" s="4"/>
      <c r="N8" s="4"/>
      <c r="O8" s="4"/>
      <c r="P8" s="4"/>
      <c r="Q8" s="4"/>
      <c r="R8" s="4"/>
      <c r="S8" s="4"/>
      <c r="T8" s="4"/>
      <c r="U8" s="4"/>
      <c r="V8" s="4"/>
      <c r="W8" s="4"/>
      <c r="X8" s="4"/>
      <c r="Y8" s="4"/>
      <c r="Z8" s="4"/>
      <c r="AA8" s="4"/>
      <c r="AB8" s="4"/>
      <c r="AC8" s="4"/>
      <c r="AD8" s="4"/>
      <c r="AE8" s="4"/>
    </row>
    <row r="9" spans="1:31" ht="46.5">
      <c r="A9" s="4"/>
      <c r="B9" s="111" t="s">
        <v>220</v>
      </c>
      <c r="C9" s="107" t="s">
        <v>221</v>
      </c>
      <c r="D9" s="108">
        <v>1</v>
      </c>
      <c r="E9" s="4"/>
      <c r="F9" s="4"/>
      <c r="G9" s="4"/>
      <c r="H9" s="4"/>
      <c r="I9" s="4"/>
      <c r="J9" s="4"/>
      <c r="K9" s="4"/>
      <c r="L9" s="4"/>
      <c r="M9" s="4"/>
      <c r="N9" s="4"/>
      <c r="O9" s="4"/>
      <c r="P9" s="4"/>
      <c r="Q9" s="4"/>
      <c r="R9" s="4"/>
      <c r="S9" s="4"/>
      <c r="T9" s="4"/>
      <c r="U9" s="4"/>
      <c r="V9" s="4"/>
      <c r="W9" s="4"/>
      <c r="X9" s="4"/>
      <c r="Y9" s="4"/>
      <c r="Z9" s="4"/>
      <c r="AA9" s="4"/>
      <c r="AB9" s="4"/>
      <c r="AC9" s="4"/>
      <c r="AD9" s="4"/>
      <c r="AE9" s="4"/>
    </row>
    <row r="10" spans="1:31">
      <c r="A10" s="4"/>
      <c r="B10" s="20"/>
      <c r="C10" s="20"/>
      <c r="D10" s="20"/>
      <c r="E10" s="4"/>
      <c r="F10" s="4"/>
      <c r="G10" s="4"/>
      <c r="H10" s="4"/>
      <c r="I10" s="4"/>
      <c r="J10" s="4"/>
      <c r="K10" s="4"/>
      <c r="L10" s="4"/>
      <c r="M10" s="4"/>
      <c r="N10" s="4"/>
      <c r="O10" s="4"/>
      <c r="P10" s="4"/>
      <c r="Q10" s="4"/>
      <c r="R10" s="4"/>
      <c r="S10" s="4"/>
      <c r="T10" s="4"/>
      <c r="U10" s="4"/>
      <c r="V10" s="4"/>
      <c r="W10" s="4"/>
      <c r="X10" s="4"/>
      <c r="Y10" s="4"/>
      <c r="Z10" s="4"/>
      <c r="AA10" s="4"/>
      <c r="AB10" s="4"/>
      <c r="AC10" s="4"/>
      <c r="AD10" s="4"/>
      <c r="AE10" s="4"/>
    </row>
    <row r="11" spans="1:31" ht="16.5">
      <c r="A11" s="4"/>
      <c r="B11" s="21"/>
      <c r="C11" s="20"/>
      <c r="D11" s="20"/>
      <c r="E11" s="4"/>
      <c r="F11" s="4"/>
      <c r="G11" s="4"/>
      <c r="H11" s="4"/>
      <c r="I11" s="4"/>
      <c r="J11" s="4"/>
      <c r="K11" s="4"/>
      <c r="L11" s="4"/>
      <c r="M11" s="4"/>
      <c r="N11" s="4"/>
      <c r="O11" s="4"/>
      <c r="P11" s="4"/>
      <c r="Q11" s="4"/>
      <c r="R11" s="4"/>
      <c r="S11" s="4"/>
      <c r="T11" s="4"/>
      <c r="U11" s="4"/>
      <c r="V11" s="4"/>
      <c r="W11" s="4"/>
      <c r="X11" s="4"/>
      <c r="Y11" s="4"/>
      <c r="Z11" s="4"/>
      <c r="AA11" s="4"/>
      <c r="AB11" s="4"/>
      <c r="AC11" s="4"/>
      <c r="AD11" s="4"/>
      <c r="AE11" s="4"/>
    </row>
    <row r="12" spans="1:31">
      <c r="A12" s="4"/>
      <c r="B12" s="20"/>
      <c r="C12" s="20"/>
      <c r="D12" s="20"/>
      <c r="E12" s="4"/>
      <c r="F12" s="4"/>
      <c r="G12" s="4"/>
      <c r="H12" s="4"/>
      <c r="I12" s="4"/>
      <c r="J12" s="4"/>
      <c r="K12" s="4"/>
      <c r="L12" s="4"/>
      <c r="M12" s="4"/>
      <c r="N12" s="4"/>
      <c r="O12" s="4"/>
      <c r="P12" s="4"/>
      <c r="Q12" s="4"/>
      <c r="R12" s="4"/>
      <c r="S12" s="4"/>
      <c r="T12" s="4"/>
      <c r="U12" s="4"/>
      <c r="V12" s="4"/>
      <c r="W12" s="4"/>
      <c r="X12" s="4"/>
      <c r="Y12" s="4"/>
      <c r="Z12" s="4"/>
      <c r="AA12" s="4"/>
      <c r="AB12" s="4"/>
      <c r="AC12" s="4"/>
      <c r="AD12" s="4"/>
      <c r="AE12" s="4"/>
    </row>
    <row r="13" spans="1:31">
      <c r="A13" s="4"/>
      <c r="B13" s="20"/>
      <c r="C13" s="20"/>
      <c r="D13" s="20"/>
      <c r="E13" s="4"/>
      <c r="F13" s="4"/>
      <c r="G13" s="4"/>
      <c r="H13" s="4"/>
      <c r="I13" s="4"/>
      <c r="J13" s="4"/>
      <c r="K13" s="4"/>
      <c r="L13" s="4"/>
      <c r="M13" s="4"/>
      <c r="N13" s="4"/>
      <c r="O13" s="4"/>
      <c r="P13" s="4"/>
      <c r="Q13" s="4"/>
      <c r="R13" s="4"/>
      <c r="S13" s="4"/>
      <c r="T13" s="4"/>
      <c r="U13" s="4"/>
      <c r="V13" s="4"/>
      <c r="W13" s="4"/>
      <c r="X13" s="4"/>
      <c r="Y13" s="4"/>
      <c r="Z13" s="4"/>
      <c r="AA13" s="4"/>
      <c r="AB13" s="4"/>
      <c r="AC13" s="4"/>
      <c r="AD13" s="4"/>
      <c r="AE13" s="4"/>
    </row>
    <row r="14" spans="1:31">
      <c r="A14" s="4"/>
      <c r="B14" s="20"/>
      <c r="C14" s="20"/>
      <c r="D14" s="20"/>
      <c r="E14" s="4"/>
      <c r="F14" s="4"/>
      <c r="G14" s="4"/>
      <c r="H14" s="4"/>
      <c r="I14" s="4"/>
      <c r="J14" s="4"/>
      <c r="K14" s="4"/>
      <c r="L14" s="4"/>
      <c r="M14" s="4"/>
      <c r="N14" s="4"/>
      <c r="O14" s="4"/>
      <c r="P14" s="4"/>
      <c r="Q14" s="4"/>
      <c r="R14" s="4"/>
      <c r="S14" s="4"/>
      <c r="T14" s="4"/>
      <c r="U14" s="4"/>
      <c r="V14" s="4"/>
      <c r="W14" s="4"/>
      <c r="X14" s="4"/>
      <c r="Y14" s="4"/>
      <c r="Z14" s="4"/>
      <c r="AA14" s="4"/>
      <c r="AB14" s="4"/>
      <c r="AC14" s="4"/>
      <c r="AD14" s="4"/>
      <c r="AE14" s="4"/>
    </row>
    <row r="15" spans="1:31">
      <c r="A15" s="4"/>
      <c r="B15" s="20"/>
      <c r="C15" s="20"/>
      <c r="D15" s="20"/>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1">
      <c r="A16" s="4"/>
      <c r="B16" s="20"/>
      <c r="C16" s="20"/>
      <c r="D16" s="20"/>
      <c r="E16" s="4"/>
      <c r="F16" s="4"/>
      <c r="G16" s="4"/>
      <c r="H16" s="4"/>
      <c r="I16" s="4"/>
      <c r="J16" s="4"/>
      <c r="K16" s="4"/>
      <c r="L16" s="4"/>
      <c r="M16" s="4"/>
      <c r="N16" s="4"/>
      <c r="O16" s="4"/>
      <c r="P16" s="4"/>
      <c r="Q16" s="4"/>
      <c r="R16" s="4"/>
      <c r="S16" s="4"/>
      <c r="T16" s="4"/>
      <c r="U16" s="4"/>
      <c r="V16" s="4"/>
      <c r="W16" s="4"/>
      <c r="X16" s="4"/>
      <c r="Y16" s="4"/>
      <c r="Z16" s="4"/>
      <c r="AA16" s="4"/>
      <c r="AB16" s="4"/>
      <c r="AC16" s="4"/>
      <c r="AD16" s="4"/>
      <c r="AE16" s="4"/>
    </row>
    <row r="17" spans="1:31">
      <c r="A17" s="4"/>
      <c r="B17" s="20"/>
      <c r="C17" s="20"/>
      <c r="D17" s="20"/>
      <c r="E17" s="4"/>
      <c r="F17" s="4"/>
      <c r="G17" s="4"/>
      <c r="H17" s="4"/>
      <c r="I17" s="4"/>
      <c r="J17" s="4"/>
      <c r="K17" s="4"/>
      <c r="L17" s="4"/>
      <c r="M17" s="4"/>
      <c r="N17" s="4"/>
      <c r="O17" s="4"/>
      <c r="P17" s="4"/>
      <c r="Q17" s="4"/>
      <c r="R17" s="4"/>
      <c r="S17" s="4"/>
      <c r="T17" s="4"/>
      <c r="U17" s="4"/>
      <c r="V17" s="4"/>
      <c r="W17" s="4"/>
      <c r="X17" s="4"/>
      <c r="Y17" s="4"/>
      <c r="Z17" s="4"/>
      <c r="AA17" s="4"/>
      <c r="AB17" s="4"/>
      <c r="AC17" s="4"/>
      <c r="AD17" s="4"/>
      <c r="AE17" s="4"/>
    </row>
    <row r="18" spans="1:31">
      <c r="A18" s="4"/>
      <c r="B18" s="20"/>
      <c r="C18" s="20"/>
      <c r="D18" s="20"/>
      <c r="E18" s="4"/>
      <c r="F18" s="4"/>
      <c r="G18" s="4"/>
      <c r="H18" s="4"/>
      <c r="I18" s="4"/>
      <c r="J18" s="4"/>
      <c r="K18" s="4"/>
      <c r="L18" s="4"/>
      <c r="M18" s="4"/>
      <c r="N18" s="4"/>
      <c r="O18" s="4"/>
      <c r="P18" s="4"/>
      <c r="Q18" s="4"/>
      <c r="R18" s="4"/>
      <c r="S18" s="4"/>
      <c r="T18" s="4"/>
      <c r="U18" s="4"/>
      <c r="V18" s="4"/>
      <c r="W18" s="4"/>
      <c r="X18" s="4"/>
      <c r="Y18" s="4"/>
      <c r="Z18" s="4"/>
      <c r="AA18" s="4"/>
      <c r="AB18" s="4"/>
      <c r="AC18" s="4"/>
      <c r="AD18" s="4"/>
      <c r="AE18" s="4"/>
    </row>
    <row r="19" spans="1:31">
      <c r="A19" s="4"/>
      <c r="B19" s="20"/>
      <c r="C19" s="20"/>
      <c r="D19" s="20"/>
      <c r="E19" s="4"/>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1:31">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row>
    <row r="22" spans="1:3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row>
    <row r="23" spans="1:31">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row>
    <row r="25" spans="1:3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6" spans="1:3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1:3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row>
    <row r="28" spans="1:3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29" spans="1:3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row>
    <row r="30" spans="1:3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row>
    <row r="31" spans="1:3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row>
    <row r="32" spans="1:3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s="4" customFormat="1"/>
    <row r="35" spans="1:31" s="4" customFormat="1"/>
    <row r="36" spans="1:31" s="4" customFormat="1"/>
    <row r="37" spans="1:31" s="4" customFormat="1"/>
    <row r="38" spans="1:31" s="4" customFormat="1"/>
    <row r="39" spans="1:31" s="4" customFormat="1"/>
    <row r="40" spans="1:31" s="4" customFormat="1"/>
    <row r="41" spans="1:31" s="4" customFormat="1"/>
    <row r="42" spans="1:31" s="4" customFormat="1"/>
    <row r="43" spans="1:31" s="4" customFormat="1"/>
    <row r="44" spans="1:31" s="4" customFormat="1"/>
    <row r="45" spans="1:31" s="4" customFormat="1"/>
    <row r="46" spans="1:31" s="4" customFormat="1"/>
    <row r="47" spans="1:31" s="4" customFormat="1"/>
    <row r="48" spans="1:31"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zoomScale="67" zoomScaleNormal="67" workbookViewId="0"/>
  </sheetViews>
  <sheetFormatPr defaultColWidth="11.42578125" defaultRowHeight="15"/>
  <cols>
    <col min="2" max="2" width="40.42578125" customWidth="1"/>
    <col min="3" max="3" width="74.85546875" hidden="1" customWidth="1"/>
    <col min="4" max="4" width="147.85546875" customWidth="1"/>
    <col min="5" max="5" width="26.140625" style="112" customWidth="1"/>
    <col min="11" max="258" width="11.42578125" style="4"/>
  </cols>
  <sheetData>
    <row r="1" spans="1:10" s="4" customFormat="1">
      <c r="E1" s="116"/>
    </row>
    <row r="2" spans="1:10" ht="33.75">
      <c r="A2" s="4"/>
      <c r="B2" s="399" t="s">
        <v>222</v>
      </c>
      <c r="C2" s="399"/>
      <c r="D2" s="399"/>
      <c r="E2" s="399"/>
      <c r="F2" s="4"/>
      <c r="G2" s="4"/>
      <c r="H2" s="4"/>
      <c r="I2" s="4"/>
      <c r="J2" s="4"/>
    </row>
    <row r="3" spans="1:10">
      <c r="A3" s="4"/>
      <c r="B3" s="91"/>
      <c r="C3" s="91"/>
      <c r="D3" s="91"/>
      <c r="E3" s="116"/>
      <c r="F3" s="4"/>
      <c r="G3" s="4"/>
      <c r="H3" s="4"/>
      <c r="I3" s="4"/>
      <c r="J3" s="4"/>
    </row>
    <row r="4" spans="1:10" ht="60">
      <c r="A4" s="4"/>
      <c r="B4" s="22"/>
      <c r="C4" s="92" t="s">
        <v>223</v>
      </c>
      <c r="D4" s="92" t="s">
        <v>224</v>
      </c>
      <c r="E4" s="116"/>
      <c r="F4" s="4"/>
      <c r="G4" s="4"/>
      <c r="H4" s="4"/>
      <c r="I4" s="4"/>
      <c r="J4" s="4"/>
    </row>
    <row r="5" spans="1:10" ht="76.5" customHeight="1">
      <c r="A5" s="23" t="s">
        <v>225</v>
      </c>
      <c r="B5" s="93" t="s">
        <v>226</v>
      </c>
      <c r="C5" s="94" t="s">
        <v>227</v>
      </c>
      <c r="D5" s="95" t="s">
        <v>228</v>
      </c>
      <c r="E5" s="117">
        <v>0.2</v>
      </c>
      <c r="F5" s="4"/>
      <c r="G5" s="4"/>
      <c r="H5" s="4"/>
      <c r="I5" s="4"/>
      <c r="J5" s="4"/>
    </row>
    <row r="6" spans="1:10" ht="99">
      <c r="A6" s="23" t="s">
        <v>229</v>
      </c>
      <c r="B6" s="96" t="s">
        <v>229</v>
      </c>
      <c r="C6" s="97" t="s">
        <v>230</v>
      </c>
      <c r="D6" s="98" t="s">
        <v>231</v>
      </c>
      <c r="E6" s="117">
        <v>0.4</v>
      </c>
      <c r="F6" s="4"/>
      <c r="G6" s="4"/>
      <c r="H6" s="4"/>
      <c r="I6" s="4"/>
      <c r="J6" s="4"/>
    </row>
    <row r="7" spans="1:10" ht="66">
      <c r="A7" s="23" t="s">
        <v>183</v>
      </c>
      <c r="B7" s="99" t="s">
        <v>232</v>
      </c>
      <c r="C7" s="97" t="s">
        <v>233</v>
      </c>
      <c r="D7" s="98" t="s">
        <v>234</v>
      </c>
      <c r="E7" s="117">
        <v>0.6</v>
      </c>
      <c r="F7" s="4"/>
      <c r="G7" s="4"/>
      <c r="H7" s="4"/>
      <c r="I7" s="4"/>
      <c r="J7" s="4"/>
    </row>
    <row r="8" spans="1:10" ht="66">
      <c r="A8" s="23" t="s">
        <v>235</v>
      </c>
      <c r="B8" s="100" t="s">
        <v>236</v>
      </c>
      <c r="C8" s="97" t="s">
        <v>237</v>
      </c>
      <c r="D8" s="98" t="s">
        <v>238</v>
      </c>
      <c r="E8" s="117">
        <v>0.8</v>
      </c>
      <c r="F8" s="4"/>
      <c r="G8" s="4"/>
      <c r="H8" s="4"/>
      <c r="I8" s="4"/>
      <c r="J8" s="4"/>
    </row>
    <row r="9" spans="1:10" ht="66">
      <c r="A9" s="23" t="s">
        <v>239</v>
      </c>
      <c r="B9" s="101" t="s">
        <v>240</v>
      </c>
      <c r="C9" s="97" t="s">
        <v>241</v>
      </c>
      <c r="D9" s="98" t="s">
        <v>242</v>
      </c>
      <c r="E9" s="117">
        <v>1</v>
      </c>
      <c r="F9" s="4"/>
      <c r="G9" s="4"/>
      <c r="H9" s="4"/>
      <c r="I9" s="4"/>
      <c r="J9" s="4"/>
    </row>
    <row r="10" spans="1:10" ht="20.25">
      <c r="A10" s="23"/>
      <c r="B10" s="23"/>
      <c r="C10" s="24"/>
      <c r="D10" s="24"/>
      <c r="E10" s="116"/>
      <c r="F10" s="4"/>
      <c r="G10" s="4"/>
      <c r="H10" s="4"/>
      <c r="I10" s="4"/>
      <c r="J10" s="4"/>
    </row>
    <row r="11" spans="1:10" ht="60">
      <c r="A11" s="23"/>
      <c r="B11" s="22"/>
      <c r="C11" s="92" t="s">
        <v>223</v>
      </c>
      <c r="D11" s="92" t="s">
        <v>243</v>
      </c>
      <c r="E11" s="116"/>
      <c r="F11" s="4"/>
      <c r="G11" s="4"/>
      <c r="H11" s="4"/>
      <c r="I11" s="4"/>
      <c r="J11" s="4"/>
    </row>
    <row r="12" spans="1:10" ht="79.5" customHeight="1">
      <c r="A12" s="23"/>
      <c r="B12" s="93" t="s">
        <v>226</v>
      </c>
      <c r="C12" s="94" t="s">
        <v>227</v>
      </c>
      <c r="D12" s="122" t="s">
        <v>244</v>
      </c>
      <c r="E12" s="117">
        <v>0.2</v>
      </c>
      <c r="F12" s="4"/>
      <c r="G12" s="4"/>
      <c r="H12" s="4"/>
      <c r="I12" s="4"/>
      <c r="J12" s="4"/>
    </row>
    <row r="13" spans="1:10" ht="33">
      <c r="A13" s="23"/>
      <c r="B13" s="96" t="s">
        <v>229</v>
      </c>
      <c r="C13" s="97" t="s">
        <v>230</v>
      </c>
      <c r="D13" s="122" t="s">
        <v>245</v>
      </c>
      <c r="E13" s="117">
        <v>0.4</v>
      </c>
      <c r="F13" s="4"/>
      <c r="G13" s="4"/>
      <c r="H13" s="4"/>
      <c r="I13" s="4"/>
      <c r="J13" s="4"/>
    </row>
    <row r="14" spans="1:10" ht="33">
      <c r="A14" s="23"/>
      <c r="B14" s="99" t="s">
        <v>232</v>
      </c>
      <c r="C14" s="97" t="s">
        <v>233</v>
      </c>
      <c r="D14" s="122" t="s">
        <v>246</v>
      </c>
      <c r="E14" s="117">
        <v>0.6</v>
      </c>
      <c r="F14" s="4"/>
      <c r="G14" s="4"/>
      <c r="H14" s="4"/>
      <c r="I14" s="4"/>
      <c r="J14" s="4"/>
    </row>
    <row r="15" spans="1:10" ht="33">
      <c r="A15" s="23"/>
      <c r="B15" s="100" t="s">
        <v>236</v>
      </c>
      <c r="C15" s="97" t="s">
        <v>237</v>
      </c>
      <c r="D15" s="122" t="s">
        <v>247</v>
      </c>
      <c r="E15" s="117">
        <v>0.8</v>
      </c>
      <c r="F15" s="4"/>
      <c r="G15" s="4"/>
      <c r="H15" s="4"/>
      <c r="I15" s="4"/>
      <c r="J15" s="4"/>
    </row>
    <row r="16" spans="1:10" ht="46.5" customHeight="1">
      <c r="A16" s="23"/>
      <c r="B16" s="101" t="s">
        <v>240</v>
      </c>
      <c r="C16" s="97" t="s">
        <v>241</v>
      </c>
      <c r="D16" s="122" t="s">
        <v>248</v>
      </c>
      <c r="E16" s="117">
        <v>1</v>
      </c>
      <c r="F16" s="4"/>
      <c r="G16" s="4"/>
      <c r="H16" s="4"/>
      <c r="I16" s="4"/>
      <c r="J16" s="4"/>
    </row>
    <row r="17" spans="1:10" ht="20.25">
      <c r="A17" s="23"/>
      <c r="B17" s="23"/>
      <c r="C17" s="24"/>
      <c r="D17" s="24"/>
      <c r="E17" s="116"/>
      <c r="F17" s="4"/>
      <c r="G17" s="4"/>
      <c r="H17" s="4"/>
      <c r="I17" s="4"/>
      <c r="J17" s="4"/>
    </row>
    <row r="18" spans="1:10" ht="16.5">
      <c r="A18" s="23"/>
      <c r="B18" s="25"/>
      <c r="C18" s="25"/>
      <c r="D18" s="25"/>
      <c r="E18" s="116"/>
      <c r="F18" s="4"/>
      <c r="G18" s="4"/>
      <c r="H18" s="4"/>
      <c r="I18" s="4"/>
      <c r="J18" s="4"/>
    </row>
    <row r="19" spans="1:10" ht="60">
      <c r="A19" s="23"/>
      <c r="B19" s="22"/>
      <c r="C19" s="92" t="s">
        <v>223</v>
      </c>
      <c r="D19" s="92" t="s">
        <v>249</v>
      </c>
      <c r="E19" s="116"/>
      <c r="F19" s="4"/>
      <c r="G19" s="4"/>
      <c r="H19" s="4"/>
      <c r="I19" s="4"/>
      <c r="J19" s="4"/>
    </row>
    <row r="20" spans="1:10" ht="57.75" customHeight="1">
      <c r="A20" s="23"/>
      <c r="B20" s="93" t="s">
        <v>226</v>
      </c>
      <c r="C20" s="94" t="s">
        <v>227</v>
      </c>
      <c r="D20" s="122" t="s">
        <v>250</v>
      </c>
      <c r="E20" s="117">
        <v>0.2</v>
      </c>
      <c r="F20" s="4"/>
      <c r="G20" s="4"/>
      <c r="H20" s="4"/>
      <c r="I20" s="4"/>
      <c r="J20" s="4"/>
    </row>
    <row r="21" spans="1:10" ht="54" customHeight="1">
      <c r="A21" s="23"/>
      <c r="B21" s="96" t="s">
        <v>229</v>
      </c>
      <c r="C21" s="97" t="s">
        <v>230</v>
      </c>
      <c r="D21" s="122" t="s">
        <v>251</v>
      </c>
      <c r="E21" s="117">
        <v>0.4</v>
      </c>
      <c r="F21" s="4"/>
      <c r="G21" s="4"/>
      <c r="H21" s="4"/>
      <c r="I21" s="4"/>
      <c r="J21" s="4"/>
    </row>
    <row r="22" spans="1:10" ht="64.5" customHeight="1">
      <c r="A22" s="23"/>
      <c r="B22" s="99" t="s">
        <v>232</v>
      </c>
      <c r="C22" s="97" t="s">
        <v>233</v>
      </c>
      <c r="D22" s="122" t="s">
        <v>252</v>
      </c>
      <c r="E22" s="117">
        <v>0.6</v>
      </c>
      <c r="F22" s="4"/>
      <c r="G22" s="4"/>
      <c r="H22" s="4"/>
      <c r="I22" s="4"/>
      <c r="J22" s="4"/>
    </row>
    <row r="23" spans="1:10" ht="51.75" customHeight="1">
      <c r="A23" s="23"/>
      <c r="B23" s="100" t="s">
        <v>236</v>
      </c>
      <c r="C23" s="97" t="s">
        <v>237</v>
      </c>
      <c r="D23" s="122" t="s">
        <v>253</v>
      </c>
      <c r="E23" s="117">
        <v>0.8</v>
      </c>
      <c r="F23" s="4"/>
      <c r="G23" s="4"/>
      <c r="H23" s="4"/>
      <c r="I23" s="4"/>
      <c r="J23" s="4"/>
    </row>
    <row r="24" spans="1:10" ht="51.75" customHeight="1">
      <c r="A24" s="23"/>
      <c r="B24" s="101" t="s">
        <v>240</v>
      </c>
      <c r="C24" s="97" t="s">
        <v>241</v>
      </c>
      <c r="D24" s="122" t="s">
        <v>254</v>
      </c>
      <c r="E24" s="117">
        <v>1</v>
      </c>
      <c r="F24" s="4"/>
      <c r="G24" s="4"/>
      <c r="H24" s="4"/>
      <c r="I24" s="4"/>
      <c r="J24" s="4"/>
    </row>
    <row r="25" spans="1:10" ht="16.5">
      <c r="A25" s="23"/>
      <c r="B25" s="25"/>
      <c r="C25" s="25"/>
      <c r="D25" s="25"/>
      <c r="E25" s="116"/>
      <c r="F25" s="4"/>
      <c r="G25" s="4"/>
      <c r="H25" s="4"/>
      <c r="I25" s="4"/>
      <c r="J25" s="4"/>
    </row>
    <row r="26" spans="1:10" ht="16.5">
      <c r="A26" s="23"/>
      <c r="B26" s="25"/>
      <c r="C26" s="25"/>
      <c r="D26" s="25"/>
      <c r="E26" s="116"/>
      <c r="F26" s="4"/>
      <c r="G26" s="4"/>
      <c r="H26" s="4"/>
      <c r="I26" s="4"/>
      <c r="J26" s="4"/>
    </row>
    <row r="27" spans="1:10" ht="16.5">
      <c r="A27" s="23"/>
      <c r="B27" s="25"/>
      <c r="C27" s="25"/>
      <c r="D27" s="25"/>
      <c r="E27" s="116"/>
      <c r="F27" s="4"/>
      <c r="G27" s="4"/>
      <c r="H27" s="4"/>
      <c r="I27" s="4"/>
      <c r="J27" s="4"/>
    </row>
    <row r="28" spans="1:10" ht="16.5">
      <c r="A28" s="23"/>
      <c r="B28" s="25"/>
      <c r="C28" s="25"/>
      <c r="D28" s="25"/>
      <c r="E28" s="116"/>
      <c r="F28" s="4"/>
      <c r="G28" s="4"/>
      <c r="H28" s="4"/>
      <c r="I28" s="4"/>
      <c r="J28" s="4"/>
    </row>
    <row r="29" spans="1:10" ht="60">
      <c r="A29" s="23"/>
      <c r="B29" s="22"/>
      <c r="C29" s="92" t="s">
        <v>223</v>
      </c>
      <c r="D29" s="92" t="s">
        <v>255</v>
      </c>
      <c r="E29" s="116"/>
      <c r="F29" s="4"/>
      <c r="G29" s="4"/>
      <c r="H29" s="4"/>
      <c r="I29" s="4"/>
      <c r="J29" s="4"/>
    </row>
    <row r="30" spans="1:10" ht="75.75" customHeight="1">
      <c r="A30" s="23"/>
      <c r="B30" s="93" t="s">
        <v>226</v>
      </c>
      <c r="C30" s="94" t="s">
        <v>227</v>
      </c>
      <c r="D30" s="122" t="s">
        <v>256</v>
      </c>
      <c r="E30" s="117">
        <v>0.2</v>
      </c>
      <c r="F30" s="4"/>
      <c r="G30" s="4"/>
      <c r="H30" s="4"/>
      <c r="I30" s="4"/>
      <c r="J30" s="4"/>
    </row>
    <row r="31" spans="1:10" ht="65.25" customHeight="1">
      <c r="A31" s="23"/>
      <c r="B31" s="96" t="s">
        <v>229</v>
      </c>
      <c r="C31" s="97" t="s">
        <v>230</v>
      </c>
      <c r="D31" s="122" t="s">
        <v>257</v>
      </c>
      <c r="E31" s="117">
        <v>0.4</v>
      </c>
      <c r="F31" s="4"/>
      <c r="G31" s="4"/>
      <c r="H31" s="4"/>
      <c r="I31" s="4"/>
      <c r="J31" s="4"/>
    </row>
    <row r="32" spans="1:10" ht="57" customHeight="1">
      <c r="A32" s="23"/>
      <c r="B32" s="99" t="s">
        <v>232</v>
      </c>
      <c r="C32" s="97" t="s">
        <v>233</v>
      </c>
      <c r="D32" s="122" t="s">
        <v>258</v>
      </c>
      <c r="E32" s="117">
        <v>0.6</v>
      </c>
      <c r="F32" s="4"/>
      <c r="G32" s="4"/>
      <c r="H32" s="4"/>
      <c r="I32" s="4"/>
      <c r="J32" s="4"/>
    </row>
    <row r="33" spans="1:10" ht="66.75" customHeight="1">
      <c r="A33" s="23"/>
      <c r="B33" s="100" t="s">
        <v>236</v>
      </c>
      <c r="C33" s="97" t="s">
        <v>237</v>
      </c>
      <c r="D33" s="122" t="s">
        <v>259</v>
      </c>
      <c r="E33" s="117">
        <v>0.8</v>
      </c>
      <c r="F33" s="4"/>
      <c r="G33" s="4"/>
      <c r="H33" s="4"/>
      <c r="I33" s="4"/>
      <c r="J33" s="4"/>
    </row>
    <row r="34" spans="1:10" ht="79.5" customHeight="1">
      <c r="A34" s="23"/>
      <c r="B34" s="101" t="s">
        <v>240</v>
      </c>
      <c r="C34" s="97" t="s">
        <v>241</v>
      </c>
      <c r="D34" s="122" t="s">
        <v>260</v>
      </c>
      <c r="E34" s="117">
        <v>1</v>
      </c>
      <c r="F34" s="4"/>
      <c r="G34" s="4"/>
      <c r="H34" s="4"/>
      <c r="I34" s="4"/>
      <c r="J34" s="4"/>
    </row>
    <row r="35" spans="1:10">
      <c r="A35" s="23"/>
      <c r="B35" s="23"/>
      <c r="C35" s="23" t="s">
        <v>261</v>
      </c>
      <c r="D35" s="23" t="s">
        <v>262</v>
      </c>
      <c r="E35" s="116"/>
      <c r="F35" s="4"/>
      <c r="G35" s="4"/>
      <c r="H35" s="4"/>
      <c r="I35" s="4"/>
      <c r="J35" s="4"/>
    </row>
    <row r="36" spans="1:10">
      <c r="A36" s="23"/>
      <c r="B36" s="23"/>
      <c r="C36" s="23"/>
      <c r="D36" s="23"/>
      <c r="E36" s="116"/>
      <c r="F36" s="4"/>
      <c r="G36" s="4"/>
      <c r="H36" s="4"/>
      <c r="I36" s="4"/>
      <c r="J36" s="4"/>
    </row>
    <row r="37" spans="1:10">
      <c r="A37" s="23"/>
      <c r="B37" s="23"/>
      <c r="C37" s="23"/>
      <c r="D37" s="23"/>
      <c r="E37" s="116"/>
      <c r="F37" s="4"/>
      <c r="G37" s="4"/>
      <c r="H37" s="4"/>
      <c r="I37" s="4"/>
      <c r="J37" s="4"/>
    </row>
    <row r="38" spans="1:10" ht="60">
      <c r="A38" s="23"/>
      <c r="B38" s="22"/>
      <c r="C38" s="92" t="s">
        <v>223</v>
      </c>
      <c r="D38" s="92" t="s">
        <v>263</v>
      </c>
      <c r="E38" s="116"/>
      <c r="F38" s="4"/>
      <c r="G38" s="4"/>
      <c r="H38" s="4"/>
      <c r="I38" s="4"/>
      <c r="J38" s="4"/>
    </row>
    <row r="39" spans="1:10" ht="99">
      <c r="A39" s="23"/>
      <c r="B39" s="93" t="s">
        <v>226</v>
      </c>
      <c r="C39" s="94" t="s">
        <v>227</v>
      </c>
      <c r="D39" s="123" t="s">
        <v>264</v>
      </c>
      <c r="E39" s="117">
        <v>0.2</v>
      </c>
      <c r="F39" s="4"/>
      <c r="G39" s="4"/>
      <c r="H39" s="4"/>
      <c r="I39" s="4"/>
      <c r="J39" s="4"/>
    </row>
    <row r="40" spans="1:10" ht="99">
      <c r="A40" s="23"/>
      <c r="B40" s="96" t="s">
        <v>229</v>
      </c>
      <c r="C40" s="97" t="s">
        <v>230</v>
      </c>
      <c r="D40" s="123" t="s">
        <v>265</v>
      </c>
      <c r="E40" s="117">
        <v>0.4</v>
      </c>
      <c r="F40" s="4"/>
      <c r="G40" s="4"/>
      <c r="H40" s="4"/>
      <c r="I40" s="4"/>
      <c r="J40" s="4"/>
    </row>
    <row r="41" spans="1:10" ht="99">
      <c r="A41" s="23"/>
      <c r="B41" s="99" t="s">
        <v>232</v>
      </c>
      <c r="C41" s="97" t="s">
        <v>233</v>
      </c>
      <c r="D41" s="123" t="s">
        <v>266</v>
      </c>
      <c r="E41" s="117">
        <v>0.6</v>
      </c>
      <c r="F41" s="4"/>
      <c r="G41" s="4"/>
      <c r="H41" s="4"/>
      <c r="I41" s="4"/>
      <c r="J41" s="4"/>
    </row>
    <row r="42" spans="1:10" ht="99">
      <c r="A42" s="23"/>
      <c r="B42" s="100" t="s">
        <v>236</v>
      </c>
      <c r="C42" s="97" t="s">
        <v>237</v>
      </c>
      <c r="D42" s="123" t="s">
        <v>267</v>
      </c>
      <c r="E42" s="117">
        <v>0.8</v>
      </c>
      <c r="F42" s="4"/>
      <c r="G42" s="4"/>
      <c r="H42" s="4"/>
      <c r="I42" s="4"/>
      <c r="J42" s="4"/>
    </row>
    <row r="43" spans="1:10" ht="99">
      <c r="A43" s="23"/>
      <c r="B43" s="101" t="s">
        <v>240</v>
      </c>
      <c r="C43" s="97" t="s">
        <v>241</v>
      </c>
      <c r="D43" s="123" t="s">
        <v>268</v>
      </c>
      <c r="E43" s="117">
        <v>1</v>
      </c>
      <c r="F43" s="4"/>
      <c r="G43" s="4"/>
      <c r="H43" s="4"/>
      <c r="I43" s="4"/>
      <c r="J43" s="4"/>
    </row>
    <row r="44" spans="1:10">
      <c r="A44" s="23"/>
      <c r="B44" s="23"/>
      <c r="C44" s="23"/>
      <c r="D44" s="23"/>
      <c r="E44" s="116"/>
      <c r="F44" s="4"/>
      <c r="G44" s="4"/>
      <c r="H44" s="4"/>
      <c r="I44" s="4"/>
      <c r="J44" s="4"/>
    </row>
    <row r="45" spans="1:10" ht="56.25" customHeight="1">
      <c r="A45" s="23"/>
      <c r="B45" s="23"/>
      <c r="C45" s="23"/>
      <c r="D45" s="92" t="s">
        <v>269</v>
      </c>
      <c r="E45" s="116"/>
      <c r="F45" s="4"/>
      <c r="G45" s="4"/>
      <c r="H45" s="4"/>
      <c r="I45" s="4"/>
      <c r="J45" s="4"/>
    </row>
    <row r="46" spans="1:10" ht="94.5" customHeight="1">
      <c r="A46" s="23"/>
      <c r="B46" s="100" t="s">
        <v>236</v>
      </c>
      <c r="C46" s="23"/>
      <c r="D46" s="98" t="s">
        <v>270</v>
      </c>
      <c r="E46" s="117">
        <v>0.8</v>
      </c>
      <c r="F46" s="4"/>
      <c r="G46" s="4"/>
      <c r="H46" s="4"/>
      <c r="I46" s="4"/>
      <c r="J46" s="4"/>
    </row>
    <row r="47" spans="1:10" ht="105.75" customHeight="1">
      <c r="A47" s="23"/>
      <c r="B47" s="101" t="s">
        <v>240</v>
      </c>
      <c r="C47" s="24"/>
      <c r="D47" s="98" t="s">
        <v>271</v>
      </c>
      <c r="E47" s="117">
        <v>1</v>
      </c>
      <c r="F47" s="4"/>
      <c r="G47" s="4"/>
      <c r="H47" s="4"/>
      <c r="I47" s="4"/>
      <c r="J47" s="4"/>
    </row>
    <row r="48" spans="1:10">
      <c r="A48" s="23"/>
      <c r="B48" s="20"/>
      <c r="C48" s="20"/>
      <c r="D48" s="20"/>
      <c r="E48" s="116"/>
      <c r="F48" s="4"/>
      <c r="G48" s="4"/>
      <c r="H48" s="4"/>
      <c r="I48" s="4"/>
      <c r="J48" s="4"/>
    </row>
    <row r="49" spans="1:10">
      <c r="A49" s="23"/>
      <c r="B49" s="20"/>
      <c r="C49" s="20"/>
      <c r="D49" s="20"/>
      <c r="E49" s="116"/>
      <c r="F49" s="4"/>
      <c r="G49" s="4"/>
      <c r="H49" s="4"/>
      <c r="I49" s="4"/>
      <c r="J49" s="4"/>
    </row>
    <row r="50" spans="1:10" ht="20.25">
      <c r="A50" s="23"/>
      <c r="B50" s="23"/>
      <c r="C50" s="24"/>
      <c r="D50" s="24"/>
      <c r="E50" s="116"/>
      <c r="F50" s="4"/>
      <c r="G50" s="4"/>
      <c r="H50" s="4"/>
      <c r="I50" s="4"/>
      <c r="J50" s="4"/>
    </row>
    <row r="51" spans="1:10" ht="46.5" customHeight="1">
      <c r="A51" s="23"/>
      <c r="B51" s="23"/>
      <c r="C51" s="23"/>
      <c r="D51" s="92" t="s">
        <v>272</v>
      </c>
      <c r="E51" s="116"/>
      <c r="F51" s="4"/>
      <c r="G51" s="4"/>
      <c r="H51" s="4"/>
      <c r="I51" s="4"/>
      <c r="J51" s="4"/>
    </row>
    <row r="52" spans="1:10" ht="90" customHeight="1">
      <c r="A52" s="23"/>
      <c r="B52" s="100" t="s">
        <v>236</v>
      </c>
      <c r="C52" s="23"/>
      <c r="D52" s="98" t="s">
        <v>273</v>
      </c>
      <c r="E52" s="117">
        <v>0.8</v>
      </c>
      <c r="F52" s="4"/>
      <c r="G52" s="4"/>
      <c r="H52" s="4"/>
      <c r="I52" s="4"/>
      <c r="J52" s="4"/>
    </row>
    <row r="53" spans="1:10" ht="66">
      <c r="A53" s="23"/>
      <c r="B53" s="101" t="s">
        <v>240</v>
      </c>
      <c r="C53" s="24"/>
      <c r="D53" s="98" t="s">
        <v>274</v>
      </c>
      <c r="E53" s="117">
        <v>1</v>
      </c>
      <c r="F53" s="4"/>
      <c r="G53" s="4"/>
      <c r="H53" s="4"/>
      <c r="I53" s="4"/>
      <c r="J53" s="4"/>
    </row>
    <row r="54" spans="1:10" ht="20.25">
      <c r="A54" s="23"/>
      <c r="B54" s="23"/>
      <c r="C54" s="24"/>
      <c r="D54" s="24"/>
      <c r="E54" s="116"/>
      <c r="F54" s="4"/>
      <c r="G54" s="4"/>
      <c r="H54" s="4"/>
      <c r="I54" s="4"/>
      <c r="J54" s="4"/>
    </row>
    <row r="55" spans="1:10" ht="20.25">
      <c r="A55" s="23"/>
      <c r="B55" s="23"/>
      <c r="C55" s="24"/>
      <c r="D55" s="24"/>
      <c r="E55" s="116"/>
      <c r="F55" s="4"/>
      <c r="G55" s="4"/>
      <c r="H55" s="4"/>
      <c r="I55" s="4"/>
      <c r="J55" s="4"/>
    </row>
    <row r="56" spans="1:10" ht="20.25">
      <c r="A56" s="23"/>
      <c r="B56" s="23"/>
      <c r="C56" s="24"/>
      <c r="D56" s="24"/>
      <c r="E56" s="116"/>
      <c r="F56" s="4"/>
      <c r="G56" s="4"/>
      <c r="H56" s="4"/>
      <c r="I56" s="4"/>
      <c r="J56" s="4"/>
    </row>
    <row r="57" spans="1:10" ht="20.25">
      <c r="A57" s="23"/>
      <c r="B57" s="23"/>
      <c r="C57" s="24"/>
      <c r="D57" s="24"/>
      <c r="E57" s="116"/>
      <c r="F57" s="4"/>
      <c r="G57" s="4"/>
      <c r="H57" s="4"/>
      <c r="I57" s="4"/>
      <c r="J57" s="4"/>
    </row>
    <row r="58" spans="1:10" ht="20.25">
      <c r="A58" s="23"/>
      <c r="B58" s="23"/>
      <c r="C58" s="24"/>
      <c r="D58" s="24"/>
      <c r="E58" s="116"/>
      <c r="F58" s="4"/>
      <c r="G58" s="4"/>
      <c r="H58" s="4"/>
      <c r="I58" s="4"/>
      <c r="J58" s="4"/>
    </row>
    <row r="59" spans="1:10" ht="20.25">
      <c r="A59" s="23"/>
      <c r="B59" s="23"/>
      <c r="C59" s="24"/>
      <c r="D59" s="24"/>
      <c r="E59" s="116"/>
      <c r="F59" s="4"/>
      <c r="G59" s="4"/>
      <c r="H59" s="4"/>
      <c r="I59" s="4"/>
      <c r="J59" s="4"/>
    </row>
    <row r="60" spans="1:10" ht="20.25">
      <c r="A60" s="23"/>
      <c r="B60" s="23"/>
      <c r="C60" s="24"/>
      <c r="D60" s="24"/>
      <c r="E60" s="116"/>
      <c r="F60" s="4"/>
      <c r="G60" s="4"/>
      <c r="H60" s="4"/>
      <c r="I60" s="4"/>
      <c r="J60" s="4"/>
    </row>
    <row r="61" spans="1:10" ht="20.25">
      <c r="A61" s="23"/>
      <c r="B61" s="23"/>
      <c r="C61" s="24"/>
      <c r="D61" s="24"/>
      <c r="E61" s="116"/>
      <c r="F61" s="4"/>
      <c r="G61" s="4"/>
      <c r="H61" s="4"/>
      <c r="I61" s="4"/>
      <c r="J61" s="4"/>
    </row>
    <row r="62" spans="1:10" ht="20.25">
      <c r="A62" s="23"/>
      <c r="B62" s="23"/>
      <c r="C62" s="24"/>
      <c r="D62" s="24"/>
      <c r="E62" s="116"/>
      <c r="F62" s="4"/>
      <c r="G62" s="4"/>
      <c r="H62" s="4"/>
      <c r="I62" s="4"/>
      <c r="J62" s="4"/>
    </row>
    <row r="63" spans="1:10" ht="20.25">
      <c r="A63" s="23"/>
      <c r="B63" s="23"/>
      <c r="C63" s="24"/>
      <c r="D63" s="24"/>
      <c r="E63" s="116"/>
      <c r="F63" s="4"/>
      <c r="G63" s="4"/>
      <c r="H63" s="4"/>
      <c r="I63" s="4"/>
      <c r="J63" s="4"/>
    </row>
    <row r="64" spans="1:10" ht="20.25">
      <c r="A64" s="23"/>
      <c r="B64" s="23"/>
      <c r="C64" s="24"/>
      <c r="D64" s="24"/>
      <c r="E64" s="116"/>
      <c r="F64" s="4"/>
      <c r="G64" s="4"/>
      <c r="H64" s="4"/>
      <c r="I64" s="4"/>
      <c r="J64" s="4"/>
    </row>
    <row r="65" spans="1:10" ht="20.25">
      <c r="A65" s="23"/>
      <c r="B65" s="23"/>
      <c r="C65" s="24"/>
      <c r="D65" s="24"/>
      <c r="E65" s="116"/>
      <c r="F65" s="4"/>
      <c r="G65" s="4"/>
      <c r="H65" s="4"/>
      <c r="I65" s="4"/>
      <c r="J65" s="4"/>
    </row>
    <row r="66" spans="1:10" ht="20.25">
      <c r="A66" s="23"/>
      <c r="B66" s="23"/>
      <c r="C66" s="24"/>
      <c r="D66" s="24"/>
      <c r="E66" s="116"/>
      <c r="F66" s="4"/>
      <c r="G66" s="4"/>
      <c r="H66" s="4"/>
      <c r="I66" s="4"/>
      <c r="J66" s="4"/>
    </row>
    <row r="67" spans="1:10" ht="20.25">
      <c r="A67" s="23"/>
      <c r="B67" s="23"/>
      <c r="C67" s="24"/>
      <c r="D67" s="24"/>
      <c r="E67" s="116"/>
      <c r="F67" s="4"/>
      <c r="G67" s="4"/>
      <c r="H67" s="4"/>
      <c r="I67" s="4"/>
      <c r="J67" s="4"/>
    </row>
    <row r="68" spans="1:10" ht="20.25">
      <c r="A68" s="23"/>
      <c r="B68" s="23"/>
      <c r="C68" s="24"/>
      <c r="D68" s="24"/>
      <c r="E68" s="116"/>
      <c r="F68" s="4"/>
      <c r="G68" s="4"/>
      <c r="H68" s="4"/>
      <c r="I68" s="4"/>
      <c r="J68" s="4"/>
    </row>
    <row r="69" spans="1:10" ht="20.25">
      <c r="A69" s="23"/>
      <c r="B69" s="23"/>
      <c r="C69" s="24"/>
      <c r="D69" s="24"/>
      <c r="E69" s="116"/>
      <c r="F69" s="4"/>
      <c r="G69" s="4"/>
      <c r="H69" s="4"/>
      <c r="I69" s="4"/>
      <c r="J69" s="4"/>
    </row>
    <row r="70" spans="1:10" ht="20.25">
      <c r="A70" s="23"/>
      <c r="B70" s="23"/>
      <c r="C70" s="24"/>
      <c r="D70" s="24"/>
      <c r="E70" s="116"/>
      <c r="F70" s="4"/>
      <c r="G70" s="4"/>
      <c r="H70" s="4"/>
      <c r="I70" s="4"/>
      <c r="J70" s="4"/>
    </row>
    <row r="71" spans="1:10" ht="20.25">
      <c r="A71" s="23"/>
      <c r="B71" s="23"/>
      <c r="C71" s="24"/>
      <c r="D71" s="24"/>
      <c r="E71" s="116"/>
      <c r="F71" s="4"/>
      <c r="G71" s="4"/>
      <c r="H71" s="4"/>
      <c r="I71" s="4"/>
      <c r="J71" s="4"/>
    </row>
    <row r="72" spans="1:10" ht="20.25">
      <c r="A72" s="23"/>
      <c r="B72" s="23"/>
      <c r="C72" s="24"/>
      <c r="D72" s="24"/>
      <c r="E72" s="116"/>
      <c r="F72" s="4"/>
      <c r="G72" s="4"/>
      <c r="H72" s="4"/>
      <c r="I72" s="4"/>
      <c r="J72" s="4"/>
    </row>
    <row r="73" spans="1:10" ht="20.25">
      <c r="A73" s="23"/>
      <c r="B73" s="23"/>
      <c r="C73" s="24"/>
      <c r="D73" s="24"/>
      <c r="E73" s="116"/>
      <c r="F73" s="4"/>
      <c r="G73" s="4"/>
      <c r="H73" s="4"/>
      <c r="I73" s="4"/>
      <c r="J73" s="4"/>
    </row>
    <row r="74" spans="1:10" ht="20.25">
      <c r="A74" s="23"/>
      <c r="B74" s="23"/>
      <c r="C74" s="24"/>
      <c r="D74" s="24"/>
      <c r="E74" s="116"/>
      <c r="F74" s="4"/>
      <c r="G74" s="4"/>
      <c r="H74" s="4"/>
      <c r="I74" s="4"/>
      <c r="J74" s="4"/>
    </row>
    <row r="75" spans="1:10" ht="20.25">
      <c r="A75" s="23"/>
      <c r="B75" s="23"/>
      <c r="C75" s="24"/>
      <c r="D75" s="24"/>
      <c r="E75" s="116"/>
      <c r="F75" s="4"/>
      <c r="G75" s="4"/>
      <c r="H75" s="4"/>
      <c r="I75" s="4"/>
      <c r="J75" s="4"/>
    </row>
    <row r="76" spans="1:10" ht="20.25">
      <c r="A76" s="23"/>
      <c r="B76" s="23"/>
      <c r="C76" s="24"/>
      <c r="D76" s="24"/>
      <c r="E76" s="116"/>
      <c r="F76" s="4"/>
      <c r="G76" s="4"/>
      <c r="H76" s="4"/>
      <c r="I76" s="4"/>
      <c r="J76" s="4"/>
    </row>
    <row r="77" spans="1:10" ht="20.25">
      <c r="A77" s="23"/>
      <c r="B77" s="23"/>
      <c r="C77" s="24"/>
      <c r="D77" s="24"/>
      <c r="E77" s="116"/>
      <c r="F77" s="4"/>
      <c r="G77" s="4"/>
      <c r="H77" s="4"/>
      <c r="I77" s="4"/>
      <c r="J77" s="4"/>
    </row>
    <row r="78" spans="1:10" ht="20.25">
      <c r="A78" s="23"/>
      <c r="B78" s="23"/>
      <c r="C78" s="24"/>
      <c r="D78" s="24"/>
      <c r="E78" s="116"/>
      <c r="F78" s="4"/>
      <c r="G78" s="4"/>
      <c r="H78" s="4"/>
      <c r="I78" s="4"/>
      <c r="J78" s="4"/>
    </row>
    <row r="79" spans="1:10" ht="20.25">
      <c r="A79" s="23"/>
      <c r="B79" s="23"/>
      <c r="C79" s="24"/>
      <c r="D79" s="24"/>
      <c r="E79" s="116"/>
      <c r="F79" s="4"/>
      <c r="G79" s="4"/>
      <c r="H79" s="4"/>
      <c r="I79" s="4"/>
      <c r="J79" s="4"/>
    </row>
    <row r="80" spans="1:10" s="4" customFormat="1" ht="20.25">
      <c r="A80" s="23"/>
      <c r="B80" s="23"/>
      <c r="C80" s="24"/>
      <c r="D80" s="24"/>
      <c r="E80" s="116"/>
    </row>
    <row r="81" spans="1:5" s="4" customFormat="1" ht="20.25">
      <c r="A81" s="23"/>
      <c r="B81" s="23"/>
      <c r="C81" s="24"/>
      <c r="D81" s="24"/>
      <c r="E81" s="116"/>
    </row>
    <row r="82" spans="1:5" s="4" customFormat="1" ht="20.25">
      <c r="A82" s="23"/>
      <c r="B82" s="23"/>
      <c r="C82" s="24"/>
      <c r="D82" s="24"/>
      <c r="E82" s="116"/>
    </row>
    <row r="83" spans="1:5" s="4" customFormat="1" ht="20.25">
      <c r="A83" s="23"/>
      <c r="B83" s="23"/>
      <c r="C83" s="24"/>
      <c r="D83" s="24"/>
      <c r="E83" s="116"/>
    </row>
    <row r="84" spans="1:5" s="4" customFormat="1" ht="20.25">
      <c r="A84" s="23"/>
      <c r="B84" s="23"/>
      <c r="C84" s="24"/>
      <c r="D84" s="24"/>
      <c r="E84" s="116"/>
    </row>
    <row r="85" spans="1:5" s="4" customFormat="1" ht="20.25">
      <c r="A85" s="23"/>
      <c r="B85" s="23"/>
      <c r="C85" s="24"/>
      <c r="D85" s="24"/>
      <c r="E85" s="116"/>
    </row>
    <row r="86" spans="1:5" s="4" customFormat="1" ht="20.25">
      <c r="A86" s="23"/>
      <c r="B86" s="23"/>
      <c r="C86" s="24"/>
      <c r="D86" s="24"/>
      <c r="E86" s="116"/>
    </row>
    <row r="87" spans="1:5" s="4" customFormat="1" ht="20.25">
      <c r="A87" s="23"/>
      <c r="B87" s="23"/>
      <c r="C87" s="24"/>
      <c r="D87" s="24"/>
      <c r="E87" s="116"/>
    </row>
    <row r="88" spans="1:5" s="4" customFormat="1" ht="20.25">
      <c r="A88" s="23"/>
      <c r="B88" s="23"/>
      <c r="C88" s="24"/>
      <c r="D88" s="24"/>
      <c r="E88" s="116"/>
    </row>
    <row r="89" spans="1:5" s="4" customFormat="1" ht="20.25">
      <c r="A89" s="23"/>
      <c r="B89" s="23"/>
      <c r="C89" s="24"/>
      <c r="D89" s="24"/>
      <c r="E89" s="116"/>
    </row>
    <row r="90" spans="1:5" s="4" customFormat="1" ht="20.25">
      <c r="A90" s="23"/>
      <c r="B90" s="23"/>
      <c r="C90" s="24"/>
      <c r="D90" s="24"/>
      <c r="E90" s="116"/>
    </row>
    <row r="91" spans="1:5" s="4" customFormat="1" ht="20.25">
      <c r="A91" s="23"/>
      <c r="B91" s="23"/>
      <c r="C91" s="24"/>
      <c r="D91" s="24"/>
      <c r="E91" s="116"/>
    </row>
    <row r="92" spans="1:5" s="4" customFormat="1" ht="20.25">
      <c r="A92" s="23"/>
      <c r="B92" s="23"/>
      <c r="C92" s="24"/>
      <c r="D92" s="24"/>
      <c r="E92" s="116"/>
    </row>
    <row r="93" spans="1:5" s="4" customFormat="1" ht="20.25">
      <c r="A93" s="23"/>
      <c r="B93" s="23"/>
      <c r="C93" s="24"/>
      <c r="D93" s="24"/>
      <c r="E93" s="116"/>
    </row>
    <row r="94" spans="1:5" s="4" customFormat="1" ht="20.25">
      <c r="A94" s="23"/>
      <c r="B94" s="23"/>
      <c r="C94" s="24"/>
      <c r="D94" s="24"/>
      <c r="E94" s="116"/>
    </row>
    <row r="95" spans="1:5" s="4" customFormat="1" ht="20.25">
      <c r="A95" s="23"/>
      <c r="B95" s="23"/>
      <c r="C95" s="24"/>
      <c r="D95" s="24"/>
      <c r="E95" s="116"/>
    </row>
    <row r="96" spans="1:5" s="4" customFormat="1" ht="20.25">
      <c r="A96" s="23"/>
      <c r="B96" s="23"/>
      <c r="C96" s="24"/>
      <c r="D96" s="24"/>
      <c r="E96" s="116"/>
    </row>
    <row r="97" spans="1:5" s="4" customFormat="1" ht="20.25">
      <c r="A97" s="23"/>
      <c r="B97" s="23"/>
      <c r="C97" s="24"/>
      <c r="D97" s="24"/>
      <c r="E97" s="116"/>
    </row>
    <row r="98" spans="1:5" s="4" customFormat="1" ht="20.25">
      <c r="A98" s="23"/>
      <c r="B98" s="23"/>
      <c r="C98" s="24"/>
      <c r="D98" s="24"/>
      <c r="E98" s="116"/>
    </row>
    <row r="99" spans="1:5" s="4" customFormat="1" ht="20.25">
      <c r="A99" s="23"/>
      <c r="B99" s="23"/>
      <c r="C99" s="24"/>
      <c r="D99" s="24"/>
      <c r="E99" s="116"/>
    </row>
    <row r="100" spans="1:5" s="4" customFormat="1" ht="20.25">
      <c r="A100" s="23"/>
      <c r="B100" s="23"/>
      <c r="C100" s="24"/>
      <c r="D100" s="24"/>
      <c r="E100" s="116"/>
    </row>
    <row r="101" spans="1:5" s="4" customFormat="1" ht="20.25">
      <c r="A101" s="23"/>
      <c r="B101" s="23"/>
      <c r="C101" s="24"/>
      <c r="D101" s="24"/>
      <c r="E101" s="116"/>
    </row>
    <row r="102" spans="1:5" s="4" customFormat="1" ht="20.25">
      <c r="A102" s="23"/>
      <c r="B102" s="23"/>
      <c r="C102" s="24"/>
      <c r="D102" s="24"/>
      <c r="E102" s="116"/>
    </row>
    <row r="103" spans="1:5" s="4" customFormat="1" ht="20.25">
      <c r="A103" s="23"/>
      <c r="B103" s="23"/>
      <c r="C103" s="24"/>
      <c r="D103" s="24"/>
      <c r="E103" s="116"/>
    </row>
    <row r="104" spans="1:5" s="4" customFormat="1" ht="20.25">
      <c r="A104" s="23"/>
      <c r="B104" s="23"/>
      <c r="C104" s="24"/>
      <c r="D104" s="24"/>
      <c r="E104" s="116"/>
    </row>
    <row r="105" spans="1:5" s="4" customFormat="1" ht="20.25">
      <c r="A105" s="23"/>
      <c r="B105" s="23"/>
      <c r="C105" s="24"/>
      <c r="D105" s="24"/>
      <c r="E105" s="116"/>
    </row>
    <row r="106" spans="1:5" s="4" customFormat="1" ht="20.25">
      <c r="A106" s="23"/>
      <c r="B106" s="23"/>
      <c r="C106" s="24"/>
      <c r="D106" s="24"/>
      <c r="E106" s="116"/>
    </row>
    <row r="107" spans="1:5" s="4" customFormat="1" ht="20.25">
      <c r="A107" s="23"/>
      <c r="B107" s="23"/>
      <c r="C107" s="24"/>
      <c r="D107" s="24"/>
      <c r="E107" s="116"/>
    </row>
    <row r="108" spans="1:5" s="4" customFormat="1" ht="20.25">
      <c r="A108" s="23"/>
      <c r="B108" s="23"/>
      <c r="C108" s="24"/>
      <c r="D108" s="24"/>
      <c r="E108" s="116"/>
    </row>
    <row r="109" spans="1:5" s="4" customFormat="1" ht="20.25">
      <c r="A109" s="23"/>
      <c r="B109" s="23"/>
      <c r="C109" s="24"/>
      <c r="D109" s="24"/>
      <c r="E109" s="116"/>
    </row>
    <row r="110" spans="1:5" s="4" customFormat="1" ht="20.25">
      <c r="A110" s="23"/>
      <c r="B110" s="23"/>
      <c r="C110" s="24"/>
      <c r="D110" s="24"/>
      <c r="E110" s="116"/>
    </row>
    <row r="111" spans="1:5" s="4" customFormat="1" ht="20.25">
      <c r="A111" s="23"/>
      <c r="B111" s="23"/>
      <c r="C111" s="24"/>
      <c r="D111" s="24"/>
      <c r="E111" s="116"/>
    </row>
    <row r="112" spans="1:5" s="4" customFormat="1" ht="20.25">
      <c r="A112" s="23"/>
      <c r="B112" s="23"/>
      <c r="C112" s="24"/>
      <c r="D112" s="24"/>
      <c r="E112" s="116"/>
    </row>
    <row r="113" spans="1:5" s="4" customFormat="1" ht="20.25">
      <c r="A113" s="23"/>
      <c r="B113" s="23"/>
      <c r="C113" s="24"/>
      <c r="D113" s="24"/>
      <c r="E113" s="116"/>
    </row>
    <row r="114" spans="1:5" s="4" customFormat="1" ht="20.25">
      <c r="A114" s="23"/>
      <c r="B114" s="23"/>
      <c r="C114" s="24"/>
      <c r="D114" s="24"/>
      <c r="E114" s="116"/>
    </row>
    <row r="115" spans="1:5" s="4" customFormat="1" ht="20.25">
      <c r="A115" s="23"/>
      <c r="B115" s="23"/>
      <c r="C115" s="24"/>
      <c r="D115" s="24"/>
      <c r="E115" s="116"/>
    </row>
    <row r="116" spans="1:5" s="4" customFormat="1" ht="20.25">
      <c r="A116" s="23"/>
      <c r="B116" s="23"/>
      <c r="C116" s="24"/>
      <c r="D116" s="24"/>
      <c r="E116" s="116"/>
    </row>
    <row r="117" spans="1:5" s="4" customFormat="1" ht="20.25">
      <c r="A117" s="23"/>
      <c r="B117" s="23"/>
      <c r="C117" s="24"/>
      <c r="D117" s="24"/>
      <c r="E117" s="116"/>
    </row>
    <row r="118" spans="1:5" s="4" customFormat="1" ht="20.25">
      <c r="A118" s="23"/>
      <c r="B118" s="23"/>
      <c r="C118" s="24"/>
      <c r="D118" s="24"/>
      <c r="E118" s="116"/>
    </row>
    <row r="119" spans="1:5" s="4" customFormat="1" ht="20.25">
      <c r="A119" s="23"/>
      <c r="B119" s="23"/>
      <c r="C119" s="24"/>
      <c r="D119" s="24"/>
      <c r="E119" s="116"/>
    </row>
    <row r="120" spans="1:5" s="4" customFormat="1" ht="20.25">
      <c r="A120" s="23"/>
      <c r="B120" s="23"/>
      <c r="C120" s="24"/>
      <c r="D120" s="24"/>
      <c r="E120" s="116"/>
    </row>
    <row r="121" spans="1:5" s="4" customFormat="1" ht="20.25">
      <c r="A121" s="23"/>
      <c r="B121" s="23"/>
      <c r="C121" s="24"/>
      <c r="D121" s="24"/>
      <c r="E121" s="116"/>
    </row>
    <row r="122" spans="1:5" s="4" customFormat="1" ht="20.25">
      <c r="A122" s="23"/>
      <c r="B122" s="23"/>
      <c r="C122" s="24"/>
      <c r="D122" s="24"/>
      <c r="E122" s="116"/>
    </row>
    <row r="123" spans="1:5" s="4" customFormat="1" ht="20.25">
      <c r="A123" s="23"/>
      <c r="B123" s="23"/>
      <c r="C123" s="24"/>
      <c r="D123" s="24"/>
      <c r="E123" s="116"/>
    </row>
    <row r="124" spans="1:5" s="4" customFormat="1" ht="20.25">
      <c r="A124" s="23"/>
      <c r="B124" s="23"/>
      <c r="C124" s="24"/>
      <c r="D124" s="24"/>
      <c r="E124" s="116"/>
    </row>
    <row r="125" spans="1:5" s="4" customFormat="1" ht="20.25">
      <c r="A125" s="23"/>
      <c r="B125" s="23"/>
      <c r="C125" s="24"/>
      <c r="D125" s="24"/>
      <c r="E125" s="116"/>
    </row>
    <row r="126" spans="1:5" s="4" customFormat="1" ht="20.25">
      <c r="A126" s="23"/>
      <c r="B126" s="23"/>
      <c r="C126" s="24"/>
      <c r="D126" s="24"/>
      <c r="E126" s="116"/>
    </row>
    <row r="127" spans="1:5" s="4" customFormat="1" ht="20.25">
      <c r="A127" s="23"/>
      <c r="B127" s="23"/>
      <c r="C127" s="24"/>
      <c r="D127" s="24"/>
      <c r="E127" s="116"/>
    </row>
    <row r="128" spans="1:5" s="4" customFormat="1" ht="20.25">
      <c r="A128" s="23"/>
      <c r="B128" s="23"/>
      <c r="C128" s="24"/>
      <c r="D128" s="24"/>
      <c r="E128" s="116"/>
    </row>
    <row r="129" spans="1:5" s="4" customFormat="1" ht="20.25">
      <c r="A129" s="23"/>
      <c r="B129" s="23"/>
      <c r="C129" s="24"/>
      <c r="D129" s="24"/>
      <c r="E129" s="116"/>
    </row>
    <row r="130" spans="1:5" s="4" customFormat="1" ht="20.25">
      <c r="A130" s="23"/>
      <c r="B130" s="23"/>
      <c r="C130" s="24"/>
      <c r="D130" s="24"/>
      <c r="E130" s="116"/>
    </row>
    <row r="131" spans="1:5" s="4" customFormat="1" ht="20.25">
      <c r="A131" s="23"/>
      <c r="B131" s="23"/>
      <c r="C131" s="24"/>
      <c r="D131" s="24"/>
      <c r="E131" s="116"/>
    </row>
    <row r="132" spans="1:5" s="4" customFormat="1" ht="20.25">
      <c r="A132" s="23"/>
      <c r="B132" s="23"/>
      <c r="C132" s="24"/>
      <c r="D132" s="24"/>
      <c r="E132" s="116"/>
    </row>
    <row r="133" spans="1:5" s="4" customFormat="1" ht="20.25">
      <c r="A133" s="23"/>
      <c r="B133" s="23"/>
      <c r="C133" s="24"/>
      <c r="D133" s="24"/>
      <c r="E133" s="116"/>
    </row>
    <row r="134" spans="1:5" s="4" customFormat="1" ht="20.25">
      <c r="A134" s="23"/>
      <c r="B134" s="23"/>
      <c r="C134" s="24"/>
      <c r="D134" s="24"/>
      <c r="E134" s="116"/>
    </row>
    <row r="135" spans="1:5" s="4" customFormat="1" ht="20.25">
      <c r="A135" s="23"/>
      <c r="B135" s="23"/>
      <c r="C135" s="24"/>
      <c r="D135" s="24"/>
      <c r="E135" s="116"/>
    </row>
    <row r="136" spans="1:5" s="4" customFormat="1" ht="20.25">
      <c r="A136" s="23"/>
      <c r="B136" s="23"/>
      <c r="C136" s="24"/>
      <c r="D136" s="24"/>
      <c r="E136" s="116"/>
    </row>
    <row r="137" spans="1:5" s="4" customFormat="1" ht="20.25">
      <c r="A137" s="23"/>
      <c r="B137" s="23"/>
      <c r="C137" s="24"/>
      <c r="D137" s="24"/>
      <c r="E137" s="116"/>
    </row>
    <row r="138" spans="1:5" s="4" customFormat="1" ht="20.25">
      <c r="A138" s="23"/>
      <c r="B138" s="23"/>
      <c r="C138" s="24"/>
      <c r="D138" s="24"/>
      <c r="E138" s="116"/>
    </row>
    <row r="139" spans="1:5" s="4" customFormat="1" ht="20.25">
      <c r="A139" s="23"/>
      <c r="B139" s="23"/>
      <c r="C139" s="24"/>
      <c r="D139" s="24"/>
      <c r="E139" s="116"/>
    </row>
    <row r="140" spans="1:5" s="4" customFormat="1" ht="20.25">
      <c r="A140" s="23"/>
      <c r="B140" s="23"/>
      <c r="C140" s="24"/>
      <c r="D140" s="24"/>
      <c r="E140" s="116"/>
    </row>
    <row r="141" spans="1:5" s="4" customFormat="1" ht="20.25">
      <c r="A141" s="23"/>
      <c r="B141" s="23"/>
      <c r="C141" s="24"/>
      <c r="D141" s="24"/>
      <c r="E141" s="116"/>
    </row>
    <row r="142" spans="1:5" s="4" customFormat="1" ht="20.25">
      <c r="A142" s="23"/>
      <c r="B142" s="23"/>
      <c r="C142" s="24"/>
      <c r="D142" s="24"/>
      <c r="E142" s="116"/>
    </row>
    <row r="143" spans="1:5" s="4" customFormat="1" ht="20.25">
      <c r="A143" s="23"/>
      <c r="B143" s="23"/>
      <c r="C143" s="24"/>
      <c r="D143" s="24"/>
      <c r="E143" s="116"/>
    </row>
    <row r="144" spans="1:5" s="4" customFormat="1" ht="20.25">
      <c r="A144" s="23"/>
      <c r="B144" s="23"/>
      <c r="C144" s="24"/>
      <c r="D144" s="24"/>
      <c r="E144" s="116"/>
    </row>
    <row r="145" spans="1:5" s="4" customFormat="1" ht="20.25">
      <c r="A145" s="23"/>
      <c r="B145" s="23"/>
      <c r="C145" s="24"/>
      <c r="D145" s="24"/>
      <c r="E145" s="116"/>
    </row>
    <row r="146" spans="1:5" s="4" customFormat="1" ht="20.25">
      <c r="A146" s="23"/>
      <c r="B146" s="23"/>
      <c r="C146" s="24"/>
      <c r="D146" s="24"/>
      <c r="E146" s="116"/>
    </row>
    <row r="147" spans="1:5" s="4" customFormat="1" ht="20.25">
      <c r="A147" s="23"/>
      <c r="B147" s="23"/>
      <c r="C147" s="24"/>
      <c r="D147" s="24"/>
      <c r="E147" s="116"/>
    </row>
    <row r="148" spans="1:5" s="4" customFormat="1" ht="20.25">
      <c r="A148" s="23"/>
      <c r="B148" s="23"/>
      <c r="C148" s="24"/>
      <c r="D148" s="24"/>
      <c r="E148" s="116"/>
    </row>
    <row r="149" spans="1:5" s="4" customFormat="1" ht="20.25">
      <c r="A149" s="23"/>
      <c r="B149" s="23"/>
      <c r="C149" s="24"/>
      <c r="D149" s="24"/>
      <c r="E149" s="116"/>
    </row>
    <row r="150" spans="1:5" s="4" customFormat="1" ht="20.25">
      <c r="A150" s="23"/>
      <c r="B150" s="23"/>
      <c r="C150" s="24"/>
      <c r="D150" s="24"/>
      <c r="E150" s="116"/>
    </row>
    <row r="151" spans="1:5" s="4" customFormat="1" ht="20.25">
      <c r="A151" s="23"/>
      <c r="B151" s="23"/>
      <c r="C151" s="24"/>
      <c r="D151" s="24"/>
      <c r="E151" s="116"/>
    </row>
    <row r="152" spans="1:5" s="4" customFormat="1" ht="20.25">
      <c r="A152" s="23"/>
      <c r="B152" s="23"/>
      <c r="C152" s="24"/>
      <c r="D152" s="24"/>
      <c r="E152" s="116"/>
    </row>
    <row r="153" spans="1:5" s="4" customFormat="1" ht="20.25">
      <c r="A153" s="23"/>
      <c r="B153" s="23"/>
      <c r="C153" s="24"/>
      <c r="D153" s="24"/>
      <c r="E153" s="116"/>
    </row>
    <row r="154" spans="1:5" s="4" customFormat="1" ht="20.25">
      <c r="A154" s="23"/>
      <c r="B154" s="23"/>
      <c r="C154" s="24"/>
      <c r="D154" s="24"/>
      <c r="E154" s="116"/>
    </row>
    <row r="155" spans="1:5" s="4" customFormat="1" ht="20.25">
      <c r="A155" s="23"/>
      <c r="B155" s="23"/>
      <c r="C155" s="24"/>
      <c r="D155" s="24"/>
      <c r="E155" s="116"/>
    </row>
    <row r="156" spans="1:5" s="4" customFormat="1" ht="20.25">
      <c r="A156" s="23"/>
      <c r="B156" s="23"/>
      <c r="C156" s="24"/>
      <c r="D156" s="24"/>
      <c r="E156" s="116"/>
    </row>
    <row r="157" spans="1:5" s="4" customFormat="1" ht="20.25">
      <c r="A157" s="23"/>
      <c r="B157" s="23"/>
      <c r="C157" s="24"/>
      <c r="D157" s="24"/>
      <c r="E157" s="116"/>
    </row>
    <row r="158" spans="1:5" s="4" customFormat="1" ht="20.25">
      <c r="A158" s="23"/>
      <c r="B158" s="23"/>
      <c r="C158" s="24"/>
      <c r="D158" s="24"/>
      <c r="E158" s="116"/>
    </row>
    <row r="159" spans="1:5" s="4" customFormat="1" ht="20.25">
      <c r="A159" s="23"/>
      <c r="B159" s="23"/>
      <c r="C159" s="24"/>
      <c r="D159" s="24"/>
      <c r="E159" s="116"/>
    </row>
    <row r="160" spans="1:5" s="4" customFormat="1" ht="20.25">
      <c r="A160" s="23"/>
      <c r="B160" s="23"/>
      <c r="C160" s="24"/>
      <c r="D160" s="24"/>
      <c r="E160" s="116"/>
    </row>
    <row r="161" spans="1:5" s="4" customFormat="1" ht="20.25">
      <c r="A161" s="23"/>
      <c r="B161" s="23"/>
      <c r="C161" s="24"/>
      <c r="D161" s="24"/>
      <c r="E161" s="116"/>
    </row>
    <row r="162" spans="1:5" s="4" customFormat="1" ht="20.25">
      <c r="A162" s="23"/>
      <c r="B162" s="23"/>
      <c r="C162" s="24"/>
      <c r="D162" s="24"/>
      <c r="E162" s="116"/>
    </row>
    <row r="163" spans="1:5" s="4" customFormat="1" ht="20.25">
      <c r="A163" s="23"/>
      <c r="B163" s="23"/>
      <c r="C163" s="24"/>
      <c r="D163" s="24"/>
      <c r="E163" s="116"/>
    </row>
    <row r="164" spans="1:5" s="4" customFormat="1" ht="20.25">
      <c r="A164" s="23"/>
      <c r="B164" s="23"/>
      <c r="C164" s="24"/>
      <c r="D164" s="24"/>
      <c r="E164" s="116"/>
    </row>
    <row r="165" spans="1:5" s="4" customFormat="1" ht="20.25">
      <c r="A165" s="23"/>
      <c r="B165" s="23"/>
      <c r="C165" s="24"/>
      <c r="D165" s="24"/>
      <c r="E165" s="116"/>
    </row>
    <row r="166" spans="1:5" s="4" customFormat="1" ht="20.25">
      <c r="A166" s="23"/>
      <c r="B166" s="23"/>
      <c r="C166" s="24"/>
      <c r="D166" s="24"/>
      <c r="E166" s="116"/>
    </row>
    <row r="167" spans="1:5" s="4" customFormat="1" ht="20.25">
      <c r="A167" s="23"/>
      <c r="B167" s="23"/>
      <c r="C167" s="24"/>
      <c r="D167" s="24"/>
      <c r="E167" s="116"/>
    </row>
    <row r="168" spans="1:5" s="4" customFormat="1" ht="20.25">
      <c r="A168" s="23"/>
      <c r="B168" s="23"/>
      <c r="C168" s="24"/>
      <c r="D168" s="24"/>
      <c r="E168" s="116"/>
    </row>
    <row r="169" spans="1:5" s="4" customFormat="1" ht="20.25">
      <c r="A169" s="23"/>
      <c r="B169" s="23"/>
      <c r="C169" s="24"/>
      <c r="D169" s="24"/>
      <c r="E169" s="116"/>
    </row>
    <row r="170" spans="1:5" s="4" customFormat="1" ht="20.25">
      <c r="A170" s="23"/>
      <c r="B170" s="23"/>
      <c r="C170" s="24"/>
      <c r="D170" s="24"/>
      <c r="E170" s="116"/>
    </row>
    <row r="171" spans="1:5" s="4" customFormat="1" ht="20.25">
      <c r="A171" s="23"/>
      <c r="B171" s="23"/>
      <c r="C171" s="24"/>
      <c r="D171" s="24"/>
      <c r="E171" s="116"/>
    </row>
    <row r="172" spans="1:5" s="4" customFormat="1" ht="20.25">
      <c r="A172" s="23"/>
      <c r="B172" s="23"/>
      <c r="C172" s="24"/>
      <c r="D172" s="24"/>
      <c r="E172" s="116"/>
    </row>
    <row r="173" spans="1:5" s="4" customFormat="1" ht="20.25">
      <c r="A173" s="23"/>
      <c r="B173" s="23"/>
      <c r="C173" s="24"/>
      <c r="D173" s="24"/>
      <c r="E173" s="116"/>
    </row>
    <row r="174" spans="1:5" s="4" customFormat="1" ht="20.25">
      <c r="A174" s="23"/>
      <c r="B174" s="23"/>
      <c r="C174" s="24"/>
      <c r="D174" s="24"/>
      <c r="E174" s="116"/>
    </row>
    <row r="175" spans="1:5" s="4" customFormat="1" ht="20.25">
      <c r="A175" s="23"/>
      <c r="B175" s="23"/>
      <c r="C175" s="24"/>
      <c r="D175" s="24"/>
      <c r="E175" s="116"/>
    </row>
    <row r="176" spans="1:5" s="4" customFormat="1" ht="20.25">
      <c r="A176" s="23"/>
      <c r="B176" s="23"/>
      <c r="C176" s="24"/>
      <c r="D176" s="24"/>
      <c r="E176" s="116"/>
    </row>
    <row r="177" spans="1:5" s="4" customFormat="1" ht="20.25">
      <c r="A177" s="23"/>
      <c r="B177" s="23"/>
      <c r="C177" s="24"/>
      <c r="D177" s="24"/>
      <c r="E177" s="116"/>
    </row>
    <row r="178" spans="1:5" s="4" customFormat="1" ht="20.25">
      <c r="A178" s="23"/>
      <c r="B178" s="23"/>
      <c r="C178" s="24"/>
      <c r="D178" s="24"/>
      <c r="E178" s="116"/>
    </row>
    <row r="179" spans="1:5" s="4" customFormat="1" ht="20.25">
      <c r="A179" s="23"/>
      <c r="B179" s="23"/>
      <c r="C179" s="24"/>
      <c r="D179" s="24"/>
      <c r="E179" s="116"/>
    </row>
    <row r="180" spans="1:5" s="4" customFormat="1" ht="20.25">
      <c r="A180" s="23"/>
      <c r="B180" s="23"/>
      <c r="C180" s="24"/>
      <c r="D180" s="24"/>
      <c r="E180" s="116"/>
    </row>
    <row r="181" spans="1:5" s="4" customFormat="1" ht="20.25">
      <c r="A181" s="23"/>
      <c r="B181" s="23"/>
      <c r="C181" s="24"/>
      <c r="D181" s="24"/>
      <c r="E181" s="116"/>
    </row>
    <row r="182" spans="1:5" s="4" customFormat="1" ht="20.25">
      <c r="A182" s="23"/>
      <c r="B182" s="23"/>
      <c r="C182" s="24"/>
      <c r="D182" s="24"/>
      <c r="E182" s="116"/>
    </row>
    <row r="183" spans="1:5" s="4" customFormat="1" ht="20.25">
      <c r="A183" s="23"/>
      <c r="B183" s="23"/>
      <c r="C183" s="24"/>
      <c r="D183" s="24"/>
      <c r="E183" s="116"/>
    </row>
    <row r="184" spans="1:5" s="4" customFormat="1" ht="20.25">
      <c r="A184" s="23"/>
      <c r="B184" s="23"/>
      <c r="C184" s="24"/>
      <c r="D184" s="24"/>
      <c r="E184" s="116"/>
    </row>
    <row r="185" spans="1:5" s="4" customFormat="1" ht="20.25">
      <c r="A185" s="23"/>
      <c r="B185" s="23"/>
      <c r="C185" s="24"/>
      <c r="D185" s="24"/>
      <c r="E185" s="116"/>
    </row>
    <row r="186" spans="1:5" s="4" customFormat="1" ht="20.25">
      <c r="A186" s="23"/>
      <c r="B186" s="23"/>
      <c r="C186" s="24"/>
      <c r="D186" s="24"/>
      <c r="E186" s="116"/>
    </row>
    <row r="187" spans="1:5" s="4" customFormat="1" ht="20.25">
      <c r="A187" s="23"/>
      <c r="B187" s="23"/>
      <c r="C187" s="24"/>
      <c r="D187" s="24"/>
      <c r="E187" s="116"/>
    </row>
    <row r="188" spans="1:5" s="4" customFormat="1" ht="20.25">
      <c r="A188" s="23"/>
      <c r="B188" s="23"/>
      <c r="C188" s="24"/>
      <c r="D188" s="24"/>
      <c r="E188" s="116"/>
    </row>
    <row r="189" spans="1:5" s="4" customFormat="1" ht="20.25">
      <c r="A189" s="23"/>
      <c r="B189" s="23"/>
      <c r="C189" s="24"/>
      <c r="D189" s="24"/>
      <c r="E189" s="116"/>
    </row>
    <row r="190" spans="1:5" s="4" customFormat="1" ht="20.25">
      <c r="A190" s="23"/>
      <c r="B190" s="23"/>
      <c r="C190" s="24"/>
      <c r="D190" s="24"/>
      <c r="E190" s="116"/>
    </row>
    <row r="191" spans="1:5" s="4" customFormat="1" ht="20.25">
      <c r="A191" s="23"/>
      <c r="B191" s="23"/>
      <c r="C191" s="24"/>
      <c r="D191" s="24"/>
      <c r="E191" s="116"/>
    </row>
    <row r="192" spans="1:5" s="4" customFormat="1" ht="20.25">
      <c r="A192" s="23"/>
      <c r="B192" s="23"/>
      <c r="C192" s="24"/>
      <c r="D192" s="24"/>
      <c r="E192" s="116"/>
    </row>
    <row r="193" spans="1:5" s="4" customFormat="1" ht="20.25">
      <c r="A193" s="23"/>
      <c r="B193" s="23"/>
      <c r="C193" s="24"/>
      <c r="D193" s="24"/>
      <c r="E193" s="116"/>
    </row>
    <row r="194" spans="1:5" s="4" customFormat="1" ht="20.25">
      <c r="A194" s="23"/>
      <c r="B194" s="23"/>
      <c r="C194" s="24"/>
      <c r="D194" s="24"/>
      <c r="E194" s="116"/>
    </row>
    <row r="195" spans="1:5" s="4" customFormat="1" ht="20.25">
      <c r="A195" s="23"/>
      <c r="B195" s="23"/>
      <c r="C195" s="24"/>
      <c r="D195" s="24"/>
      <c r="E195" s="116"/>
    </row>
    <row r="196" spans="1:5" s="4" customFormat="1" ht="20.25">
      <c r="A196" s="23"/>
      <c r="B196" s="23"/>
      <c r="C196" s="24"/>
      <c r="D196" s="24"/>
      <c r="E196" s="116"/>
    </row>
    <row r="197" spans="1:5" s="4" customFormat="1" ht="20.25">
      <c r="A197" s="23"/>
      <c r="B197" s="23"/>
      <c r="C197" s="24"/>
      <c r="D197" s="24"/>
      <c r="E197" s="116"/>
    </row>
    <row r="198" spans="1:5" s="4" customFormat="1" ht="20.25">
      <c r="A198" s="23"/>
      <c r="B198" s="23"/>
      <c r="C198" s="24"/>
      <c r="D198" s="24"/>
      <c r="E198" s="116"/>
    </row>
    <row r="199" spans="1:5" s="4" customFormat="1" ht="20.25">
      <c r="A199" s="23"/>
      <c r="B199" s="23"/>
      <c r="C199" s="24"/>
      <c r="D199" s="24"/>
      <c r="E199" s="116"/>
    </row>
    <row r="200" spans="1:5" s="4" customFormat="1" ht="20.25">
      <c r="A200" s="23"/>
      <c r="B200" s="23"/>
      <c r="C200" s="24"/>
      <c r="D200" s="24"/>
      <c r="E200" s="116"/>
    </row>
    <row r="201" spans="1:5" s="4" customFormat="1" ht="20.25">
      <c r="A201" s="23"/>
      <c r="B201" s="23"/>
      <c r="C201" s="24"/>
      <c r="D201" s="24"/>
      <c r="E201" s="116"/>
    </row>
    <row r="202" spans="1:5" s="4" customFormat="1" ht="20.25">
      <c r="A202" s="23"/>
      <c r="B202" s="23"/>
      <c r="C202" s="24"/>
      <c r="D202" s="24"/>
      <c r="E202" s="116"/>
    </row>
    <row r="203" spans="1:5" s="4" customFormat="1" ht="20.25">
      <c r="A203" s="23"/>
      <c r="B203" s="23"/>
      <c r="C203" s="24"/>
      <c r="D203" s="24"/>
      <c r="E203" s="116"/>
    </row>
    <row r="204" spans="1:5" s="4" customFormat="1" ht="20.25">
      <c r="A204" s="23"/>
      <c r="B204" s="23"/>
      <c r="C204" s="24"/>
      <c r="D204" s="24"/>
      <c r="E204" s="116"/>
    </row>
    <row r="205" spans="1:5" s="4" customFormat="1" ht="20.25">
      <c r="A205" s="23"/>
      <c r="B205" s="23"/>
      <c r="C205" s="24"/>
      <c r="D205" s="24"/>
      <c r="E205" s="116"/>
    </row>
    <row r="206" spans="1:5" s="4" customFormat="1" ht="20.25">
      <c r="A206" s="23"/>
      <c r="B206" s="23"/>
      <c r="C206" s="24"/>
      <c r="D206" s="24"/>
      <c r="E206" s="116"/>
    </row>
    <row r="207" spans="1:5" s="4" customFormat="1" ht="20.25">
      <c r="A207" s="23"/>
      <c r="B207" s="23"/>
      <c r="C207" s="24"/>
      <c r="D207" s="24"/>
      <c r="E207" s="116"/>
    </row>
    <row r="208" spans="1:5" s="4" customFormat="1" ht="20.25">
      <c r="A208" s="23"/>
      <c r="B208" s="23"/>
      <c r="C208" s="24"/>
      <c r="D208" s="24"/>
      <c r="E208" s="116"/>
    </row>
    <row r="209" spans="1:5" s="4" customFormat="1" ht="20.25">
      <c r="A209" s="23"/>
      <c r="B209" s="23"/>
      <c r="C209" s="24"/>
      <c r="D209" s="24"/>
      <c r="E209" s="116"/>
    </row>
    <row r="210" spans="1:5" s="4" customFormat="1" ht="20.25">
      <c r="A210" s="23"/>
      <c r="B210" s="23"/>
      <c r="C210" s="24"/>
      <c r="D210" s="24"/>
      <c r="E210" s="116"/>
    </row>
    <row r="211" spans="1:5" s="4" customFormat="1" ht="20.25">
      <c r="A211" s="23"/>
      <c r="B211" s="23"/>
      <c r="C211" s="24"/>
      <c r="D211" s="24"/>
      <c r="E211" s="116"/>
    </row>
    <row r="212" spans="1:5" s="4" customFormat="1" ht="20.25">
      <c r="A212" s="23"/>
      <c r="B212" s="23"/>
      <c r="C212" s="24"/>
      <c r="D212" s="24"/>
      <c r="E212" s="116"/>
    </row>
    <row r="213" spans="1:5" s="4" customFormat="1" ht="20.25">
      <c r="A213" s="23"/>
      <c r="B213" s="23"/>
      <c r="C213" s="24"/>
      <c r="D213" s="24"/>
      <c r="E213" s="116"/>
    </row>
    <row r="214" spans="1:5" s="4" customFormat="1" ht="20.25">
      <c r="A214" s="23"/>
      <c r="B214" s="23"/>
      <c r="C214" s="24"/>
      <c r="D214" s="24"/>
      <c r="E214" s="116"/>
    </row>
    <row r="215" spans="1:5" s="4" customFormat="1" ht="20.25">
      <c r="A215" s="23"/>
      <c r="B215" s="23"/>
      <c r="C215" s="24"/>
      <c r="D215" s="24"/>
      <c r="E215" s="116"/>
    </row>
    <row r="216" spans="1:5" s="4" customFormat="1" ht="20.25">
      <c r="A216" s="23"/>
      <c r="B216" s="23"/>
      <c r="C216" s="24"/>
      <c r="D216" s="24"/>
      <c r="E216" s="116"/>
    </row>
    <row r="217" spans="1:5" s="4" customFormat="1" ht="20.25">
      <c r="A217" s="23"/>
      <c r="B217" s="23"/>
      <c r="C217" s="24"/>
      <c r="D217" s="24"/>
      <c r="E217" s="116"/>
    </row>
    <row r="218" spans="1:5" s="4" customFormat="1" ht="20.25">
      <c r="A218" s="23"/>
      <c r="B218" s="23"/>
      <c r="C218" s="24"/>
      <c r="D218" s="24"/>
      <c r="E218" s="116"/>
    </row>
    <row r="219" spans="1:5" s="4" customFormat="1" ht="20.25">
      <c r="A219" s="23"/>
      <c r="B219" s="23"/>
      <c r="C219" s="24"/>
      <c r="D219" s="24"/>
      <c r="E219" s="116"/>
    </row>
    <row r="220" spans="1:5" s="4" customFormat="1" ht="20.25">
      <c r="A220" s="23"/>
      <c r="B220" s="23"/>
      <c r="C220" s="24"/>
      <c r="D220" s="24"/>
      <c r="E220" s="116"/>
    </row>
    <row r="221" spans="1:5" s="4" customFormat="1" ht="20.25">
      <c r="A221" s="23"/>
      <c r="B221" s="23"/>
      <c r="C221" s="24"/>
      <c r="D221" s="24"/>
      <c r="E221" s="116"/>
    </row>
    <row r="222" spans="1:5" s="4" customFormat="1" ht="20.25">
      <c r="A222" s="23"/>
      <c r="B222" s="23"/>
      <c r="C222" s="24"/>
      <c r="D222" s="24"/>
      <c r="E222" s="116"/>
    </row>
    <row r="223" spans="1:5" s="4" customFormat="1" ht="20.25">
      <c r="A223" s="23"/>
      <c r="B223" s="23"/>
      <c r="C223" s="24"/>
      <c r="D223" s="24"/>
      <c r="E223" s="116"/>
    </row>
    <row r="224" spans="1:5" s="4" customFormat="1" ht="20.25">
      <c r="A224" s="23"/>
      <c r="B224" s="23"/>
      <c r="C224" s="24"/>
      <c r="D224" s="24"/>
      <c r="E224" s="116"/>
    </row>
    <row r="225" spans="1:7" s="4" customFormat="1" ht="20.25">
      <c r="A225" s="23"/>
      <c r="B225" s="23"/>
      <c r="C225" s="24"/>
      <c r="D225" s="24"/>
      <c r="E225" s="116"/>
    </row>
    <row r="226" spans="1:7" s="4" customFormat="1" ht="20.25">
      <c r="A226" s="23"/>
      <c r="B226" s="23"/>
      <c r="C226" s="24"/>
      <c r="D226" s="24"/>
      <c r="E226" s="116"/>
    </row>
    <row r="227" spans="1:7" s="4" customFormat="1" ht="20.25">
      <c r="A227" s="23"/>
      <c r="B227" s="23"/>
      <c r="C227" s="24"/>
      <c r="D227" s="24"/>
      <c r="E227" s="116"/>
    </row>
    <row r="228" spans="1:7" s="4" customFormat="1" ht="20.25">
      <c r="A228" s="23"/>
      <c r="B228" s="23"/>
      <c r="C228" s="24"/>
      <c r="D228" s="24"/>
      <c r="E228" s="116"/>
    </row>
    <row r="229" spans="1:7" s="4" customFormat="1" ht="20.25">
      <c r="A229" s="23"/>
      <c r="B229" s="23"/>
      <c r="C229" s="24"/>
      <c r="D229" s="24"/>
      <c r="E229" s="116"/>
    </row>
    <row r="230" spans="1:7" s="4" customFormat="1" ht="20.25">
      <c r="A230" s="23"/>
      <c r="B230" s="23"/>
      <c r="C230" s="24"/>
      <c r="D230" s="24"/>
      <c r="E230" s="116"/>
    </row>
    <row r="231" spans="1:7" ht="20.25">
      <c r="A231" s="23"/>
      <c r="B231" s="26"/>
      <c r="C231" s="27"/>
      <c r="D231" s="27"/>
    </row>
    <row r="232" spans="1:7" ht="20.25">
      <c r="A232" s="23"/>
      <c r="B232" s="26"/>
      <c r="C232" s="27"/>
      <c r="D232" s="27"/>
    </row>
    <row r="233" spans="1:7" ht="20.25">
      <c r="A233" s="23"/>
      <c r="B233" s="26"/>
      <c r="C233" s="27"/>
      <c r="D233" s="27"/>
    </row>
    <row r="234" spans="1:7" ht="20.25">
      <c r="A234" s="23"/>
      <c r="B234" s="26"/>
      <c r="C234" s="27"/>
      <c r="D234" s="27"/>
    </row>
    <row r="235" spans="1:7" ht="20.25">
      <c r="A235" s="23"/>
      <c r="B235" s="26"/>
      <c r="C235" s="27"/>
      <c r="D235" s="27"/>
    </row>
    <row r="236" spans="1:7">
      <c r="A236" s="4"/>
      <c r="B236" s="26"/>
      <c r="C236" s="26"/>
      <c r="D236" s="26"/>
    </row>
    <row r="237" spans="1:7" ht="20.25">
      <c r="A237" s="4"/>
      <c r="B237" s="28" t="s">
        <v>275</v>
      </c>
      <c r="C237" s="28" t="s">
        <v>276</v>
      </c>
      <c r="D237" t="s">
        <v>275</v>
      </c>
      <c r="E237" s="112" t="s">
        <v>276</v>
      </c>
    </row>
    <row r="238" spans="1:7" ht="21">
      <c r="A238" s="4"/>
      <c r="B238" s="29" t="s">
        <v>277</v>
      </c>
      <c r="C238" s="29" t="s">
        <v>278</v>
      </c>
      <c r="D238" t="s">
        <v>277</v>
      </c>
      <c r="F238" t="s">
        <v>277</v>
      </c>
      <c r="G238" t="e">
        <f>IF(NOT(ISERROR(MATCH(F238,_xlfn.ANCHORARRAY(B249),0))),#REF!&amp;"Por favor no seleccionar los criterios de impacto",F238)</f>
        <v>#REF!</v>
      </c>
    </row>
    <row r="239" spans="1:7" ht="21">
      <c r="A239" s="4"/>
      <c r="B239" s="29" t="s">
        <v>277</v>
      </c>
      <c r="C239" s="29" t="s">
        <v>230</v>
      </c>
      <c r="E239" s="112" t="s">
        <v>278</v>
      </c>
    </row>
    <row r="240" spans="1:7" ht="21">
      <c r="A240" s="4"/>
      <c r="B240" s="29" t="s">
        <v>277</v>
      </c>
      <c r="C240" s="29" t="s">
        <v>233</v>
      </c>
      <c r="E240" s="112" t="s">
        <v>230</v>
      </c>
    </row>
    <row r="241" spans="1:5" ht="21">
      <c r="A241" s="4"/>
      <c r="B241" s="29" t="s">
        <v>277</v>
      </c>
      <c r="C241" s="29" t="s">
        <v>237</v>
      </c>
      <c r="E241" s="112" t="s">
        <v>233</v>
      </c>
    </row>
    <row r="242" spans="1:5" ht="21">
      <c r="A242" s="4"/>
      <c r="B242" s="29" t="s">
        <v>277</v>
      </c>
      <c r="C242" s="29" t="s">
        <v>241</v>
      </c>
      <c r="E242" s="112" t="s">
        <v>237</v>
      </c>
    </row>
    <row r="243" spans="1:5" ht="21">
      <c r="A243" s="4"/>
      <c r="B243" s="29" t="s">
        <v>224</v>
      </c>
      <c r="C243" s="29" t="s">
        <v>228</v>
      </c>
      <c r="E243" s="112" t="s">
        <v>241</v>
      </c>
    </row>
    <row r="244" spans="1:5" ht="21">
      <c r="A244" s="4"/>
      <c r="B244" s="29" t="s">
        <v>224</v>
      </c>
      <c r="C244" s="29" t="s">
        <v>279</v>
      </c>
      <c r="D244" t="s">
        <v>224</v>
      </c>
    </row>
    <row r="245" spans="1:5" ht="21">
      <c r="A245" s="4"/>
      <c r="B245" s="29" t="s">
        <v>224</v>
      </c>
      <c r="C245" s="29" t="s">
        <v>234</v>
      </c>
      <c r="E245" s="112" t="s">
        <v>228</v>
      </c>
    </row>
    <row r="246" spans="1:5" ht="21">
      <c r="A246" s="4"/>
      <c r="B246" s="29" t="s">
        <v>224</v>
      </c>
      <c r="C246" s="29" t="s">
        <v>280</v>
      </c>
      <c r="E246" s="112" t="s">
        <v>279</v>
      </c>
    </row>
    <row r="247" spans="1:5" ht="21">
      <c r="A247" s="4"/>
      <c r="B247" s="29" t="s">
        <v>224</v>
      </c>
      <c r="C247" s="29" t="s">
        <v>242</v>
      </c>
      <c r="E247" s="112" t="s">
        <v>234</v>
      </c>
    </row>
    <row r="248" spans="1:5">
      <c r="A248" s="4"/>
      <c r="B248" s="30"/>
      <c r="C248" s="30"/>
      <c r="E248" s="112" t="s">
        <v>280</v>
      </c>
    </row>
    <row r="249" spans="1:5">
      <c r="A249" s="4"/>
      <c r="B249" s="30" t="str" cm="1">
        <f t="array" ref="B249:B251">_xlfn.UNIQUE(Tabla1[[#All],[Criterios]])</f>
        <v>Criterios</v>
      </c>
      <c r="C249" s="30"/>
      <c r="E249" s="112" t="s">
        <v>242</v>
      </c>
    </row>
    <row r="250" spans="1:5">
      <c r="A250" s="4"/>
      <c r="B250" s="30" t="str">
        <v>Afectación Económica o presupuestal</v>
      </c>
      <c r="C250" s="30"/>
    </row>
    <row r="251" spans="1:5">
      <c r="B251" s="30" t="str">
        <v>Pérdida Reputacional</v>
      </c>
      <c r="C251" s="30"/>
    </row>
    <row r="252" spans="1:5">
      <c r="B252" s="31"/>
      <c r="C252" s="31"/>
    </row>
    <row r="253" spans="1:5">
      <c r="B253" s="31"/>
      <c r="C253" s="31"/>
    </row>
    <row r="254" spans="1:5">
      <c r="B254" s="31"/>
      <c r="C254" s="31"/>
    </row>
    <row r="255" spans="1:5">
      <c r="B255" s="31"/>
      <c r="C255" s="31"/>
      <c r="D255" s="31"/>
    </row>
    <row r="256" spans="1:5">
      <c r="B256" s="31"/>
      <c r="C256" s="31"/>
      <c r="D256" s="31"/>
    </row>
    <row r="257" spans="2:4">
      <c r="B257" s="31"/>
      <c r="C257" s="31"/>
      <c r="D257" s="31"/>
    </row>
    <row r="258" spans="2:4">
      <c r="B258" s="31"/>
      <c r="C258" s="31"/>
      <c r="D258" s="31"/>
    </row>
    <row r="259" spans="2:4">
      <c r="B259" s="31"/>
      <c r="C259" s="31"/>
      <c r="D259" s="31"/>
    </row>
    <row r="260" spans="2:4">
      <c r="B260" s="31"/>
      <c r="C260" s="31"/>
      <c r="D260" s="31"/>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defaultColWidth="11.42578125" defaultRowHeight="15"/>
  <cols>
    <col min="2" max="2" width="25.5703125" customWidth="1"/>
    <col min="6" max="6" width="27.42578125" customWidth="1"/>
    <col min="7" max="7" width="24.7109375" style="114" customWidth="1"/>
    <col min="8" max="8" width="11.42578125" style="114"/>
    <col min="9" max="9" width="18.28515625" style="114" customWidth="1"/>
    <col min="10" max="12" width="11.42578125" style="114"/>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14" t="s">
        <v>281</v>
      </c>
      <c r="H1" s="114" t="s">
        <v>282</v>
      </c>
    </row>
    <row r="4" spans="2:26">
      <c r="B4" t="s">
        <v>283</v>
      </c>
      <c r="C4" t="s">
        <v>186</v>
      </c>
      <c r="F4" t="s">
        <v>284</v>
      </c>
      <c r="G4" s="113" t="s">
        <v>285</v>
      </c>
      <c r="H4" s="113">
        <v>0.2</v>
      </c>
      <c r="I4" s="113"/>
      <c r="K4" s="113"/>
      <c r="Q4" t="s">
        <v>286</v>
      </c>
      <c r="R4" s="113">
        <v>0.5</v>
      </c>
      <c r="S4" s="114" t="s">
        <v>214</v>
      </c>
      <c r="T4" s="113">
        <v>0.3</v>
      </c>
      <c r="U4" s="114" t="s">
        <v>229</v>
      </c>
      <c r="V4" s="113">
        <v>0.4</v>
      </c>
      <c r="W4" s="114" t="s">
        <v>183</v>
      </c>
    </row>
    <row r="5" spans="2:26">
      <c r="B5" t="s">
        <v>287</v>
      </c>
      <c r="C5" t="s">
        <v>186</v>
      </c>
      <c r="F5" t="s">
        <v>288</v>
      </c>
      <c r="G5" s="113" t="s">
        <v>285</v>
      </c>
      <c r="H5" s="113">
        <v>0.2</v>
      </c>
      <c r="I5" s="113"/>
      <c r="K5" s="113"/>
      <c r="Q5" t="s">
        <v>289</v>
      </c>
      <c r="R5" s="113">
        <v>0.45</v>
      </c>
      <c r="S5" s="114" t="s">
        <v>214</v>
      </c>
      <c r="T5" s="113">
        <v>0.36</v>
      </c>
      <c r="U5" s="114" t="s">
        <v>229</v>
      </c>
      <c r="V5" s="113">
        <v>0.4</v>
      </c>
      <c r="W5" s="114" t="s">
        <v>183</v>
      </c>
    </row>
    <row r="6" spans="2:26">
      <c r="B6" t="s">
        <v>290</v>
      </c>
      <c r="C6" t="s">
        <v>183</v>
      </c>
      <c r="F6" t="s">
        <v>291</v>
      </c>
      <c r="G6" s="113" t="s">
        <v>216</v>
      </c>
      <c r="H6" s="113">
        <v>0.6</v>
      </c>
      <c r="I6" s="113" t="s">
        <v>292</v>
      </c>
      <c r="K6" s="113"/>
      <c r="Q6" t="s">
        <v>293</v>
      </c>
      <c r="R6" s="113">
        <v>0.4</v>
      </c>
      <c r="S6" s="114" t="s">
        <v>214</v>
      </c>
      <c r="T6" s="113">
        <v>0.36</v>
      </c>
      <c r="U6" s="114" t="s">
        <v>229</v>
      </c>
      <c r="V6" s="113">
        <v>0.4</v>
      </c>
      <c r="W6" s="114" t="s">
        <v>183</v>
      </c>
    </row>
    <row r="7" spans="2:26">
      <c r="B7" t="s">
        <v>294</v>
      </c>
      <c r="C7" t="s">
        <v>295</v>
      </c>
      <c r="G7" s="113"/>
      <c r="I7" s="113"/>
      <c r="K7" s="113"/>
      <c r="Q7" t="s">
        <v>296</v>
      </c>
      <c r="R7" s="113">
        <v>0.35</v>
      </c>
      <c r="S7" s="114" t="s">
        <v>216</v>
      </c>
      <c r="T7" s="113">
        <v>0.42</v>
      </c>
      <c r="U7" s="114" t="s">
        <v>229</v>
      </c>
      <c r="V7" s="113">
        <v>0.4</v>
      </c>
      <c r="W7" s="114" t="s">
        <v>183</v>
      </c>
    </row>
    <row r="8" spans="2:26">
      <c r="B8" t="s">
        <v>297</v>
      </c>
      <c r="C8" t="s">
        <v>177</v>
      </c>
      <c r="G8" s="113"/>
      <c r="I8" s="113"/>
      <c r="K8" s="113"/>
      <c r="Q8" t="s">
        <v>298</v>
      </c>
      <c r="R8" s="113">
        <v>0.35</v>
      </c>
      <c r="S8" s="114" t="s">
        <v>216</v>
      </c>
      <c r="T8" s="113">
        <v>0.6</v>
      </c>
      <c r="U8" s="114" t="s">
        <v>229</v>
      </c>
      <c r="V8" s="113">
        <v>0.26</v>
      </c>
      <c r="W8" s="114" t="s">
        <v>183</v>
      </c>
    </row>
    <row r="9" spans="2:26">
      <c r="B9" t="s">
        <v>299</v>
      </c>
      <c r="C9" t="s">
        <v>186</v>
      </c>
      <c r="G9" s="113"/>
      <c r="I9" s="113"/>
      <c r="K9" s="113"/>
      <c r="Q9" t="s">
        <v>300</v>
      </c>
      <c r="R9" s="113">
        <v>0.3</v>
      </c>
      <c r="S9" s="114" t="s">
        <v>216</v>
      </c>
      <c r="T9" s="113">
        <v>0.6</v>
      </c>
      <c r="U9" s="114" t="s">
        <v>229</v>
      </c>
      <c r="V9" s="113">
        <v>0.3</v>
      </c>
      <c r="W9" s="114" t="s">
        <v>183</v>
      </c>
    </row>
    <row r="10" spans="2:26">
      <c r="B10" t="s">
        <v>301</v>
      </c>
      <c r="C10" t="s">
        <v>183</v>
      </c>
    </row>
    <row r="11" spans="2:26">
      <c r="B11" t="s">
        <v>302</v>
      </c>
      <c r="C11" t="s">
        <v>183</v>
      </c>
      <c r="F11" t="s">
        <v>283</v>
      </c>
      <c r="G11" s="114" t="s">
        <v>212</v>
      </c>
      <c r="H11" s="113">
        <v>0.1</v>
      </c>
      <c r="I11" s="114" t="s">
        <v>285</v>
      </c>
      <c r="J11" s="113">
        <v>0.2</v>
      </c>
      <c r="K11" s="114" t="s">
        <v>186</v>
      </c>
    </row>
    <row r="12" spans="2:26">
      <c r="B12" t="s">
        <v>303</v>
      </c>
      <c r="C12" t="s">
        <v>295</v>
      </c>
      <c r="F12" t="s">
        <v>287</v>
      </c>
      <c r="G12" s="114" t="s">
        <v>212</v>
      </c>
      <c r="H12" s="113">
        <v>0.1</v>
      </c>
      <c r="I12" s="114" t="s">
        <v>229</v>
      </c>
      <c r="J12" s="113">
        <v>0.4</v>
      </c>
      <c r="K12" s="114" t="s">
        <v>186</v>
      </c>
      <c r="Q12" t="s">
        <v>304</v>
      </c>
      <c r="R12" t="s">
        <v>305</v>
      </c>
      <c r="S12" s="114" t="s">
        <v>141</v>
      </c>
      <c r="T12" t="s">
        <v>306</v>
      </c>
      <c r="U12" s="114" t="s">
        <v>307</v>
      </c>
      <c r="V12" t="s">
        <v>308</v>
      </c>
      <c r="W12" s="114" t="s">
        <v>282</v>
      </c>
      <c r="X12" t="s">
        <v>281</v>
      </c>
      <c r="Y12" s="114" t="s">
        <v>282</v>
      </c>
      <c r="Z12" t="s">
        <v>309</v>
      </c>
    </row>
    <row r="13" spans="2:26">
      <c r="B13" t="s">
        <v>310</v>
      </c>
      <c r="C13" t="s">
        <v>177</v>
      </c>
      <c r="F13" t="s">
        <v>290</v>
      </c>
      <c r="G13" s="114" t="s">
        <v>212</v>
      </c>
      <c r="H13" s="113">
        <v>0.1</v>
      </c>
      <c r="I13" s="114" t="s">
        <v>183</v>
      </c>
      <c r="J13" s="113">
        <v>0.6</v>
      </c>
      <c r="K13" s="114" t="s">
        <v>183</v>
      </c>
      <c r="Q13" t="s">
        <v>212</v>
      </c>
      <c r="R13" t="s">
        <v>285</v>
      </c>
      <c r="S13" t="s">
        <v>186</v>
      </c>
      <c r="T13" t="s">
        <v>284</v>
      </c>
      <c r="U13" t="s">
        <v>311</v>
      </c>
      <c r="V13" t="s">
        <v>212</v>
      </c>
      <c r="W13" s="112">
        <v>0.1</v>
      </c>
      <c r="X13" t="s">
        <v>285</v>
      </c>
      <c r="Y13" s="112">
        <v>0.2</v>
      </c>
      <c r="Z13" t="s">
        <v>186</v>
      </c>
    </row>
    <row r="14" spans="2:26">
      <c r="B14" t="s">
        <v>312</v>
      </c>
      <c r="C14" t="s">
        <v>183</v>
      </c>
      <c r="F14" t="s">
        <v>294</v>
      </c>
      <c r="G14" s="114" t="s">
        <v>212</v>
      </c>
      <c r="H14" s="113">
        <v>0.1</v>
      </c>
      <c r="I14" s="114" t="s">
        <v>235</v>
      </c>
      <c r="J14" s="113">
        <v>0.8</v>
      </c>
      <c r="K14" s="114" t="s">
        <v>180</v>
      </c>
      <c r="Q14" t="s">
        <v>212</v>
      </c>
      <c r="R14" t="s">
        <v>229</v>
      </c>
      <c r="S14" t="s">
        <v>186</v>
      </c>
      <c r="T14" t="s">
        <v>284</v>
      </c>
      <c r="U14" t="s">
        <v>311</v>
      </c>
      <c r="V14" t="s">
        <v>212</v>
      </c>
      <c r="W14" s="112">
        <v>0.1</v>
      </c>
      <c r="X14" t="s">
        <v>229</v>
      </c>
      <c r="Y14" s="112">
        <v>0.4</v>
      </c>
      <c r="Z14" t="s">
        <v>186</v>
      </c>
    </row>
    <row r="15" spans="2:26">
      <c r="B15" t="s">
        <v>313</v>
      </c>
      <c r="C15" t="s">
        <v>183</v>
      </c>
      <c r="F15" t="s">
        <v>297</v>
      </c>
      <c r="G15" s="114" t="s">
        <v>212</v>
      </c>
      <c r="H15" s="113">
        <v>0.1</v>
      </c>
      <c r="I15" s="114" t="s">
        <v>239</v>
      </c>
      <c r="J15" s="113">
        <v>1</v>
      </c>
      <c r="K15" s="114" t="s">
        <v>177</v>
      </c>
      <c r="Q15" t="s">
        <v>212</v>
      </c>
      <c r="R15" t="s">
        <v>183</v>
      </c>
      <c r="S15" t="s">
        <v>183</v>
      </c>
      <c r="T15" t="s">
        <v>284</v>
      </c>
      <c r="U15" t="s">
        <v>311</v>
      </c>
      <c r="V15" t="s">
        <v>212</v>
      </c>
      <c r="W15" s="112">
        <v>0.1</v>
      </c>
      <c r="X15" t="s">
        <v>183</v>
      </c>
      <c r="Y15" s="112">
        <v>0.6</v>
      </c>
      <c r="Z15" t="s">
        <v>183</v>
      </c>
    </row>
    <row r="16" spans="2:26">
      <c r="B16" t="s">
        <v>314</v>
      </c>
      <c r="C16" t="s">
        <v>183</v>
      </c>
      <c r="F16" t="s">
        <v>299</v>
      </c>
      <c r="G16" s="114" t="s">
        <v>212</v>
      </c>
      <c r="H16" s="113">
        <v>0.2</v>
      </c>
      <c r="I16" s="114" t="s">
        <v>285</v>
      </c>
      <c r="J16" s="113">
        <v>0.2</v>
      </c>
      <c r="K16" s="114" t="s">
        <v>186</v>
      </c>
      <c r="T16" t="s">
        <v>284</v>
      </c>
      <c r="U16" t="s">
        <v>311</v>
      </c>
    </row>
    <row r="17" spans="2:21">
      <c r="B17" t="s">
        <v>315</v>
      </c>
      <c r="C17" t="s">
        <v>295</v>
      </c>
      <c r="F17" t="s">
        <v>301</v>
      </c>
      <c r="G17" s="114" t="s">
        <v>212</v>
      </c>
      <c r="H17" s="113">
        <v>0.2</v>
      </c>
      <c r="I17" s="114" t="s">
        <v>229</v>
      </c>
      <c r="J17" s="113">
        <v>0.4</v>
      </c>
      <c r="K17" s="114" t="s">
        <v>186</v>
      </c>
      <c r="R17" s="113">
        <v>0.5</v>
      </c>
      <c r="S17" s="112">
        <v>0.5</v>
      </c>
      <c r="T17" t="s">
        <v>284</v>
      </c>
      <c r="U17" t="s">
        <v>311</v>
      </c>
    </row>
    <row r="18" spans="2:21">
      <c r="B18" t="s">
        <v>316</v>
      </c>
      <c r="C18" t="s">
        <v>177</v>
      </c>
      <c r="F18" t="s">
        <v>302</v>
      </c>
      <c r="G18" s="114" t="s">
        <v>212</v>
      </c>
      <c r="H18" s="113">
        <v>0.2</v>
      </c>
      <c r="I18" s="114" t="s">
        <v>183</v>
      </c>
      <c r="J18" s="113">
        <v>0.6</v>
      </c>
      <c r="K18" s="114" t="s">
        <v>183</v>
      </c>
      <c r="R18" s="113">
        <v>0.45</v>
      </c>
      <c r="S18" s="112">
        <v>0.35</v>
      </c>
      <c r="T18" t="s">
        <v>284</v>
      </c>
      <c r="U18" t="s">
        <v>311</v>
      </c>
    </row>
    <row r="19" spans="2:21">
      <c r="B19" t="s">
        <v>317</v>
      </c>
      <c r="C19" t="s">
        <v>183</v>
      </c>
      <c r="F19" t="s">
        <v>303</v>
      </c>
      <c r="G19" s="114" t="s">
        <v>212</v>
      </c>
      <c r="H19" s="113">
        <v>0.2</v>
      </c>
      <c r="I19" s="114" t="s">
        <v>235</v>
      </c>
      <c r="J19" s="113">
        <v>0.8</v>
      </c>
      <c r="K19" s="114" t="s">
        <v>180</v>
      </c>
      <c r="R19" s="113">
        <v>0.4</v>
      </c>
      <c r="T19" t="s">
        <v>284</v>
      </c>
      <c r="U19" t="s">
        <v>311</v>
      </c>
    </row>
    <row r="20" spans="2:21">
      <c r="B20" t="s">
        <v>318</v>
      </c>
      <c r="C20" t="s">
        <v>183</v>
      </c>
      <c r="F20" t="s">
        <v>310</v>
      </c>
      <c r="G20" s="114" t="s">
        <v>212</v>
      </c>
      <c r="H20" s="113">
        <v>0.2</v>
      </c>
      <c r="I20" s="114" t="s">
        <v>239</v>
      </c>
      <c r="J20" s="113">
        <v>1</v>
      </c>
      <c r="K20" s="114" t="s">
        <v>177</v>
      </c>
      <c r="R20" s="113">
        <v>0.35</v>
      </c>
      <c r="T20" t="s">
        <v>284</v>
      </c>
      <c r="U20" t="s">
        <v>311</v>
      </c>
    </row>
    <row r="21" spans="2:21">
      <c r="B21" t="s">
        <v>319</v>
      </c>
      <c r="C21" t="s">
        <v>295</v>
      </c>
      <c r="F21" t="s">
        <v>312</v>
      </c>
      <c r="G21" s="114" t="s">
        <v>214</v>
      </c>
      <c r="H21" s="113">
        <v>0.3</v>
      </c>
      <c r="I21" s="114" t="s">
        <v>285</v>
      </c>
      <c r="J21" s="113">
        <v>0.2</v>
      </c>
      <c r="K21" s="114" t="s">
        <v>186</v>
      </c>
      <c r="R21" s="113">
        <v>0.35</v>
      </c>
      <c r="T21" t="s">
        <v>284</v>
      </c>
      <c r="U21" t="s">
        <v>311</v>
      </c>
    </row>
    <row r="22" spans="2:21">
      <c r="B22" t="s">
        <v>320</v>
      </c>
      <c r="C22" t="s">
        <v>295</v>
      </c>
      <c r="F22" t="s">
        <v>313</v>
      </c>
      <c r="G22" s="114" t="s">
        <v>214</v>
      </c>
      <c r="H22" s="113">
        <v>0.3</v>
      </c>
      <c r="I22" s="114" t="s">
        <v>229</v>
      </c>
      <c r="J22" s="113">
        <v>0.4</v>
      </c>
      <c r="K22" s="114" t="s">
        <v>183</v>
      </c>
      <c r="R22" s="113">
        <v>0.3</v>
      </c>
      <c r="T22" t="s">
        <v>284</v>
      </c>
      <c r="U22" t="s">
        <v>311</v>
      </c>
    </row>
    <row r="23" spans="2:21">
      <c r="B23" t="s">
        <v>321</v>
      </c>
      <c r="C23" t="s">
        <v>177</v>
      </c>
      <c r="F23" t="s">
        <v>314</v>
      </c>
      <c r="G23" s="114" t="s">
        <v>214</v>
      </c>
      <c r="H23" s="113">
        <v>0.3</v>
      </c>
      <c r="I23" s="114" t="s">
        <v>183</v>
      </c>
      <c r="J23" s="113">
        <v>0.6</v>
      </c>
      <c r="K23" s="114" t="s">
        <v>183</v>
      </c>
      <c r="T23" t="s">
        <v>284</v>
      </c>
      <c r="U23" t="s">
        <v>311</v>
      </c>
    </row>
    <row r="24" spans="2:21">
      <c r="B24" t="s">
        <v>322</v>
      </c>
      <c r="C24" t="s">
        <v>295</v>
      </c>
      <c r="F24" t="s">
        <v>315</v>
      </c>
      <c r="G24" s="114" t="s">
        <v>214</v>
      </c>
      <c r="H24" s="113">
        <v>0.3</v>
      </c>
      <c r="I24" s="114" t="s">
        <v>235</v>
      </c>
      <c r="J24" s="113">
        <v>0.8</v>
      </c>
      <c r="K24" s="114" t="s">
        <v>180</v>
      </c>
      <c r="T24" t="s">
        <v>284</v>
      </c>
      <c r="U24" t="s">
        <v>311</v>
      </c>
    </row>
    <row r="25" spans="2:21">
      <c r="B25" t="s">
        <v>323</v>
      </c>
      <c r="C25" t="s">
        <v>295</v>
      </c>
      <c r="F25" t="s">
        <v>316</v>
      </c>
      <c r="G25" s="114" t="s">
        <v>214</v>
      </c>
      <c r="H25" s="113">
        <v>0.3</v>
      </c>
      <c r="I25" s="114" t="s">
        <v>239</v>
      </c>
      <c r="J25" s="113">
        <v>1</v>
      </c>
      <c r="K25" s="114" t="s">
        <v>177</v>
      </c>
    </row>
    <row r="26" spans="2:21">
      <c r="B26" t="s">
        <v>324</v>
      </c>
      <c r="C26" t="s">
        <v>295</v>
      </c>
      <c r="F26" t="s">
        <v>317</v>
      </c>
      <c r="G26" s="114" t="s">
        <v>214</v>
      </c>
      <c r="H26" s="113">
        <v>0.4</v>
      </c>
      <c r="I26" s="114" t="s">
        <v>285</v>
      </c>
      <c r="J26" s="113">
        <v>0.2</v>
      </c>
      <c r="K26" s="114" t="s">
        <v>186</v>
      </c>
    </row>
    <row r="27" spans="2:21">
      <c r="B27" t="s">
        <v>325</v>
      </c>
      <c r="C27" t="s">
        <v>295</v>
      </c>
      <c r="F27" t="s">
        <v>318</v>
      </c>
      <c r="G27" s="114" t="s">
        <v>214</v>
      </c>
      <c r="H27" s="113">
        <v>0.4</v>
      </c>
      <c r="I27" s="114" t="s">
        <v>229</v>
      </c>
      <c r="J27" s="113">
        <v>0.4</v>
      </c>
      <c r="K27" s="114" t="s">
        <v>183</v>
      </c>
    </row>
    <row r="28" spans="2:21">
      <c r="B28" t="s">
        <v>326</v>
      </c>
      <c r="C28" t="s">
        <v>177</v>
      </c>
      <c r="F28" t="s">
        <v>319</v>
      </c>
      <c r="G28" s="114" t="s">
        <v>214</v>
      </c>
      <c r="H28" s="113">
        <v>0.4</v>
      </c>
      <c r="I28" s="114" t="s">
        <v>183</v>
      </c>
      <c r="J28" s="113">
        <v>0.6</v>
      </c>
      <c r="K28" s="114" t="s">
        <v>183</v>
      </c>
    </row>
    <row r="29" spans="2:21">
      <c r="F29" t="s">
        <v>320</v>
      </c>
      <c r="G29" s="114" t="s">
        <v>214</v>
      </c>
      <c r="H29" s="113">
        <v>0.4</v>
      </c>
      <c r="I29" s="114" t="s">
        <v>235</v>
      </c>
      <c r="J29" s="113">
        <v>0.8</v>
      </c>
      <c r="K29" s="114" t="s">
        <v>180</v>
      </c>
    </row>
    <row r="30" spans="2:21">
      <c r="F30" t="s">
        <v>321</v>
      </c>
      <c r="G30" s="114" t="s">
        <v>214</v>
      </c>
      <c r="H30" s="113">
        <v>0.4</v>
      </c>
      <c r="I30" s="114" t="s">
        <v>239</v>
      </c>
      <c r="J30" s="113">
        <v>1</v>
      </c>
      <c r="K30" s="114" t="s">
        <v>177</v>
      </c>
    </row>
    <row r="31" spans="2:21">
      <c r="F31" t="s">
        <v>327</v>
      </c>
      <c r="G31" s="114" t="s">
        <v>216</v>
      </c>
      <c r="H31" s="113">
        <v>0.5</v>
      </c>
      <c r="I31" s="114" t="s">
        <v>285</v>
      </c>
      <c r="J31" s="113">
        <v>0.2</v>
      </c>
      <c r="K31" s="114" t="s">
        <v>183</v>
      </c>
    </row>
    <row r="32" spans="2:21">
      <c r="F32" t="s">
        <v>328</v>
      </c>
      <c r="G32" s="114" t="s">
        <v>216</v>
      </c>
      <c r="H32" s="113">
        <v>0.5</v>
      </c>
      <c r="I32" s="114" t="s">
        <v>229</v>
      </c>
      <c r="J32" s="113">
        <v>0.4</v>
      </c>
      <c r="K32" s="114" t="s">
        <v>183</v>
      </c>
    </row>
    <row r="33" spans="6:11">
      <c r="F33" t="s">
        <v>329</v>
      </c>
      <c r="G33" s="114" t="s">
        <v>216</v>
      </c>
      <c r="H33" s="113">
        <v>0.5</v>
      </c>
      <c r="I33" s="114" t="s">
        <v>183</v>
      </c>
      <c r="J33" s="113">
        <v>0.6</v>
      </c>
      <c r="K33" s="114" t="s">
        <v>183</v>
      </c>
    </row>
    <row r="34" spans="6:11">
      <c r="F34" t="s">
        <v>330</v>
      </c>
      <c r="G34" s="114" t="s">
        <v>216</v>
      </c>
      <c r="H34" s="113">
        <v>0.5</v>
      </c>
      <c r="I34" s="114" t="s">
        <v>235</v>
      </c>
      <c r="J34" s="113">
        <v>0.8</v>
      </c>
      <c r="K34" s="114" t="s">
        <v>180</v>
      </c>
    </row>
    <row r="35" spans="6:11">
      <c r="F35" t="s">
        <v>331</v>
      </c>
      <c r="G35" s="114" t="s">
        <v>216</v>
      </c>
      <c r="H35" s="113">
        <v>0.5</v>
      </c>
      <c r="I35" s="114" t="s">
        <v>239</v>
      </c>
      <c r="J35" s="113">
        <v>1</v>
      </c>
      <c r="K35" s="114" t="s">
        <v>177</v>
      </c>
    </row>
    <row r="37" spans="6:11" ht="45">
      <c r="G37" s="115" t="s">
        <v>332</v>
      </c>
    </row>
    <row r="38" spans="6:11" ht="105">
      <c r="G38" s="115" t="s">
        <v>333</v>
      </c>
    </row>
    <row r="39" spans="6:11" ht="75">
      <c r="G39" s="115" t="s">
        <v>334</v>
      </c>
    </row>
    <row r="40" spans="6:11" ht="75">
      <c r="G40" s="115" t="s">
        <v>335</v>
      </c>
    </row>
    <row r="41" spans="6:11" ht="75">
      <c r="G41" s="115" t="s">
        <v>336</v>
      </c>
    </row>
    <row r="42" spans="6:11" ht="45">
      <c r="G42" s="115" t="s">
        <v>337</v>
      </c>
    </row>
    <row r="43" spans="6:11" ht="105">
      <c r="G43" s="115" t="s">
        <v>338</v>
      </c>
    </row>
    <row r="44" spans="6:11" ht="75">
      <c r="G44" s="115" t="s">
        <v>339</v>
      </c>
    </row>
    <row r="45" spans="6:11" ht="75">
      <c r="G45" s="115" t="s">
        <v>340</v>
      </c>
    </row>
    <row r="46" spans="6:11" ht="75">
      <c r="G46" s="115" t="s">
        <v>341</v>
      </c>
    </row>
    <row r="47" spans="6:11" ht="45">
      <c r="G47" s="115" t="s">
        <v>342</v>
      </c>
    </row>
    <row r="48" spans="6:11" ht="105">
      <c r="G48" s="115" t="s">
        <v>343</v>
      </c>
    </row>
    <row r="49" spans="7:7" ht="75">
      <c r="G49" s="115" t="s">
        <v>344</v>
      </c>
    </row>
    <row r="50" spans="7:7" ht="75">
      <c r="G50" s="115" t="s">
        <v>345</v>
      </c>
    </row>
    <row r="51" spans="7:7" ht="75">
      <c r="G51" s="115" t="s">
        <v>346</v>
      </c>
    </row>
    <row r="52" spans="7:7" ht="45">
      <c r="G52" s="115" t="s">
        <v>347</v>
      </c>
    </row>
    <row r="53" spans="7:7" ht="105">
      <c r="G53" s="115" t="s">
        <v>348</v>
      </c>
    </row>
    <row r="54" spans="7:7" ht="75">
      <c r="G54" s="115" t="s">
        <v>349</v>
      </c>
    </row>
    <row r="55" spans="7:7" ht="75">
      <c r="G55" s="115" t="s">
        <v>350</v>
      </c>
    </row>
    <row r="56" spans="7:7" ht="75">
      <c r="G56" s="115" t="s">
        <v>351</v>
      </c>
    </row>
    <row r="57" spans="7:7" ht="45">
      <c r="G57" s="115" t="s">
        <v>352</v>
      </c>
    </row>
    <row r="58" spans="7:7" ht="105">
      <c r="G58" s="115" t="s">
        <v>353</v>
      </c>
    </row>
    <row r="59" spans="7:7" ht="75">
      <c r="G59" s="115" t="s">
        <v>354</v>
      </c>
    </row>
    <row r="60" spans="7:7" ht="75">
      <c r="G60" s="115" t="s">
        <v>355</v>
      </c>
    </row>
    <row r="61" spans="7:7" ht="75">
      <c r="G61" s="115" t="s">
        <v>356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47e7e23-e90e-4849-bc47-29ea4155d230">
      <UserInfo>
        <DisplayName>Jose Fernando Garcia Gomez</DisplayName>
        <AccountId>17</AccountId>
        <AccountType/>
      </UserInfo>
      <UserInfo>
        <DisplayName>Pablo Enrique Huertas Porras</DisplayName>
        <AccountId>31</AccountId>
        <AccountType/>
      </UserInfo>
      <UserInfo>
        <DisplayName>Juan De Jesus Hernandez Martinez</DisplayName>
        <AccountId>18</AccountId>
        <AccountType/>
      </UserInfo>
      <UserInfo>
        <DisplayName>Sergio Luis Duarte Lobo</DisplayName>
        <AccountId>23</AccountId>
        <AccountType/>
      </UserInfo>
      <UserInfo>
        <DisplayName>William Rafael Mulford Velasquez</DisplayName>
        <AccountId>22</AccountId>
        <AccountType/>
      </UserInfo>
      <UserInfo>
        <DisplayName>Amparo Liliana Cepeda Lizarazo</DisplayName>
        <AccountId>15</AccountId>
        <AccountType/>
      </UserInfo>
      <UserInfo>
        <DisplayName>Jaime Ivan Bocanegra Vergara</DisplayName>
        <AccountId>19</AccountId>
        <AccountType/>
      </UserInfo>
      <UserInfo>
        <DisplayName>Rene  Amaya Soriano</DisplayName>
        <AccountId>21</AccountId>
        <AccountType/>
      </UserInfo>
      <UserInfo>
        <DisplayName>Gloria Mercedes Mora Martinez</DisplayName>
        <AccountId>32</AccountId>
        <AccountType/>
      </UserInfo>
      <UserInfo>
        <DisplayName>Carolina Rodríguez Estupiñan</DisplayName>
        <AccountId>13</AccountId>
        <AccountType/>
      </UserInfo>
      <UserInfo>
        <DisplayName>Luis  Velasco Lozada</DisplayName>
        <AccountId>131</AccountId>
        <AccountType/>
      </UserInfo>
      <UserInfo>
        <DisplayName>Karem Milena Vera Vargas</DisplayName>
        <AccountId>16</AccountId>
        <AccountType/>
      </UserInfo>
      <UserInfo>
        <DisplayName>Sandra Patricia Peñuela Gutierrez</DisplayName>
        <AccountId>20</AccountId>
        <AccountType/>
      </UserInfo>
      <UserInfo>
        <DisplayName>John Jairo Arias Pedreros</DisplayName>
        <AccountId>143</AccountId>
        <AccountType/>
      </UserInfo>
      <UserInfo>
        <DisplayName>Diana  Montañez Granados</DisplayName>
        <AccountId>14</AccountId>
        <AccountType/>
      </UserInfo>
      <UserInfo>
        <DisplayName>Camila Fernanda Martin Moya</DisplayName>
        <AccountId>25</AccountId>
        <AccountType/>
      </UserInfo>
      <UserInfo>
        <DisplayName>Aura Libia Rojas Quintero</DisplayName>
        <AccountId>103</AccountId>
        <AccountType/>
      </UserInfo>
      <UserInfo>
        <DisplayName>Carlos Adolfo Venegas Betancourt</DisplayName>
        <AccountId>139</AccountId>
        <AccountType/>
      </UserInfo>
      <UserInfo>
        <DisplayName>Yoli Azulehime Salinas Escarraga</DisplayName>
        <AccountId>12</AccountId>
        <AccountType/>
      </UserInfo>
      <UserInfo>
        <DisplayName>Juan Esteban Aristizabal Aristizabal</DisplayName>
        <AccountId>41</AccountId>
        <AccountType/>
      </UserInfo>
      <UserInfo>
        <DisplayName>Martha Catalina Rodríguez Cervantes</DisplayName>
        <AccountId>427</AccountId>
        <AccountType/>
      </UserInfo>
      <UserInfo>
        <DisplayName>Dora Judith Mina Cadena</DisplayName>
        <AccountId>482</AccountId>
        <AccountType/>
      </UserInfo>
      <UserInfo>
        <DisplayName>Wilson Giovanny Martinez Quintero</DisplayName>
        <AccountId>75</AccountId>
        <AccountType/>
      </UserInfo>
    </SharedWithUsers>
    <lcf76f155ced4ddcb4097134ff3c332f xmlns="f602aaf4-b11c-4257-87cd-24cf6c00ca99">
      <Terms xmlns="http://schemas.microsoft.com/office/infopath/2007/PartnerControls"/>
    </lcf76f155ced4ddcb4097134ff3c332f>
    <TaxCatchAll xmlns="347e7e23-e90e-4849-bc47-29ea4155d2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727A4C73E6C0E42ACCAFC3C2DE786C2" ma:contentTypeVersion="15" ma:contentTypeDescription="Crear nuevo documento." ma:contentTypeScope="" ma:versionID="4e9d36772b5884a8ef38d2caee03efcc">
  <xsd:schema xmlns:xsd="http://www.w3.org/2001/XMLSchema" xmlns:xs="http://www.w3.org/2001/XMLSchema" xmlns:p="http://schemas.microsoft.com/office/2006/metadata/properties" xmlns:ns2="f602aaf4-b11c-4257-87cd-24cf6c00ca99" xmlns:ns3="347e7e23-e90e-4849-bc47-29ea4155d230" targetNamespace="http://schemas.microsoft.com/office/2006/metadata/properties" ma:root="true" ma:fieldsID="35a84ea16689eb710f8d738f9ce2a75c" ns2:_="" ns3:_="">
    <xsd:import namespace="f602aaf4-b11c-4257-87cd-24cf6c00ca99"/>
    <xsd:import namespace="347e7e23-e90e-4849-bc47-29ea4155d23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02aaf4-b11c-4257-87cd-24cf6c00c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7e7e23-e90e-4849-bc47-29ea4155d23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5f3fb534-ff83-4574-a998-0b114db79db3}" ma:internalName="TaxCatchAll" ma:showField="CatchAllData" ma:web="347e7e23-e90e-4849-bc47-29ea4155d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1E6E6F-0FBD-424B-92CE-6D0E70668968}"/>
</file>

<file path=customXml/itemProps2.xml><?xml version="1.0" encoding="utf-8"?>
<ds:datastoreItem xmlns:ds="http://schemas.openxmlformats.org/officeDocument/2006/customXml" ds:itemID="{E093F717-700D-4925-A933-63ED044E8066}"/>
</file>

<file path=customXml/itemProps3.xml><?xml version="1.0" encoding="utf-8"?>
<ds:datastoreItem xmlns:ds="http://schemas.openxmlformats.org/officeDocument/2006/customXml" ds:itemID="{3275977A-9498-4A24-97A7-1BD9867F7D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Nelson Reinaldo Rincon Bernal</cp:lastModifiedBy>
  <cp:revision/>
  <dcterms:created xsi:type="dcterms:W3CDTF">2021-04-16T16:11:31Z</dcterms:created>
  <dcterms:modified xsi:type="dcterms:W3CDTF">2024-01-31T14:36:03Z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0x010100D727A4C73E6C0E42ACCAFC3C2DE786C2</vt:lpwstr>
  </property>
  <property fmtid="{D5CDD505-2E9C-101B-9397-08002B2CF9AE}" pid="3" name="MediaServiceImageTags">
    <vt:lpwstr/>
  </property>
</Properties>
</file>