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4"/>
  <workbookPr defaultThemeVersion="166925"/>
  <mc:AlternateContent xmlns:mc="http://schemas.openxmlformats.org/markup-compatibility/2006">
    <mc:Choice Requires="x15">
      <x15ac:absPath xmlns:x15ac="http://schemas.microsoft.com/office/spreadsheetml/2010/11/ac" url="C:\Users\jchavess\Downloads\"/>
    </mc:Choice>
  </mc:AlternateContent>
  <xr:revisionPtr revIDLastSave="91" documentId="13_ncr:1_{1B75AFD6-E754-437A-9863-E620C8DF70FB}" xr6:coauthVersionLast="47" xr6:coauthVersionMax="47" xr10:uidLastSave="{F46EC90A-4240-4D9C-A942-51AFB9068042}"/>
  <bookViews>
    <workbookView xWindow="0" yWindow="0" windowWidth="28800" windowHeight="11625" tabRatio="943" firstSheet="14" activeTab="14" xr2:uid="{00000000-000D-0000-FFFF-FFFF00000000}"/>
  </bookViews>
  <sheets>
    <sheet name="INFO_ANÁLISIS DE CONTEXTO" sheetId="30" r:id="rId1"/>
    <sheet name="INFO_ESTRATEGIAS" sheetId="31" r:id="rId2"/>
    <sheet name="Instructivo" sheetId="3" r:id="rId3"/>
    <sheet name="Mapa Final" sheetId="1" r:id="rId4"/>
    <sheet name="Clasificación Riesgo" sheetId="4" r:id="rId5"/>
    <sheet name="Tabla probabilidad" sheetId="5" r:id="rId6"/>
    <sheet name="Tabla Impacto" sheetId="6" r:id="rId7"/>
    <sheet name="Tabla Valoración de Controles" sheetId="7" r:id="rId8"/>
    <sheet name="Matriz de Calor" sheetId="21" r:id="rId9"/>
    <sheet name="Seguimiento 1 Trimestre" sheetId="18" r:id="rId10"/>
    <sheet name="Hoja1" sheetId="13" state="hidden" r:id="rId11"/>
    <sheet name="LISTA" sheetId="2" state="hidden" r:id="rId12"/>
    <sheet name="Seguimiento 2 Trimestre" sheetId="17" r:id="rId13"/>
    <sheet name="Seguimiento 3 Trimestre " sheetId="19" r:id="rId14"/>
    <sheet name="Seguimiento 4 Trimestre " sheetId="20" r:id="rId15"/>
    <sheet name="Hoja2" sheetId="26" r:id="rId16"/>
    <sheet name="Hoja3" sheetId="27" r:id="rId17"/>
    <sheet name="Hoja4" sheetId="28" r:id="rId18"/>
  </sheets>
  <externalReferences>
    <externalReference r:id="rId19"/>
    <externalReference r:id="rId20"/>
    <externalReference r:id="rId21"/>
  </externalReferences>
  <definedNames>
    <definedName name="_xlnm.Print_Area" localSheetId="0">'INFO_ANÁLISIS DE CONTEXTO'!$A$1:$F$79</definedName>
    <definedName name="_xlnm.Print_Area" localSheetId="1">INFO_ESTRATEGIAS!$A$1:$G$11</definedName>
    <definedName name="Data">'[1]Tabla de Valoración'!$I$2:$L$5</definedName>
    <definedName name="Diseño">'[1]Tabla de Valoración'!$I$2:$I$5</definedName>
    <definedName name="Ejecución">'[1]Tabla de Valoración'!$I$2:$L$2</definedName>
    <definedName name="GEST">[2]GESTION!#REF!</definedName>
    <definedName name="INV">[2]INVERSION!#REF!</definedName>
    <definedName name="INV_GEST">#REF!</definedName>
    <definedName name="Posibilidad">[3]Hoja2!$H$3:$H$7</definedName>
  </definedNames>
  <calcPr calcId="191028"/>
  <pivotCaches>
    <pivotCache cacheId="7957"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9" l="1"/>
  <c r="B25" i="18"/>
  <c r="D15" i="18"/>
  <c r="D15" i="17"/>
  <c r="E15" i="19"/>
  <c r="D15" i="19"/>
  <c r="F15" i="19"/>
  <c r="D10" i="17"/>
  <c r="D25" i="18"/>
  <c r="I10" i="1"/>
  <c r="M55" i="1"/>
  <c r="L55" i="1"/>
  <c r="M50" i="1"/>
  <c r="L50" i="1"/>
  <c r="M45" i="1"/>
  <c r="L45" i="1"/>
  <c r="M40" i="1"/>
  <c r="L40" i="1"/>
  <c r="M35" i="1"/>
  <c r="L35" i="1"/>
  <c r="M30" i="1"/>
  <c r="L30" i="1"/>
  <c r="M25" i="1"/>
  <c r="L25" i="1"/>
  <c r="M20" i="1"/>
  <c r="L20" i="1"/>
  <c r="M15" i="1"/>
  <c r="L15" i="1"/>
  <c r="M10" i="1"/>
  <c r="L10" i="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G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C25" i="18"/>
  <c r="A25" i="18"/>
  <c r="N20" i="18"/>
  <c r="G20" i="18"/>
  <c r="F20" i="18"/>
  <c r="E20" i="18"/>
  <c r="D20" i="18"/>
  <c r="C20" i="18"/>
  <c r="N15" i="18"/>
  <c r="G15" i="18"/>
  <c r="F15" i="18"/>
  <c r="E15" i="18"/>
  <c r="C15" i="18"/>
  <c r="A15" i="18"/>
  <c r="N10" i="18"/>
  <c r="G10" i="18"/>
  <c r="F10" i="18"/>
  <c r="E10" i="18"/>
  <c r="D10" i="18"/>
  <c r="C10" i="18"/>
  <c r="A10" i="18"/>
  <c r="D6" i="18"/>
  <c r="D5" i="18"/>
  <c r="D4" i="18"/>
  <c r="I50" i="19"/>
  <c r="I15" i="19"/>
  <c r="I55" i="19"/>
  <c r="I50" i="18"/>
  <c r="I40" i="18"/>
  <c r="I40" i="19"/>
  <c r="I55" i="20"/>
  <c r="I45" i="18"/>
  <c r="I45" i="20"/>
  <c r="I30" i="20"/>
  <c r="I30" i="18"/>
  <c r="I25" i="19"/>
  <c r="I25" i="18"/>
  <c r="I20" i="19"/>
  <c r="I20" i="20"/>
  <c r="I15" i="18"/>
  <c r="I40" i="1"/>
  <c r="T59" i="1"/>
  <c r="Q59" i="1"/>
  <c r="AD59" i="1"/>
  <c r="AC59" i="1"/>
  <c r="T58" i="1"/>
  <c r="Q58" i="1"/>
  <c r="T57" i="1"/>
  <c r="Q57" i="1"/>
  <c r="AD57" i="1"/>
  <c r="T56" i="1"/>
  <c r="Q56" i="1"/>
  <c r="AD56" i="1"/>
  <c r="T55" i="1"/>
  <c r="Q55" i="1"/>
  <c r="AD55" i="1"/>
  <c r="I55" i="17"/>
  <c r="J55" i="1"/>
  <c r="Z55" i="1"/>
  <c r="I55" i="1"/>
  <c r="T54" i="1"/>
  <c r="Q54" i="1"/>
  <c r="AD54" i="1"/>
  <c r="AC54" i="1"/>
  <c r="T53" i="1"/>
  <c r="Q53" i="1"/>
  <c r="AD53" i="1"/>
  <c r="T52" i="1"/>
  <c r="Q52" i="1"/>
  <c r="X52" i="1"/>
  <c r="T51" i="1"/>
  <c r="Q51" i="1"/>
  <c r="X51" i="1"/>
  <c r="T50" i="1"/>
  <c r="Q50" i="1"/>
  <c r="X50" i="1"/>
  <c r="I50" i="17"/>
  <c r="J50" i="1"/>
  <c r="Z52" i="1"/>
  <c r="Y52" i="1"/>
  <c r="I50" i="1"/>
  <c r="T49" i="1"/>
  <c r="Q49" i="1"/>
  <c r="X49" i="1"/>
  <c r="T48" i="1"/>
  <c r="Q48" i="1"/>
  <c r="T47" i="1"/>
  <c r="Q47" i="1"/>
  <c r="AD47" i="1"/>
  <c r="Z46" i="1"/>
  <c r="Y46" i="1"/>
  <c r="T46" i="1"/>
  <c r="Q46" i="1"/>
  <c r="T45" i="1"/>
  <c r="Q45" i="1"/>
  <c r="X45" i="1"/>
  <c r="I45" i="17"/>
  <c r="J45" i="1"/>
  <c r="Z47" i="1"/>
  <c r="Y47" i="1"/>
  <c r="I45" i="1"/>
  <c r="T44" i="1"/>
  <c r="Q44" i="1"/>
  <c r="T43" i="1"/>
  <c r="Q43" i="1"/>
  <c r="T42" i="1"/>
  <c r="Q42" i="1"/>
  <c r="T41" i="1"/>
  <c r="Q41" i="1"/>
  <c r="AD41" i="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C15" i="17"/>
  <c r="A15" i="17"/>
  <c r="D6" i="17"/>
  <c r="D5" i="17"/>
  <c r="D4" i="17"/>
  <c r="N10" i="17"/>
  <c r="G10" i="17"/>
  <c r="F10" i="17"/>
  <c r="E10" i="17"/>
  <c r="C10" i="17"/>
  <c r="A10" i="17"/>
  <c r="H45" i="18"/>
  <c r="H45" i="19"/>
  <c r="H45" i="20"/>
  <c r="H40" i="17"/>
  <c r="H40" i="18"/>
  <c r="H40" i="19"/>
  <c r="H40" i="20"/>
  <c r="N50" i="1"/>
  <c r="J50" i="17"/>
  <c r="H50" i="18"/>
  <c r="H50" i="19"/>
  <c r="H50" i="20"/>
  <c r="AD50" i="1"/>
  <c r="AC50" i="1"/>
  <c r="X54" i="1"/>
  <c r="AD40" i="1"/>
  <c r="AC40" i="1"/>
  <c r="H55" i="17"/>
  <c r="H55" i="18"/>
  <c r="H55" i="19"/>
  <c r="H55" i="20"/>
  <c r="AD58" i="1"/>
  <c r="AC58" i="1"/>
  <c r="AC56" i="1"/>
  <c r="AD52" i="1"/>
  <c r="AC52" i="1"/>
  <c r="AD51" i="1"/>
  <c r="AC51" i="1"/>
  <c r="X58" i="1"/>
  <c r="X57" i="1"/>
  <c r="X56" i="1"/>
  <c r="X55" i="1"/>
  <c r="X59" i="1"/>
  <c r="X53" i="1"/>
  <c r="AD46" i="1"/>
  <c r="AC46" i="1"/>
  <c r="AD48" i="1"/>
  <c r="AC48" i="1"/>
  <c r="AD45" i="1"/>
  <c r="AD49" i="1"/>
  <c r="AC49" i="1"/>
  <c r="AD44" i="1"/>
  <c r="AC44" i="1"/>
  <c r="AD43" i="1"/>
  <c r="AC43" i="1"/>
  <c r="AD42" i="1"/>
  <c r="AC42" i="1"/>
  <c r="X48" i="1"/>
  <c r="X47" i="1"/>
  <c r="X46" i="1"/>
  <c r="X44" i="1"/>
  <c r="X43" i="1"/>
  <c r="X41" i="1"/>
  <c r="X42" i="1"/>
  <c r="AC41" i="1"/>
  <c r="X40" i="1"/>
  <c r="Z40" i="1"/>
  <c r="Y40" i="1"/>
  <c r="N45" i="1"/>
  <c r="H45" i="17"/>
  <c r="Y55" i="1"/>
  <c r="Z59" i="1"/>
  <c r="Y59" i="1"/>
  <c r="N55" i="1"/>
  <c r="Z57" i="1"/>
  <c r="Y57" i="1"/>
  <c r="AC57" i="1"/>
  <c r="Z58" i="1"/>
  <c r="Y58" i="1"/>
  <c r="Z56" i="1"/>
  <c r="Y56" i="1"/>
  <c r="Z51" i="1"/>
  <c r="Y51" i="1"/>
  <c r="AC53" i="1"/>
  <c r="Z50" i="1"/>
  <c r="Z54" i="1"/>
  <c r="Y54" i="1"/>
  <c r="Z53" i="1"/>
  <c r="Y53" i="1"/>
  <c r="H50" i="17"/>
  <c r="AC47" i="1"/>
  <c r="Z45" i="1"/>
  <c r="Z49" i="1"/>
  <c r="Y49" i="1"/>
  <c r="Z48" i="1"/>
  <c r="Y48" i="1"/>
  <c r="N40" i="1"/>
  <c r="Z42" i="1"/>
  <c r="Y42" i="1"/>
  <c r="Z41" i="1"/>
  <c r="Y41" i="1"/>
  <c r="Z44" i="1"/>
  <c r="Y44" i="1"/>
  <c r="Z43" i="1"/>
  <c r="Y43" i="1"/>
  <c r="J50" i="19"/>
  <c r="J50" i="18"/>
  <c r="J50" i="20"/>
  <c r="J55" i="17"/>
  <c r="J55" i="18"/>
  <c r="J55" i="20"/>
  <c r="J55" i="19"/>
  <c r="J45" i="17"/>
  <c r="J45" i="19"/>
  <c r="J45" i="20"/>
  <c r="J45" i="18"/>
  <c r="J40" i="17"/>
  <c r="J40" i="20"/>
  <c r="J40" i="18"/>
  <c r="J40" i="19"/>
  <c r="AB55" i="1"/>
  <c r="AA55" i="1"/>
  <c r="AF55" i="1"/>
  <c r="AE55" i="1"/>
  <c r="AC55" i="1"/>
  <c r="AF50" i="1"/>
  <c r="AE50" i="1"/>
  <c r="Y50" i="1"/>
  <c r="AB50" i="1"/>
  <c r="AA50" i="1"/>
  <c r="AB45" i="1"/>
  <c r="AA45" i="1"/>
  <c r="Y45" i="1"/>
  <c r="AC45" i="1"/>
  <c r="AF45" i="1"/>
  <c r="AE45" i="1"/>
  <c r="AF40" i="1"/>
  <c r="AE40" i="1"/>
  <c r="AB40" i="1"/>
  <c r="AA40" i="1"/>
  <c r="K40" i="18"/>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I35" i="1"/>
  <c r="X39" i="1"/>
  <c r="X38" i="1"/>
  <c r="H35" i="20"/>
  <c r="H35" i="18"/>
  <c r="H35" i="19"/>
  <c r="H35" i="17"/>
  <c r="I10" i="17"/>
  <c r="I10" i="18"/>
  <c r="I10" i="20"/>
  <c r="I10" i="19"/>
  <c r="I35" i="18"/>
  <c r="I35" i="19"/>
  <c r="I35" i="20"/>
  <c r="I35" i="17"/>
  <c r="Z38" i="1"/>
  <c r="Y38" i="1"/>
  <c r="X36" i="1"/>
  <c r="X37" i="1"/>
  <c r="Z35" i="1"/>
  <c r="Y35" i="1"/>
  <c r="Z39" i="1"/>
  <c r="Y39" i="1"/>
  <c r="Z37" i="1"/>
  <c r="Y37" i="1"/>
  <c r="X35" i="1"/>
  <c r="N35" i="1"/>
  <c r="AD38" i="1"/>
  <c r="AC38" i="1"/>
  <c r="AD36" i="1"/>
  <c r="AC36" i="1"/>
  <c r="AD37" i="1"/>
  <c r="AC37" i="1"/>
  <c r="AD35" i="1"/>
  <c r="AC39" i="1"/>
  <c r="Z36" i="1"/>
  <c r="Y36" i="1"/>
  <c r="T34" i="1"/>
  <c r="Q34" i="1"/>
  <c r="T33" i="1"/>
  <c r="Q33" i="1"/>
  <c r="AD33" i="1"/>
  <c r="AC33" i="1"/>
  <c r="T32" i="1"/>
  <c r="Q32" i="1"/>
  <c r="T31" i="1"/>
  <c r="Q31" i="1"/>
  <c r="T30" i="1"/>
  <c r="Q30" i="1"/>
  <c r="J30" i="1"/>
  <c r="I30" i="1"/>
  <c r="H30" i="19"/>
  <c r="H30" i="20"/>
  <c r="H30" i="18"/>
  <c r="H30" i="17"/>
  <c r="J35" i="20"/>
  <c r="J35" i="18"/>
  <c r="J35" i="19"/>
  <c r="J35" i="17"/>
  <c r="Z34" i="1"/>
  <c r="Y34" i="1"/>
  <c r="AC35" i="1"/>
  <c r="AF35" i="1"/>
  <c r="AE35" i="1"/>
  <c r="AB35" i="1"/>
  <c r="AA35" i="1"/>
  <c r="AD32" i="1"/>
  <c r="AC32" i="1"/>
  <c r="AD31" i="1"/>
  <c r="AC31" i="1"/>
  <c r="AD34" i="1"/>
  <c r="AC34" i="1"/>
  <c r="N30" i="1"/>
  <c r="AD30" i="1"/>
  <c r="X33" i="1"/>
  <c r="Z31" i="1"/>
  <c r="Y31" i="1"/>
  <c r="X31" i="1"/>
  <c r="X32" i="1"/>
  <c r="Z33" i="1"/>
  <c r="Y33" i="1"/>
  <c r="Z32" i="1"/>
  <c r="Y32" i="1"/>
  <c r="X30" i="1"/>
  <c r="X34" i="1"/>
  <c r="Z30" i="1"/>
  <c r="K35" i="18"/>
  <c r="K35" i="19"/>
  <c r="K35" i="20"/>
  <c r="K35" i="17"/>
  <c r="J30" i="18"/>
  <c r="J30" i="19"/>
  <c r="J30" i="20"/>
  <c r="J30" i="17"/>
  <c r="L35" i="18"/>
  <c r="L35" i="19"/>
  <c r="L35" i="20"/>
  <c r="L35" i="17"/>
  <c r="AG35" i="1"/>
  <c r="AF30" i="1"/>
  <c r="AE30" i="1"/>
  <c r="AC30" i="1"/>
  <c r="AB30" i="1"/>
  <c r="AA30" i="1"/>
  <c r="Y30" i="1"/>
  <c r="K30" i="19"/>
  <c r="K30" i="20"/>
  <c r="K30" i="18"/>
  <c r="K30" i="17"/>
  <c r="L30" i="20"/>
  <c r="L30" i="18"/>
  <c r="L30" i="19"/>
  <c r="L30" i="17"/>
  <c r="M35" i="17"/>
  <c r="M35" i="19"/>
  <c r="M35" i="20"/>
  <c r="M35" i="18"/>
  <c r="AG30" i="1"/>
  <c r="M30" i="17"/>
  <c r="M30" i="20"/>
  <c r="M30" i="18"/>
  <c r="M30" i="19"/>
  <c r="T29" i="1"/>
  <c r="Q29" i="1"/>
  <c r="T28" i="1"/>
  <c r="Q28" i="1"/>
  <c r="T27" i="1"/>
  <c r="Q27" i="1"/>
  <c r="T26" i="1"/>
  <c r="Q26" i="1"/>
  <c r="T25" i="1"/>
  <c r="Q25" i="1"/>
  <c r="J25" i="1"/>
  <c r="I25" i="1"/>
  <c r="X27" i="1"/>
  <c r="Z29" i="1"/>
  <c r="Y29" i="1"/>
  <c r="X28" i="1"/>
  <c r="H25" i="18"/>
  <c r="H25" i="19"/>
  <c r="H25" i="20"/>
  <c r="H25" i="17"/>
  <c r="X26" i="1"/>
  <c r="X25" i="1"/>
  <c r="X29" i="1"/>
  <c r="AD26" i="1"/>
  <c r="AC26" i="1"/>
  <c r="AD28" i="1"/>
  <c r="AC28" i="1"/>
  <c r="AD27" i="1"/>
  <c r="AD29" i="1"/>
  <c r="AC29" i="1"/>
  <c r="AD25" i="1"/>
  <c r="AC25" i="1"/>
  <c r="Z27" i="1"/>
  <c r="Y27" i="1"/>
  <c r="Z25" i="1"/>
  <c r="Y25" i="1"/>
  <c r="N25" i="1"/>
  <c r="Z28" i="1"/>
  <c r="Y28" i="1"/>
  <c r="Z26" i="1"/>
  <c r="Y26" i="1"/>
  <c r="J25" i="20"/>
  <c r="J25" i="19"/>
  <c r="J25" i="18"/>
  <c r="J25" i="17"/>
  <c r="AF25" i="1"/>
  <c r="AE25" i="1"/>
  <c r="AC27" i="1"/>
  <c r="AB25" i="1"/>
  <c r="AA25" i="1"/>
  <c r="K25" i="17"/>
  <c r="K25" i="18"/>
  <c r="K25" i="19"/>
  <c r="K25" i="20"/>
  <c r="L25" i="18"/>
  <c r="L25" i="19"/>
  <c r="L25" i="20"/>
  <c r="L25" i="17"/>
  <c r="AG25" i="1"/>
  <c r="M25" i="17"/>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c r="H15" i="19"/>
  <c r="H15" i="20"/>
  <c r="H15" i="17"/>
  <c r="H20" i="20"/>
  <c r="H20" i="18"/>
  <c r="H20" i="19"/>
  <c r="H20" i="17"/>
  <c r="Z21" i="1"/>
  <c r="Y21" i="1"/>
  <c r="X20" i="1"/>
  <c r="X23" i="1"/>
  <c r="X21" i="1"/>
  <c r="X22" i="1"/>
  <c r="X24" i="1"/>
  <c r="Z15" i="1"/>
  <c r="Y15" i="1"/>
  <c r="X15" i="1"/>
  <c r="X17" i="1"/>
  <c r="X18" i="1"/>
  <c r="X19" i="1"/>
  <c r="X16" i="1"/>
  <c r="N15" i="1"/>
  <c r="AD18" i="1"/>
  <c r="AD19" i="1"/>
  <c r="AD15" i="1"/>
  <c r="AD17" i="1"/>
  <c r="AD16" i="1"/>
  <c r="AD21" i="1"/>
  <c r="AD20" i="1"/>
  <c r="AD22" i="1"/>
  <c r="AD24" i="1"/>
  <c r="AD23" i="1"/>
  <c r="N20" i="1"/>
  <c r="Z20" i="1"/>
  <c r="Y20" i="1"/>
  <c r="Z22" i="1"/>
  <c r="Y22" i="1"/>
  <c r="Z24" i="1"/>
  <c r="Y24" i="1"/>
  <c r="Z23" i="1"/>
  <c r="Y23" i="1"/>
  <c r="Z19" i="1"/>
  <c r="Y19" i="1"/>
  <c r="Z16" i="1"/>
  <c r="Y16" i="1"/>
  <c r="Z17" i="1"/>
  <c r="Y17" i="1"/>
  <c r="Z18" i="1"/>
  <c r="Y18" i="1"/>
  <c r="J20" i="18"/>
  <c r="J20" i="20"/>
  <c r="J20" i="19"/>
  <c r="J20" i="17"/>
  <c r="J15" i="20"/>
  <c r="J15" i="18"/>
  <c r="J15" i="19"/>
  <c r="J15" i="17"/>
  <c r="AB20" i="1"/>
  <c r="AA20" i="1"/>
  <c r="AB15" i="1"/>
  <c r="AA15" i="1"/>
  <c r="K15" i="17"/>
  <c r="K15" i="19"/>
  <c r="K15" i="20"/>
  <c r="K15" i="18"/>
  <c r="K20" i="20"/>
  <c r="K20" i="18"/>
  <c r="K20" i="19"/>
  <c r="K20" i="17"/>
  <c r="T14" i="1"/>
  <c r="Q14" i="1"/>
  <c r="T13" i="1"/>
  <c r="Q13" i="1"/>
  <c r="T12" i="1"/>
  <c r="Q12" i="1"/>
  <c r="AC23" i="1"/>
  <c r="AC21" i="1"/>
  <c r="AC19" i="1"/>
  <c r="AC22" i="1"/>
  <c r="AC24" i="1"/>
  <c r="AC18" i="1"/>
  <c r="AC16" i="1"/>
  <c r="AC17" i="1"/>
  <c r="AD12" i="1"/>
  <c r="AC12" i="1"/>
  <c r="AD13" i="1"/>
  <c r="AC13" i="1"/>
  <c r="AD14" i="1"/>
  <c r="AC14" i="1"/>
  <c r="Q11" i="1"/>
  <c r="T11" i="1"/>
  <c r="T10" i="1"/>
  <c r="AF20" i="1"/>
  <c r="AE20" i="1"/>
  <c r="AC20" i="1"/>
  <c r="AF15" i="1"/>
  <c r="AE15" i="1"/>
  <c r="AC15" i="1"/>
  <c r="AD11" i="1"/>
  <c r="Q10" i="1"/>
  <c r="AD10" i="1"/>
  <c r="J10" i="1"/>
  <c r="X10" i="1"/>
  <c r="AG15" i="1"/>
  <c r="L15" i="19"/>
  <c r="L15" i="20"/>
  <c r="L15" i="18"/>
  <c r="L15" i="17"/>
  <c r="AG20" i="1"/>
  <c r="L20" i="18"/>
  <c r="L20" i="19"/>
  <c r="L20" i="20"/>
  <c r="L20" i="17"/>
  <c r="AC11" i="1"/>
  <c r="Z14" i="1"/>
  <c r="Z11" i="1"/>
  <c r="Z10" i="1"/>
  <c r="Y10" i="1"/>
  <c r="Z12" i="1"/>
  <c r="Z13" i="1"/>
  <c r="X13" i="1"/>
  <c r="X12" i="1"/>
  <c r="X14" i="1"/>
  <c r="AC10" i="1"/>
  <c r="X11" i="1"/>
  <c r="M20" i="17"/>
  <c r="M20" i="18"/>
  <c r="M20" i="19"/>
  <c r="M20" i="20"/>
  <c r="N10" i="1"/>
  <c r="J10" i="18"/>
  <c r="H10" i="18"/>
  <c r="H10" i="19"/>
  <c r="H10" i="20"/>
  <c r="H10" i="17"/>
  <c r="M15" i="17"/>
  <c r="M15" i="20"/>
  <c r="M15" i="18"/>
  <c r="M15" i="19"/>
  <c r="AF10" i="1"/>
  <c r="AE10" i="1"/>
  <c r="Y13" i="1"/>
  <c r="Y12" i="1"/>
  <c r="Y11" i="1"/>
  <c r="Y14" i="1"/>
  <c r="AB10" i="1"/>
  <c r="AA10" i="1"/>
  <c r="B249" i="6" a="1"/>
  <c r="B249" i="6"/>
  <c r="J10" i="19"/>
  <c r="K10" i="17"/>
  <c r="K10" i="18"/>
  <c r="K10" i="19"/>
  <c r="K10" i="20"/>
  <c r="J10" i="20"/>
  <c r="J10" i="17"/>
  <c r="L10" i="17"/>
  <c r="L10" i="20"/>
  <c r="L10" i="19"/>
  <c r="L10" i="18"/>
  <c r="AG10" i="1"/>
  <c r="M10" i="18"/>
  <c r="G238" i="6"/>
  <c r="M10" i="17"/>
  <c r="M10" i="19"/>
  <c r="M10" i="2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<sst xmlns="http://schemas.openxmlformats.org/spreadsheetml/2006/main" count="2748" uniqueCount="647">
  <si>
    <t>ANÁLISIS DE CONTEXTO</t>
  </si>
  <si>
    <t>CONSEJO SECCIONAL/DIRECCIÓN SECCIONAL DE ADMINISTRACIÓN JUDICIAL Y/O DISTRITO JUDICIAL SEGÚN SEA EL CASO</t>
  </si>
  <si>
    <t>DIRECCIÓN EJECUTIVA DE ADMINISTRACIÓN JUDICIAL</t>
  </si>
  <si>
    <t xml:space="preserve">PROCESO </t>
  </si>
  <si>
    <t>MEJORAMIENTO DE LA INFRAESTRUCTURA FÍSICA</t>
  </si>
  <si>
    <t xml:space="preserve">DEPENDENCIA ADMINISTRATIVA O JUDICIAL CERTIFICADA </t>
  </si>
  <si>
    <t>GRUPO DE PROYECTOS ESPECIALES DE INFRAESTRUCTURA</t>
  </si>
  <si>
    <t>OBJETIVO DEL PROCESO</t>
  </si>
  <si>
    <t>MAPA DE PROCESOS CONSEJO SUPERIOR DE LA JUDICATURA</t>
  </si>
  <si>
    <t>PROCESOS DEPENDENCIA JUDICIALES CERTIFICADAS</t>
  </si>
  <si>
    <t xml:space="preserve">Mejorar las condiciones locativas de la infraestructura física, mediante la adquisición, contratación de diseños, estudios, construcción, mejoramiento y mantenimiento de las sedes judiciales y administrativas en el territorio nacional, en concordancia con la reglamentación ambiental y de seguridad y salud en el trabajo, para ofrecer unas condiciones acordes a las necesidades de la administración de justicia. </t>
  </si>
  <si>
    <t>N.A.</t>
  </si>
  <si>
    <t xml:space="preserve">CONTEXTO EXTERNO </t>
  </si>
  <si>
    <t>FACTORES TEMÁTICOS</t>
  </si>
  <si>
    <t>No.</t>
  </si>
  <si>
    <t xml:space="preserve">AMENAZAS (Factores específicos) </t>
  </si>
  <si>
    <t xml:space="preserve">No. </t>
  </si>
  <si>
    <t xml:space="preserve">OPORTUNIDADES (Factores específicos) </t>
  </si>
  <si>
    <t>Político (cambios de gobierno, legislación, políticas públicas, regulación)</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</si>
  <si>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</si>
  <si>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</si>
  <si>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ejecución de los proyectos de infraestructura de la Rama Judicial.</t>
  </si>
  <si>
    <t>Políticas para la inversión en proyectos de adquisición y construcción de Infraestructura Física de la Rama Judicial.</t>
  </si>
  <si>
    <t>La posibilidad de que se sanciones una ley de Reforma a la Justicia que produzca cambios que debiliten la gestión de la infraestructura judicial.</t>
  </si>
  <si>
    <t>Políticas públicas en infraestructura con criterios de sostenibilidad ambiental.</t>
  </si>
  <si>
    <t>Económicos y Financieros (disponibilidad de capital, liquidez, mercados financieros, desempleo, competencia)</t>
  </si>
  <si>
    <t>Presupuesto insuficiente asignado para  la vigencia 2023 de la Rama Judicial</t>
  </si>
  <si>
    <t xml:space="preserve">Incremento del PIB que potencialice el crecimiento económico del país y viabilice la asignación suficiente de recursos para la Rama Judicial </t>
  </si>
  <si>
    <t>No contar con el PAC oportunamente para la ejecución de proyectos de inversión</t>
  </si>
  <si>
    <t>Proyectos de infraestructura financiados con la emisión de bonos verdes.</t>
  </si>
  <si>
    <t>Demora en la radicación de cortes de obra y facturación de Contratistas e Interventorías, reflejando atrasos en el avance financiero de los contratos.</t>
  </si>
  <si>
    <t>Apoyo financiero de entidades extranjeras o del orden Nacional, para impulsar proyectos de infraestructura judicial.</t>
  </si>
  <si>
    <t>Demoras en el trámite para la asignación presupuestal, correspondiente a cada actividad que se debe contratar.</t>
  </si>
  <si>
    <t>Variaciones en el mercado cambiario, que puede afectar positiva o negativamente la adquisición de equipos importados, parte de los proyectos de infraestuctra física judicial.</t>
  </si>
  <si>
    <t xml:space="preserve">Numero deficiente de proveedores inscritos en la plataforma de Colombia Compra Eficiente, para suplir las necesidades de adquisición de bienes y servicios </t>
  </si>
  <si>
    <t>Sociales  y culturales (cultura, religión, demografía, responsabilidad social, orden público)</t>
  </si>
  <si>
    <t>Interrupción del servicio público de Administrar Justicia a causa del conflicto armado de la región.</t>
  </si>
  <si>
    <t>Incremento de la credibilidad y confianza en la administración de justicia al implementar y certificar sus Sistemas de Gestión.</t>
  </si>
  <si>
    <t>Interrupción del servicio público de Administrar Justicia a causa del pandemias y sus variantes.</t>
  </si>
  <si>
    <t>Visibilizacion de la Administración de Justicia  entre los actores no formales de la justicia (Grupos y minorías Indígenas, género)</t>
  </si>
  <si>
    <t>Interrupcion en la ejecución de las obras de infraestructura de la Rama Judicial a causa de las Huelgas y/o  Marchas.</t>
  </si>
  <si>
    <t xml:space="preserve">Incremento de la credibilidad y confianza en la administracion de justicia al implementar y certificar sus Sistemas de Gestión. </t>
  </si>
  <si>
    <t>Limitaciones en la movilidad de mano de obra, equipos, materiales y suministros para las obras de nuevas sedes judiciales asociados a factores de orden público.</t>
  </si>
  <si>
    <t>La construcción de nueva infraestructura judicial permite la visibilizacion de la Administracion de Justicia  y mejoramiento del acceso, entre los actores no formales de la justicia (Grupos Etnicos y minorias Indigenas, género)</t>
  </si>
  <si>
    <t>Aumento de la demanda de Justicia a causa de la problemática social</t>
  </si>
  <si>
    <t>Mejora en la dinámica económica y social en la región, a través de los proyectos de infraestructura judicial y el mejoramiento en el acceso a la justicia.</t>
  </si>
  <si>
    <t>Amenazas a servidores judiciales en razón al ejercicio de sus funciones, inseguridad en los desplazamientos de las comisiones de servicio a proyectos de infraaestructura judicial.</t>
  </si>
  <si>
    <t>Se afianza la presencia del estado en los territorios, ofreciendo una mayor calidad en las instalaciones y la prestacion del servicio de justicia.</t>
  </si>
  <si>
    <t xml:space="preserve">Afectaciones a la infraestructura física de las sedes Judiciales </t>
  </si>
  <si>
    <t>Tecnológicos (desarrollo digital, avances en tecnología, acceso a sistemas de información externos, gobierno en línea)</t>
  </si>
  <si>
    <t>Perdida o hackeo de información derivada de ataques cibernéticos</t>
  </si>
  <si>
    <t>Marco regulatorio del  MINTICS, para la gobernanza, gobernabilidad y transformación digital</t>
  </si>
  <si>
    <t xml:space="preserve">Indisponibilidad y/o colapso de la infraestructura tecnológica </t>
  </si>
  <si>
    <t>Desarrollo de alianzas estratégicas para el fortalecimiento del servicio público de administración de justicia, a través de las TICs</t>
  </si>
  <si>
    <t xml:space="preserve">Afectación de la prestación del servicio de conectividad </t>
  </si>
  <si>
    <t>Crear espacios para la infraestructura física de la Rama Judicial que vayan de acuerdo a la transformación digital de la entidad.</t>
  </si>
  <si>
    <t>Ausencia de portal único de información del Estado (Ramas del poder, órganos autónomos y demás entes especiales), que garantice la consulta de información en línea de toda la información oficial. Gobierno en Línea)</t>
  </si>
  <si>
    <t>Implementación de herramientas como: Building Information Modeling (BIM) y en el campo medioambiental la Certificación Leadership in Energy and Environmental Design (LEED), con beneficios en la construcción y operación de las futuras sedes judiciales.</t>
  </si>
  <si>
    <t>Legales y reglamentarios (estándares nacionales, internacionales, regulación)</t>
  </si>
  <si>
    <t>Leyes, normas técnicas, de contratación, de planeación urbana o acuerdos internacionales, que afecten la contratación, ejecución de obras y puesta en funcionamiento de edificaciones nuevas para la Rama Judicial.</t>
  </si>
  <si>
    <t xml:space="preserve">Actualización del marco normativo </t>
  </si>
  <si>
    <t>Ambientales (emisiones y residuos, energía, catástrofes naturales, desarrollo sostenible)</t>
  </si>
  <si>
    <t>Fenómenos naturales (Inundación, quema de bosques, sismo, vendavales, epidemias y plagas)</t>
  </si>
  <si>
    <t>Ejecución de obras de infraestructura física judicial, con criterios de construcción sostenible y que se integren al entorno ambiental.</t>
  </si>
  <si>
    <t>Imposición de sanciones de la autoridad ambiental, por el incumplimiento de requisitos ambientales por parte de los contratistas de las obras civiles.</t>
  </si>
  <si>
    <t>Crecimiento de una economía circular alrededor de las obras de infraestructura física judicial, que beneficien especialmente comunidades u organizaciones sensibles.</t>
  </si>
  <si>
    <t>Aumento de los impactos ambientales negativos derivados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</si>
  <si>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</si>
  <si>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</si>
  <si>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DEBILIDADES  (Factores específicos)  </t>
  </si>
  <si>
    <t>FORTALEZAS(Factores específicos)</t>
  </si>
  <si>
    <t>Estratégicos (direccionamiento estratégico, planeación institucional, liderazgo, trabajo en equipo)</t>
  </si>
  <si>
    <t>No realización oportuna del plan de acción, matriz de riesgos y demás documentos del SIGCMA, con su seguimiento correspondiente en los periodos establecidos,  conforme a los lineamientos emitidos desde el despacho de la Magistrada Líder del SIGCMA y la Coordinación Nacional del SIGCMA</t>
  </si>
  <si>
    <t>Contar con el Plan Sectorial de Desarrollo de la Rama Judicial</t>
  </si>
  <si>
    <t xml:space="preserve">Falta de socialización de estrategias con las dependencias para fomentar el trabajo colaborativo para la implementación del Plan Estratégico de Transformación Digital (PETD) de la Rama Judicial </t>
  </si>
  <si>
    <t>La aprobación de las actividades en el Plan Operativo Anual de Inversiones, a cargo del GPEI en proyectos de infraestructura de alta y media alta complejidad.</t>
  </si>
  <si>
    <t>Los cambios organizacionales en la DEAJ, pueden ocasionar reprocesos, menor compromiso y demoras en algunas actividades que están en ejecución, al igual que los proyectos a futuro a cargo de los procesos misionales.</t>
  </si>
  <si>
    <t>Mantenimiento y ampliación de SIGCMA en los esquemas que se encuentra certificados la Rama Judicial</t>
  </si>
  <si>
    <t xml:space="preserve">La formulación de un Plan Maestro de Infraestructura Física </t>
  </si>
  <si>
    <t>Contar con la Norma Técnica de Calidad Actualizada NTC 6256 y GTC 286 2021</t>
  </si>
  <si>
    <t>El compromiso de la Alta Dirección y de los líderes de proceso para ampliar, mantener y mejorar el SIGCMA</t>
  </si>
  <si>
    <t>Encuentro nacional e internacional del SIGCMA</t>
  </si>
  <si>
    <t>Recursos financieros (presupuesto de funcionamiento, recursos de inversión</t>
  </si>
  <si>
    <t>Recursos insuficientes para atender el Plan de necesidades formulado</t>
  </si>
  <si>
    <t>Presupuesto asignado para el desarrollo de proyectos de inversión de infraestructura física</t>
  </si>
  <si>
    <t>Conocimiento de la reglamentación que establece el procedimiento para el manejo de los recursos presupuestales, financieros y de contratación estatal</t>
  </si>
  <si>
    <t>Demora en el tramite interno para el pago de cortes de obra y facturación de Contratistas e Interventorías, que se refleja en atrasos del avance financiero de los contratos.</t>
  </si>
  <si>
    <t>Estandarización de procesos y procedimientos para el desarrollo del proceso contractual</t>
  </si>
  <si>
    <t>Planeación y proyección de los proyectos de infraestructura a través de la formulación de un Plan Maestro de Infraestructura Física de la Rama Judicial.</t>
  </si>
  <si>
    <t>Personal (competencia del personal, disponibilidad, suficiencia, seguridad y salud  en el trabajo)</t>
  </si>
  <si>
    <t>No contar con el recurso humano suficiente y necesario para responder a la demanda de Justicia</t>
  </si>
  <si>
    <t>Personal integrado por servidores judiciales de alto nivel profesional y capacitado para llevar a cabo las funciones asignadas</t>
  </si>
  <si>
    <t>Alta rotación de personal en la DEAJ asumiendo procesos misionales o de apoyo.</t>
  </si>
  <si>
    <t>Desarrollo y fortalecimiento de competencias de los servidores judiciales en modelos de gestión</t>
  </si>
  <si>
    <t>Debilidad en los procesos de inducción y reinducción de los servidores judiciales.</t>
  </si>
  <si>
    <t>El desarrollo de competencias a través de procesos de sensibilización, capacitación y formación en modelo de gestión para el desarrollo de competencias de los servidores judiciales.</t>
  </si>
  <si>
    <t>Debilidad en el desarrollo de competencias propias para el desarrollo de las actividades asignadas, sumado a la carencia de perfiles especializados para el proceso de infraestructura física.</t>
  </si>
  <si>
    <t>Proceso (capacidad, diseño, ejecución, proveedores, entradas, salidas, gestión del conocimiento)</t>
  </si>
  <si>
    <t xml:space="preserve">Resistencia por parte de algunos servidores judiciales a implementar la gestión de conocimiento para la gestión del cambio en lo relativo al SIGCMA, a modelos de gestión, implementación de PETD, ambiental, seguridad y salud en el trabajo, seguridad informática, normas antisoborno, normas de bioseguridad etc.  </t>
  </si>
  <si>
    <t>Actualización de la plataforma estratégica para responder a los cambios normativos y legales</t>
  </si>
  <si>
    <t>Falta de tiempo para acceder a la formación  de alto interés, tales como: Sensibilizaciones, cursos, talleres,  capacitaciones, diplomados, entre otros</t>
  </si>
  <si>
    <t xml:space="preserve">Aplicabilidad de la Gestión del conocimiento generada por las experiencias de los servidores judiciales documentada en instructivos y guías
</t>
  </si>
  <si>
    <t>Debilidad en la retroalimentación de la evaluación  realizada a los proveedores y contratistas del producto o servicio entregado</t>
  </si>
  <si>
    <t>Fortalecimiento en la ejecución de contratos, mediante el uso adecuado de la plataforma SECOP II.</t>
  </si>
  <si>
    <t xml:space="preserve">Tecnológicos </t>
  </si>
  <si>
    <t>Fallas en la conectividad para la realización de las actividades propias del proceso.</t>
  </si>
  <si>
    <t>Accesibilidad a nuevas herramientas virtuales, que facilitan el acceso a la información, la optimización del tiempo y contribuyen a la disminución de los consumos de papel</t>
  </si>
  <si>
    <t>Carencia del software de gestión para el manejo integral de la información.</t>
  </si>
  <si>
    <t>Deficiente servicio de internet y baja capacidad en el ancho de banda.</t>
  </si>
  <si>
    <t>Carencia en la generacion de estrategias articuladas para la digitalizacion entre los proveedores y las dependencias Administrativas</t>
  </si>
  <si>
    <t>Equipos y herramientas obsoletos para la gestion propia del proceso de infraestructura física</t>
  </si>
  <si>
    <t>Deficiencia en el  mantenimiento de la página web de la Rama Judicial</t>
  </si>
  <si>
    <t xml:space="preserve">Documentación (actualización, coherencia, aplicabilidad) </t>
  </si>
  <si>
    <t>Los documentos actuales no están alineados al PETD 2021-2025 que sean de utilidad en la optimización del proceso de infraestructura</t>
  </si>
  <si>
    <t>La estandarización de la plataforma estratégica del SIGCMA y documentos impartidos  desde la Coordinación Nacional del SIGCMA para la mejor prestación del servicio</t>
  </si>
  <si>
    <t>Falta de comunicación y socialización de tablas de retención documental</t>
  </si>
  <si>
    <t>No se tiene una documentación del proceso acorde a la nueva estructura de la DEAJ</t>
  </si>
  <si>
    <t>Infraestructura física (suficiencia, comodidad)</t>
  </si>
  <si>
    <t>Sedes Judiciales arrendadas, en comodato y propias que no cuentan con las condiciones mínimas de seguridad para los servidores judiciales, contratistas y usuarios de la justicia según la normatividad vigente</t>
  </si>
  <si>
    <t>Formulación de un Plan Maestro de infraestructura de la Rama Judicial</t>
  </si>
  <si>
    <t>Elementos de trabajo (papel, equipos, herramientas)</t>
  </si>
  <si>
    <t>Falta de modernización y mantenimiento del mobiliario con que cuenta la Rama Judicial</t>
  </si>
  <si>
    <t>Uso adecuado de los elementos de trabajo</t>
  </si>
  <si>
    <t>Comunicación Interna (canales utilizados y su efectividad, flujo de la información necesaria para el desarrollo de las actividades)</t>
  </si>
  <si>
    <t xml:space="preserve">Canales de informacion insuficiente, con bandas de ancha limitadas </t>
  </si>
  <si>
    <t>Elaboración y seguimiento del Plan de Comunicaciones</t>
  </si>
  <si>
    <t>Ausencia de uniformidad y oportunidad en la publicaciónes que se hacen  en la página web</t>
  </si>
  <si>
    <t>Implementación de estrategias y mecanismos para el fortalecimiento de la atención al usuario</t>
  </si>
  <si>
    <t>Desaprovechamiento de canales de comunicaciones, para generar mayor información a las partes interesadas.</t>
  </si>
  <si>
    <t>Fortalecimiento de la pagina web institucional y mecanismos de comunicación</t>
  </si>
  <si>
    <t>Uso adecuado del micrositio asignado al Consejo Seccional de la Judicatura</t>
  </si>
  <si>
    <t>Uso adecuado de los correos electrónicos</t>
  </si>
  <si>
    <t>Uso adecuado del aplicativo SIGOBIUS</t>
  </si>
  <si>
    <t>Fortalecimiento para el tratamiento de PQRS</t>
  </si>
  <si>
    <t>Uso adecuado de la imagen corporativa y los logos en los cuales se encuentra certificada la Rama Judicial</t>
  </si>
  <si>
    <t>Ambientales</t>
  </si>
  <si>
    <t>Desconocimiento del Plan de Gestión Ambiental que aplica para la Rama Judicial Acuerdo PSAA14-10160</t>
  </si>
  <si>
    <t>Disminución en el uso de papel, toners y demás elementos de oficina al implementar el uso de medios tecnológicos</t>
  </si>
  <si>
    <t>Ausencia de indicadores ambientales establecidos en los programas de gestión del Acuerdo PSAA14-10160</t>
  </si>
  <si>
    <t>Participación virtual es los espacios de sensibilización ambiental, como el Día Ambiental y capacitación a supervisores en obligaciones ambientales de los proyectos.</t>
  </si>
  <si>
    <t>Demora en la implementación del PGAS en las obras de infraestructura física judicial de media alta y alta complejidad</t>
  </si>
  <si>
    <t>Formación de Auditores en la Norma NTC ISO 14001:2015 y en la Norma Técnica de la Rama Judicial NTC 6256 :2018</t>
  </si>
  <si>
    <t>Implementación de buenas practicas tendientes a la protección del medio ambiente en las obras de infraestructura judicial y de criterios de construcción sostenible.</t>
  </si>
  <si>
    <t xml:space="preserve"> </t>
  </si>
  <si>
    <t>Guía del Plan de Gestión Ambiental y Social PGAS para implementación en las obras de infraestructura judicial, además de todas las herramientas que proporciona el Sistema de Gestión Ambiental del Consejo Superior de la Judicatura.</t>
  </si>
  <si>
    <t>ESTRATEGIAS</t>
  </si>
  <si>
    <t>ESTRATEGIAS  DOFA</t>
  </si>
  <si>
    <t>ESTRATEGIA/ACCIÓN/ PROYECTO</t>
  </si>
  <si>
    <t xml:space="preserve">GESTIONA </t>
  </si>
  <si>
    <t xml:space="preserve">DOCUMENTADA EN </t>
  </si>
  <si>
    <t>A</t>
  </si>
  <si>
    <t>O</t>
  </si>
  <si>
    <t>D</t>
  </si>
  <si>
    <t>F</t>
  </si>
  <si>
    <t xml:space="preserve">Solicitar y participar en el plan de formación de la Escuela Judicial para el fortalecimiento de competencias de los servidores judiciales </t>
  </si>
  <si>
    <t>21, 23</t>
  </si>
  <si>
    <t xml:space="preserve">3, 16, </t>
  </si>
  <si>
    <t>10, 11, 12, 14</t>
  </si>
  <si>
    <t>13, 14, 31, 32</t>
  </si>
  <si>
    <t xml:space="preserve">Plan de acción </t>
  </si>
  <si>
    <t xml:space="preserve">Asistir y participar activamente en los procesos de sensibilización, capacitación y formación en los procesos SIGCMA </t>
  </si>
  <si>
    <t>10, 11, 12</t>
  </si>
  <si>
    <t>Realizar seguimiento al plan de acción y realizar el reporte oportuno</t>
  </si>
  <si>
    <t>5, 10, 19, 32</t>
  </si>
  <si>
    <t>Ademas de la Supervisión a los proyectos de infraestructura, se puede contar con otros mecanismos para la retroalimentación de las  partes interesadas.</t>
  </si>
  <si>
    <t>17, 20, 21, 23</t>
  </si>
  <si>
    <t>11, 12, 15</t>
  </si>
  <si>
    <t>6, 15. 19</t>
  </si>
  <si>
    <t>7, 20, 28, 33</t>
  </si>
  <si>
    <t>Realizar identificación y cumplimiento de los requisitos legales y reglamentarios</t>
  </si>
  <si>
    <t>2, 3</t>
  </si>
  <si>
    <t>31, 32</t>
  </si>
  <si>
    <t>Matriz de riesgos</t>
  </si>
  <si>
    <t>Ejecutar los proyectos aprobados en el POAI para las obras de infraestructura de la Rama Judicial.</t>
  </si>
  <si>
    <t xml:space="preserve">6, 12, 15, 22, 23 </t>
  </si>
  <si>
    <t>7, 10, 12</t>
  </si>
  <si>
    <t>3, 6, 10, 32</t>
  </si>
  <si>
    <t>2, 8, 12, 23, 24</t>
  </si>
  <si>
    <t>Formulación del Plan Maestro de Infraestructura de la Rama Judicial</t>
  </si>
  <si>
    <t>1, 4, 14, 21, 22</t>
  </si>
  <si>
    <t xml:space="preserve">5, 6, 10, 12, 18, 20, </t>
  </si>
  <si>
    <t>4, 5, 8, 25</t>
  </si>
  <si>
    <t>1, 2 , 20, 29, 33</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</si>
  <si>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</si>
  <si>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</si>
  <si>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</si>
  <si>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</si>
  <si>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</si>
  <si>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</si>
  <si>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</si>
  <si>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</si>
  <si>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</si>
  <si>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</si>
  <si>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</si>
  <si>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</si>
  <si>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</si>
  <si>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</si>
  <si>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</si>
  <si>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</si>
  <si>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</si>
  <si>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</si>
  <si>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</si>
  <si>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</si>
  <si>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</si>
  <si>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</si>
  <si>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</si>
  <si>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</si>
  <si>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</si>
  <si>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y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</si>
  <si>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</si>
  <si>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</si>
  <si>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</si>
  <si>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</si>
  <si>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</si>
  <si>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</si>
  <si>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</si>
  <si>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</si>
  <si>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</si>
  <si>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</si>
  <si>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</si>
  <si>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</si>
  <si>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</si>
  <si>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</si>
  <si>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</si>
  <si>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</si>
  <si>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</si>
  <si>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</si>
  <si>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</si>
  <si>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</si>
  <si>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</si>
  <si>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</si>
  <si>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</si>
  <si>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</si>
  <si>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</si>
  <si>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se deriva de esta (ejemplo póliza seguros, terceración), indicando información relevante.</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</si>
  <si>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</si>
  <si>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</si>
  <si>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</si>
  <si>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</si>
  <si>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</si>
  <si>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</si>
  <si>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</si>
  <si>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</si>
  <si>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</si>
  <si>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</si>
  <si>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</si>
  <si>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 Infraestructura Física - Grupo de Proyectos Especiales de Infraestructura</t>
  </si>
  <si>
    <t>Objetivo:</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</si>
  <si>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</si>
  <si>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</si>
  <si>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</si>
  <si>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</si>
  <si>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</si>
  <si>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</si>
  <si>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</si>
  <si>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</si>
  <si>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</si>
  <si>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</si>
  <si>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</si>
  <si>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</si>
  <si>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</si>
  <si>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</si>
  <si>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</si>
  <si>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</si>
  <si>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</si>
  <si>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</si>
  <si>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</si>
  <si>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</si>
  <si>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</si>
  <si>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</si>
  <si>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</si>
  <si>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</si>
  <si>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</si>
  <si>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</si>
  <si>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</si>
  <si>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</si>
  <si>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</si>
  <si>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</si>
  <si>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</si>
  <si>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</si>
  <si>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</si>
  <si>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 en los procesos precontractuales y contractuales de infraestructura física de alta y media alta complejidad</t>
  </si>
  <si>
    <t>Incumplimiento de las metas establecidas</t>
  </si>
  <si>
    <r>
      <t xml:space="preserve">1. </t>
    </r>
    <r>
      <rPr>
        <sz val="11"/>
        <color rgb="FF0070C0"/>
        <rFont val="Calibri"/>
        <family val="2"/>
        <scheme val="minor"/>
      </rPr>
      <t>Falta de oportunidad en la identificación, seguimiento y tratamiento a las situaciones imprevisibles de origen externo, en las fases precontractual y de ejecución de las obras</t>
    </r>
    <r>
      <rPr>
        <sz val="11"/>
        <rFont val="Calibri"/>
        <family val="2"/>
        <scheme val="minor"/>
      </rPr>
      <t xml:space="preserve">
2. Dificultad en la gestión de aprobación de documentos
3. Por numerosas observaciones al proceso, se corre el cronograma o declaración de desierto el proceso de contratación
4. Por revocatoria al acto administrativo de adjudicación del proceso
5. </t>
    </r>
    <r>
      <rPr>
        <sz val="11"/>
        <color rgb="FF0070C0"/>
        <rFont val="Calibri"/>
        <family val="2"/>
        <scheme val="minor"/>
      </rPr>
      <t>Situaciones externas imprevisibles, las cuales atrasen el inicio de las obras</t>
    </r>
  </si>
  <si>
    <t>Dificultad en la gestión precontractual e idoneidad de los documentos presentados por los oferentes</t>
  </si>
  <si>
    <r>
      <rPr>
        <sz val="11"/>
        <color rgb="FF0070C0"/>
        <rFont val="Calibri"/>
        <family val="2"/>
        <scheme val="minor"/>
      </rPr>
      <t>Posibilidad de presentar demora para satisfacer la necesidad que suple con la infraestructura física judicial, sumado al</t>
    </r>
    <r>
      <rPr>
        <sz val="11"/>
        <rFont val="Calibri"/>
        <family val="2"/>
        <scheme val="minor"/>
      </rPr>
      <t xml:space="preserve"> retraso en la ejecución del POAI, afectando el cumplimiento de las metas de la entidad,  </t>
    </r>
    <r>
      <rPr>
        <sz val="11"/>
        <color rgb="FF0070C0"/>
        <rFont val="Calibri"/>
        <family val="2"/>
        <scheme val="minor"/>
      </rPr>
      <t>a causa de las situaciones imprevisibles de origen externo, en las fases precontractual y de ejecución de las obras</t>
    </r>
  </si>
  <si>
    <t>Ejecución y Administración de Procesos</t>
  </si>
  <si>
    <t>Incumplimiento máximo del 20% de la meta planeada</t>
  </si>
  <si>
    <t>A través del apoyo técnico del GPEI, generar propuestas de solución de manera oportuna, a fin de que se resuelvan apropiadamente desde la Unidad de Compras Públicas.</t>
  </si>
  <si>
    <t>Preventivo</t>
  </si>
  <si>
    <t>Manual</t>
  </si>
  <si>
    <t>Documentado</t>
  </si>
  <si>
    <t>Continua</t>
  </si>
  <si>
    <t>Con Registro</t>
  </si>
  <si>
    <t>Aceptar</t>
  </si>
  <si>
    <t>Facilitar y reducir validaciones, simplificando la gestión de los procesos precontractuales</t>
  </si>
  <si>
    <t>Verificación de los documentos técnicos publicados</t>
  </si>
  <si>
    <t>El GPEI proporciona apoyo en la evaluación técnica de los proponentes, cuando se es requerido</t>
  </si>
  <si>
    <t>Cuadro de evaluación y verificación de documentos presentados por los proponentes</t>
  </si>
  <si>
    <t>Detectivo</t>
  </si>
  <si>
    <t>Dificultad en la adquisición de inmuebles</t>
  </si>
  <si>
    <t>Afectación en la Prestación del Servicio de Justicia</t>
  </si>
  <si>
    <t>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t>
  </si>
  <si>
    <t>Depender de terceros (Convenio, Secretarias, propietarios.)</t>
  </si>
  <si>
    <t>Posibilidad de no suplir la necesidad del mejoramiento de sedes judiciales, debido a la falta de oportunidad por entidades externas que intervienen en el proceso de adquisición de inmuebles, dificultando el acceso a un mejor servicio de justicia.</t>
  </si>
  <si>
    <t>Usuarios, productos y prácticas organizacionales</t>
  </si>
  <si>
    <t>Afecta la Prestación del Servicio de Administración de Justicia en 20%</t>
  </si>
  <si>
    <t>Mantener seguimiento a oferta inmobiliaria</t>
  </si>
  <si>
    <t>Solicitar que al momento de la presentación de la oferta se realice de manera simultanea la entrega de documentos.</t>
  </si>
  <si>
    <t>Supervisión periódica al convenio, ejecución de comités operativos y revisión de los informes entregados.</t>
  </si>
  <si>
    <t>Coordinación y opotunidad en la entrega de conceptos por parte de los diferentes equipos que intervengan en el procceso.</t>
  </si>
  <si>
    <t>Consulta previa ante las entidades expertas en la materia.</t>
  </si>
  <si>
    <t>Demora en la ejecución de los contratos de consultorías de estudios y diseños de infraestructura física de alta y media alta complejidad</t>
  </si>
  <si>
    <t>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t>
  </si>
  <si>
    <t>La presencia de cambios normativos o ajustes al programa arquitectónico y a la falta de calidad en el diseño, causan demoras considerables en el proyecto de estudios y diseños.</t>
  </si>
  <si>
    <t>Posibilidad de que se genere retraso en la contratación de la construcción del proyecto, a causa de los cambios normativos, ajustes al programa arquitectónico o falta en la calidad de los diseños y estudios técnicos.</t>
  </si>
  <si>
    <t>Afecta la Prestación del Servicio de Administración de Justicia en 15%</t>
  </si>
  <si>
    <t>Solicitud de actualización de concepto de norma a la oficina de Planeación o Curaduría, a la fecha de inicio de los diseños</t>
  </si>
  <si>
    <t>Revisión del programa arquitectónico a la fecha de inicio de los diseños, con la Dirección Seccional.</t>
  </si>
  <si>
    <t>Seguimiento permanente de las diferentes etapas del diseño, por parte del GPEI.</t>
  </si>
  <si>
    <t>Informes de Interventoría, Comité de Diseño e informes de Supervisión a la Interventoría.</t>
  </si>
  <si>
    <t>Verificación del cumplimiento al cronograma del proyecto de estudios y diseños.</t>
  </si>
  <si>
    <t>Demora en la ejecución de los contratos de contrucción y mobiliario en proyectos de inversión de alta y media alta complejidad</t>
  </si>
  <si>
    <r>
      <t xml:space="preserve">1. </t>
    </r>
    <r>
      <rPr>
        <sz val="11"/>
        <color rgb="FF0070C0"/>
        <rFont val="Calibri"/>
        <family val="2"/>
        <scheme val="minor"/>
      </rPr>
      <t>Peticiones,</t>
    </r>
    <r>
      <rPr>
        <sz val="11"/>
        <rFont val="Calibri"/>
        <family val="2"/>
        <scheme val="minor"/>
      </rPr>
      <t xml:space="preserve"> </t>
    </r>
    <r>
      <rPr>
        <sz val="11"/>
        <color rgb="FF0070C0"/>
        <rFont val="Calibri"/>
        <family val="2"/>
        <scheme val="minor"/>
      </rPr>
      <t>reclamos de origen social, bloqueos o</t>
    </r>
    <r>
      <rPr>
        <sz val="11"/>
        <rFont val="Calibri"/>
        <family val="2"/>
        <scheme val="minor"/>
      </rPr>
      <t xml:space="preserve"> </t>
    </r>
    <r>
      <rPr>
        <sz val="11"/>
        <color rgb="FF0070C0"/>
        <rFont val="Calibri"/>
        <family val="2"/>
        <scheme val="minor"/>
      </rPr>
      <t>problemas</t>
    </r>
    <r>
      <rPr>
        <sz val="11"/>
        <rFont val="Calibri"/>
        <family val="2"/>
        <scheme val="minor"/>
      </rPr>
      <t xml:space="preserve"> de orden público </t>
    </r>
    <r>
      <rPr>
        <sz val="11"/>
        <color rgb="FF0070C0"/>
        <rFont val="Calibri"/>
        <family val="2"/>
        <scheme val="minor"/>
      </rPr>
      <t>en la zona donde se construye la nueva sede judicial.</t>
    </r>
    <r>
      <rPr>
        <sz val="11"/>
        <rFont val="Calibri"/>
        <family val="2"/>
        <scheme val="minor"/>
      </rPr>
      <t xml:space="preserve">
2. Interventoría externa de baja calidad o del contratista de obra; </t>
    </r>
    <r>
      <rPr>
        <sz val="11"/>
        <color rgb="FF0070C0"/>
        <rFont val="Calibri"/>
        <family val="2"/>
        <scheme val="minor"/>
      </rPr>
      <t>desafíos técnicos imprevisibles que exigen tiempos sobre la marcha de la obra para su ajuste o baja capacidad de implementar un plan de contingencia para no comprometer fecha de entrega de la obra.</t>
    </r>
    <r>
      <rPr>
        <sz val="11"/>
        <rFont val="Calibri"/>
        <family val="2"/>
        <scheme val="minor"/>
      </rPr>
      <t xml:space="preserve">
3. Dificultad en la disponibilidad de recursos financieros, suministro de equipos, materiales, mano de obra y otros recursos necesarios
4. Relacionadas con los procesos adquisición, contratación o liquidación de los proyectos de infraestructura judicial
5. </t>
    </r>
    <r>
      <rPr>
        <sz val="11"/>
        <color rgb="FF0070C0"/>
        <rFont val="Calibri"/>
        <family val="2"/>
        <scheme val="minor"/>
      </rPr>
      <t>Cambios de las administraciones en las entidades territoriales, injerencia por cambios en la construcción de las sedes judiciales por parte de las autoridades de entidades territoriales o s</t>
    </r>
    <r>
      <rPr>
        <sz val="11"/>
        <rFont val="Calibri"/>
        <family val="2"/>
        <scheme val="minor"/>
      </rPr>
      <t xml:space="preserve">anciones de autoridades competentes </t>
    </r>
    <r>
      <rPr>
        <sz val="11"/>
        <color rgb="FF0070C0"/>
        <rFont val="Calibri"/>
        <family val="2"/>
        <scheme val="minor"/>
      </rPr>
      <t>por incumplimientos del Constructor en requisitos constructivos, laborales o ambientales</t>
    </r>
    <r>
      <rPr>
        <sz val="11"/>
        <rFont val="Calibri"/>
        <family val="2"/>
        <scheme val="minor"/>
      </rPr>
      <t>.</t>
    </r>
  </si>
  <si>
    <r>
      <t xml:space="preserve">Demora en la entrega de una sede judicial nueva, debido a la dificultad para resolver la causa que ocasiona el retraso en el cronograma del proyecto o </t>
    </r>
    <r>
      <rPr>
        <sz val="11"/>
        <color rgb="FF0070C0"/>
        <rFont val="Calibri"/>
        <family val="2"/>
        <scheme val="minor"/>
      </rPr>
      <t>se originen condiciones nuevas adicionales externas o imputables al Constructor que ocasionen nuevos retrasos.</t>
    </r>
  </si>
  <si>
    <r>
      <t xml:space="preserve">Posibilidad de que la entrega de una sede judicial nueva se retrase, por factores </t>
    </r>
    <r>
      <rPr>
        <sz val="11"/>
        <color rgb="FF0070C0"/>
        <rFont val="Calibri"/>
        <family val="2"/>
        <scheme val="minor"/>
      </rPr>
      <t>asociados a las dificultades y condiciones externas o imputables al Contratista en la contrucción de la infraestructura judicial, impidiendo la entrega de la nueva sede judicial a tiempo para mejorar el acceso a la justicia.</t>
    </r>
  </si>
  <si>
    <r>
      <t xml:space="preserve">Mediante medidas administrativas internas, </t>
    </r>
    <r>
      <rPr>
        <sz val="11"/>
        <color rgb="FF0070C0"/>
        <rFont val="Calibri"/>
        <family val="2"/>
        <scheme val="minor"/>
      </rPr>
      <t>mesas de concertación, toma de decisiones y apoyo de la fuerza pública</t>
    </r>
    <r>
      <rPr>
        <sz val="11"/>
        <rFont val="Calibri"/>
        <family val="2"/>
        <scheme val="minor"/>
      </rPr>
      <t xml:space="preserve"> para prevenir la afectación de obras.</t>
    </r>
  </si>
  <si>
    <r>
      <t xml:space="preserve">Manual de Contratación
</t>
    </r>
    <r>
      <rPr>
        <sz val="11"/>
        <color rgb="FF0070C0"/>
        <rFont val="Calibri"/>
        <family val="2"/>
        <scheme val="minor"/>
      </rPr>
      <t>Solicitar a la UCP, elevar los estándares de requisitos de experiencia de los proponentes para Contratista de Obra e Interventor, sin comprometer la pluralidad de los procesos de convocatoria pública.</t>
    </r>
    <r>
      <rPr>
        <sz val="11"/>
        <rFont val="Calibri"/>
        <family val="2"/>
        <scheme val="minor"/>
      </rPr>
      <t xml:space="preserve">
Seguimiento al cronograma y programación del proyecto.
</t>
    </r>
    <r>
      <rPr>
        <sz val="11"/>
        <color rgb="FF0070C0"/>
        <rFont val="Calibri"/>
        <family val="2"/>
        <scheme val="minor"/>
      </rPr>
      <t>Requerir planes de contingencia.</t>
    </r>
  </si>
  <si>
    <r>
      <t xml:space="preserve">Garantizar la Reserva Presupuestal
Solicitud de PAC de manera anticipada
</t>
    </r>
    <r>
      <rPr>
        <sz val="11"/>
        <color rgb="FF0070C0"/>
        <rFont val="Calibri"/>
        <family val="2"/>
        <scheme val="minor"/>
      </rPr>
      <t>Instruir al Interventor y Contratista sobre los procedimientos administrativos de la DEAJ.</t>
    </r>
    <r>
      <rPr>
        <sz val="11"/>
        <rFont val="Calibri"/>
        <family val="2"/>
        <scheme val="minor"/>
      </rPr>
      <t xml:space="preserve">
Estudios de Mercado y del sector </t>
    </r>
    <r>
      <rPr>
        <sz val="11"/>
        <color rgb="FF0070C0"/>
        <rFont val="Calibri"/>
        <family val="2"/>
        <scheme val="minor"/>
      </rPr>
      <t>en la etapa de Consultoría</t>
    </r>
    <r>
      <rPr>
        <sz val="11"/>
        <rFont val="Calibri"/>
        <family val="2"/>
        <scheme val="minor"/>
      </rPr>
      <t>.</t>
    </r>
  </si>
  <si>
    <r>
      <t xml:space="preserve">Cumplimiento de los lineamientos de las </t>
    </r>
    <r>
      <rPr>
        <sz val="11"/>
        <color rgb="FF0070C0"/>
        <rFont val="Calibri"/>
        <family val="2"/>
        <scheme val="minor"/>
      </rPr>
      <t>entidades correspondientes, autoridades, entes de control</t>
    </r>
    <r>
      <rPr>
        <sz val="11"/>
        <rFont val="Calibri"/>
        <family val="2"/>
        <scheme val="minor"/>
      </rPr>
      <t xml:space="preserve"> y del Consejo Superior de la Judicatura</t>
    </r>
  </si>
  <si>
    <r>
      <t>Supervisión a la Interventoría del Contrato de Obra,</t>
    </r>
    <r>
      <rPr>
        <sz val="11"/>
        <color rgb="FF0070C0"/>
        <rFont val="Calibri"/>
        <family val="2"/>
        <scheme val="minor"/>
      </rPr>
      <t xml:space="preserve"> participación del GPEI en las mesas técnicas con autoridades territoriales.</t>
    </r>
  </si>
  <si>
    <t>Daño o deterioro en sedes judiciales en construcción o ya construidas de alta y media alta complejidad</t>
  </si>
  <si>
    <t>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t>
  </si>
  <si>
    <t>Evento o situación adversa que genera un daño a la infraestructura física judicial.</t>
  </si>
  <si>
    <t>Posibilidad de que dado un evento o situación externa, se genere una afectación grave o leve a la infraestructura física judicial, a causa de un evento que impacte la infraestructura física.</t>
  </si>
  <si>
    <t>Daños Activos Fijos/Eventos Externos</t>
  </si>
  <si>
    <t>Cooperación interinstitucional Oficina de Seguridad del Consejo Superior de la Judicatura
Contrato de vigilancia privada
Pólizas</t>
  </si>
  <si>
    <t>Certificado de uso de suelo y afectaciones por riesgo o amenazas naturales expedido por autoridad municipal competente.
Estudios y diseños</t>
  </si>
  <si>
    <t>Supervisión de Interventoría
Mecanismos de concertación previstos
Procesos de conciliación</t>
  </si>
  <si>
    <t>Pólizas
Proceso de conciliación</t>
  </si>
  <si>
    <t>Enlace permanente con la Sección de Seguros de la Unidad Administrativa.</t>
  </si>
  <si>
    <t>Impacto ambiental negativo, ocasionado por las actividades constructivas de alta y media alta complejidad</t>
  </si>
  <si>
    <t xml:space="preserve"> Afectación Ambiental</t>
  </si>
  <si>
    <t>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t>
  </si>
  <si>
    <t>Incumplimiento ambiental, ocasionado por el desconocimiento, mala aplicación de los requisitos ambientales que solicitan las autoridades ambientales.</t>
  </si>
  <si>
    <t>Posibilidad de que la ocurrencia de un incumplimiento ambiental, a causa del desconocimiento o la indebida aplicación de los requisitos ambientales, lo que puede acarrear sanciones y retrasos en los proyectos de infraestructura.</t>
  </si>
  <si>
    <t>Eventos Ambientales Internos</t>
  </si>
  <si>
    <t>Si el hecho llegara a presentarse, tendría medianas consecuencias o efectos sobre la entidad</t>
  </si>
  <si>
    <r>
      <t xml:space="preserve">1. Aplicación herramientas: Matriz de Requisitos Ambientales - Matriz de Requisitos Legales y </t>
    </r>
    <r>
      <rPr>
        <sz val="11"/>
        <color rgb="FF0070C0"/>
        <rFont val="Calibri"/>
        <family val="2"/>
        <scheme val="minor"/>
      </rPr>
      <t>actualización PGAS V2 2024 con especificaciones ambientales.</t>
    </r>
  </si>
  <si>
    <t>2. Mesas de trabajo técnicas previas a la elaboración y entrega del PGAS con profesional ambiental del GPEI y participación de la Interventoría Especialista Ambiental y Contratista.</t>
  </si>
  <si>
    <t xml:space="preserve">3. Especialista Ambiental en Interventoría y profesional ambiental Contratista </t>
  </si>
  <si>
    <t>4. Comités de seguimiento ambiental de los proyectos de infraestructura</t>
  </si>
  <si>
    <t>5. Plan de Emergencias y Contingencias Ambientales - PGAS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</si>
  <si>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</si>
  <si>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</si>
  <si>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</si>
  <si>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</si>
  <si>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</si>
  <si>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</si>
  <si>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</si>
  <si>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</si>
  <si>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</si>
  <si>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</si>
  <si>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</si>
  <si>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</si>
  <si>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</si>
  <si>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</si>
  <si>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</si>
  <si>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</si>
  <si>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</si>
  <si>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</si>
  <si>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</si>
  <si>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</si>
  <si>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</si>
  <si>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</si>
  <si>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</si>
  <si>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</si>
  <si>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</si>
  <si>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</si>
  <si>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</si>
  <si>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</si>
  <si>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</si>
  <si>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</si>
  <si>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</si>
  <si>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</si>
  <si>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</si>
  <si>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</si>
  <si>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</si>
  <si>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</si>
  <si>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</si>
  <si>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</si>
  <si>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</si>
  <si>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</si>
  <si>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</si>
  <si>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</si>
  <si>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</si>
  <si>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</si>
  <si>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</si>
  <si>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</si>
  <si>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</si>
  <si>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</si>
  <si>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</si>
  <si>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</si>
  <si>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</si>
  <si>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</si>
  <si>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</si>
  <si>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</si>
  <si>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</si>
  <si>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</si>
  <si>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</si>
  <si>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</si>
  <si>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</si>
  <si>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</si>
  <si>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</si>
  <si>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</si>
  <si>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</si>
  <si>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</si>
  <si>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</si>
  <si>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</si>
  <si>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</si>
  <si>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</si>
  <si>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</si>
  <si>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</si>
  <si>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</si>
  <si>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</si>
  <si>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</si>
  <si>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</si>
  <si>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</si>
  <si>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</si>
  <si>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</si>
  <si>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</si>
  <si>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</si>
  <si>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</si>
  <si>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</si>
  <si>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</si>
  <si>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</si>
  <si>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</si>
  <si>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</si>
  <si>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</si>
  <si>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</si>
  <si>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</si>
  <si>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</si>
  <si>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</si>
  <si>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</si>
  <si>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</si>
  <si>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</si>
  <si>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</si>
  <si>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</si>
  <si>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</si>
  <si>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</si>
  <si>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</si>
  <si>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</si>
  <si>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</si>
  <si>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</si>
  <si>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</si>
  <si>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</si>
  <si>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</si>
  <si>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</si>
  <si>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</si>
  <si>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</si>
  <si>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</si>
  <si>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</si>
  <si>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</si>
  <si>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</si>
  <si>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</si>
  <si>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</si>
  <si>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</si>
  <si>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</si>
  <si>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</si>
  <si>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</si>
  <si>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</si>
  <si>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</si>
  <si>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</si>
  <si>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</si>
  <si>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</si>
  <si>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</si>
  <si>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</si>
  <si>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</si>
  <si>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</si>
  <si>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</si>
  <si>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</si>
  <si>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</si>
  <si>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</si>
  <si>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</si>
  <si>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</si>
  <si>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</si>
  <si>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</si>
  <si>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</si>
  <si>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</si>
  <si>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</si>
  <si>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</si>
  <si>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</si>
  <si>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</si>
  <si>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IMPACTO</t>
  </si>
  <si>
    <t>NIVEL</t>
  </si>
  <si>
    <t xml:space="preserve">IMPACTO </t>
  </si>
  <si>
    <t>CENTRAL</t>
  </si>
  <si>
    <t>SECCIONAL</t>
  </si>
  <si>
    <t xml:space="preserve"> INICIO
DIA/MES/AÑO</t>
  </si>
  <si>
    <t>FIN 
DIA/MES/AÑO</t>
  </si>
  <si>
    <t xml:space="preserve">
1. Acompañamiento a la Unidad de Compras Públicas para atender observaciones y dar celeridad a los procesos.
2. Definir cronogramas con la UCP para cumplir con los tiempos establecidos en los procesos.
3.Se llevo a cabo la visita con el fin de realizar evaluar y diagnosticar el  lote donde se planea construir la futura sede Judicial.
4. Reuniones y mesas de trabajo con la Unidad de compras públicas para definir la documentación necesaria para adelantar el proceso de contratación de estudios técnicos y diseños de la sede de Magangué Bolivar. 
</t>
  </si>
  <si>
    <t>X</t>
  </si>
  <si>
    <t>Junto a la Direccion Seccional de Cartagena, se logra obtener todos los documentos necesarios para radicar ante la Unidad de Compras Publicas el inicio de la etapa precontractual de la consultoria que tendra como finalidad los estudios, diseños y obtencion de licencia de construccion para la construccion de la sede judicial de Magangue-Bolivar.</t>
  </si>
  <si>
    <t xml:space="preserve">1.	Mediante DEAJO22-858, enviado el 3 de enero de 2023 la Entidad el remite manifestación de interés de adquisición a los propietarios del edificio de la calle 26, en Bogotá.
2.	La ANIM, emite oferta de compra a los propietarios de la Bodega de la calle 18 No. 32-90, mediante oficio ANIM-2023-EE-0000059 del 12 de enero del 2023.
3.	Los propietarios de la bodega aceptan la oferta de compra mediante oficio del 16 de enero de 2023.
4.	Mediante DEAJGPEIO23-6 del 11 de enero de 2023 se le informa a la Seccional de Pasto Nariño, observaciones al proceso de donación de un terreno en el municipio de Ipiales Nariño.
5.	Mediante oficio DEAJO23-38 del 25 de enero 2023 se le solicito a la ANIM prorrogar el acuerdo 218 de 2017, en razón a la necesidad de continuar con la gestión predial.
6.	Mediante oficio DEAJO23-37 del 25 de enero 2023 se le solicito a la ANIM prorrogar el acuerdo 227 de 2019, en razón a la necesidad de continuar con la adquisición de la bodega y el edificio ubicado en la calle 26 en Bogotá.
7.	Con ocasión a la adquisición de la bodega ubicada en la calle 18 No. 32-90 en Bogotá, se le solicito a la ANIM incluir en la negociación y suscripción de la promesa de compraventa compromisos relacionados con la entrega del inmueble. Oficio DEAJGPEIO23-13 del 1 de febrero de 2023 y alcance mediante DEAJGPEIO23-15 del 2 de febrero de 2023.
8.	Suscripción de prórroga al contrato 218 de 2017, mediante otrosí 7.
9.	 Se solicito a la ANIM avance de la presentación de oferta de compra del edificio de la calle 26 en Bogotá. Oficio DEAJGPEIO23-34 del 10 de marzo de 2023.
10.	Suscripción de promesa de compraventa de la bodega ubicada en la calle 18 No. 32-90 en Bogotá, el 14 de marzo de 2023.
11.	Con ocasión a la donación de un lote en la ciudad de Ibagué, se solicitó al Director Seccional los documentos necesarios para continuar con el estudio del mismo. DEAJGPEIO23-18 de 17 de febrero de 2023.  
12.	Se solito desembolso de recursos para el pago de la bodega ante el Ministerio de Hacienda. 
13.	Se giraron a la Fiduciaria que maneja los recursos de los acuerdos recursos necesarios para la adquisición de la bodega de la calle 18 No. 32-90 en Bogotá.
14.	Se emitió concepto técnico al despacho de la Directora Ejecutiva sobre un lote en donación en el Municipio de Montería.
</t>
  </si>
  <si>
    <t xml:space="preserve">Con la firma de la promesa de compraventa se avanza en suplir la necesidad de trasladar el almacen general dela entidad.
En cuanto al edificio de la calle 26, se presentara oferta de compra  formal al propietario. </t>
  </si>
  <si>
    <t>El GPEI, se encuentra preparando la documentación técnica y realizando las consultas pertinentes, para conformar los documentos y soportes para trasladar a la UCP la solicitud de contratación de los Estudios Técnicos y Diseños de la sede judicial de Magangué Bolivar.
También, en el primer trimestre del año 2023 el GPEI se encuentra iniciando la Consultoría del Plan Maestro de Infraestructura.
En esta primera parte, se encuentran en desarrollo las etapas de la elaboración del Plan de Trabajo y de la Debida Diligencia.
Entre tanto, se llevó a cabo un comité extraordinario de seguimiento el 13 de enero y el comité trimestral contractual con el Consultor el 29 de marzo de 2023.
Así mismo, mediante el oficio DEAJGPEIO23-33 se le envió al Consultor varios requerimientos, a fin de poner varios aspectos claros y el cumplimiento de compromisos de la Consultoría.</t>
  </si>
  <si>
    <t>Se trabaja en la estructuración de los procesos de contratación de la consultoría  de Magangué, con el fin de contar con la adjudicación de los contratos en el cuarto trimestre del año.</t>
  </si>
  <si>
    <t>1. Valledupar contratos 323 y 322 de 2022: Con el propósito de subsanar las observaciones a los diseños realizadas por el constructor, se coordinaron mesas de trabajo con los consultores de diseño.
2. Girardot contratos 293 y 328: A finales del mes de enero se da inicio a la ejecución de los contratos, se trabaja en el inicio de actividades preliminares y  administrativas de los contratos para el desarrollo del proyecto (Revision de hojas de vida, respuesta a observaciones de diseño, revision de las aprobaciones de la interventoria a los documentos contractuales, etc)
3. Sogamoso:Contratos 40 y 53 de 2021; Se finalizó estructura y mampostería se continua trabajos de acabados e instalciones 
4. Riohacha:Contrato 270 y 294 de 2022; Se da inicio a ejecución, se trabaja en demoliciones existentes en el área donde se desarrolara el proyecto.</t>
  </si>
  <si>
    <t>La supervisión técnica en las obras en ejecución, es un apoyo fundamental para el control de estos riesgos en las obras.</t>
  </si>
  <si>
    <t>1. Se mantienen los protocolos de emergencias de SST y ambientales en las obras en ejecución.
2. Las obras se construyen, en cumplimiento de la NSR10 teniendo en cuenta eventos de origen natural que puedan afectar la edificación.</t>
  </si>
  <si>
    <t>x</t>
  </si>
  <si>
    <t> </t>
  </si>
  <si>
    <t>El apoyo de las direcciones seccionales y coordinaciones administrativas, son pieza fundamental en el control de los riesgos asociados a los daños en la infraestructura en construcción.</t>
  </si>
  <si>
    <r>
      <rPr>
        <b/>
        <sz val="10"/>
        <color rgb="FF000000"/>
        <rFont val="Calibri"/>
        <family val="2"/>
      </rPr>
      <t xml:space="preserve">Despachos Penales de Girardot
</t>
    </r>
    <r>
      <rPr>
        <sz val="10"/>
        <color rgb="FF000000"/>
        <rFont val="Calibri"/>
        <family val="2"/>
      </rPr>
      <t xml:space="preserve">1. Se otorga autorización al Consorcio MAPA, constructor de los despachos penales de Girardot, través del oficio DEAJO23-33 firmado por la directora ejecutiva, para que efectúe los trámites y obtención de permisos ambientales ante la CAR en este municipio.
2. Se realizan mesas de trabajo en febrero y el 14 de marzo se lleva a cabo reunión de observaciones al PGAS de Girardot.
</t>
    </r>
    <r>
      <rPr>
        <b/>
        <sz val="10"/>
        <color rgb="FF000000"/>
        <rFont val="Calibri"/>
        <family val="2"/>
      </rPr>
      <t xml:space="preserve">Bloque Nuevo Palacio de Riohacha
</t>
    </r>
    <r>
      <rPr>
        <sz val="10"/>
        <color rgb="FF000000"/>
        <rFont val="Calibri"/>
        <family val="2"/>
      </rPr>
      <t xml:space="preserve">1. 27 de enro y 14 de febrero de 2023, mesas de trabajo con Interventoría del PGAS.
2. 7 de marzo Interventoría envía observaciones al documento PGAS.
3. 30 y 31 de marzo de 2023, comisión de profesional ambiental del GPEI, comité y revisión de cumplimiento requisitos ambientales.
</t>
    </r>
    <r>
      <rPr>
        <b/>
        <sz val="10"/>
        <color rgb="FF000000"/>
        <rFont val="Calibri"/>
        <family val="2"/>
      </rPr>
      <t xml:space="preserve">Torre Nueva Palacio de Valledupar
</t>
    </r>
    <r>
      <rPr>
        <sz val="10"/>
        <color rgb="FF000000"/>
        <rFont val="Calibri"/>
        <family val="2"/>
      </rPr>
      <t xml:space="preserve">1. Mediante oficio DEAJO23-22 del 17 de enero de 2023, se otorga permiso al CONSORCIO OBRAS JUDICIALES para que realice los trámites y obtención de permisos ambientales en CORPOCESAR.
2. 31 de enero, 16 de febrero y 2 de marzo de 2023, mesas de trabajo con Interventoría ambiental y de obra Valledupar.
</t>
    </r>
    <r>
      <rPr>
        <b/>
        <sz val="10"/>
        <color rgb="FF000000"/>
        <rFont val="Calibri"/>
        <family val="2"/>
      </rPr>
      <t xml:space="preserve">Despachos Judiciales Sogamoso
</t>
    </r>
    <r>
      <rPr>
        <sz val="10"/>
        <color rgb="FF000000"/>
        <rFont val="Calibri"/>
        <family val="2"/>
      </rPr>
      <t xml:space="preserve">1. Seguimiento al cumplimiento de los informes mensuales de Interventoría.
</t>
    </r>
    <r>
      <rPr>
        <b/>
        <sz val="10"/>
        <color rgb="FF000000"/>
        <rFont val="Calibri"/>
        <family val="2"/>
      </rPr>
      <t xml:space="preserve">Despachos Judiciales de Chocontá
</t>
    </r>
    <r>
      <rPr>
        <sz val="10"/>
        <color rgb="FF000000"/>
        <rFont val="Calibri"/>
        <family val="2"/>
      </rPr>
      <t xml:space="preserve">1. Seguimientos al cumplimiento de los informes mensuales de Interventoría.
</t>
    </r>
  </si>
  <si>
    <t>Se deberá programar visita de seguimiento al PGAS  Girardot y Valledupar.</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</si>
  <si>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</si>
  <si>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</si>
  <si>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</si>
  <si>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</si>
  <si>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</si>
  <si>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</si>
  <si>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</si>
  <si>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</si>
  <si>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</si>
  <si>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</si>
  <si>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</si>
  <si>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</si>
  <si>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</si>
  <si>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</si>
  <si>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</si>
  <si>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</si>
  <si>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</si>
  <si>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</si>
  <si>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</si>
  <si>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</si>
  <si>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</si>
  <si>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</si>
  <si>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</si>
  <si>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</si>
  <si>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</si>
  <si>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</si>
  <si>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</si>
  <si>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</si>
  <si>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</si>
  <si>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</si>
  <si>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</si>
  <si>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</si>
  <si>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</si>
  <si>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</si>
  <si>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</si>
  <si>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</si>
  <si>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</si>
  <si>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</si>
  <si>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</si>
  <si>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</si>
  <si>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</si>
  <si>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</si>
  <si>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</si>
  <si>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</si>
  <si>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</si>
  <si>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</si>
  <si>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</si>
  <si>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</si>
  <si>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</si>
  <si>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</si>
  <si>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</si>
  <si>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</si>
  <si>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</si>
  <si>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</si>
  <si>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</si>
  <si>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</si>
  <si>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</si>
  <si>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</si>
  <si>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</si>
  <si>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</si>
  <si>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</si>
  <si>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</si>
  <si>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</si>
  <si>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</si>
  <si>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</si>
  <si>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</si>
  <si>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</si>
  <si>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</si>
  <si>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</si>
  <si>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</si>
  <si>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</si>
  <si>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</si>
  <si>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</si>
  <si>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</si>
  <si>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</si>
  <si>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</si>
  <si>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</si>
  <si>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</si>
  <si>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</si>
  <si>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</si>
  <si>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</si>
  <si>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Fraude Interno</t>
  </si>
  <si>
    <t>Reducir(compartir)</t>
  </si>
  <si>
    <t>Fallas Tecnológicas</t>
  </si>
  <si>
    <t>Reducir(mitigar)</t>
  </si>
  <si>
    <t>Relaciones Laborales</t>
  </si>
  <si>
    <t>Reputacional(Corrupción)</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</si>
  <si>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</si>
  <si>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</si>
  <si>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</si>
  <si>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</si>
  <si>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</si>
  <si>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</si>
  <si>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</si>
  <si>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</si>
  <si>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2 TRIMESTRE</t>
  </si>
  <si>
    <t>ANÁLISIS DEL RESULTADO FINAL 
2 TRIMESTRE</t>
  </si>
  <si>
    <t>1. Mediante memorando DEAJGPEIM23-122 se remite a la Unidad de Compras Publicas la ficha de radicacion del proceso de la consultoria, junto a los documentos soporte, para dar inicio a la estructuracion pre-contractual de dicho proceso.
2. Mediante memorando DEAJGPEIM23-144, se remite una vez mas los documentos que hacen parte del inicio del proceso precontracual de la consultoria de Magangue, atendiendo algunas observaciones realizadas por el equipo de la Division de Estructuración de la Unidad de Compras Publicas.
3. Se encuentra en proceso de elaboración el documento de justificación técnico económica para el trámite de solicitud de aprobación de cupo de vigencias futuras, dado que el termino de ejecución del contrato se estima en un plazo de 11 meses.</t>
  </si>
  <si>
    <t xml:space="preserve">El GPEI, acompaña a la Unidad de Compras en el desarrollo de los Estudios Previos y el proceso precontractual, con el propósito de ayudar a agilizar la contratación. </t>
  </si>
  <si>
    <t xml:space="preserve">1.	Se capacitaron a funcionarios de la Dirección Ejecutiva, los antiguos propietarios de la Bodega de la calle 18, sobre el correcto funcionamiento del transelevador que se adquirió con la bodega. Correos del 10/04/2023, del 12/04/2023, 14/04/2023.
2.	Se aprobó de parte de la Dirección Ejecutiva la solicitud de prórroga para a la entrega de la bodega, elevada por el propietario.
3.	La Agencia le hace entrega material a la Entidad de la bodega de la calle 18, el 24 de abril. 
4.	Se remitieron a la unidad de compras públicas los otrosíes No. 1 a los acuerdos 324 y 325 de 2022, mediante memorando DEAJGPEIM23-69 del 19 de abril de 2023.
5.	Se realizo comité operativo de los acuerdos de adquisición con la ANIM, el 19 de abril de 2023.
6.	Se firmo y público en la plataforma SECOP II los otrosíes No. 1 a los acuerdos 324 y 325 de 2022 
7.	El 16 de mayo se hizo reunión con los propietarios del edificio de la calle 26, la ANIM y la Dirección ejecutiva, en la que se acordaron compromisos provenientes a realizar la adquisición.  
8.	Mediante oficio DEAJO23-285 del 19 de mayo la dirección Ejecutiva de Administración Judicial le informo a los propietarios del edificio de la calle 26 el interés por adquirir el edificio. 
9.	El 21 de abril se suscribió otrosí No. 2 a la promesa de compraventa firmada entre la fiduciaria y los propietarios de la bodega Delcop S.A.
10.	El 23 de mayo de 2023 se recibió certificado de tradición y libertad actualizado, en donde se refleja la compraventa a favor de la fiduciaria que maneja los recursos de adquisición del Consejo superior de la Judicatura. 
11.	Mediante DEAJO23-301 del 26 de mayo se expide oficio en donde se informa a la ANIM de los recursos disponibles para la compra del edificio ubicado en la calle 26.
12.	El 08 de mayo de 2023 se realizó el segundo y ultimo pago a Delcop Colombia S.A., en relación con la compra de la bodega.
13.	El 31 de mayo mediante oficio con radicado ANIM-2023-EE-0001099, la Agencia hace presentación de oferta de compra a los propietarios del edificio de la calle 26. 
14.	El 15 de junio de 2023 los propietarios del edificio de la calle 26, aceptan oferta de compra.
15.	 El 20 de mayo se realiza entre los propietarios del edificio de la calle 26 y la Dirección Ejecutiva de administración Judicial una mesa de trabajo para aclarar puntos de la negociación, pago y entrega del inmueble.
16.	El 30 de junio los propietarios del edificio  ubicado en la calle 26 , envían borrador de promesa de compraventa. 
</t>
  </si>
  <si>
    <t xml:space="preserve">Se adquirió la bodega ubicada en la calle 18, con esta adquisición se logra suplir la necesidad de trasladar el almacén general de la Rama Judicial. 
De otro lado, se a venido avanzando en la negociación con los propietarios del edificio de la calle 26, se debe seguir con mesas de trabajo para llegar a acuerdos en cuando a la fechas de entrega.
</t>
  </si>
  <si>
    <t>PLAN MAESTRO DE INFRAESTRUCTURA FÍSICA
- El 19 de abril se realiza una mesa de trabajo con el consultor técnico contratado por la FDN, donde presenta un plan de trabajo, equipo, metodología y otros aspectos de su actividad. 
- Se definen sedes priorizadas para visita presencial del equipo técnico para el diagnóstico y se programan visitas piloto en Paloquemao y Tribunales de Bogotá y Cundinamarca 
- El 1 de junio, el GPEI mediante oficio DEAJGPEIO23-103, solicita a la UDAE una mesa de trabajo para conocer y solicitar información de interés para el Plan Maestro.
- Se solicita al Consultor la presentación de las Hojas de Vida del equipo contractual. Una vez revisado este personal, se envía el oficio DEAJGPEIO23-104 con fecha de 5 de junio de 2023 en el cual se solicita entre otros aspectos, el cumplimiento de las observaciones a las Hojas de Vida de este equipo.
- Asistencia y participación en el comité trimestral del Contrato, revisión del avance y propuestas de los entregables presentados.
- El 20 de junio de 2023, se remite el oficio DEAJO23-389 a la Superintendencia de Notariado y Registro, con el fin de definir las posibilidades de generar consultas de los folios de matrícula inmobiliaria que hacen parte del estudio jurídico del Plan Maestro.</t>
  </si>
  <si>
    <t xml:space="preserve">
1. Valledupar contratos 323 y 322 de 2022: Se realizaron mesas de trabajo con los contratistas de obra e interventoría donde se dió solución a la viga de cimentación encontrada en el área de influencia del proyecto, lo cual no generó retrasos en la programación y avance de obra.
2. Girardot: Se adelanta la gestión, con éxito de la 2a. prórroga de la licencia de construcción.
Se adelanta la revision de diseños, concluyendo que se hace necesario hacer unos ajustes a los diseños estructurales, lo que genera la inclusion de items no previstos,  con su correspondiente legalización para poder adelantar la cimentacion y la estructura. Se suspenden los contratos, para la fijacion de precios y revision de balance presupuestal 
3. Sogamoso:Contratos 40 y 53 de 2021; Se continua con los trabajos de instalaciones internas, se instalaequipos de ascensores y equipos de A/A
4. Riohacha:Contrato 270 y 294 de 2022; Se finaliza trabajos de demolición, Se da inicio al proceso de cimentación, excavación y armado de tanque de agua potable.
5, En mobiliario de Sogamoso y Chocontá se ha coordinado con obra, la entrega de espacios para iniciar la instalación de mobiliario, buscando terminar la instalación con la entrega de la sede judicial.</t>
  </si>
  <si>
    <r>
      <rPr>
        <b/>
        <sz val="10"/>
        <color theme="1"/>
        <rFont val="Calibri"/>
        <family val="2"/>
        <scheme val="minor"/>
      </rPr>
      <t>Despachos Penales de Girardot</t>
    </r>
    <r>
      <rPr>
        <sz val="10"/>
        <color theme="1"/>
        <rFont val="Calibri"/>
        <family val="2"/>
        <scheme val="minor"/>
      </rPr>
      <t xml:space="preserve">
1. Se realiza comisión de seguimiento a los requisitos ambientales de Girardot el 27 y 28 de abril de 2023.
2. La autoridad ambiental realiza visita a la obra en de mayo/2023 para verificar solicitud de permiso de aprovechamiento forestal.
</t>
    </r>
    <r>
      <rPr>
        <b/>
        <sz val="10"/>
        <color theme="1"/>
        <rFont val="Calibri"/>
        <family val="2"/>
        <scheme val="minor"/>
      </rPr>
      <t>Bloque Nuevo Palacio de Riohacha</t>
    </r>
    <r>
      <rPr>
        <sz val="10"/>
        <color theme="1"/>
        <rFont val="Calibri"/>
        <family val="2"/>
        <scheme val="minor"/>
      </rPr>
      <t xml:space="preserve">
1. La Interventoría envía compromisos realizados en la comisión de marzo del 2023.
</t>
    </r>
    <r>
      <rPr>
        <b/>
        <sz val="10"/>
        <color theme="1"/>
        <rFont val="Calibri"/>
        <family val="2"/>
        <scheme val="minor"/>
      </rPr>
      <t xml:space="preserve">Torre Nueva Palacio de Valledupar
</t>
    </r>
    <r>
      <rPr>
        <sz val="10"/>
        <color theme="1"/>
        <rFont val="Calibri"/>
        <family val="2"/>
        <scheme val="minor"/>
      </rPr>
      <t xml:space="preserve">1. La Interventoría aprueba PGAS
2. Se obtiene permiso de aprovechamiento forestal
</t>
    </r>
    <r>
      <rPr>
        <b/>
        <sz val="10"/>
        <color theme="1"/>
        <rFont val="Calibri"/>
        <family val="2"/>
        <scheme val="minor"/>
      </rPr>
      <t xml:space="preserve">Despachos Judiciales Sogamoso
</t>
    </r>
    <r>
      <rPr>
        <sz val="10"/>
        <color theme="1"/>
        <rFont val="Calibri"/>
        <family val="2"/>
        <scheme val="minor"/>
      </rPr>
      <t xml:space="preserve">1. Seguimiento al cumplimiento de los informes mensuales de Interventoría.
</t>
    </r>
    <r>
      <rPr>
        <b/>
        <sz val="10"/>
        <color theme="1"/>
        <rFont val="Calibri"/>
        <family val="2"/>
        <scheme val="minor"/>
      </rPr>
      <t xml:space="preserve">Despachos Judiciales de Chocontá
</t>
    </r>
    <r>
      <rPr>
        <sz val="10"/>
        <color theme="1"/>
        <rFont val="Calibri"/>
        <family val="2"/>
        <scheme val="minor"/>
      </rPr>
      <t xml:space="preserve">1. Seguimientos al cumplimiento de los informes mensuales de Interventoría.
</t>
    </r>
  </si>
  <si>
    <t>Considerar inicio de informes de cierre de las obras de Sogamoso y Chocontá para el segundo semestre de 2023.</t>
  </si>
  <si>
    <t>SEGUIMIENTO MATRIZ DE RIESGOS SIGCMA 3 TRIMESTRE</t>
  </si>
  <si>
    <t>ANÁLISIS DEL RESULTADO FINAL 
3 TRIMESTRE</t>
  </si>
  <si>
    <t>En el tercer trimestre de 2023, el Grupo de Proyectos Especiales de Infraestructura no adelanta ningún proceso de contratación ante la Unidad de Compras Públicas de la DEAJ.</t>
  </si>
  <si>
    <t xml:space="preserve">1.	Se realizó comité operativo el 11 de julio de 2023, en el que se trataron los temas de la adquisición del edificio de la Calle 26, el estado de la promesa de compraventa, sus observaciones y garantías. Así mismo, se hablo sobre el estado del proceso de restitución de la Bodega Delcop, de parte de la Fiduciaria Colpatria a la Rama Judicial.
2.	  El 4 de julio se realizó reunión con la Seccional de Montería para tratar el tema del Palacio de Justicia de Montería y sus normas urbanísticas.
3.	Se dio inicio al estudio preliminar de un lote ofrecido en donación en Quibdo – Choco, en el que se le solicito al oferente los documentos necesarios para iniciar con el estudio y proceso de donación. Mediante DEAJGPEIO23-142 del 25 de julio elevo la solicitud.
4.	El 18 de agosto se realizo reunión con la ANIM para estudiar las condiciones de la promesa de compraventa del edificio de la calle 26, en la cual se propusieron los términos en cuanto a la entrega y forma de pago y se le socializarían a el propietario. 
5.	Se realizo reunión con los propietarios del edificio de la calle 26, donde se les expusieron los términos en que se propone suscribir la promesa de compraventa. El representante del propietario nos informa que elevara los términos propuestos a la junta directiva propietaria del edificio y que una vez tenga la respuesta nos reuniremos de nuevo. 
6.	El 25 de agosto el GPEI se reunió con el área financiera de la ANIM, para que se nos informara los recursos disponibles actualizados.
7.	Mediante DEAJGPEIO23-166 del 28 de agosto de 2023, se le solicito a la ANIM iniciar con la visita técnica, estudio de norma, estudio de títulos y avalúo comercial para el lote ubicado en ciudad salitre. 
8.	La Entidad se reunió con el IGAC con el fin de buscar un convenio para realizar el avalúo del lote ubicado en ciudad salitre, de donde se elevo la consulta formal al IGAC, y mediante correo del 12 de septiembre la entidad recibe la respectiva respuesta en donde nos exponen los lineamientos requeridos para contratar la realización del avalúo comercial. 
9.	Mediante DEAJGPEIO23-185 del 25 de septiembre de 2023, se le solicito a la ANIM que informara sobre el estado de la minuta de restitución de la bodega Delcop y del estado de la solicitud de inicios d estudios para la adquisición del predio ubicado en Ciudad Salitre. 
10.	El 27 de septiembre la Agencia envía para revisión por parte de la Entidad la minuta de restitución de la Bodega Delcop. 
11.	Se programa reunión para el 03 de octubre, con los representantes de los propietarios del edificio de la calle 26 donde nos informaran que decidieron los propietarios frente a las propuestas de forma de pago y entrega. 
</t>
  </si>
  <si>
    <t xml:space="preserve">1. Se avanzó en la negociación de la promesa de compraventa del edificio de la calle 26.
2. Se viabilizó por parte del presidente de la republica y el Consejo Superior de la Judicatura la adquisición del lote en ciudadela judicial. 
</t>
  </si>
  <si>
    <t xml:space="preserve">PLAN MAESTRO DE INFRAESTRUCTURA FÍSICA
- El 19 de julio se programa un comité extraordinario con la FDN, Consultor del PMI en la cual se estuvo revisando principalmente el componente jurídico, donde se presenta un aumento importante en el número de folio de matrícula que deben ser objeto de estudio.
En este comité, el Consultor presentó una reprogramación para entrega de los productos, dentro del término final establecido.
- A partir del 2 de agosto, se programa de forma semanal mesas de trabajo con los equipo técnico y jurídico por separado del Plan Maestro. El propósito es verificar avances, informar novedades, apoyar la gestión del Consultor y facilitar el acceso a la información de la Rama Judicial que se requiera.
- El 8 de agosto se recibe el primer documento de solicitud de modificación al Contrato de Consultoría. La Supervisión realiza varias observaciones al documento.
Luego de varios oficios y solicitudes de ajustes a la FDN, se radicó ante la UCP el trámite del otrosí para el PLan Maestro mediante memorando DEAJGPEIM23-259 el 26 de septiembre de 2023.
</t>
  </si>
  <si>
    <t xml:space="preserve">X </t>
  </si>
  <si>
    <t>30/9/23</t>
  </si>
  <si>
    <t>Los controles establecidos mediante mesas técnicas y jurídicas semanales han arrojado buenos resultados en cuanto a los entregables y la retroalimentación de los prouctos de la Consultoría.
El trámite de la Modificación NO. 1 al Contrato, permite realizar un análisis completo y apuntar al cumplimiento del objeto contractual.</t>
  </si>
  <si>
    <t xml:space="preserve">1. Sogamoso:Contratos 40 y 53 de 2021; Se finaliza contrato de obra e interventoría 7 de agosto de 2023, Queda pendiente la entrga definitiva debido a trámites y actividades de trceros como es el caso de la aprobación RETIE y la conexión definitva de electricidad ante la empres a de energía de Boyacá.
2. Riohacha:Contrato 270 y 294 de 2022; Se trabaja en la finalización de la cimentación, aunque tuvo dificultades ya que se encontraron cimientos de construcciones anteriores que hiceron retresar el cronograma de ejecución de obra.Se elabora plan de contingencia y se inicia el recorte de este tiempo de atraso.
3. Valledupar contratos 323 y 322 de 2022: Se realizan mesas de trabajo entre los contratistas de obra, interventoría y consultoría, con el fin de aclarar y consiliar procesos constructivos que permitan recuperar el tiempo de atraso en el capitulo de cimentación. Así mismo, se aprueba e implementa un plan de contingencia para que la obra se ejecute en los plazo inicial.                                                                                                                                                                                                  
4. Choconta:Contratos 153 y 213 de 2021; Se finaliza contrato de obra e interventoría el 28 de agosto de 2023, Queda pendiente la entrega definitiva debido a trámites pendientes de la conexión  de energía y acueducto para la puesta en funcionamiento de los equipos y entregar la sede a la Seccional.                                          
5. Mobiliario de Sogamoso y Chocontá:  en este momento el contrato 272 de 2022 presenta una ejecución del 80%. En la sede de Sogamoso se encuentra instalada la totalidad del mobiliario, en la sede de Chocontá, se tiene fabricado el 90% e instalado el 30%. 
6. Girardot: Se adelanta la gestion de fijación de precios de items no previstos y se ajusta el balance presupuestal con mayores y menores cantidades de obra. Se reinician los contratos de obra e interventoría y se empiezan a ejecutar actividades de cimentación de acuerdo con los ajustes realizados en la modificacion contractual No. 2. Se realizan mesas de trabajo en compañia de los especialistas de los componentes técnicos de obra e interventoría con el fin de revisar las observaciones que han surgido y realizar los ajustes pertinentes en caso de ser necesario. Se presentaron retrasos en las actividades de cimentación atribuibles al desbarrancamiento de algunas perforaciones de pilotes, situación que fue superada con el cambio de la maquina piloteadora y la broca de perforación. </t>
  </si>
  <si>
    <t>"1. Se mantienen los protocolos de emergencias de SST y ambientales en las obras en ejecución.
2. Las obras se construyen, en cumplimiento de la NSR10 teniendo en cuenta eventos de origen natural que puedan afectar la edificación."</t>
  </si>
  <si>
    <r>
      <rPr>
        <b/>
        <sz val="10"/>
        <color rgb="FF000000"/>
        <rFont val="Calibri"/>
        <scheme val="minor"/>
      </rPr>
      <t xml:space="preserve">Despachos Penales de Girardot
</t>
    </r>
    <r>
      <rPr>
        <sz val="10"/>
        <color rgb="FF000000"/>
        <rFont val="Calibri"/>
        <scheme val="minor"/>
      </rPr>
      <t xml:space="preserve">A partir de la suspensión temporal de este Contrato, el Constructor tuvo que solicitar un plazo adicional para cumplir con la autorización de aprovechamiento forestal, otorgado mediante AUTO DRAM No.  03236001149  del 17 de julio de 2023, a partir del 1 de agosto por 60 días calendario para ejecutar esta actividad.
En este sentido, el corte de los árboles autorizados se ejecutó durante septiembre de 2023.
</t>
    </r>
    <r>
      <rPr>
        <b/>
        <sz val="10"/>
        <color rgb="FF000000"/>
        <rFont val="Calibri"/>
        <scheme val="minor"/>
      </rPr>
      <t xml:space="preserve">Bloque Nuevo Palacio de Riohacha
</t>
    </r>
    <r>
      <rPr>
        <sz val="10"/>
        <color rgb="FF000000"/>
        <rFont val="Calibri"/>
        <scheme val="minor"/>
      </rPr>
      <t xml:space="preserve">Mesa de trabajo y seguimiento a los compromisos de este contrato de obra con la Interventoría. Se encuentra aprobado el PGAS, radicado el PG-RCD ante Corpoguajira y se encuentran los informes al día.
</t>
    </r>
    <r>
      <rPr>
        <b/>
        <sz val="10"/>
        <color rgb="FF000000"/>
        <rFont val="Calibri"/>
        <scheme val="minor"/>
      </rPr>
      <t xml:space="preserve">Torre Nueva Palacio de Valledupar
</t>
    </r>
    <r>
      <rPr>
        <sz val="10"/>
        <color rgb="FF000000"/>
        <rFont val="Calibri"/>
        <scheme val="minor"/>
      </rPr>
      <t xml:space="preserve">El Contratista entrega el informe de aprovechamiento forestal de la actividad ejecutada. 
Se está gestionando el sitio donde se pudeda realizar la compensación ambiental, actualmente se tiene adelantado con una institución educativa de Valledupar.
El PG-RCD se encuentra radicado previamente ante la Copocesar.
Se realiza comisión a la obra por parte del profesional ambiental del GPEI, el 28 y 29 de septiembre de 2023.
</t>
    </r>
    <r>
      <rPr>
        <b/>
        <sz val="10"/>
        <color rgb="FF000000"/>
        <rFont val="Calibri"/>
        <scheme val="minor"/>
      </rPr>
      <t xml:space="preserve">Despachos Judiciales Sogamoso
</t>
    </r>
    <r>
      <rPr>
        <sz val="10"/>
        <color rgb="FF000000"/>
        <rFont val="Calibri"/>
        <scheme val="minor"/>
      </rPr>
      <t xml:space="preserve">el 3 de agosto, se realizó mesa de trabajo con la Interventoría y Contratista en la cual se definieron los términos para el informe final de gestióna ambiental y social de esta obra, las actas de vecindad, paz y salvos con proveedores, colaboradores y con autoridad ambiental.
</t>
    </r>
    <r>
      <rPr>
        <b/>
        <sz val="10"/>
        <color rgb="FF000000"/>
        <rFont val="Calibri"/>
        <scheme val="minor"/>
      </rPr>
      <t xml:space="preserve">Despachos Judiciales de Chocontá
</t>
    </r>
    <r>
      <rPr>
        <sz val="10"/>
        <color rgb="FF000000"/>
        <rFont val="Calibri"/>
        <scheme val="minor"/>
      </rPr>
      <t>El 14 de julio se realizó mesa de trabajo con la Interventoría y Contratista en la cual se definieron los términos para el informe final de gestióna ambiental y social de esta obra, las actas de vecindad, paz y salvos con proveedores, colaboradores y con autoridad ambiental.</t>
    </r>
  </si>
  <si>
    <t>Continuar con el seguimiento al cumplimiento de las obligaciones derivadas de los permisos de aprovechamiento forestal en Girardot y Valledupar.
Realizar de manera periódica reuniones de seguimiento de los contratos de obra en ejecución.
Acompañar y orientar el cierre ambiental y social de las obras de Chocontá y Sogamoso.</t>
  </si>
  <si>
    <t>SEGUIMIENTO MATRIZ DE RIESGOS SIGCMA 4 TRIMESTRE</t>
  </si>
  <si>
    <t>ANÁLISIS DEL RESULTADO FINAL 
4 TRIMESTRE</t>
  </si>
  <si>
    <r>
      <rPr>
        <b/>
        <sz val="11"/>
        <color rgb="FF000000"/>
        <rFont val="Calibri"/>
      </rPr>
      <t xml:space="preserve">Contratación en la DEAJ
</t>
    </r>
    <r>
      <rPr>
        <sz val="11"/>
        <color rgb="FF000000"/>
        <rFont val="Calibri"/>
      </rPr>
      <t xml:space="preserve">Celebración del contrato Interadministrativo 188 de 2023 con la Agencia Nacional Inmobiliaria Virgilio Barco Vargas, para completar los recursos para la adquisición del lote de propiedad de la Superintendencia de Notariado y Registro. 
</t>
    </r>
    <r>
      <rPr>
        <b/>
        <sz val="11"/>
        <color rgb="FF000000"/>
        <rFont val="Calibri"/>
      </rPr>
      <t xml:space="preserve">Contratación ANIM - Palacio de Medellín
</t>
    </r>
    <r>
      <rPr>
        <sz val="11"/>
        <color rgb="FF000000"/>
        <rFont val="Calibri"/>
      </rPr>
      <t>Proceso que adelanta la ANIM para la contratación de la obra mediante una administración delegada. Este mismo, inició en noviembre de 2023 y se prevé adjudicar en febrero de 2024.
Desde el GPEI se ha realizado un seguimiento a este proceso y se han efectuado las solicitudes pertinentes frente a esta importante obra para la Rama Judicial.  Así pues, se llevan a cabo permanentes comités con la ANIM para conocer de primera mano los avances.</t>
    </r>
  </si>
  <si>
    <t>31/12/2023</t>
  </si>
  <si>
    <r>
      <rPr>
        <b/>
        <sz val="11"/>
        <color rgb="FF000000"/>
        <rFont val="Calibri"/>
        <scheme val="minor"/>
      </rPr>
      <t xml:space="preserve">Contratación ANIM - Palacio de Medellín
</t>
    </r>
    <r>
      <rPr>
        <sz val="11"/>
        <color rgb="FF000000"/>
        <rFont val="Calibri"/>
        <scheme val="minor"/>
      </rPr>
      <t>Publicación del proceso de selección del contratista de obra e interventoría bajo administración delegada. El desarrollo del cronograma de contratación está siendo verificado por la Supervisora del GPEI.</t>
    </r>
  </si>
  <si>
    <r>
      <rPr>
        <b/>
        <sz val="11"/>
        <color rgb="FF000000"/>
        <rFont val="Calibri"/>
        <scheme val="minor"/>
      </rPr>
      <t xml:space="preserve">Lote Superintendencia de N. y R.
</t>
    </r>
    <r>
      <rPr>
        <sz val="11"/>
        <color rgb="FF000000"/>
        <rFont val="Calibri"/>
        <scheme val="minor"/>
      </rPr>
      <t xml:space="preserve">Se dio inicio a los estudios relacionados con la adquisición del predio  (avalúo comercial, estudio de títulos y concepto de uso de suelo) de propiedad de la Superintendencia de Notariado y Registro, esto con el fin de contar con todos los soportes que den continuidad al proceso de adquisición. Su compra cuenta con la viabilidad por parte de Presidencia de la República.
</t>
    </r>
    <r>
      <rPr>
        <b/>
        <sz val="11"/>
        <color rgb="FF000000"/>
        <rFont val="Calibri"/>
        <scheme val="minor"/>
      </rPr>
      <t xml:space="preserve">Edificio Calle 26
</t>
    </r>
    <r>
      <rPr>
        <sz val="11"/>
        <color rgb="FF000000"/>
        <rFont val="Calibri"/>
        <scheme val="minor"/>
      </rPr>
      <t xml:space="preserve">Se han concretado avances en el cronograma de la adquisición, así como las condiciones contractuales relacionadas con la entrega, forma de pago y las demás obligaciones que nazcan con el negocio, así mismo se han realizado reuniones con los propietarios, la ANIM y el CSJ para dar seguimiento a los avances.
</t>
    </r>
    <r>
      <rPr>
        <b/>
        <sz val="11"/>
        <color rgb="FF000000"/>
        <rFont val="Calibri"/>
        <scheme val="minor"/>
      </rPr>
      <t xml:space="preserve">Bodega Calle 18 (DELCOP) Almacén
</t>
    </r>
    <r>
      <rPr>
        <sz val="11"/>
        <color rgb="FF000000"/>
        <rFont val="Calibri"/>
        <scheme val="minor"/>
      </rPr>
      <t xml:space="preserve">Una vez efectuada la adquisición y firma de la E.P. de compra venta, en este momento se encuntra en trámite la suscripción de la E.P. de restitución de esa propiedad por parte de la Fiduciaria Scotiabank Colpatria S.A al Consejo Superior de la Judicatura, que esta en reparto. </t>
    </r>
  </si>
  <si>
    <r>
      <rPr>
        <b/>
        <sz val="11"/>
        <color rgb="FF000000"/>
        <rFont val="Calibri"/>
        <scheme val="minor"/>
      </rPr>
      <t xml:space="preserve">Proceso de Adquisiciones ANIM
</t>
    </r>
    <r>
      <rPr>
        <sz val="11"/>
        <color rgb="FF000000"/>
        <rFont val="Calibri"/>
        <scheme val="minor"/>
      </rPr>
      <t>A través de los mecanismos de seguimiento a los recursos y la coordinación entre las entidades (ANIM - CSJ), se han podido materializar resultados obtenidos al cierre de la vigencia 2024.</t>
    </r>
  </si>
  <si>
    <r>
      <rPr>
        <b/>
        <sz val="11"/>
        <color rgb="FF000000"/>
        <rFont val="Calibri"/>
      </rPr>
      <t xml:space="preserve">Plan Maestro de Infraestructura
</t>
    </r>
    <r>
      <rPr>
        <sz val="11"/>
        <color rgb="FF000000"/>
        <rFont val="Calibri"/>
      </rPr>
      <t>Se implementan mesas de seguimiento semanal de cada componente: técnico, jurídico o financiero, de acuerdo con la necesidad y el momento. 
Así mismo se realiza un comité de seguimiento general a la ejecución del proyecto
Teniendo en cuenta las novedades dadas en el tercer trimestre del año, frente al aumento en el universo de estudio del componente jurídico, el Consultor tramitó las modificaciones 1 y 2. En este sentido, la ejecución del proyecto, se fijó para el 31 de marzo de 2024.</t>
    </r>
  </si>
  <si>
    <r>
      <rPr>
        <b/>
        <sz val="11"/>
        <color rgb="FF000000"/>
        <rFont val="Calibri"/>
        <scheme val="minor"/>
      </rPr>
      <t xml:space="preserve">Plan Maestro de Infraestructura
</t>
    </r>
    <r>
      <rPr>
        <sz val="11"/>
        <color rgb="FF000000"/>
        <rFont val="Calibri"/>
        <scheme val="minor"/>
      </rPr>
      <t>Efectuando los controles y el seguimiento del equipo de Supervisión, se encontró justificada y necesaria la ampliación de plazo de ejecución,  toda vez que este ajuste contribuye en el cumplimiento del objeto contractual. 
No obstante, esta es una situación que desde la preparación del proyecto en el GPEI, se puede definir como imprevisible y la cual fue establecida en el desarrollo del diagnóstico básico jurídico de los inmuebles propios.</t>
    </r>
  </si>
  <si>
    <r>
      <rPr>
        <b/>
        <sz val="11"/>
        <color rgb="FF000000"/>
        <rFont val="Calibri"/>
        <scheme val="minor"/>
      </rPr>
      <t xml:space="preserve">Construcción Sede Judicial de Sogamoso
</t>
    </r>
    <r>
      <rPr>
        <sz val="11"/>
        <color rgb="FF000000"/>
        <rFont val="Calibri"/>
        <scheme val="minor"/>
      </rPr>
      <t xml:space="preserve">Se entregó la nueva sede judicial de Sogamoso con 21 despachos judiciales, 15 salas de audiencias, centro de servicios, archivo central y áreas complementarias, tiene un total de 5.113 m2 construídos.
</t>
    </r>
    <r>
      <rPr>
        <b/>
        <sz val="11"/>
        <color rgb="FF000000"/>
        <rFont val="Calibri"/>
        <scheme val="minor"/>
      </rPr>
      <t xml:space="preserve">Construcción Despachos Penales de Girardot
</t>
    </r>
    <r>
      <rPr>
        <sz val="11"/>
        <color rgb="FF000000"/>
        <rFont val="Calibri"/>
        <scheme val="minor"/>
      </rPr>
      <t xml:space="preserve">Se ha tenido un avance muy positivo, la obra se ha reuesto luego de un periodo de suspensión, al final de 2023 registra un avance físico de obra es del 31%. Las actividades de cimentación cuentan con un avance del 100%.
</t>
    </r>
    <r>
      <rPr>
        <b/>
        <sz val="11"/>
        <color rgb="FF000000"/>
        <rFont val="Calibri"/>
        <scheme val="minor"/>
      </rPr>
      <t xml:space="preserve">Construcción Nueva Torre en el Palacio de Valledupar
</t>
    </r>
    <r>
      <rPr>
        <sz val="11"/>
        <color rgb="FF000000"/>
        <rFont val="Calibri"/>
        <scheme val="minor"/>
      </rPr>
      <t xml:space="preserve">Luego de una coordinación con el constructor, diseñador, Interventoría y Entidad, se logró avanzar en la etapa de excavaciones y cimentación de la torre y se cierra la vigencia con el avance programado.
</t>
    </r>
    <r>
      <rPr>
        <b/>
        <sz val="11"/>
        <color rgb="FF000000"/>
        <rFont val="Calibri"/>
        <scheme val="minor"/>
      </rPr>
      <t xml:space="preserve">
Suministro e Instalación de Mobiliario en Chocontá y Sogamoso
</t>
    </r>
    <r>
      <rPr>
        <sz val="11"/>
        <color rgb="FF000000"/>
        <rFont val="Calibri"/>
        <scheme val="minor"/>
      </rPr>
      <t xml:space="preserve">A partir de una buena coordinación con los contratistas de obra y los Supervisores, se pudo terminar la ejecución de este Contrato.
</t>
    </r>
    <r>
      <rPr>
        <b/>
        <sz val="11"/>
        <color rgb="FF000000"/>
        <rFont val="Calibri"/>
        <scheme val="minor"/>
      </rPr>
      <t xml:space="preserve">
</t>
    </r>
    <r>
      <rPr>
        <sz val="11"/>
        <color rgb="FF000000"/>
        <rFont val="Calibri"/>
        <scheme val="minor"/>
      </rPr>
      <t xml:space="preserve">Construcción Despachos Judiciales de Chocontá
Ya se terminó la construcción de la sede, sin embargo y dado que, se encuentra en trámite la certificación RETIE y RETILAP, no ha entrado en operación. Se coordina con la DESAJ Cundinamarca y el nivel central la gestión y seguimiento.
</t>
    </r>
    <r>
      <rPr>
        <b/>
        <sz val="11"/>
        <color rgb="FF000000"/>
        <rFont val="Calibri"/>
        <scheme val="minor"/>
      </rPr>
      <t xml:space="preserve">
Construcción de Bloque Anexo al Palacio de Riohacha
A pesar de la materialización de riesgos en las excavaciones, se implementaron medidas y un plan de contingencia. En concecuencia, se alcanzó la meta de ejecución programada de obra en 2023.</t>
    </r>
  </si>
  <si>
    <r>
      <rPr>
        <b/>
        <sz val="11"/>
        <color rgb="FF000000"/>
        <rFont val="Calibri"/>
        <scheme val="minor"/>
      </rPr>
      <t xml:space="preserve">Hacer Seguimiento a la Construcción y Dotación de Mobiliario
</t>
    </r>
    <r>
      <rPr>
        <sz val="11"/>
        <color rgb="FF000000"/>
        <rFont val="Calibri"/>
        <scheme val="minor"/>
      </rPr>
      <t>Es posible concluir que, a pesar de circunstancias o situaciones imprevisibles surgidas en el desarrollo de las actividades constructivas, los equipos de Supervisión han logrado coordinar con las Interventorías y Contratistas la continuidad y la ejecución de las obras, así como el suministro de mobiliario.</t>
    </r>
  </si>
  <si>
    <t>1. Se mantienen los protocolos de emergencias de SST y ambientales en las obras en ejecución.
2. Las obras se construyen, en cumplimiento de la NSR10 teniendo en cuenta eventos de origen natural que puedan afectar la edificación.
3. Los Contratistas tienen dentro de sus obligaciones y mantienen la vigilancia privada en los espacios asignados a las obras de construcción de las sedes judiciales.</t>
  </si>
  <si>
    <r>
      <rPr>
        <b/>
        <sz val="10"/>
        <color rgb="FF000000"/>
        <rFont val="Calibri"/>
        <scheme val="minor"/>
      </rPr>
      <t xml:space="preserve">Despachos Penales de Girardot
</t>
    </r>
    <r>
      <rPr>
        <sz val="10"/>
        <color rgb="FF000000"/>
        <rFont val="Calibri"/>
        <scheme val="minor"/>
      </rPr>
      <t xml:space="preserve">De acuerdo con el permiso de aprovechamiento forestal, la entidad realiza reuniones con el Interventor para el cumplimiento de la obligación de compensación ambiental, dando los lineamientos y criterios de esta labor.
Así mismo, se verifica el cumplimiento de los requisitos ambientales contractuales y la entrega de los informes mensuales del PGAS.
</t>
    </r>
    <r>
      <rPr>
        <b/>
        <sz val="10"/>
        <color rgb="FF000000"/>
        <rFont val="Calibri"/>
        <scheme val="minor"/>
      </rPr>
      <t xml:space="preserve">Bloque Nuevo Palacio de Riohacha
</t>
    </r>
    <r>
      <rPr>
        <sz val="10"/>
        <color rgb="FF000000"/>
        <rFont val="Calibri"/>
        <scheme val="minor"/>
      </rPr>
      <t xml:space="preserve">Se realiza el seguimiento a través de la entrega de los informes mensuales del PGAS. de la Interventoría. Así mismo, se realizan reuniones con la Interventoría y Contratista.
</t>
    </r>
    <r>
      <rPr>
        <b/>
        <sz val="10"/>
        <color rgb="FF000000"/>
        <rFont val="Calibri"/>
        <scheme val="minor"/>
      </rPr>
      <t xml:space="preserve">Torre Nueva Palacio de Valledupar
</t>
    </r>
    <r>
      <rPr>
        <sz val="10"/>
        <color rgb="FF000000"/>
        <rFont val="Calibri"/>
        <scheme val="minor"/>
      </rPr>
      <t xml:space="preserve">La entidad y la Interventoría hacen el seguimiento y coordinación para el cumplimiento de las obligaciones ambientales adquiridas, con la firma de un acuerdo con la I.E. OSWALDO QUINTANA QUINTANA de Valledupar y la plantación de 30 plantas de 27 requeridas.
Seguimiento a informes y reuniones con la Interventoría y Contratista.
</t>
    </r>
    <r>
      <rPr>
        <b/>
        <sz val="10"/>
        <color rgb="FF000000"/>
        <rFont val="Calibri"/>
        <scheme val="minor"/>
      </rPr>
      <t xml:space="preserve">Despachos Judiciales Sogamoso
</t>
    </r>
    <r>
      <rPr>
        <sz val="10"/>
        <color rgb="FF000000"/>
        <rFont val="Calibri"/>
        <scheme val="minor"/>
      </rPr>
      <t xml:space="preserve">Esta obra ya fue terminada, se verifica el cumplimiento y cierre de las obligaciones ambientales contractuales asociadas a este Contrato.
</t>
    </r>
    <r>
      <rPr>
        <b/>
        <sz val="10"/>
        <color rgb="FF000000"/>
        <rFont val="Calibri"/>
        <scheme val="minor"/>
      </rPr>
      <t xml:space="preserve">Despachos Judiciales de Chocontá
</t>
    </r>
    <r>
      <rPr>
        <sz val="10"/>
        <color rgb="FF000000"/>
        <rFont val="Calibri"/>
        <scheme val="minor"/>
      </rPr>
      <t>Esta obra ya fue terminada, se verifica el cumplimiento y cierre de las obligaciones ambientales contractuales asociadas a este Contrato.</t>
    </r>
  </si>
  <si>
    <r>
      <rPr>
        <b/>
        <sz val="11"/>
        <color rgb="FF000000"/>
        <rFont val="Calibri"/>
        <scheme val="minor"/>
      </rPr>
      <t xml:space="preserve">Seguimiento Ambiental Obras
</t>
    </r>
    <r>
      <rPr>
        <sz val="11"/>
        <color rgb="FF000000"/>
        <rFont val="Calibri"/>
        <scheme val="minor"/>
      </rPr>
      <t>A partir del apoyo a la Supervisión en las obras en ejecución y la coordinación con las Interventorías, se han desarrollado las actividades de seguimiento programadas y las obligaciones o requerimientos desde las autoridades ambientales competentes.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</si>
</sst>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sz val="11"/>
      <color theme="1"/>
      <name val="Arial"/>
      <family val="2"/>
    </font>
    <font>
      <sz val="10"/>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4"/>
      <color theme="0"/>
      <name val="Arial Narrow"/>
      <family val="2"/>
    </font>
    <font>
      <sz val="11"/>
      <color rgb="FF0070C0"/>
      <name val="Calibri"/>
      <family val="2"/>
      <scheme val="minor"/>
    </font>
    <font>
      <sz val="10"/>
      <color rgb="FF000000"/>
      <name val="Calibri"/>
      <family val="2"/>
    </font>
    <font>
      <sz val="10"/>
      <color theme="1"/>
      <name val="Calibri"/>
      <family val="2"/>
    </font>
    <font>
      <sz val="10"/>
      <color rgb="FF000000"/>
      <name val="Calibri"/>
      <family val="2"/>
      <scheme val="minor"/>
    </font>
    <font>
      <sz val="11"/>
      <color theme="1"/>
      <name val="Azo Sans Medium"/>
    </font>
    <font>
      <sz val="16"/>
      <color theme="1"/>
      <name val="Azo Sans Medium"/>
    </font>
    <font>
      <sz val="11"/>
      <color theme="0"/>
      <name val="Azo Sans Medium"/>
    </font>
    <font>
      <sz val="11"/>
      <name val="Azo Sans Medium"/>
    </font>
    <font>
      <sz val="11"/>
      <color rgb="FF004D6D"/>
      <name val="Azo Sans Medium"/>
    </font>
    <font>
      <sz val="11"/>
      <color theme="0" tint="-4.9989318521683403E-2"/>
      <name val="Azo Sans Medium"/>
    </font>
    <font>
      <sz val="11"/>
      <color rgb="FF595959"/>
      <name val="Azo Sans Light"/>
    </font>
    <font>
      <sz val="12"/>
      <name val="Azo Sans Medium"/>
    </font>
    <font>
      <sz val="14"/>
      <color rgb="FF004D6D"/>
      <name val="Azo Sans Medium"/>
    </font>
    <font>
      <sz val="12"/>
      <color theme="1"/>
      <name val="Azo Sans Medium"/>
    </font>
    <font>
      <sz val="12"/>
      <color theme="0"/>
      <name val="Azo Sans Medium"/>
    </font>
    <font>
      <sz val="12"/>
      <color rgb="FF004D6D"/>
      <name val="Azo Sans Medium"/>
    </font>
    <font>
      <sz val="12"/>
      <name val="Azo Sans Light"/>
    </font>
    <font>
      <sz val="12"/>
      <color theme="1"/>
      <name val="Azo Sans Light"/>
    </font>
    <font>
      <b/>
      <sz val="10"/>
      <color rgb="FF000000"/>
      <name val="Calibri"/>
      <family val="2"/>
    </font>
    <font>
      <b/>
      <sz val="10"/>
      <color rgb="FF000000"/>
      <name val="Calibri"/>
      <scheme val="minor"/>
    </font>
    <font>
      <sz val="10"/>
      <color rgb="FF000000"/>
      <name val="Calibri"/>
      <scheme val="minor"/>
    </font>
    <font>
      <b/>
      <sz val="11"/>
      <color rgb="FF000000"/>
      <name val="Calibri"/>
    </font>
    <font>
      <sz val="11"/>
      <color rgb="FF000000"/>
      <name val="Calibri"/>
    </font>
    <font>
      <b/>
      <sz val="11"/>
      <color rgb="FF000000"/>
      <name val="Calibri"/>
      <scheme val="minor"/>
    </font>
    <font>
      <sz val="11"/>
      <color rgb="FF000000"/>
      <name val="Calibri"/>
      <scheme val="minor"/>
    </font>
    <font>
      <sz val="11"/>
      <color rgb="FF000000"/>
      <name val="Calibri"/>
      <family val="2"/>
      <scheme val="minor"/>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indexed="64"/>
      </patternFill>
    </fill>
    <fill>
      <patternFill patternType="solid">
        <fgColor rgb="FF0084B6"/>
        <bgColor indexed="64"/>
      </patternFill>
    </fill>
    <fill>
      <patternFill patternType="solid">
        <fgColor rgb="FF4DC0E3"/>
        <bgColor indexed="64"/>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rgb="FF4DC0E3"/>
      </left>
      <right style="hair">
        <color rgb="FF4DC0E3"/>
      </right>
      <top style="hair">
        <color rgb="FF4DC0E3"/>
      </top>
      <bottom style="hair">
        <color rgb="FF4DC0E3"/>
      </bottom>
      <diagonal/>
    </border>
    <border>
      <left style="hair">
        <color rgb="FF4DC0E3"/>
      </left>
      <right/>
      <top style="hair">
        <color rgb="FF4DC0E3"/>
      </top>
      <bottom style="hair">
        <color rgb="FF4DC0E3"/>
      </bottom>
      <diagonal/>
    </border>
    <border>
      <left/>
      <right style="hair">
        <color rgb="FF4DC0E3"/>
      </right>
      <top style="hair">
        <color rgb="FF4DC0E3"/>
      </top>
      <bottom style="hair">
        <color rgb="FF4DC0E3"/>
      </bottom>
      <diagonal/>
    </border>
    <border>
      <left style="dotted">
        <color rgb="FF4DC0E3"/>
      </left>
      <right style="dotted">
        <color rgb="FF4DC0E3"/>
      </right>
      <top style="dotted">
        <color rgb="FF4DC0E3"/>
      </top>
      <bottom style="dotted">
        <color rgb="FF4DC0E3"/>
      </bottom>
      <diagonal/>
    </border>
    <border>
      <left style="dotted">
        <color rgb="FF4DC0E3"/>
      </left>
      <right style="dotted">
        <color rgb="FF4DC0E3"/>
      </right>
      <top style="dotted">
        <color rgb="FF4DC0E3"/>
      </top>
      <bottom/>
      <diagonal/>
    </border>
    <border>
      <left style="dotted">
        <color rgb="FF4DC0E3"/>
      </left>
      <right style="dotted">
        <color rgb="FF4DC0E3"/>
      </right>
      <top/>
      <bottom style="dotted">
        <color rgb="FF4DC0E3"/>
      </bottom>
      <diagonal/>
    </border>
    <border>
      <left style="dotted">
        <color rgb="FF4DC0E3"/>
      </left>
      <right style="dotted">
        <color rgb="FF4DC0E3"/>
      </right>
      <top/>
      <bottom/>
      <diagonal/>
    </border>
    <border>
      <left style="thin">
        <color indexed="64"/>
      </left>
      <right style="thin">
        <color indexed="64"/>
      </right>
      <top/>
      <bottom style="medium">
        <color rgb="FF000000"/>
      </bottom>
      <diagonal/>
    </border>
    <border>
      <left style="thin">
        <color rgb="FF000000"/>
      </left>
      <right style="thin">
        <color indexed="64"/>
      </right>
      <top/>
      <bottom style="medium">
        <color rgb="FF000000"/>
      </bottom>
      <diagonal/>
    </border>
    <border>
      <left style="thin">
        <color indexed="64"/>
      </left>
      <right/>
      <top/>
      <bottom style="medium">
        <color rgb="FF000000"/>
      </bottom>
      <diagonal/>
    </border>
    <border>
      <left style="thin">
        <color indexed="64"/>
      </left>
      <right style="thin">
        <color indexed="64"/>
      </right>
      <top style="medium">
        <color rgb="FF000000"/>
      </top>
      <bottom/>
      <diagonal/>
    </border>
  </borders>
  <cellStyleXfs count="3">
    <xf numFmtId="0" fontId="0" fillId="0" borderId="0"/>
    <xf numFmtId="0" fontId="8" fillId="0" borderId="0"/>
    <xf numFmtId="0" fontId="14" fillId="0" borderId="0"/>
  </cellStyleXfs>
  <cellXfs count="59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7" xfId="0" applyFont="1" applyFill="1" applyBorder="1" applyAlignment="1">
      <alignment horizontal="center" vertical="center" wrapText="1" readingOrder="1"/>
    </xf>
    <xf numFmtId="0" fontId="33" fillId="13" borderId="58"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3" fillId="3" borderId="0" xfId="0" applyFont="1" applyFill="1"/>
    <xf numFmtId="0" fontId="46" fillId="7" borderId="0" xfId="0" applyFont="1" applyFill="1" applyAlignment="1">
      <alignment horizontal="center" vertical="center" wrapText="1" readingOrder="1"/>
    </xf>
    <xf numFmtId="0" fontId="47" fillId="8" borderId="51" xfId="0" applyFont="1" applyFill="1" applyBorder="1" applyAlignment="1">
      <alignment horizontal="center" vertical="center" wrapText="1" readingOrder="1"/>
    </xf>
    <xf numFmtId="0" fontId="47" fillId="0" borderId="51" xfId="0" applyFont="1" applyBorder="1" applyAlignment="1">
      <alignment horizontal="center" vertical="center" wrapText="1" readingOrder="1"/>
    </xf>
    <xf numFmtId="0" fontId="47" fillId="0" borderId="51" xfId="0" applyFont="1" applyBorder="1" applyAlignment="1">
      <alignment horizontal="justify" vertical="center" wrapText="1" readingOrder="1"/>
    </xf>
    <xf numFmtId="0" fontId="47" fillId="9" borderId="52" xfId="0" applyFont="1" applyFill="1" applyBorder="1" applyAlignment="1">
      <alignment horizontal="center" vertical="center" wrapText="1" readingOrder="1"/>
    </xf>
    <xf numFmtId="0" fontId="47" fillId="0" borderId="52" xfId="0" applyFont="1" applyBorder="1" applyAlignment="1">
      <alignment horizontal="center" vertical="center" wrapText="1" readingOrder="1"/>
    </xf>
    <xf numFmtId="0" fontId="47" fillId="0" borderId="52" xfId="0" applyFont="1" applyBorder="1" applyAlignment="1">
      <alignment horizontal="justify" vertical="center" wrapText="1" readingOrder="1"/>
    </xf>
    <xf numFmtId="0" fontId="47" fillId="10" borderId="52" xfId="0" applyFont="1" applyFill="1" applyBorder="1" applyAlignment="1">
      <alignment horizontal="center" vertical="center" wrapText="1" readingOrder="1"/>
    </xf>
    <xf numFmtId="0" fontId="47" fillId="11" borderId="52" xfId="0" applyFont="1" applyFill="1" applyBorder="1" applyAlignment="1">
      <alignment horizontal="center" vertical="center" wrapText="1" readingOrder="1"/>
    </xf>
    <xf numFmtId="0" fontId="48" fillId="12" borderId="52" xfId="0" applyFont="1" applyFill="1" applyBorder="1" applyAlignment="1">
      <alignment horizontal="center" vertical="center" wrapText="1" readingOrder="1"/>
    </xf>
    <xf numFmtId="0" fontId="50" fillId="7" borderId="0" xfId="0" applyFont="1" applyFill="1" applyAlignment="1">
      <alignment horizontal="center" vertical="center" wrapText="1" readingOrder="1"/>
    </xf>
    <xf numFmtId="0" fontId="51" fillId="8" borderId="51" xfId="0" applyFont="1" applyFill="1" applyBorder="1" applyAlignment="1">
      <alignment horizontal="center" vertical="center" wrapText="1" readingOrder="1"/>
    </xf>
    <xf numFmtId="0" fontId="51" fillId="0" borderId="51" xfId="0" applyFont="1" applyBorder="1" applyAlignment="1">
      <alignment horizontal="justify" vertical="center" wrapText="1" readingOrder="1"/>
    </xf>
    <xf numFmtId="9" fontId="51" fillId="0" borderId="51" xfId="0" applyNumberFormat="1" applyFont="1" applyBorder="1" applyAlignment="1">
      <alignment horizontal="center" vertical="center" wrapText="1" readingOrder="1"/>
    </xf>
    <xf numFmtId="0" fontId="51" fillId="9" borderId="52" xfId="0" applyFont="1" applyFill="1" applyBorder="1" applyAlignment="1">
      <alignment horizontal="center" vertical="center" wrapText="1" readingOrder="1"/>
    </xf>
    <xf numFmtId="0" fontId="51" fillId="0" borderId="52" xfId="0" applyFont="1" applyBorder="1" applyAlignment="1">
      <alignment horizontal="justify" vertical="center" wrapText="1" readingOrder="1"/>
    </xf>
    <xf numFmtId="9" fontId="51" fillId="0" borderId="52" xfId="0" applyNumberFormat="1" applyFont="1" applyBorder="1" applyAlignment="1">
      <alignment horizontal="center" vertical="center" wrapText="1" readingOrder="1"/>
    </xf>
    <xf numFmtId="0" fontId="51" fillId="10" borderId="52" xfId="0" applyFont="1" applyFill="1" applyBorder="1" applyAlignment="1">
      <alignment horizontal="center" vertical="center" wrapText="1" readingOrder="1"/>
    </xf>
    <xf numFmtId="0" fontId="51" fillId="11" borderId="52" xfId="0" applyFont="1" applyFill="1" applyBorder="1" applyAlignment="1">
      <alignment horizontal="center" vertical="center" wrapText="1" readingOrder="1"/>
    </xf>
    <xf numFmtId="0" fontId="5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47"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1" fillId="3" borderId="13" xfId="0" applyFont="1" applyFill="1" applyBorder="1"/>
    <xf numFmtId="9" fontId="31"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1" fillId="3" borderId="13" xfId="0" applyNumberFormat="1" applyFont="1" applyFill="1" applyBorder="1"/>
    <xf numFmtId="0" fontId="4" fillId="4" borderId="82" xfId="0" applyFont="1" applyFill="1" applyBorder="1" applyAlignment="1">
      <alignment horizontal="center" vertical="center" textRotation="90" wrapText="1"/>
    </xf>
    <xf numFmtId="0" fontId="55" fillId="0" borderId="13" xfId="0" applyFont="1" applyBorder="1" applyAlignment="1">
      <alignment horizontal="left" vertical="center" wrapText="1"/>
    </xf>
    <xf numFmtId="0" fontId="55" fillId="0" borderId="0" xfId="0" applyFont="1" applyAlignment="1">
      <alignment horizontal="left" vertical="center" wrapText="1"/>
    </xf>
    <xf numFmtId="0" fontId="0" fillId="0" borderId="0" xfId="0" applyAlignment="1">
      <alignment vertical="center" wrapText="1"/>
    </xf>
    <xf numFmtId="0" fontId="56" fillId="3" borderId="0" xfId="0" applyFont="1" applyFill="1"/>
    <xf numFmtId="0" fontId="56"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81" xfId="0" applyBorder="1" applyAlignment="1">
      <alignment horizontal="center" vertical="center" wrapText="1"/>
    </xf>
    <xf numFmtId="9" fontId="0" fillId="0" borderId="81" xfId="0" applyNumberFormat="1" applyBorder="1" applyAlignment="1">
      <alignment horizontal="center" vertical="center" wrapText="1"/>
    </xf>
    <xf numFmtId="0" fontId="23" fillId="3" borderId="48" xfId="0" applyFont="1" applyFill="1" applyBorder="1" applyAlignment="1">
      <alignment vertical="top" wrapText="1"/>
    </xf>
    <xf numFmtId="0" fontId="31" fillId="0" borderId="0" xfId="0" applyFont="1" applyAlignment="1" applyProtection="1">
      <alignment vertical="center"/>
      <protection locked="0"/>
    </xf>
    <xf numFmtId="0" fontId="61" fillId="0" borderId="0" xfId="0" applyFont="1" applyAlignment="1" applyProtection="1">
      <alignment horizontal="center" vertical="center"/>
      <protection locked="0"/>
    </xf>
    <xf numFmtId="0" fontId="57"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63" fillId="4" borderId="91" xfId="0" applyFont="1" applyFill="1" applyBorder="1" applyAlignment="1">
      <alignment horizontal="center" vertical="center"/>
    </xf>
    <xf numFmtId="0" fontId="63" fillId="4" borderId="91" xfId="0" applyFont="1" applyFill="1" applyBorder="1" applyAlignment="1">
      <alignment horizontal="center" vertical="center" wrapText="1"/>
    </xf>
    <xf numFmtId="0" fontId="63" fillId="4" borderId="91" xfId="0" applyFont="1" applyFill="1" applyBorder="1" applyAlignment="1" applyProtection="1">
      <alignment horizontal="center" vertical="center" wrapText="1"/>
      <protection locked="0"/>
    </xf>
    <xf numFmtId="0" fontId="63" fillId="19" borderId="91" xfId="0" applyFont="1" applyFill="1" applyBorder="1" applyAlignment="1" applyProtection="1">
      <alignment horizontal="center" vertical="center" textRotation="90"/>
      <protection locked="0"/>
    </xf>
    <xf numFmtId="0" fontId="64" fillId="4" borderId="91" xfId="0" applyFont="1" applyFill="1" applyBorder="1" applyAlignment="1">
      <alignment horizontal="center" vertical="center" wrapText="1"/>
    </xf>
    <xf numFmtId="0" fontId="57" fillId="20" borderId="0" xfId="0" applyFont="1" applyFill="1"/>
    <xf numFmtId="0" fontId="31" fillId="3" borderId="0" xfId="0" applyFont="1" applyFill="1" applyAlignment="1" applyProtection="1">
      <alignment vertical="center"/>
      <protection locked="0"/>
    </xf>
    <xf numFmtId="0" fontId="61" fillId="3" borderId="0" xfId="0" applyFont="1" applyFill="1" applyAlignment="1" applyProtection="1">
      <alignment horizontal="center" vertical="center"/>
      <protection locked="0"/>
    </xf>
    <xf numFmtId="0" fontId="57" fillId="3" borderId="0" xfId="0" applyFont="1" applyFill="1"/>
    <xf numFmtId="0" fontId="63" fillId="4" borderId="91" xfId="0" applyFont="1" applyFill="1" applyBorder="1" applyAlignment="1" applyProtection="1">
      <alignment vertical="center" wrapText="1"/>
      <protection locked="0"/>
    </xf>
    <xf numFmtId="0" fontId="63" fillId="4" borderId="91" xfId="0" applyFont="1" applyFill="1" applyBorder="1" applyAlignment="1" applyProtection="1">
      <alignment vertical="center"/>
      <protection locked="0"/>
    </xf>
    <xf numFmtId="0" fontId="40" fillId="21" borderId="67" xfId="0" applyFont="1" applyFill="1" applyBorder="1" applyAlignment="1" applyProtection="1">
      <alignment horizontal="center" wrapText="1" readingOrder="1"/>
      <protection hidden="1"/>
    </xf>
    <xf numFmtId="0" fontId="40" fillId="21" borderId="68" xfId="0" applyFont="1" applyFill="1" applyBorder="1" applyAlignment="1" applyProtection="1">
      <alignment horizontal="center" wrapText="1" readingOrder="1"/>
      <protection hidden="1"/>
    </xf>
    <xf numFmtId="0" fontId="40" fillId="21" borderId="69" xfId="0" applyFont="1" applyFill="1" applyBorder="1" applyAlignment="1" applyProtection="1">
      <alignment horizontal="center" wrapText="1" readingOrder="1"/>
      <protection hidden="1"/>
    </xf>
    <xf numFmtId="0" fontId="40" fillId="21" borderId="20" xfId="0" applyFont="1" applyFill="1" applyBorder="1" applyAlignment="1" applyProtection="1">
      <alignment horizontal="center" wrapText="1" readingOrder="1"/>
      <protection hidden="1"/>
    </xf>
    <xf numFmtId="0" fontId="40" fillId="21" borderId="0" xfId="0" applyFont="1" applyFill="1" applyAlignment="1" applyProtection="1">
      <alignment horizontal="center" wrapText="1" readingOrder="1"/>
      <protection hidden="1"/>
    </xf>
    <xf numFmtId="0" fontId="40" fillId="21" borderId="21" xfId="0" applyFont="1" applyFill="1" applyBorder="1" applyAlignment="1" applyProtection="1">
      <alignment horizontal="center" wrapText="1" readingOrder="1"/>
      <protection hidden="1"/>
    </xf>
    <xf numFmtId="0" fontId="40" fillId="21" borderId="43" xfId="0" applyFont="1" applyFill="1" applyBorder="1" applyAlignment="1" applyProtection="1">
      <alignment horizontal="center" wrapText="1" readingOrder="1"/>
      <protection hidden="1"/>
    </xf>
    <xf numFmtId="0" fontId="40" fillId="21" borderId="44" xfId="0" applyFont="1" applyFill="1" applyBorder="1" applyAlignment="1" applyProtection="1">
      <alignment horizontal="center" wrapText="1" readingOrder="1"/>
      <protection hidden="1"/>
    </xf>
    <xf numFmtId="0" fontId="40" fillId="21" borderId="45" xfId="0" applyFont="1" applyFill="1" applyBorder="1" applyAlignment="1" applyProtection="1">
      <alignment horizontal="center" wrapText="1" readingOrder="1"/>
      <protection hidden="1"/>
    </xf>
    <xf numFmtId="0" fontId="41" fillId="21" borderId="68" xfId="0" applyFont="1" applyFill="1" applyBorder="1" applyAlignment="1" applyProtection="1">
      <alignment horizontal="center" wrapText="1" readingOrder="1"/>
      <protection hidden="1"/>
    </xf>
    <xf numFmtId="0" fontId="0" fillId="0" borderId="81"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26" fillId="0" borderId="13" xfId="0" applyFont="1" applyBorder="1" applyAlignment="1" applyProtection="1">
      <alignment vertical="center" wrapText="1"/>
      <protection locked="0"/>
    </xf>
    <xf numFmtId="0" fontId="26" fillId="0" borderId="13" xfId="0" applyFont="1" applyBorder="1" applyAlignment="1" applyProtection="1">
      <alignment horizontal="left" vertical="center" wrapText="1"/>
      <protection locked="0"/>
    </xf>
    <xf numFmtId="0" fontId="26" fillId="0" borderId="81" xfId="0" applyFont="1" applyBorder="1" applyAlignment="1" applyProtection="1">
      <alignment horizontal="left" vertical="center" wrapText="1"/>
      <protection locked="0"/>
    </xf>
    <xf numFmtId="0" fontId="0" fillId="0" borderId="0" xfId="0" applyAlignment="1">
      <alignment vertical="center"/>
    </xf>
    <xf numFmtId="0" fontId="1" fillId="3" borderId="0" xfId="0" applyFont="1" applyFill="1" applyAlignment="1">
      <alignment vertical="center"/>
    </xf>
    <xf numFmtId="0" fontId="44" fillId="0" borderId="87"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26" fillId="0" borderId="78" xfId="0" applyFont="1" applyBorder="1" applyAlignment="1" applyProtection="1">
      <alignment horizontal="left" vertical="center" wrapText="1"/>
      <protection locked="0"/>
    </xf>
    <xf numFmtId="0" fontId="57" fillId="0" borderId="0" xfId="0" applyFont="1" applyAlignment="1">
      <alignment vertical="center"/>
    </xf>
    <xf numFmtId="0" fontId="72" fillId="0" borderId="0" xfId="0" applyFont="1" applyAlignment="1" applyProtection="1">
      <alignment vertical="center"/>
      <protection locked="0"/>
    </xf>
    <xf numFmtId="0" fontId="72" fillId="0" borderId="0" xfId="0" applyFont="1" applyProtection="1">
      <protection locked="0"/>
    </xf>
    <xf numFmtId="0" fontId="72" fillId="0" borderId="0" xfId="0" applyFont="1"/>
    <xf numFmtId="0" fontId="74" fillId="23" borderId="116" xfId="0" applyFont="1" applyFill="1" applyBorder="1" applyAlignment="1" applyProtection="1">
      <alignment horizontal="left" vertical="center" wrapText="1"/>
      <protection locked="0"/>
    </xf>
    <xf numFmtId="0" fontId="74" fillId="23" borderId="116" xfId="0" applyFont="1" applyFill="1" applyBorder="1" applyAlignment="1" applyProtection="1">
      <alignment horizontal="center" vertical="center"/>
      <protection locked="0"/>
    </xf>
    <xf numFmtId="0" fontId="75" fillId="5" borderId="116" xfId="0" applyFont="1" applyFill="1" applyBorder="1" applyAlignment="1" applyProtection="1">
      <alignment horizontal="center" vertical="center" wrapText="1"/>
      <protection locked="0"/>
    </xf>
    <xf numFmtId="0" fontId="72" fillId="0" borderId="0" xfId="0" applyFont="1" applyAlignment="1" applyProtection="1">
      <alignment horizontal="left" vertical="center"/>
      <protection locked="0"/>
    </xf>
    <xf numFmtId="0" fontId="74"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0" xfId="0" applyFont="1" applyAlignment="1" applyProtection="1">
      <alignment horizontal="left"/>
      <protection locked="0"/>
    </xf>
    <xf numFmtId="0" fontId="72" fillId="0" borderId="0" xfId="0" applyFont="1" applyAlignment="1" applyProtection="1">
      <alignment horizontal="center"/>
      <protection locked="0"/>
    </xf>
    <xf numFmtId="0" fontId="76" fillId="24" borderId="119" xfId="0" applyFont="1" applyFill="1" applyBorder="1" applyAlignment="1">
      <alignment horizontal="center" vertical="center" wrapText="1" readingOrder="1"/>
    </xf>
    <xf numFmtId="0" fontId="78" fillId="3" borderId="119" xfId="0" applyFont="1" applyFill="1" applyBorder="1" applyAlignment="1">
      <alignment horizontal="center" vertical="center" wrapText="1" readingOrder="1"/>
    </xf>
    <xf numFmtId="0" fontId="78" fillId="3" borderId="119" xfId="0" applyFont="1" applyFill="1" applyBorder="1" applyAlignment="1">
      <alignment horizontal="left" vertical="center" wrapText="1"/>
    </xf>
    <xf numFmtId="0" fontId="78" fillId="3" borderId="119" xfId="0" applyFont="1" applyFill="1" applyBorder="1" applyAlignment="1">
      <alignment horizontal="center" vertical="center" wrapText="1"/>
    </xf>
    <xf numFmtId="0" fontId="72" fillId="3" borderId="0" xfId="0" applyFont="1" applyFill="1"/>
    <xf numFmtId="0" fontId="78" fillId="0" borderId="119" xfId="0" applyFont="1" applyBorder="1" applyAlignment="1">
      <alignment horizontal="left" vertical="center" wrapText="1"/>
    </xf>
    <xf numFmtId="0" fontId="78" fillId="0" borderId="119" xfId="0" applyFont="1" applyBorder="1" applyAlignment="1">
      <alignment horizontal="center" vertical="center" wrapText="1" readingOrder="1"/>
    </xf>
    <xf numFmtId="0" fontId="76" fillId="0" borderId="119" xfId="0" applyFont="1" applyBorder="1" applyAlignment="1">
      <alignment horizontal="center" vertical="center" wrapText="1" readingOrder="1"/>
    </xf>
    <xf numFmtId="0" fontId="78" fillId="22" borderId="119" xfId="0" applyFont="1" applyFill="1" applyBorder="1" applyAlignment="1">
      <alignment horizontal="left" vertical="center" wrapText="1"/>
    </xf>
    <xf numFmtId="0" fontId="75" fillId="0" borderId="0" xfId="0" applyFont="1" applyAlignment="1">
      <alignment vertical="center" wrapText="1"/>
    </xf>
    <xf numFmtId="0" fontId="76" fillId="0" borderId="119" xfId="0" applyFont="1" applyBorder="1" applyAlignment="1">
      <alignment vertical="center" wrapText="1" readingOrder="1"/>
    </xf>
    <xf numFmtId="0" fontId="78" fillId="3" borderId="119" xfId="0" applyFont="1" applyFill="1" applyBorder="1" applyAlignment="1">
      <alignment horizontal="left" vertical="center" wrapText="1" readingOrder="1"/>
    </xf>
    <xf numFmtId="0" fontId="74" fillId="0" borderId="0" xfId="0" applyFont="1"/>
    <xf numFmtId="0" fontId="78" fillId="3" borderId="119" xfId="0" applyFont="1" applyFill="1" applyBorder="1" applyAlignment="1">
      <alignment horizontal="left" vertical="center"/>
    </xf>
    <xf numFmtId="0" fontId="78" fillId="3" borderId="119" xfId="0" applyFont="1" applyFill="1" applyBorder="1" applyAlignment="1">
      <alignment vertical="center" wrapText="1"/>
    </xf>
    <xf numFmtId="0" fontId="78" fillId="3" borderId="119" xfId="0" applyFont="1" applyFill="1" applyBorder="1" applyAlignment="1">
      <alignment vertical="center"/>
    </xf>
    <xf numFmtId="0" fontId="78" fillId="3" borderId="119" xfId="0" applyFont="1" applyFill="1" applyBorder="1" applyAlignment="1">
      <alignment horizontal="center" vertical="center"/>
    </xf>
    <xf numFmtId="0" fontId="78" fillId="3" borderId="120" xfId="0" applyFont="1" applyFill="1" applyBorder="1" applyAlignment="1">
      <alignment horizontal="center" vertical="center" wrapText="1" readingOrder="1"/>
    </xf>
    <xf numFmtId="0" fontId="78" fillId="3" borderId="120" xfId="0" applyFont="1" applyFill="1" applyBorder="1" applyAlignment="1">
      <alignment horizontal="left" vertical="center" wrapText="1"/>
    </xf>
    <xf numFmtId="0" fontId="78" fillId="3" borderId="120" xfId="0" applyFont="1" applyFill="1" applyBorder="1" applyAlignment="1">
      <alignment horizontal="center" vertical="center"/>
    </xf>
    <xf numFmtId="0" fontId="76" fillId="0" borderId="0" xfId="0" applyFont="1" applyAlignment="1">
      <alignment vertical="center" wrapText="1" readingOrder="1"/>
    </xf>
    <xf numFmtId="0" fontId="78" fillId="3" borderId="0" xfId="0" applyFont="1" applyFill="1" applyAlignment="1">
      <alignment horizontal="center" vertical="center" wrapText="1" readingOrder="1"/>
    </xf>
    <xf numFmtId="0" fontId="78" fillId="0" borderId="0" xfId="0" applyFont="1" applyAlignment="1">
      <alignment vertical="center"/>
    </xf>
    <xf numFmtId="0" fontId="72" fillId="0" borderId="0" xfId="0" applyFont="1" applyAlignment="1">
      <alignment horizontal="left"/>
    </xf>
    <xf numFmtId="0" fontId="72" fillId="0" borderId="0" xfId="0" applyFont="1" applyAlignment="1">
      <alignment horizontal="center"/>
    </xf>
    <xf numFmtId="0" fontId="79" fillId="0" borderId="0" xfId="0" applyFont="1" applyAlignment="1">
      <alignment vertical="center" wrapText="1"/>
    </xf>
    <xf numFmtId="0" fontId="81" fillId="0" borderId="0" xfId="0" applyFont="1" applyAlignment="1">
      <alignment vertical="center"/>
    </xf>
    <xf numFmtId="0" fontId="83" fillId="24" borderId="116" xfId="0" applyFont="1" applyFill="1" applyBorder="1" applyAlignment="1">
      <alignment horizontal="center" vertical="center"/>
    </xf>
    <xf numFmtId="0" fontId="83" fillId="5" borderId="116" xfId="0" applyFont="1" applyFill="1" applyBorder="1" applyAlignment="1">
      <alignment horizontal="center" vertical="center"/>
    </xf>
    <xf numFmtId="0" fontId="83" fillId="5" borderId="116" xfId="0" applyFont="1" applyFill="1" applyBorder="1" applyAlignment="1">
      <alignment vertical="center" wrapText="1"/>
    </xf>
    <xf numFmtId="0" fontId="83" fillId="3" borderId="116" xfId="0" applyFont="1" applyFill="1" applyBorder="1" applyAlignment="1">
      <alignment horizontal="left" vertical="center" wrapText="1"/>
    </xf>
    <xf numFmtId="0" fontId="84" fillId="3" borderId="116" xfId="0" applyFont="1" applyFill="1" applyBorder="1" applyAlignment="1">
      <alignment horizontal="center" vertical="center" wrapText="1"/>
    </xf>
    <xf numFmtId="0" fontId="85" fillId="3" borderId="116" xfId="0" applyFont="1" applyFill="1" applyBorder="1" applyAlignment="1">
      <alignment horizontal="center" vertical="center" wrapText="1"/>
    </xf>
    <xf numFmtId="0" fontId="85" fillId="3" borderId="116" xfId="0" applyFont="1" applyFill="1" applyBorder="1" applyAlignment="1">
      <alignment horizontal="left" vertical="center"/>
    </xf>
    <xf numFmtId="0" fontId="83" fillId="0" borderId="116" xfId="0" applyFont="1" applyBorder="1" applyAlignment="1">
      <alignment vertical="center" wrapText="1"/>
    </xf>
    <xf numFmtId="0" fontId="84" fillId="3" borderId="116" xfId="0" applyFont="1" applyFill="1" applyBorder="1" applyAlignment="1">
      <alignment horizontal="center" vertical="center"/>
    </xf>
    <xf numFmtId="0" fontId="85" fillId="3" borderId="116" xfId="0" applyFont="1" applyFill="1" applyBorder="1" applyAlignment="1">
      <alignment horizontal="center" vertical="center"/>
    </xf>
    <xf numFmtId="0" fontId="83" fillId="0" borderId="116" xfId="0" applyFont="1" applyBorder="1" applyAlignment="1">
      <alignment horizontal="left" vertical="center" wrapText="1"/>
    </xf>
    <xf numFmtId="0" fontId="85" fillId="0" borderId="116" xfId="0" applyFont="1" applyBorder="1" applyAlignment="1">
      <alignment horizontal="left" vertical="center"/>
    </xf>
    <xf numFmtId="0" fontId="81" fillId="0" borderId="0" xfId="0" applyFont="1" applyAlignment="1">
      <alignment horizontal="left" vertical="center"/>
    </xf>
    <xf numFmtId="0" fontId="79" fillId="0" borderId="0" xfId="0" applyFont="1" applyAlignment="1">
      <alignment horizontal="center" vertical="center"/>
    </xf>
    <xf numFmtId="0" fontId="81" fillId="0" borderId="0" xfId="0" applyFont="1" applyAlignment="1">
      <alignment horizontal="center" vertical="center"/>
    </xf>
    <xf numFmtId="0" fontId="68" fillId="0" borderId="13" xfId="0" applyFont="1" applyBorder="1" applyAlignment="1" applyProtection="1">
      <alignment horizontal="left" vertical="center" wrapText="1"/>
      <protection locked="0"/>
    </xf>
    <xf numFmtId="0" fontId="68" fillId="0" borderId="13" xfId="0" applyFont="1" applyBorder="1" applyAlignment="1" applyProtection="1">
      <alignment vertical="center" wrapText="1"/>
      <protection locked="0"/>
    </xf>
    <xf numFmtId="0" fontId="68" fillId="0" borderId="13" xfId="0" applyFont="1" applyBorder="1" applyAlignment="1">
      <alignment vertical="center" wrapText="1"/>
    </xf>
    <xf numFmtId="0" fontId="76" fillId="0" borderId="119" xfId="0" applyFont="1" applyBorder="1" applyAlignment="1">
      <alignment horizontal="center" vertical="center" wrapText="1" readingOrder="1"/>
    </xf>
    <xf numFmtId="0" fontId="76" fillId="0" borderId="120" xfId="0" applyFont="1" applyBorder="1" applyAlignment="1">
      <alignment horizontal="center" vertical="center" wrapText="1" readingOrder="1"/>
    </xf>
    <xf numFmtId="0" fontId="76" fillId="0" borderId="121" xfId="0" applyFont="1" applyBorder="1" applyAlignment="1">
      <alignment horizontal="center" vertical="center" wrapText="1" readingOrder="1"/>
    </xf>
    <xf numFmtId="0" fontId="76" fillId="0" borderId="122" xfId="0" applyFont="1" applyBorder="1" applyAlignment="1">
      <alignment horizontal="center" vertical="center" wrapText="1" readingOrder="1"/>
    </xf>
    <xf numFmtId="0" fontId="77" fillId="23" borderId="119" xfId="0" applyFont="1" applyFill="1" applyBorder="1" applyAlignment="1">
      <alignment horizontal="center" vertical="center" wrapText="1" readingOrder="1"/>
    </xf>
    <xf numFmtId="0" fontId="73" fillId="0" borderId="0" xfId="0" applyFont="1" applyAlignment="1" applyProtection="1">
      <alignment horizontal="center" vertical="center" wrapText="1"/>
      <protection locked="0"/>
    </xf>
    <xf numFmtId="0" fontId="75" fillId="5" borderId="117" xfId="0" applyFont="1" applyFill="1" applyBorder="1" applyAlignment="1" applyProtection="1">
      <alignment horizontal="center" vertical="center" wrapText="1"/>
      <protection locked="0"/>
    </xf>
    <xf numFmtId="0" fontId="75" fillId="5" borderId="118" xfId="0" applyFont="1" applyFill="1" applyBorder="1" applyAlignment="1" applyProtection="1">
      <alignment horizontal="center" vertical="center" wrapText="1"/>
      <protection locked="0"/>
    </xf>
    <xf numFmtId="0" fontId="75" fillId="5" borderId="116" xfId="0" applyFont="1" applyFill="1" applyBorder="1" applyAlignment="1" applyProtection="1">
      <alignment horizontal="center" vertical="center"/>
      <protection locked="0"/>
    </xf>
    <xf numFmtId="0" fontId="74" fillId="5" borderId="116" xfId="0" applyFont="1" applyFill="1" applyBorder="1" applyAlignment="1" applyProtection="1">
      <alignment horizontal="center" vertical="center"/>
      <protection locked="0"/>
    </xf>
    <xf numFmtId="0" fontId="76" fillId="0" borderId="116" xfId="0" applyFont="1" applyBorder="1" applyAlignment="1" applyProtection="1">
      <alignment horizontal="center" vertical="center"/>
      <protection locked="0"/>
    </xf>
    <xf numFmtId="0" fontId="76" fillId="24" borderId="116" xfId="0" applyFont="1" applyFill="1" applyBorder="1" applyAlignment="1" applyProtection="1">
      <alignment horizontal="center" vertical="center"/>
      <protection locked="0"/>
    </xf>
    <xf numFmtId="0" fontId="75" fillId="5" borderId="116" xfId="0" applyFont="1" applyFill="1" applyBorder="1" applyAlignment="1" applyProtection="1">
      <alignment horizontal="left" vertical="center" wrapText="1"/>
      <protection locked="0"/>
    </xf>
    <xf numFmtId="0" fontId="75" fillId="5" borderId="116" xfId="0" applyFont="1" applyFill="1" applyBorder="1" applyAlignment="1" applyProtection="1">
      <alignment horizontal="left" vertical="center"/>
      <protection locked="0"/>
    </xf>
    <xf numFmtId="0" fontId="75" fillId="5" borderId="116" xfId="0" applyFont="1" applyFill="1" applyBorder="1" applyAlignment="1" applyProtection="1">
      <alignment horizontal="center" vertical="center" wrapText="1"/>
      <protection locked="0"/>
    </xf>
    <xf numFmtId="0" fontId="76" fillId="3" borderId="119" xfId="0" applyFont="1" applyFill="1" applyBorder="1" applyAlignment="1">
      <alignment horizontal="center" vertical="center" wrapText="1" readingOrder="1"/>
    </xf>
    <xf numFmtId="0" fontId="76" fillId="0" borderId="119" xfId="0" applyFont="1" applyBorder="1" applyAlignment="1">
      <alignment horizontal="left" vertical="center" wrapText="1" readingOrder="1"/>
    </xf>
    <xf numFmtId="0" fontId="80" fillId="0" borderId="0" xfId="0" applyFont="1" applyAlignment="1">
      <alignment horizontal="center" vertical="center" wrapText="1"/>
    </xf>
    <xf numFmtId="0" fontId="82" fillId="23" borderId="116" xfId="0" applyFont="1" applyFill="1" applyBorder="1" applyAlignment="1">
      <alignment horizontal="center" vertical="center"/>
    </xf>
    <xf numFmtId="0" fontId="83" fillId="24" borderId="116" xfId="0" applyFont="1" applyFill="1" applyBorder="1" applyAlignment="1">
      <alignment horizontal="center" vertical="center" wrapText="1"/>
    </xf>
    <xf numFmtId="0" fontId="83" fillId="24" borderId="116"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1"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2" xfId="0" applyFont="1" applyFill="1" applyBorder="1" applyAlignment="1">
      <alignment horizontal="center" vertical="center"/>
    </xf>
    <xf numFmtId="9" fontId="0" fillId="0" borderId="81"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81"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left" vertical="center" wrapText="1"/>
    </xf>
    <xf numFmtId="0" fontId="5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60" xfId="0" applyBorder="1" applyAlignment="1">
      <alignment horizontal="left" vertical="center" wrapText="1"/>
    </xf>
    <xf numFmtId="0" fontId="0" fillId="0" borderId="80" xfId="0" applyBorder="1" applyAlignment="1">
      <alignment horizontal="left" vertical="center" wrapText="1"/>
    </xf>
    <xf numFmtId="0" fontId="26" fillId="0" borderId="13" xfId="0" applyFont="1"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26" fillId="0" borderId="81" xfId="0" applyFont="1" applyBorder="1" applyAlignment="1">
      <alignment horizontal="left" vertical="center" wrapText="1"/>
    </xf>
    <xf numFmtId="0" fontId="26" fillId="0" borderId="78" xfId="0" applyFont="1" applyBorder="1" applyAlignment="1">
      <alignment horizontal="left" vertical="center" wrapText="1"/>
    </xf>
    <xf numFmtId="0" fontId="26" fillId="0" borderId="60" xfId="0" applyFont="1" applyBorder="1" applyAlignment="1">
      <alignment horizontal="left" vertical="center" wrapText="1"/>
    </xf>
    <xf numFmtId="0" fontId="26" fillId="0" borderId="81" xfId="0" applyFont="1" applyBorder="1" applyAlignment="1">
      <alignment horizontal="center" vertical="center" wrapText="1"/>
    </xf>
    <xf numFmtId="0" fontId="53" fillId="0" borderId="81" xfId="0" applyFont="1" applyBorder="1" applyAlignment="1">
      <alignment horizontal="center" vertical="center" wrapText="1"/>
    </xf>
    <xf numFmtId="0" fontId="26" fillId="0" borderId="90" xfId="0" applyFont="1" applyBorder="1" applyAlignment="1">
      <alignment horizontal="left" vertical="center" wrapText="1"/>
    </xf>
    <xf numFmtId="0" fontId="26" fillId="0" borderId="89" xfId="0" applyFont="1" applyBorder="1" applyAlignment="1">
      <alignment horizontal="left" vertical="center" wrapText="1"/>
    </xf>
    <xf numFmtId="0" fontId="26" fillId="0" borderId="88" xfId="0" applyFont="1" applyBorder="1" applyAlignment="1">
      <alignment horizontal="left" vertical="center" wrapText="1"/>
    </xf>
    <xf numFmtId="0" fontId="26" fillId="0" borderId="78" xfId="0" applyFont="1" applyBorder="1" applyAlignment="1">
      <alignment horizontal="center" vertical="center" wrapText="1"/>
    </xf>
    <xf numFmtId="0" fontId="26" fillId="0" borderId="60" xfId="0" applyFont="1" applyBorder="1" applyAlignment="1">
      <alignment horizontal="center" vertical="center" wrapText="1"/>
    </xf>
    <xf numFmtId="0" fontId="68" fillId="0" borderId="81" xfId="0" applyFont="1" applyBorder="1" applyAlignment="1">
      <alignment horizontal="left" vertical="center" wrapText="1"/>
    </xf>
    <xf numFmtId="0" fontId="68" fillId="0" borderId="78" xfId="0" applyFont="1" applyBorder="1" applyAlignment="1">
      <alignment horizontal="left" vertical="center" wrapText="1"/>
    </xf>
    <xf numFmtId="0" fontId="68" fillId="0" borderId="60" xfId="0" applyFont="1" applyBorder="1" applyAlignment="1">
      <alignment horizontal="left" vertical="center" wrapText="1"/>
    </xf>
    <xf numFmtId="0" fontId="26" fillId="0" borderId="79"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54" fillId="4" borderId="2" xfId="0" applyFont="1" applyFill="1" applyBorder="1" applyAlignment="1">
      <alignment horizontal="center" vertical="center"/>
    </xf>
    <xf numFmtId="0" fontId="54"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67" fillId="4" borderId="5" xfId="0" applyFont="1" applyFill="1" applyBorder="1" applyAlignment="1">
      <alignment horizontal="left" vertical="center"/>
    </xf>
    <xf numFmtId="0" fontId="67" fillId="4" borderId="7" xfId="0" applyFont="1" applyFill="1" applyBorder="1" applyAlignment="1">
      <alignment horizontal="left" vertical="center"/>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7" fillId="4" borderId="5" xfId="0" applyFont="1" applyFill="1" applyBorder="1" applyAlignment="1">
      <alignment horizontal="left" vertical="center" wrapText="1"/>
    </xf>
    <xf numFmtId="0" fontId="67" fillId="4" borderId="7" xfId="0" applyFont="1" applyFill="1" applyBorder="1" applyAlignment="1">
      <alignment horizontal="left" vertical="center" wrapText="1"/>
    </xf>
    <xf numFmtId="0" fontId="4" fillId="4" borderId="86" xfId="0" applyFont="1" applyFill="1" applyBorder="1" applyAlignment="1">
      <alignment horizontal="center" vertical="center"/>
    </xf>
    <xf numFmtId="0" fontId="0" fillId="0" borderId="81" xfId="0" applyBorder="1" applyAlignment="1">
      <alignment horizontal="left" vertical="center" wrapText="1"/>
    </xf>
    <xf numFmtId="0" fontId="0" fillId="0" borderId="78" xfId="0" applyBorder="1" applyAlignment="1">
      <alignment horizontal="left" vertical="center" wrapText="1"/>
    </xf>
    <xf numFmtId="17" fontId="68" fillId="0" borderId="81" xfId="0" applyNumberFormat="1" applyFont="1" applyBorder="1" applyAlignment="1">
      <alignment horizontal="center" vertical="center" wrapText="1"/>
    </xf>
    <xf numFmtId="0" fontId="68" fillId="0" borderId="78" xfId="0" applyFont="1" applyBorder="1" applyAlignment="1">
      <alignment horizontal="center" vertical="center" wrapText="1"/>
    </xf>
    <xf numFmtId="0" fontId="68" fillId="0" borderId="60" xfId="0" applyFont="1" applyBorder="1" applyAlignment="1">
      <alignment horizontal="center" vertical="center" wrapText="1"/>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49" fillId="0" borderId="0" xfId="0" applyFont="1" applyAlignment="1">
      <alignment horizontal="center" vertical="center"/>
    </xf>
    <xf numFmtId="0" fontId="45"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59"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59" fillId="14" borderId="0" xfId="0" applyFont="1" applyFill="1" applyAlignment="1">
      <alignment horizontal="center" vertical="center" textRotation="90" wrapText="1" readingOrder="1"/>
    </xf>
    <xf numFmtId="0" fontId="59" fillId="14" borderId="21" xfId="0" applyFont="1" applyFill="1" applyBorder="1" applyAlignment="1">
      <alignment horizontal="center" vertical="center" textRotation="90" wrapText="1" readingOrder="1"/>
    </xf>
    <xf numFmtId="0" fontId="58" fillId="0" borderId="67" xfId="0" applyFont="1" applyBorder="1" applyAlignment="1">
      <alignment horizontal="center" vertical="center" wrapText="1"/>
    </xf>
    <xf numFmtId="0" fontId="58" fillId="0" borderId="68" xfId="0" applyFont="1" applyBorder="1" applyAlignment="1">
      <alignment horizontal="center" vertical="center"/>
    </xf>
    <xf numFmtId="0" fontId="58" fillId="0" borderId="69" xfId="0" applyFont="1" applyBorder="1" applyAlignment="1">
      <alignment horizontal="center" vertical="center"/>
    </xf>
    <xf numFmtId="0" fontId="58" fillId="0" borderId="20" xfId="0" applyFont="1" applyBorder="1" applyAlignment="1">
      <alignment horizontal="center" vertical="center"/>
    </xf>
    <xf numFmtId="0" fontId="58" fillId="0" borderId="0" xfId="0" applyFont="1" applyAlignment="1">
      <alignment horizontal="center" vertical="center"/>
    </xf>
    <xf numFmtId="0" fontId="58" fillId="0" borderId="21" xfId="0" applyFont="1" applyBorder="1" applyAlignment="1">
      <alignment horizontal="center" vertical="center"/>
    </xf>
    <xf numFmtId="0" fontId="58" fillId="0" borderId="43" xfId="0" applyFont="1" applyBorder="1" applyAlignment="1">
      <alignment horizontal="center" vertical="center"/>
    </xf>
    <xf numFmtId="0" fontId="58" fillId="0" borderId="44" xfId="0" applyFont="1" applyBorder="1" applyAlignment="1">
      <alignment horizontal="center" vertical="center"/>
    </xf>
    <xf numFmtId="0" fontId="58" fillId="0" borderId="45" xfId="0" applyFont="1" applyBorder="1" applyAlignment="1">
      <alignment horizontal="center" vertical="center"/>
    </xf>
    <xf numFmtId="0" fontId="60" fillId="16" borderId="70" xfId="0" applyFont="1" applyFill="1" applyBorder="1" applyAlignment="1">
      <alignment horizontal="center" vertical="center" wrapText="1" readingOrder="1"/>
    </xf>
    <xf numFmtId="0" fontId="60" fillId="16" borderId="71" xfId="0" applyFont="1" applyFill="1" applyBorder="1" applyAlignment="1">
      <alignment horizontal="center" vertical="center" wrapText="1" readingOrder="1"/>
    </xf>
    <xf numFmtId="0" fontId="60" fillId="16" borderId="72" xfId="0" applyFont="1" applyFill="1" applyBorder="1" applyAlignment="1">
      <alignment horizontal="center" vertical="center" wrapText="1" readingOrder="1"/>
    </xf>
    <xf numFmtId="0" fontId="60" fillId="16" borderId="73" xfId="0" applyFont="1" applyFill="1" applyBorder="1" applyAlignment="1">
      <alignment horizontal="center" vertical="center" wrapText="1" readingOrder="1"/>
    </xf>
    <xf numFmtId="0" fontId="60" fillId="16" borderId="0" xfId="0" applyFont="1" applyFill="1" applyAlignment="1">
      <alignment horizontal="center" vertical="center" wrapText="1" readingOrder="1"/>
    </xf>
    <xf numFmtId="0" fontId="60" fillId="16" borderId="74" xfId="0" applyFont="1" applyFill="1" applyBorder="1" applyAlignment="1">
      <alignment horizontal="center" vertical="center" wrapText="1" readingOrder="1"/>
    </xf>
    <xf numFmtId="0" fontId="60" fillId="16" borderId="75" xfId="0" applyFont="1" applyFill="1" applyBorder="1" applyAlignment="1">
      <alignment horizontal="center" vertical="center" wrapText="1" readingOrder="1"/>
    </xf>
    <xf numFmtId="0" fontId="60" fillId="16" borderId="76" xfId="0" applyFont="1" applyFill="1" applyBorder="1" applyAlignment="1">
      <alignment horizontal="center" vertical="center" wrapText="1" readingOrder="1"/>
    </xf>
    <xf numFmtId="0" fontId="60" fillId="16"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58" fillId="0" borderId="20" xfId="0" applyFont="1" applyBorder="1" applyAlignment="1">
      <alignment horizontal="center" vertical="center" wrapText="1"/>
    </xf>
    <xf numFmtId="0" fontId="60" fillId="15" borderId="70" xfId="0" applyFont="1" applyFill="1" applyBorder="1" applyAlignment="1">
      <alignment horizontal="center" vertical="center" wrapText="1" readingOrder="1"/>
    </xf>
    <xf numFmtId="0" fontId="60" fillId="15" borderId="71" xfId="0" applyFont="1" applyFill="1" applyBorder="1" applyAlignment="1">
      <alignment horizontal="center" vertical="center" wrapText="1" readingOrder="1"/>
    </xf>
    <xf numFmtId="0" fontId="60" fillId="15" borderId="73" xfId="0" applyFont="1" applyFill="1" applyBorder="1" applyAlignment="1">
      <alignment horizontal="center" vertical="center" wrapText="1" readingOrder="1"/>
    </xf>
    <xf numFmtId="0" fontId="60" fillId="15" borderId="0" xfId="0" applyFont="1" applyFill="1" applyAlignment="1">
      <alignment horizontal="center" vertical="center" wrapText="1" readingOrder="1"/>
    </xf>
    <xf numFmtId="0" fontId="60" fillId="15" borderId="75" xfId="0" applyFont="1" applyFill="1" applyBorder="1" applyAlignment="1">
      <alignment horizontal="center" vertical="center" wrapText="1" readingOrder="1"/>
    </xf>
    <xf numFmtId="0" fontId="60" fillId="15" borderId="76" xfId="0" applyFont="1" applyFill="1" applyBorder="1" applyAlignment="1">
      <alignment horizontal="center" vertical="center" wrapText="1" readingOrder="1"/>
    </xf>
    <xf numFmtId="0" fontId="32" fillId="3" borderId="83" xfId="0" applyFont="1" applyFill="1" applyBorder="1" applyAlignment="1">
      <alignment horizontal="center" vertical="center" wrapText="1"/>
    </xf>
    <xf numFmtId="0" fontId="32" fillId="3" borderId="90" xfId="0" applyFont="1" applyFill="1" applyBorder="1" applyAlignment="1">
      <alignment horizontal="center" vertical="center" wrapText="1"/>
    </xf>
    <xf numFmtId="0" fontId="32" fillId="3" borderId="84"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60" fillId="21" borderId="70" xfId="0" applyFont="1" applyFill="1" applyBorder="1" applyAlignment="1">
      <alignment horizontal="center" vertical="center" wrapText="1" readingOrder="1"/>
    </xf>
    <xf numFmtId="0" fontId="60" fillId="21" borderId="71" xfId="0" applyFont="1" applyFill="1" applyBorder="1" applyAlignment="1">
      <alignment horizontal="center" vertical="center" wrapText="1" readingOrder="1"/>
    </xf>
    <xf numFmtId="0" fontId="60" fillId="21" borderId="73" xfId="0" applyFont="1" applyFill="1" applyBorder="1" applyAlignment="1">
      <alignment horizontal="center" vertical="center" wrapText="1" readingOrder="1"/>
    </xf>
    <xf numFmtId="0" fontId="60" fillId="21" borderId="0" xfId="0" applyFont="1" applyFill="1" applyAlignment="1">
      <alignment horizontal="center" vertical="center" wrapText="1" readingOrder="1"/>
    </xf>
    <xf numFmtId="0" fontId="60" fillId="21" borderId="74" xfId="0" applyFont="1" applyFill="1" applyBorder="1" applyAlignment="1">
      <alignment horizontal="center" vertical="center" wrapText="1" readingOrder="1"/>
    </xf>
    <xf numFmtId="0" fontId="60" fillId="21" borderId="75" xfId="0" applyFont="1" applyFill="1" applyBorder="1" applyAlignment="1">
      <alignment horizontal="center" vertical="center" wrapText="1" readingOrder="1"/>
    </xf>
    <xf numFmtId="0" fontId="60" fillId="21" borderId="76" xfId="0" applyFont="1" applyFill="1" applyBorder="1" applyAlignment="1">
      <alignment horizontal="center" vertical="center" wrapText="1" readingOrder="1"/>
    </xf>
    <xf numFmtId="0" fontId="60" fillId="21" borderId="77" xfId="0" applyFont="1" applyFill="1" applyBorder="1" applyAlignment="1">
      <alignment horizontal="center" vertical="center" wrapText="1" readingOrder="1"/>
    </xf>
    <xf numFmtId="0" fontId="60" fillId="8" borderId="70" xfId="0" applyFont="1" applyFill="1" applyBorder="1" applyAlignment="1">
      <alignment horizontal="center" vertical="center" wrapText="1" readingOrder="1"/>
    </xf>
    <xf numFmtId="0" fontId="60" fillId="8" borderId="71" xfId="0" applyFont="1" applyFill="1" applyBorder="1" applyAlignment="1">
      <alignment horizontal="center" vertical="center" wrapText="1" readingOrder="1"/>
    </xf>
    <xf numFmtId="0" fontId="60" fillId="8" borderId="73" xfId="0" applyFont="1" applyFill="1" applyBorder="1" applyAlignment="1">
      <alignment horizontal="center" vertical="center" wrapText="1" readingOrder="1"/>
    </xf>
    <xf numFmtId="0" fontId="60" fillId="8" borderId="0" xfId="0" applyFont="1" applyFill="1" applyAlignment="1">
      <alignment horizontal="center" vertical="center" wrapText="1" readingOrder="1"/>
    </xf>
    <xf numFmtId="0" fontId="60" fillId="8" borderId="74" xfId="0" applyFont="1" applyFill="1" applyBorder="1" applyAlignment="1">
      <alignment horizontal="center" vertical="center" wrapText="1" readingOrder="1"/>
    </xf>
    <xf numFmtId="0" fontId="60" fillId="8" borderId="75" xfId="0" applyFont="1" applyFill="1" applyBorder="1" applyAlignment="1">
      <alignment horizontal="center" vertical="center" wrapText="1" readingOrder="1"/>
    </xf>
    <xf numFmtId="0" fontId="60" fillId="8" borderId="76" xfId="0" applyFont="1" applyFill="1" applyBorder="1" applyAlignment="1">
      <alignment horizontal="center" vertical="center" wrapText="1" readingOrder="1"/>
    </xf>
    <xf numFmtId="0" fontId="60"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58" fillId="0" borderId="68" xfId="0" applyFont="1" applyBorder="1" applyAlignment="1">
      <alignment horizontal="center" vertical="center" wrapText="1"/>
    </xf>
    <xf numFmtId="1" fontId="62" fillId="0" borderId="97" xfId="0" applyNumberFormat="1" applyFont="1" applyBorder="1" applyAlignment="1" applyProtection="1">
      <alignment horizontal="center" vertical="center" wrapText="1"/>
      <protection locked="0"/>
    </xf>
    <xf numFmtId="0" fontId="0" fillId="0" borderId="100" xfId="0" applyBorder="1" applyAlignment="1">
      <alignment horizontal="center" vertical="center" wrapText="1"/>
    </xf>
    <xf numFmtId="0" fontId="31" fillId="0" borderId="97" xfId="0" applyFont="1" applyBorder="1" applyAlignment="1">
      <alignment horizontal="center"/>
    </xf>
    <xf numFmtId="0" fontId="31" fillId="0" borderId="78" xfId="0" applyFont="1" applyBorder="1" applyAlignment="1">
      <alignment horizontal="center"/>
    </xf>
    <xf numFmtId="0" fontId="31" fillId="0" borderId="100" xfId="0" applyFont="1" applyBorder="1" applyAlignment="1">
      <alignment horizontal="center"/>
    </xf>
    <xf numFmtId="0" fontId="31" fillId="0" borderId="87"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62" fillId="0" borderId="87" xfId="0" applyNumberFormat="1" applyFont="1" applyBorder="1" applyAlignment="1">
      <alignment horizontal="center" vertical="center"/>
    </xf>
    <xf numFmtId="0" fontId="62" fillId="0" borderId="13" xfId="0" applyFont="1" applyBorder="1" applyAlignment="1">
      <alignment horizontal="center" vertical="center"/>
    </xf>
    <xf numFmtId="0" fontId="62" fillId="0" borderId="65" xfId="0" applyFont="1" applyBorder="1" applyAlignment="1">
      <alignment horizontal="center" vertical="center"/>
    </xf>
    <xf numFmtId="0" fontId="31" fillId="0" borderId="97"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0" xfId="0" applyFont="1" applyBorder="1" applyAlignment="1" applyProtection="1">
      <alignment horizontal="center" vertical="center"/>
      <protection locked="0"/>
    </xf>
    <xf numFmtId="1" fontId="62" fillId="0" borderId="96" xfId="0" applyNumberFormat="1" applyFont="1" applyBorder="1" applyAlignment="1" applyProtection="1">
      <alignment horizontal="center" vertical="center" wrapText="1"/>
      <protection locked="0"/>
    </xf>
    <xf numFmtId="1" fontId="62" fillId="0" borderId="98" xfId="0" applyNumberFormat="1" applyFont="1" applyBorder="1" applyAlignment="1" applyProtection="1">
      <alignment horizontal="center" vertical="center" wrapText="1"/>
      <protection locked="0"/>
    </xf>
    <xf numFmtId="1" fontId="62" fillId="0" borderId="99" xfId="0" applyNumberFormat="1" applyFont="1" applyBorder="1" applyAlignment="1" applyProtection="1">
      <alignment horizontal="center" vertical="center" wrapText="1"/>
      <protection locked="0"/>
    </xf>
    <xf numFmtId="0" fontId="62" fillId="0" borderId="97" xfId="0" applyFont="1" applyBorder="1" applyAlignment="1" applyProtection="1">
      <alignment horizontal="left" vertical="center" wrapText="1"/>
      <protection locked="0"/>
    </xf>
    <xf numFmtId="0" fontId="62" fillId="0" borderId="78" xfId="0" applyFont="1" applyBorder="1" applyAlignment="1" applyProtection="1">
      <alignment horizontal="left" vertical="center" wrapText="1"/>
      <protection locked="0"/>
    </xf>
    <xf numFmtId="0" fontId="62" fillId="0" borderId="100" xfId="0" applyFont="1" applyBorder="1" applyAlignment="1" applyProtection="1">
      <alignment horizontal="left" vertical="center" wrapText="1"/>
      <protection locked="0"/>
    </xf>
    <xf numFmtId="0" fontId="62" fillId="0" borderId="97" xfId="0" applyFont="1" applyBorder="1" applyAlignment="1" applyProtection="1">
      <alignment horizontal="center" vertical="center" wrapText="1"/>
      <protection locked="0"/>
    </xf>
    <xf numFmtId="0" fontId="62" fillId="0" borderId="78" xfId="0" applyFont="1" applyBorder="1" applyAlignment="1" applyProtection="1">
      <alignment horizontal="center" vertical="center" wrapText="1"/>
      <protection locked="0"/>
    </xf>
    <xf numFmtId="0" fontId="62" fillId="0" borderId="100" xfId="0" applyFont="1" applyBorder="1" applyAlignment="1" applyProtection="1">
      <alignment horizontal="center" vertical="center" wrapText="1"/>
      <protection locked="0"/>
    </xf>
    <xf numFmtId="0" fontId="62" fillId="0" borderId="97" xfId="0" applyFont="1" applyBorder="1" applyAlignment="1" applyProtection="1">
      <alignment horizontal="center" vertical="center"/>
      <protection locked="0"/>
    </xf>
    <xf numFmtId="0" fontId="62" fillId="0" borderId="78" xfId="0" applyFont="1" applyBorder="1" applyAlignment="1" applyProtection="1">
      <alignment horizontal="center" vertical="center"/>
      <protection locked="0"/>
    </xf>
    <xf numFmtId="0" fontId="62" fillId="0" borderId="100" xfId="0" applyFont="1" applyBorder="1" applyAlignment="1" applyProtection="1">
      <alignment horizontal="center" vertical="center"/>
      <protection locked="0"/>
    </xf>
    <xf numFmtId="0" fontId="62" fillId="0" borderId="87" xfId="0" applyFont="1" applyBorder="1" applyAlignment="1" applyProtection="1">
      <alignment horizontal="center" vertical="center"/>
      <protection locked="0"/>
    </xf>
    <xf numFmtId="0" fontId="62" fillId="0" borderId="13" xfId="0" applyFont="1" applyBorder="1" applyAlignment="1" applyProtection="1">
      <alignment horizontal="center" vertical="center"/>
      <protection locked="0"/>
    </xf>
    <xf numFmtId="0" fontId="62" fillId="0" borderId="65" xfId="0" applyFont="1" applyBorder="1" applyAlignment="1" applyProtection="1">
      <alignment horizontal="center" vertical="center"/>
      <protection locked="0"/>
    </xf>
    <xf numFmtId="0" fontId="31" fillId="0" borderId="108" xfId="0" applyFont="1" applyBorder="1" applyAlignment="1">
      <alignment horizontal="center" vertical="center"/>
    </xf>
    <xf numFmtId="0" fontId="31" fillId="0" borderId="84" xfId="0" applyFont="1" applyBorder="1" applyAlignment="1">
      <alignment horizontal="center" vertical="center"/>
    </xf>
    <xf numFmtId="0" fontId="31" fillId="0" borderId="109" xfId="0" applyFont="1" applyBorder="1" applyAlignment="1">
      <alignment horizontal="center" vertical="center"/>
    </xf>
    <xf numFmtId="0" fontId="31" fillId="0" borderId="105" xfId="0" applyFont="1" applyBorder="1" applyAlignment="1">
      <alignment horizontal="center" vertical="center"/>
    </xf>
    <xf numFmtId="0" fontId="31" fillId="0" borderId="106" xfId="0" applyFont="1" applyBorder="1" applyAlignment="1">
      <alignment horizontal="center" vertical="center"/>
    </xf>
    <xf numFmtId="0" fontId="31" fillId="0" borderId="107" xfId="0" applyFont="1" applyBorder="1" applyAlignment="1">
      <alignment horizontal="center" vertical="center"/>
    </xf>
    <xf numFmtId="14" fontId="31" fillId="0" borderId="97" xfId="0" applyNumberFormat="1" applyFont="1" applyBorder="1" applyAlignment="1">
      <alignment horizontal="center" vertical="center"/>
    </xf>
    <xf numFmtId="0" fontId="31" fillId="0" borderId="78" xfId="0" applyFont="1" applyBorder="1" applyAlignment="1">
      <alignment horizontal="center" vertical="center"/>
    </xf>
    <xf numFmtId="0" fontId="31" fillId="0" borderId="100" xfId="0" applyFont="1" applyBorder="1" applyAlignment="1">
      <alignment horizontal="center" vertical="center"/>
    </xf>
    <xf numFmtId="0" fontId="31" fillId="0" borderId="97" xfId="0" applyFont="1" applyBorder="1" applyAlignment="1">
      <alignment horizontal="left" vertical="center" wrapText="1"/>
    </xf>
    <xf numFmtId="0" fontId="31" fillId="0" borderId="78" xfId="0" applyFont="1" applyBorder="1" applyAlignment="1">
      <alignment horizontal="left" vertical="center"/>
    </xf>
    <xf numFmtId="0" fontId="31" fillId="0" borderId="100" xfId="0" applyFont="1" applyBorder="1" applyAlignment="1">
      <alignment horizontal="left" vertical="center"/>
    </xf>
    <xf numFmtId="0" fontId="69" fillId="0" borderId="97" xfId="0" applyFont="1" applyBorder="1" applyAlignment="1">
      <alignment horizontal="left" vertical="center" wrapText="1"/>
    </xf>
    <xf numFmtId="0" fontId="71" fillId="0" borderId="97" xfId="0" applyFont="1" applyBorder="1" applyAlignment="1" applyProtection="1">
      <alignment horizontal="center" vertical="center" wrapText="1"/>
      <protection locked="0"/>
    </xf>
    <xf numFmtId="0" fontId="71" fillId="0" borderId="78" xfId="0" applyFont="1" applyBorder="1" applyAlignment="1" applyProtection="1">
      <alignment horizontal="center" vertical="center" wrapText="1"/>
      <protection locked="0"/>
    </xf>
    <xf numFmtId="0" fontId="71" fillId="0" borderId="100" xfId="0" applyFont="1" applyBorder="1" applyAlignment="1" applyProtection="1">
      <alignment horizontal="center" vertical="center" wrapText="1"/>
      <protection locked="0"/>
    </xf>
    <xf numFmtId="0" fontId="71" fillId="0" borderId="97" xfId="0" applyFont="1" applyBorder="1" applyAlignment="1" applyProtection="1">
      <alignment horizontal="left" vertical="center" wrapText="1"/>
      <protection locked="0"/>
    </xf>
    <xf numFmtId="0" fontId="71" fillId="0" borderId="78" xfId="0" applyFont="1" applyBorder="1" applyAlignment="1" applyProtection="1">
      <alignment horizontal="left" vertical="center" wrapText="1"/>
      <protection locked="0"/>
    </xf>
    <xf numFmtId="0" fontId="71" fillId="0" borderId="100" xfId="0" applyFont="1" applyBorder="1" applyAlignment="1" applyProtection="1">
      <alignment horizontal="left" vertical="center" wrapText="1"/>
      <protection locked="0"/>
    </xf>
    <xf numFmtId="0" fontId="69" fillId="0" borderId="97" xfId="0" applyFont="1" applyBorder="1" applyAlignment="1">
      <alignment horizontal="center" vertical="center" wrapText="1"/>
    </xf>
    <xf numFmtId="0" fontId="69" fillId="0" borderId="78" xfId="0" applyFont="1" applyBorder="1" applyAlignment="1">
      <alignment horizontal="center" vertical="center" wrapText="1"/>
    </xf>
    <xf numFmtId="0" fontId="69" fillId="0" borderId="123" xfId="0" applyFont="1" applyBorder="1" applyAlignment="1">
      <alignment horizontal="center" vertical="center" wrapText="1"/>
    </xf>
    <xf numFmtId="0" fontId="69" fillId="0" borderId="105" xfId="0" applyFont="1" applyBorder="1" applyAlignment="1">
      <alignment horizontal="center" vertical="center"/>
    </xf>
    <xf numFmtId="0" fontId="69" fillId="0" borderId="106" xfId="0" applyFont="1" applyBorder="1" applyAlignment="1">
      <alignment horizontal="center" vertical="center"/>
    </xf>
    <xf numFmtId="0" fontId="69" fillId="0" borderId="124" xfId="0" applyFont="1" applyBorder="1" applyAlignment="1">
      <alignment horizontal="center" vertical="center"/>
    </xf>
    <xf numFmtId="0" fontId="69" fillId="0" borderId="108" xfId="0" applyFont="1" applyBorder="1" applyAlignment="1">
      <alignment horizontal="center" vertical="center"/>
    </xf>
    <xf numFmtId="0" fontId="69" fillId="0" borderId="84" xfId="0" applyFont="1" applyBorder="1" applyAlignment="1">
      <alignment horizontal="center" vertical="center"/>
    </xf>
    <xf numFmtId="0" fontId="69" fillId="0" borderId="125" xfId="0" applyFont="1" applyBorder="1" applyAlignment="1">
      <alignment horizontal="center" vertical="center"/>
    </xf>
    <xf numFmtId="0" fontId="69" fillId="0" borderId="97" xfId="0" applyFont="1" applyBorder="1" applyAlignment="1" applyProtection="1">
      <alignment horizontal="center" vertical="center" wrapText="1"/>
      <protection locked="0"/>
    </xf>
    <xf numFmtId="0" fontId="69" fillId="0" borderId="97" xfId="0" applyFont="1" applyBorder="1" applyAlignment="1" applyProtection="1">
      <alignment horizontal="left" vertical="center" wrapText="1"/>
      <protection locked="0"/>
    </xf>
    <xf numFmtId="0" fontId="31" fillId="0" borderId="78" xfId="0" applyFont="1" applyBorder="1" applyAlignment="1">
      <alignment horizontal="left" vertical="center" wrapText="1"/>
    </xf>
    <xf numFmtId="0" fontId="31" fillId="0" borderId="100" xfId="0" applyFont="1" applyBorder="1" applyAlignment="1">
      <alignment horizontal="left" vertical="center" wrapText="1"/>
    </xf>
    <xf numFmtId="0" fontId="57" fillId="20" borderId="101" xfId="0" applyFont="1" applyFill="1" applyBorder="1" applyAlignment="1">
      <alignment horizontal="center"/>
    </xf>
    <xf numFmtId="0" fontId="57" fillId="20" borderId="102" xfId="0" applyFont="1" applyFill="1" applyBorder="1" applyAlignment="1">
      <alignment horizontal="center"/>
    </xf>
    <xf numFmtId="0" fontId="70" fillId="0" borderId="97" xfId="0" applyFont="1" applyBorder="1" applyAlignment="1">
      <alignment horizontal="left" vertical="center" wrapText="1"/>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63" fillId="4" borderId="93" xfId="0" applyFont="1" applyFill="1" applyBorder="1" applyAlignment="1">
      <alignment horizontal="center" vertical="center"/>
    </xf>
    <xf numFmtId="0" fontId="63" fillId="4" borderId="103" xfId="0" applyFont="1" applyFill="1" applyBorder="1" applyAlignment="1">
      <alignment horizontal="center" vertical="center"/>
    </xf>
    <xf numFmtId="0" fontId="63" fillId="4" borderId="94" xfId="0" applyFont="1" applyFill="1" applyBorder="1" applyAlignment="1">
      <alignment horizontal="center" vertical="center"/>
    </xf>
    <xf numFmtId="0" fontId="63" fillId="19" borderId="91" xfId="0" applyFont="1" applyFill="1" applyBorder="1" applyAlignment="1" applyProtection="1">
      <alignment horizontal="center" vertical="center" wrapText="1"/>
      <protection locked="0"/>
    </xf>
    <xf numFmtId="0" fontId="63" fillId="4" borderId="91" xfId="0" applyFont="1" applyFill="1" applyBorder="1" applyAlignment="1" applyProtection="1">
      <alignment horizontal="center" vertical="center" wrapText="1"/>
      <protection locked="0"/>
    </xf>
    <xf numFmtId="0" fontId="65" fillId="4" borderId="2" xfId="0" applyFont="1" applyFill="1" applyBorder="1" applyAlignment="1">
      <alignment horizontal="center" vertical="center" wrapText="1"/>
    </xf>
    <xf numFmtId="0" fontId="65" fillId="4" borderId="10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89" xfId="0" applyFont="1" applyFill="1" applyBorder="1" applyAlignment="1">
      <alignment horizontal="center" vertical="center" wrapText="1"/>
    </xf>
    <xf numFmtId="0" fontId="64" fillId="4" borderId="92" xfId="0" applyFont="1" applyFill="1" applyBorder="1" applyAlignment="1">
      <alignment horizontal="center" vertical="center" wrapText="1"/>
    </xf>
    <xf numFmtId="0" fontId="64" fillId="4" borderId="95" xfId="0" applyFont="1" applyFill="1" applyBorder="1" applyAlignment="1">
      <alignment horizontal="center" vertical="center" wrapText="1"/>
    </xf>
    <xf numFmtId="0" fontId="64" fillId="4" borderId="93" xfId="0" applyFont="1" applyFill="1" applyBorder="1" applyAlignment="1">
      <alignment horizontal="center" vertical="center" wrapText="1"/>
    </xf>
    <xf numFmtId="0" fontId="64" fillId="4" borderId="94" xfId="0" applyFont="1" applyFill="1" applyBorder="1" applyAlignment="1">
      <alignment horizontal="center" vertical="center" wrapText="1"/>
    </xf>
    <xf numFmtId="0" fontId="63" fillId="4" borderId="93" xfId="0" applyFont="1" applyFill="1" applyBorder="1" applyAlignment="1" applyProtection="1">
      <alignment horizontal="center" vertical="center" wrapText="1"/>
      <protection locked="0"/>
    </xf>
    <xf numFmtId="1" fontId="62" fillId="0" borderId="78" xfId="0" applyNumberFormat="1" applyFont="1" applyBorder="1" applyAlignment="1" applyProtection="1">
      <alignment horizontal="center" vertical="center" wrapText="1"/>
      <protection locked="0"/>
    </xf>
    <xf numFmtId="1" fontId="62" fillId="0" borderId="100" xfId="0" applyNumberFormat="1" applyFont="1" applyBorder="1" applyAlignment="1" applyProtection="1">
      <alignment horizontal="center" vertical="center" wrapText="1"/>
      <protection locked="0"/>
    </xf>
    <xf numFmtId="0" fontId="31" fillId="0" borderId="97" xfId="0" applyFont="1" applyBorder="1" applyAlignment="1">
      <alignment horizontal="center" vertical="center"/>
    </xf>
    <xf numFmtId="14" fontId="31" fillId="0" borderId="78" xfId="0" applyNumberFormat="1" applyFont="1" applyBorder="1" applyAlignment="1">
      <alignment horizontal="center" vertical="center"/>
    </xf>
    <xf numFmtId="0" fontId="69" fillId="0" borderId="78" xfId="0" applyFont="1" applyBorder="1" applyAlignment="1">
      <alignment horizontal="left" vertical="center" wrapText="1"/>
    </xf>
    <xf numFmtId="0" fontId="69" fillId="0" borderId="123" xfId="0" applyFont="1" applyBorder="1" applyAlignment="1">
      <alignment horizontal="left" vertical="center" wrapText="1"/>
    </xf>
    <xf numFmtId="0" fontId="71" fillId="0" borderId="111" xfId="0" applyFont="1" applyBorder="1" applyAlignment="1" applyProtection="1">
      <alignment horizontal="left" vertical="center" wrapText="1"/>
      <protection locked="0"/>
    </xf>
    <xf numFmtId="0" fontId="71" fillId="0" borderId="89" xfId="0" applyFont="1" applyBorder="1" applyAlignment="1" applyProtection="1">
      <alignment horizontal="left" vertical="center" wrapText="1"/>
      <protection locked="0"/>
    </xf>
    <xf numFmtId="0" fontId="71" fillId="0" borderId="112" xfId="0" applyFont="1" applyBorder="1" applyAlignment="1" applyProtection="1">
      <alignment horizontal="left" vertical="center" wrapText="1"/>
      <protection locked="0"/>
    </xf>
    <xf numFmtId="1" fontId="62" fillId="0" borderId="114" xfId="0" applyNumberFormat="1" applyFont="1" applyBorder="1" applyAlignment="1">
      <alignment horizontal="center" vertical="center"/>
    </xf>
    <xf numFmtId="0" fontId="62" fillId="0" borderId="79" xfId="0" applyFont="1" applyBorder="1" applyAlignment="1">
      <alignment horizontal="center" vertical="center"/>
    </xf>
    <xf numFmtId="0" fontId="62" fillId="0" borderId="115" xfId="0" applyFont="1" applyBorder="1" applyAlignment="1">
      <alignment horizontal="center" vertical="center"/>
    </xf>
    <xf numFmtId="0" fontId="69" fillId="0" borderId="113" xfId="0" applyFont="1" applyBorder="1" applyAlignment="1" applyProtection="1">
      <alignment horizontal="left" vertical="center" wrapText="1"/>
      <protection locked="0"/>
    </xf>
    <xf numFmtId="0" fontId="71" fillId="0" borderId="113" xfId="0" applyFont="1" applyBorder="1" applyAlignment="1" applyProtection="1">
      <alignment horizontal="left" vertical="center" wrapText="1"/>
      <protection locked="0"/>
    </xf>
    <xf numFmtId="0" fontId="31" fillId="0" borderId="110" xfId="0" applyFont="1" applyBorder="1" applyAlignment="1">
      <alignment horizontal="center" vertical="center"/>
    </xf>
    <xf numFmtId="0" fontId="31" fillId="0" borderId="68" xfId="0" applyFont="1" applyBorder="1" applyAlignment="1">
      <alignment horizontal="center" vertical="center"/>
    </xf>
    <xf numFmtId="0" fontId="31" fillId="0" borderId="0" xfId="0" applyFont="1" applyAlignment="1">
      <alignment horizontal="center" vertical="center"/>
    </xf>
    <xf numFmtId="0" fontId="31" fillId="0" borderId="44" xfId="0" applyFont="1" applyBorder="1" applyAlignment="1">
      <alignment horizontal="center" vertical="center"/>
    </xf>
    <xf numFmtId="14" fontId="31" fillId="0" borderId="113" xfId="0" applyNumberFormat="1" applyFont="1" applyBorder="1" applyAlignment="1">
      <alignment horizontal="center" vertical="center"/>
    </xf>
    <xf numFmtId="0" fontId="31" fillId="0" borderId="113" xfId="0" applyFont="1" applyBorder="1" applyAlignment="1">
      <alignment horizontal="center" vertical="center"/>
    </xf>
    <xf numFmtId="14" fontId="31" fillId="0" borderId="110" xfId="0" applyNumberFormat="1" applyFont="1" applyBorder="1" applyAlignment="1">
      <alignment horizontal="center" vertical="center"/>
    </xf>
    <xf numFmtId="0" fontId="69" fillId="0" borderId="97" xfId="0" applyFont="1" applyBorder="1" applyAlignment="1">
      <alignment vertical="center" wrapText="1"/>
    </xf>
    <xf numFmtId="0" fontId="69" fillId="0" borderId="78" xfId="0" applyFont="1" applyBorder="1" applyAlignment="1">
      <alignment vertical="center" wrapText="1"/>
    </xf>
    <xf numFmtId="0" fontId="69" fillId="0" borderId="123" xfId="0" applyFont="1" applyBorder="1" applyAlignment="1">
      <alignment vertical="center" wrapText="1"/>
    </xf>
    <xf numFmtId="0" fontId="31" fillId="0" borderId="126" xfId="0" applyFont="1" applyBorder="1" applyAlignment="1">
      <alignment horizontal="left" vertical="center" wrapText="1"/>
    </xf>
    <xf numFmtId="0" fontId="31" fillId="0" borderId="97" xfId="0" applyFont="1" applyBorder="1" applyAlignment="1">
      <alignment horizontal="left" vertical="top" wrapText="1"/>
    </xf>
    <xf numFmtId="0" fontId="31" fillId="0" borderId="78" xfId="0" applyFont="1" applyBorder="1" applyAlignment="1">
      <alignment horizontal="left" vertical="top" wrapText="1"/>
    </xf>
    <xf numFmtId="0" fontId="31" fillId="0" borderId="100" xfId="0" applyFont="1" applyBorder="1" applyAlignment="1">
      <alignment horizontal="left" vertical="top" wrapText="1"/>
    </xf>
    <xf numFmtId="0" fontId="88" fillId="0" borderId="97" xfId="0" applyFont="1" applyBorder="1" applyAlignment="1">
      <alignment horizontal="left" vertical="center" wrapText="1"/>
    </xf>
    <xf numFmtId="0" fontId="71" fillId="0" borderId="78" xfId="0" applyFont="1" applyBorder="1" applyAlignment="1">
      <alignment vertical="center" wrapText="1"/>
    </xf>
    <xf numFmtId="0" fontId="71" fillId="0" borderId="100" xfId="0" applyFont="1" applyBorder="1" applyAlignment="1">
      <alignment vertical="center" wrapText="1"/>
    </xf>
    <xf numFmtId="0" fontId="71" fillId="0" borderId="97" xfId="0" applyFont="1" applyBorder="1" applyAlignment="1">
      <alignment horizontal="left" vertical="center" wrapText="1"/>
    </xf>
    <xf numFmtId="0" fontId="71" fillId="0" borderId="78" xfId="0" applyFont="1" applyBorder="1" applyAlignment="1">
      <alignment horizontal="left" vertical="center"/>
    </xf>
    <xf numFmtId="0" fontId="71" fillId="0" borderId="100" xfId="0" applyFont="1" applyBorder="1" applyAlignment="1">
      <alignment horizontal="left" vertical="center"/>
    </xf>
    <xf numFmtId="0" fontId="69" fillId="0" borderId="97" xfId="0" applyFont="1" applyBorder="1" applyAlignment="1">
      <alignment horizontal="left" vertical="top" wrapText="1"/>
    </xf>
    <xf numFmtId="0" fontId="71" fillId="0" borderId="78" xfId="0" applyFont="1" applyBorder="1" applyAlignment="1">
      <alignment horizontal="left" vertical="top"/>
    </xf>
    <xf numFmtId="0" fontId="71" fillId="0" borderId="100" xfId="0" applyFont="1" applyBorder="1" applyAlignment="1">
      <alignment horizontal="left" vertical="top"/>
    </xf>
    <xf numFmtId="0" fontId="31" fillId="0" borderId="78" xfId="0" applyFont="1" applyBorder="1" applyAlignment="1">
      <alignment horizontal="left" vertical="top"/>
    </xf>
    <xf numFmtId="0" fontId="31" fillId="0" borderId="100" xfId="0" applyFont="1" applyBorder="1" applyAlignment="1">
      <alignment horizontal="left" vertical="top"/>
    </xf>
    <xf numFmtId="0" fontId="71" fillId="0" borderId="97" xfId="0" applyFont="1" applyBorder="1" applyAlignment="1">
      <alignment horizontal="left" vertical="top" wrapText="1"/>
    </xf>
    <xf numFmtId="0" fontId="71" fillId="0" borderId="78" xfId="0" applyFont="1" applyBorder="1" applyAlignment="1">
      <alignment horizontal="left" vertical="center" wrapText="1"/>
    </xf>
    <xf numFmtId="0" fontId="71" fillId="0" borderId="100" xfId="0" applyFont="1" applyBorder="1" applyAlignment="1">
      <alignment horizontal="left" vertical="center" wrapText="1"/>
    </xf>
    <xf numFmtId="0" fontId="31" fillId="0" borderId="108" xfId="0" applyFont="1" applyBorder="1" applyAlignment="1">
      <alignment horizontal="center"/>
    </xf>
    <xf numFmtId="0" fontId="31" fillId="0" borderId="84" xfId="0" applyFont="1" applyBorder="1" applyAlignment="1">
      <alignment horizontal="center"/>
    </xf>
    <xf numFmtId="0" fontId="31" fillId="0" borderId="109" xfId="0" applyFont="1" applyBorder="1" applyAlignment="1">
      <alignment horizontal="center"/>
    </xf>
    <xf numFmtId="0" fontId="92" fillId="0" borderId="97" xfId="0" applyFont="1" applyBorder="1" applyAlignment="1">
      <alignment horizontal="left" vertical="center" wrapText="1"/>
    </xf>
    <xf numFmtId="0" fontId="0" fillId="0" borderId="100" xfId="0" applyBorder="1" applyAlignment="1">
      <alignment horizontal="left" vertical="center" wrapText="1"/>
    </xf>
    <xf numFmtId="0" fontId="88" fillId="0" borderId="97" xfId="0" applyFont="1" applyBorder="1" applyAlignment="1">
      <alignment horizontal="left" vertical="top" wrapText="1"/>
    </xf>
    <xf numFmtId="0" fontId="91" fillId="0" borderId="111" xfId="0" applyFont="1" applyBorder="1" applyAlignment="1">
      <alignment horizontal="left" vertical="center" wrapText="1"/>
    </xf>
    <xf numFmtId="0" fontId="0" fillId="0" borderId="89" xfId="0" applyBorder="1" applyAlignment="1">
      <alignment horizontal="left" vertical="center" wrapText="1"/>
    </xf>
    <xf numFmtId="0" fontId="0" fillId="0" borderId="112" xfId="0" applyBorder="1" applyAlignment="1">
      <alignment horizontal="left" vertical="center" wrapText="1"/>
    </xf>
    <xf numFmtId="0" fontId="91" fillId="0" borderId="108" xfId="0" applyFont="1" applyBorder="1" applyAlignment="1">
      <alignment horizontal="left" vertical="top" wrapText="1"/>
    </xf>
    <xf numFmtId="0" fontId="0" fillId="0" borderId="84" xfId="0" applyBorder="1" applyAlignment="1">
      <alignment horizontal="left" vertical="top" wrapText="1"/>
    </xf>
    <xf numFmtId="0" fontId="0" fillId="0" borderId="109" xfId="0" applyBorder="1" applyAlignment="1">
      <alignment horizontal="left" vertical="top" wrapText="1"/>
    </xf>
    <xf numFmtId="0" fontId="0" fillId="0" borderId="97" xfId="0" applyBorder="1" applyAlignment="1">
      <alignment horizontal="left" vertical="center" wrapText="1"/>
    </xf>
    <xf numFmtId="0" fontId="93" fillId="0" borderId="97" xfId="0" applyFont="1" applyBorder="1" applyAlignment="1">
      <alignment horizontal="left" vertical="center" wrapText="1"/>
    </xf>
    <xf numFmtId="0" fontId="93" fillId="0" borderId="78" xfId="0" applyFont="1" applyBorder="1" applyAlignment="1">
      <alignment horizontal="left" vertical="center"/>
    </xf>
    <xf numFmtId="0" fontId="93" fillId="0" borderId="100" xfId="0" applyFont="1" applyBorder="1" applyAlignment="1">
      <alignment horizontal="left" vertical="center"/>
    </xf>
    <xf numFmtId="0" fontId="90" fillId="0" borderId="97" xfId="0" applyFont="1" applyBorder="1" applyAlignment="1">
      <alignment horizontal="left" vertical="center" wrapText="1"/>
    </xf>
    <xf numFmtId="0" fontId="0" fillId="0" borderId="78" xfId="0" applyBorder="1" applyAlignment="1">
      <alignment horizontal="left" vertical="center"/>
    </xf>
    <xf numFmtId="0" fontId="0" fillId="0" borderId="100" xfId="0" applyBorder="1" applyAlignment="1">
      <alignment horizontal="left" vertical="center"/>
    </xf>
    <xf numFmtId="0" fontId="92" fillId="0" borderId="97" xfId="0" applyFont="1" applyBorder="1" applyAlignment="1">
      <alignment horizontal="left" vertical="top" wrapText="1"/>
    </xf>
    <xf numFmtId="0" fontId="0" fillId="0" borderId="78" xfId="0" applyBorder="1" applyAlignment="1">
      <alignment horizontal="left" vertical="top"/>
    </xf>
    <xf numFmtId="0" fontId="0" fillId="0" borderId="100" xfId="0" applyBorder="1" applyAlignment="1">
      <alignment horizontal="left" vertical="top"/>
    </xf>
    <xf numFmtId="0" fontId="91" fillId="0" borderId="97" xfId="0" applyFont="1" applyBorder="1" applyAlignment="1">
      <alignment horizontal="left" vertical="center" wrapText="1"/>
    </xf>
    <xf numFmtId="0" fontId="93" fillId="0" borderId="78" xfId="0" applyFont="1" applyBorder="1" applyAlignment="1">
      <alignment horizontal="left" vertical="center" wrapText="1"/>
    </xf>
    <xf numFmtId="0" fontId="93" fillId="0" borderId="100" xfId="0" applyFont="1" applyBorder="1" applyAlignment="1">
      <alignment horizontal="left" vertical="center" wrapText="1"/>
    </xf>
  </cellXfs>
  <cellStyles count="3">
    <cellStyle name="Normal" xfId="0" builtinId="0"/>
    <cellStyle name="Normal - Style1 2" xfId="1" xr:uid="{00000000-0005-0000-0000-000001000000}"/>
    <cellStyle name="Normal 2 2" xfId="2" xr:uid="{00000000-0005-0000-0000-000002000000}"/>
  </cellStyles>
  <dxfs count="1463">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ont>
        <color theme="1"/>
      </font>
      <fill>
        <patternFill>
          <bgColor rgb="FF92D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00B05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ont>
        <color theme="1"/>
      </font>
      <fill>
        <patternFill>
          <bgColor theme="7" tint="0.39994506668294322"/>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92D050"/>
        </patternFill>
      </fill>
    </dxf>
    <dxf>
      <font>
        <color theme="1"/>
      </font>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FF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92D050"/>
        </patternFill>
      </fill>
    </dxf>
    <dxf>
      <font>
        <color theme="1"/>
      </font>
      <fill>
        <patternFill>
          <bgColor rgb="FFFF000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ill>
        <patternFill>
          <bgColor rgb="FF92D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00B050"/>
        </patternFill>
      </fill>
    </dxf>
    <dxf>
      <fill>
        <patternFill>
          <bgColor rgb="FF92D05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rgb="FF92D05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ont>
        <color theme="1"/>
      </font>
      <fill>
        <patternFill>
          <bgColor rgb="FF92D050"/>
        </patternFill>
      </fill>
    </dxf>
    <dxf>
      <fill>
        <patternFill>
          <bgColor rgb="FF92D050"/>
        </patternFill>
      </fill>
    </dxf>
    <dxf>
      <font>
        <color theme="1"/>
      </font>
    </dxf>
    <dxf>
      <font>
        <color theme="1"/>
      </font>
      <fill>
        <patternFill>
          <bgColor rgb="FF00B050"/>
        </patternFill>
      </fill>
    </dxf>
    <dxf>
      <font>
        <color rgb="FF9C5700"/>
      </font>
      <fill>
        <patternFill>
          <bgColor rgb="FFFFEB9C"/>
        </patternFill>
      </fill>
    </dxf>
    <dxf>
      <font>
        <color rgb="FF006100"/>
      </font>
      <fill>
        <patternFill>
          <bgColor rgb="FFC6EFCE"/>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auto="1"/>
      </font>
    </dxf>
    <dxf>
      <fill>
        <patternFill>
          <bgColor theme="7" tint="0.59996337778862885"/>
        </patternFill>
      </fill>
    </dxf>
    <dxf>
      <fill>
        <patternFill>
          <bgColor rgb="FF00B050"/>
        </patternFill>
      </fill>
    </dxf>
    <dxf>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ont>
        <color auto="1"/>
      </font>
    </dxf>
    <dxf>
      <fill>
        <patternFill>
          <bgColor theme="7" tint="0.59996337778862885"/>
        </patternFill>
      </fill>
    </dxf>
    <dxf>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ill>
        <patternFill>
          <bgColor rgb="FF92D05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7</xdr:row>
      <xdr:rowOff>243840</xdr:rowOff>
    </xdr:from>
    <xdr:ext cx="1539240" cy="1508760"/>
    <xdr:sp macro="" textlink="">
      <xdr:nvSpPr>
        <xdr:cNvPr id="2" name="CuadroTexto 1">
          <a:extLst>
            <a:ext uri="{FF2B5EF4-FFF2-40B4-BE49-F238E27FC236}">
              <a16:creationId xmlns:a16="http://schemas.microsoft.com/office/drawing/2014/main" id="{A798AF0B-13DD-43CA-B099-446C58BECA63}"/>
            </a:ext>
          </a:extLst>
        </xdr:cNvPr>
        <xdr:cNvSpPr txBox="1"/>
      </xdr:nvSpPr>
      <xdr:spPr>
        <a:xfrm>
          <a:off x="11357610" y="4768215"/>
          <a:ext cx="1539240" cy="1508760"/>
        </a:xfrm>
        <a:prstGeom prst="rect">
          <a:avLst/>
        </a:prstGeom>
        <a:solidFill>
          <a:srgbClr val="F2C76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rgbClr val="595959"/>
              </a:solidFill>
              <a:latin typeface="Azo Sans" panose="020B0603030303020204" pitchFamily="34" charset="77"/>
            </a:rPr>
            <a:t>Columnas</a:t>
          </a:r>
          <a:r>
            <a:rPr lang="es-CO" sz="1100" baseline="0">
              <a:solidFill>
                <a:srgbClr val="595959"/>
              </a:solidFill>
              <a:latin typeface="Azo Sans" panose="020B0603030303020204" pitchFamily="34" charset="77"/>
            </a:rPr>
            <a:t> B y D, (No.) enumerar secuencialmente .</a:t>
          </a:r>
        </a:p>
        <a:p>
          <a:r>
            <a:rPr lang="es-CO" sz="1100" baseline="0">
              <a:solidFill>
                <a:srgbClr val="595959"/>
              </a:solidFill>
              <a:latin typeface="Azo Sans" panose="020B0603030303020204" pitchFamily="34" charset="77"/>
            </a:rPr>
            <a:t>Un factor temático puede tener muchos factores específicos, no siempre es una relacion 1 a 1</a:t>
          </a:r>
        </a:p>
        <a:p>
          <a:endParaRPr lang="es-CO" sz="1100" baseline="0">
            <a:solidFill>
              <a:srgbClr val="595959"/>
            </a:solidFill>
            <a:latin typeface="Azo Sans" panose="020B0603030303020204" pitchFamily="34" charset="77"/>
          </a:endParaRPr>
        </a:p>
      </xdr:txBody>
    </xdr:sp>
    <xdr:clientData/>
  </xdr:oneCellAnchor>
  <xdr:twoCellAnchor editAs="oneCell">
    <xdr:from>
      <xdr:col>0</xdr:col>
      <xdr:colOff>92604</xdr:colOff>
      <xdr:row>0</xdr:row>
      <xdr:rowOff>79375</xdr:rowOff>
    </xdr:from>
    <xdr:to>
      <xdr:col>2</xdr:col>
      <xdr:colOff>288918</xdr:colOff>
      <xdr:row>0</xdr:row>
      <xdr:rowOff>902335</xdr:rowOff>
    </xdr:to>
    <xdr:pic>
      <xdr:nvPicPr>
        <xdr:cNvPr id="3" name="Picture 8">
          <a:extLst>
            <a:ext uri="{FF2B5EF4-FFF2-40B4-BE49-F238E27FC236}">
              <a16:creationId xmlns:a16="http://schemas.microsoft.com/office/drawing/2014/main" id="{3F333494-DD37-4175-8AD2-1FEA887388A0}"/>
            </a:ext>
          </a:extLst>
        </xdr:cNvPr>
        <xdr:cNvPicPr>
          <a:picLocks noChangeAspect="1"/>
        </xdr:cNvPicPr>
      </xdr:nvPicPr>
      <xdr:blipFill>
        <a:blip xmlns:r="http://schemas.openxmlformats.org/officeDocument/2006/relationships" r:embed="rId1"/>
        <a:stretch>
          <a:fillRect/>
        </a:stretch>
      </xdr:blipFill>
      <xdr:spPr>
        <a:xfrm>
          <a:off x="92604" y="79375"/>
          <a:ext cx="2929989" cy="822960"/>
        </a:xfrm>
        <a:prstGeom prst="rect">
          <a:avLst/>
        </a:prstGeom>
      </xdr:spPr>
    </xdr:pic>
    <xdr:clientData/>
  </xdr:twoCellAnchor>
  <xdr:twoCellAnchor editAs="oneCell">
    <xdr:from>
      <xdr:col>4</xdr:col>
      <xdr:colOff>2196043</xdr:colOff>
      <xdr:row>0</xdr:row>
      <xdr:rowOff>224895</xdr:rowOff>
    </xdr:from>
    <xdr:to>
      <xdr:col>5</xdr:col>
      <xdr:colOff>5934</xdr:colOff>
      <xdr:row>0</xdr:row>
      <xdr:rowOff>773535</xdr:rowOff>
    </xdr:to>
    <xdr:pic>
      <xdr:nvPicPr>
        <xdr:cNvPr id="4" name="Picture 9">
          <a:extLst>
            <a:ext uri="{FF2B5EF4-FFF2-40B4-BE49-F238E27FC236}">
              <a16:creationId xmlns:a16="http://schemas.microsoft.com/office/drawing/2014/main" id="{D43E9759-A682-4A49-90D5-1E2D9DB25A3C}"/>
            </a:ext>
          </a:extLst>
        </xdr:cNvPr>
        <xdr:cNvPicPr>
          <a:picLocks noChangeAspect="1"/>
        </xdr:cNvPicPr>
      </xdr:nvPicPr>
      <xdr:blipFill>
        <a:blip xmlns:r="http://schemas.openxmlformats.org/officeDocument/2006/relationships" r:embed="rId2"/>
        <a:stretch>
          <a:fillRect/>
        </a:stretch>
      </xdr:blipFill>
      <xdr:spPr>
        <a:xfrm>
          <a:off x="9520768" y="224895"/>
          <a:ext cx="1524641"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480059</xdr:colOff>
      <xdr:row>1</xdr:row>
      <xdr:rowOff>91440</xdr:rowOff>
    </xdr:from>
    <xdr:ext cx="2624385" cy="5844540"/>
    <xdr:sp macro="" textlink="">
      <xdr:nvSpPr>
        <xdr:cNvPr id="2" name="CuadroTexto 1">
          <a:extLst>
            <a:ext uri="{FF2B5EF4-FFF2-40B4-BE49-F238E27FC236}">
              <a16:creationId xmlns:a16="http://schemas.microsoft.com/office/drawing/2014/main" id="{57470975-08C5-494F-A92E-4401EBAA87E5}"/>
            </a:ext>
          </a:extLst>
        </xdr:cNvPr>
        <xdr:cNvSpPr txBox="1"/>
      </xdr:nvSpPr>
      <xdr:spPr>
        <a:xfrm>
          <a:off x="11138534" y="1101090"/>
          <a:ext cx="2624385" cy="5844540"/>
        </a:xfrm>
        <a:prstGeom prst="rect">
          <a:avLst/>
        </a:prstGeom>
        <a:solidFill>
          <a:srgbClr val="F2C76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b="1">
              <a:solidFill>
                <a:srgbClr val="595959"/>
              </a:solidFill>
              <a:latin typeface="Azo Sans" panose="020B0603030303020204" pitchFamily="34" charset="77"/>
            </a:rPr>
            <a:t>Tener en</a:t>
          </a:r>
          <a:r>
            <a:rPr lang="es-CO" sz="1100" b="1" baseline="0">
              <a:solidFill>
                <a:srgbClr val="595959"/>
              </a:solidFill>
              <a:latin typeface="Azo Sans" panose="020B0603030303020204" pitchFamily="34" charset="77"/>
            </a:rPr>
            <a:t> cuenta-</a:t>
          </a:r>
        </a:p>
        <a:p>
          <a:endParaRPr lang="es-CO" sz="1100" b="1"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1- La estrategia ( Columna A),  es la forma como se va a gestionar la debilidad o la fortaleza( contexto interno) o la amenaza y la oportunidad</a:t>
          </a:r>
        </a:p>
        <a:p>
          <a:r>
            <a:rPr lang="es-CO" sz="1100" baseline="0">
              <a:solidFill>
                <a:srgbClr val="595959"/>
              </a:solidFill>
              <a:latin typeface="Azo Sans" panose="020B0603030303020204" pitchFamily="34" charset="77"/>
            </a:rPr>
            <a:t> ( contexto externo).</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2. Columnas (B,C;D;E)</a:t>
          </a:r>
        </a:p>
        <a:p>
          <a:r>
            <a:rPr lang="es-CO" sz="1100" baseline="0">
              <a:solidFill>
                <a:srgbClr val="595959"/>
              </a:solidFill>
              <a:latin typeface="Azo Sans" panose="020B0603030303020204" pitchFamily="34" charset="77"/>
            </a:rPr>
            <a:t>Copiar el numero que corresponde, segun la debilidad , oportunidad, fortaleza o amenaza identificada.</a:t>
          </a:r>
        </a:p>
        <a:p>
          <a:r>
            <a:rPr lang="es-CO" sz="1100" baseline="0">
              <a:solidFill>
                <a:srgbClr val="595959"/>
              </a:solidFill>
              <a:latin typeface="Azo Sans" panose="020B0603030303020204" pitchFamily="34" charset="77"/>
            </a:rPr>
            <a:t> </a:t>
          </a:r>
        </a:p>
        <a:p>
          <a:r>
            <a:rPr lang="es-CO" sz="1100">
              <a:solidFill>
                <a:srgbClr val="595959"/>
              </a:solidFill>
              <a:latin typeface="Azo Sans" panose="020B0603030303020204" pitchFamily="34" charset="77"/>
            </a:rPr>
            <a:t>3.</a:t>
          </a:r>
          <a:r>
            <a:rPr lang="es-CO" sz="1100" baseline="0">
              <a:solidFill>
                <a:srgbClr val="595959"/>
              </a:solidFill>
              <a:latin typeface="Azo Sans" panose="020B0603030303020204" pitchFamily="34" charset="77"/>
            </a:rPr>
            <a:t> Las oportunidades y fortalezas se pueden gestionar  a traves de acciónes o proyectos  que se incluyen en el plan de accion ( mejoras), si se considera que aportan valor </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Las debilidades y amenazas si  afectan los objetivos estrategicos y requieren recursos se documentan en este plan de acción  .</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Si la debiidad o amenaza afecta la parte operativa ( errores, demoras, etc) se llevan como causa  de los riesgos, en el Plan de riesgos respectivo.</a:t>
          </a:r>
        </a:p>
      </xdr:txBody>
    </xdr:sp>
    <xdr:clientData/>
  </xdr:oneCellAnchor>
  <xdr:twoCellAnchor editAs="oneCell">
    <xdr:from>
      <xdr:col>0</xdr:col>
      <xdr:colOff>169336</xdr:colOff>
      <xdr:row>0</xdr:row>
      <xdr:rowOff>98777</xdr:rowOff>
    </xdr:from>
    <xdr:to>
      <xdr:col>0</xdr:col>
      <xdr:colOff>3093504</xdr:colOff>
      <xdr:row>0</xdr:row>
      <xdr:rowOff>921737</xdr:rowOff>
    </xdr:to>
    <xdr:pic>
      <xdr:nvPicPr>
        <xdr:cNvPr id="3" name="Picture 9">
          <a:extLst>
            <a:ext uri="{FF2B5EF4-FFF2-40B4-BE49-F238E27FC236}">
              <a16:creationId xmlns:a16="http://schemas.microsoft.com/office/drawing/2014/main" id="{1916150C-1A0F-43C7-AEA0-208E5709D4B8}"/>
            </a:ext>
          </a:extLst>
        </xdr:cNvPr>
        <xdr:cNvPicPr>
          <a:picLocks noChangeAspect="1"/>
        </xdr:cNvPicPr>
      </xdr:nvPicPr>
      <xdr:blipFill>
        <a:blip xmlns:r="http://schemas.openxmlformats.org/officeDocument/2006/relationships" r:embed="rId1"/>
        <a:stretch>
          <a:fillRect/>
        </a:stretch>
      </xdr:blipFill>
      <xdr:spPr>
        <a:xfrm>
          <a:off x="169336" y="98777"/>
          <a:ext cx="2924168" cy="822960"/>
        </a:xfrm>
        <a:prstGeom prst="rect">
          <a:avLst/>
        </a:prstGeom>
      </xdr:spPr>
    </xdr:pic>
    <xdr:clientData/>
  </xdr:twoCellAnchor>
  <xdr:twoCellAnchor editAs="oneCell">
    <xdr:from>
      <xdr:col>5</xdr:col>
      <xdr:colOff>811392</xdr:colOff>
      <xdr:row>0</xdr:row>
      <xdr:rowOff>258408</xdr:rowOff>
    </xdr:from>
    <xdr:to>
      <xdr:col>5</xdr:col>
      <xdr:colOff>2550455</xdr:colOff>
      <xdr:row>0</xdr:row>
      <xdr:rowOff>807048</xdr:rowOff>
    </xdr:to>
    <xdr:pic>
      <xdr:nvPicPr>
        <xdr:cNvPr id="4" name="Picture 10">
          <a:extLst>
            <a:ext uri="{FF2B5EF4-FFF2-40B4-BE49-F238E27FC236}">
              <a16:creationId xmlns:a16="http://schemas.microsoft.com/office/drawing/2014/main" id="{5F41E05F-6AEA-4D6A-851A-E1793CF693BA}"/>
            </a:ext>
          </a:extLst>
        </xdr:cNvPr>
        <xdr:cNvPicPr>
          <a:picLocks noChangeAspect="1"/>
        </xdr:cNvPicPr>
      </xdr:nvPicPr>
      <xdr:blipFill>
        <a:blip xmlns:r="http://schemas.openxmlformats.org/officeDocument/2006/relationships" r:embed="rId2"/>
        <a:stretch>
          <a:fillRect/>
        </a:stretch>
      </xdr:blipFill>
      <xdr:spPr>
        <a:xfrm>
          <a:off x="9050517" y="258408"/>
          <a:ext cx="1739063"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1273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ngju/Downloads/2023%20PLAN%20DE%20ACCI&#211;N%20GPEI%20SIGCMA%201%20TRI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INFO_ANÁLISIS DE CONTEXTO"/>
      <sheetName val="INFO_ESTRATEGIAS"/>
      <sheetName val="PLAN DE ACCION"/>
      <sheetName val="GESTION"/>
      <sheetName val="GESTION_SEG_1_TRIM"/>
      <sheetName val="INVERSION"/>
      <sheetName val="INVERSION_SEG_1_TRIM"/>
      <sheetName val="JURISDICCIONAL"/>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E:\C:\Users\USUSARIO\Downloads\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795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458">
      <pivotArea field="1" type="button" dataOnly="0" labelOnly="1" outline="0" axis="axisRow" fieldPosition="1"/>
    </format>
    <format dxfId="1459">
      <pivotArea dataOnly="0" labelOnly="1" outline="0" fieldPosition="0">
        <references count="1">
          <reference field="0" count="1">
            <x v="0"/>
          </reference>
        </references>
      </pivotArea>
    </format>
    <format dxfId="1460">
      <pivotArea dataOnly="0" labelOnly="1" outline="0" fieldPosition="0">
        <references count="1">
          <reference field="0" count="1">
            <x v="1"/>
          </reference>
        </references>
      </pivotArea>
    </format>
    <format dxfId="1461">
      <pivotArea dataOnly="0" labelOnly="1" outline="0" fieldPosition="0">
        <references count="2">
          <reference field="0" count="1" selected="0">
            <x v="0"/>
          </reference>
          <reference field="1" count="5">
            <x v="0"/>
            <x v="6"/>
            <x v="7"/>
            <x v="8"/>
            <x v="9"/>
          </reference>
        </references>
      </pivotArea>
    </format>
    <format dxfId="1462">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159" dataDxfId="1158">
  <autoFilter ref="B237:C247" xr:uid="{00000000-0009-0000-0100-000001000000}"/>
  <tableColumns count="2">
    <tableColumn id="1" xr3:uid="{00000000-0010-0000-0000-000001000000}" name="Criterios" dataDxfId="1157"/>
    <tableColumn id="2" xr3:uid="{00000000-0010-0000-0000-000002000000}" name="Subcriterios" dataDxfId="115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A28A-43C0-4BA1-9290-8D24E798417E}">
  <sheetPr codeName="Sheet7"/>
  <dimension ref="A1:J80"/>
  <sheetViews>
    <sheetView showGridLines="0" view="pageBreakPreview" zoomScale="96" zoomScaleNormal="96" zoomScaleSheetLayoutView="96" workbookViewId="0">
      <selection activeCell="B1" sqref="B1:D1"/>
    </sheetView>
  </sheetViews>
  <sheetFormatPr defaultColWidth="10.28515625" defaultRowHeight="14.25"/>
  <cols>
    <col min="1" max="1" width="26" style="211" customWidth="1"/>
    <col min="2" max="2" width="15" style="212" customWidth="1"/>
    <col min="3" max="3" width="55.7109375" style="179" customWidth="1"/>
    <col min="4" max="4" width="13.140625" style="212" customWidth="1"/>
    <col min="5" max="5" width="55.7109375" style="179" customWidth="1"/>
    <col min="6" max="6" width="4.7109375" style="179" customWidth="1"/>
    <col min="7" max="16384" width="10.28515625" style="179"/>
  </cols>
  <sheetData>
    <row r="1" spans="1:8" ht="79.900000000000006" customHeight="1">
      <c r="A1" s="177"/>
      <c r="B1" s="238" t="s">
        <v>0</v>
      </c>
      <c r="C1" s="238"/>
      <c r="D1" s="238"/>
      <c r="E1" s="177"/>
      <c r="F1" s="178"/>
      <c r="G1" s="178"/>
      <c r="H1" s="178"/>
    </row>
    <row r="2" spans="1:8" ht="54.75" customHeight="1">
      <c r="A2" s="180" t="s">
        <v>1</v>
      </c>
      <c r="B2" s="239" t="s">
        <v>2</v>
      </c>
      <c r="C2" s="240"/>
      <c r="D2" s="181" t="s">
        <v>3</v>
      </c>
      <c r="E2" s="182" t="s">
        <v>4</v>
      </c>
    </row>
    <row r="3" spans="1:8" ht="16.899999999999999" customHeight="1">
      <c r="A3" s="183"/>
      <c r="B3" s="184"/>
      <c r="C3" s="184"/>
      <c r="D3" s="185"/>
      <c r="E3" s="184"/>
    </row>
    <row r="4" spans="1:8" ht="54.75" customHeight="1">
      <c r="A4" s="180" t="s">
        <v>5</v>
      </c>
      <c r="B4" s="241" t="s">
        <v>6</v>
      </c>
      <c r="C4" s="242"/>
      <c r="D4" s="242"/>
      <c r="E4" s="242"/>
    </row>
    <row r="5" spans="1:8" ht="13.15" customHeight="1">
      <c r="A5" s="186"/>
      <c r="B5" s="187"/>
      <c r="D5" s="185"/>
      <c r="E5" s="185"/>
    </row>
    <row r="6" spans="1:8" ht="21" customHeight="1">
      <c r="A6" s="243" t="s">
        <v>7</v>
      </c>
      <c r="B6" s="244" t="s">
        <v>8</v>
      </c>
      <c r="C6" s="244"/>
      <c r="D6" s="244" t="s">
        <v>9</v>
      </c>
      <c r="E6" s="244"/>
    </row>
    <row r="7" spans="1:8" ht="117" customHeight="1">
      <c r="A7" s="243"/>
      <c r="B7" s="245" t="s">
        <v>10</v>
      </c>
      <c r="C7" s="246"/>
      <c r="D7" s="247" t="s">
        <v>11</v>
      </c>
      <c r="E7" s="247"/>
    </row>
    <row r="8" spans="1:8" ht="21" customHeight="1">
      <c r="A8" s="186"/>
      <c r="B8" s="187"/>
      <c r="D8" s="185"/>
      <c r="E8" s="185"/>
    </row>
    <row r="9" spans="1:8" ht="19.899999999999999" customHeight="1">
      <c r="A9" s="237" t="s">
        <v>12</v>
      </c>
      <c r="B9" s="237"/>
      <c r="C9" s="237"/>
      <c r="D9" s="237"/>
      <c r="E9" s="237"/>
    </row>
    <row r="10" spans="1:8" ht="19.899999999999999" customHeight="1">
      <c r="A10" s="188" t="s">
        <v>13</v>
      </c>
      <c r="B10" s="188" t="s">
        <v>14</v>
      </c>
      <c r="C10" s="188" t="s">
        <v>15</v>
      </c>
      <c r="D10" s="188" t="s">
        <v>16</v>
      </c>
      <c r="E10" s="188" t="s">
        <v>17</v>
      </c>
    </row>
    <row r="11" spans="1:8" s="192" customFormat="1" ht="118.5" customHeight="1">
      <c r="A11" s="248" t="s">
        <v>18</v>
      </c>
      <c r="B11" s="189">
        <v>1</v>
      </c>
      <c r="C11" s="190" t="s">
        <v>19</v>
      </c>
      <c r="D11" s="191">
        <v>1</v>
      </c>
      <c r="E11" s="190" t="s">
        <v>20</v>
      </c>
    </row>
    <row r="12" spans="1:8" s="192" customFormat="1" ht="75.75" customHeight="1">
      <c r="A12" s="248"/>
      <c r="B12" s="189">
        <v>2</v>
      </c>
      <c r="C12" s="190" t="s">
        <v>21</v>
      </c>
      <c r="D12" s="191">
        <v>2</v>
      </c>
      <c r="E12" s="190" t="s">
        <v>22</v>
      </c>
    </row>
    <row r="13" spans="1:8" s="192" customFormat="1" ht="67.5" customHeight="1">
      <c r="A13" s="248"/>
      <c r="B13" s="189">
        <v>3</v>
      </c>
      <c r="C13" s="190" t="s">
        <v>23</v>
      </c>
      <c r="D13" s="191">
        <v>3</v>
      </c>
      <c r="E13" s="190" t="s">
        <v>24</v>
      </c>
    </row>
    <row r="14" spans="1:8" ht="54" customHeight="1">
      <c r="A14" s="249" t="s">
        <v>25</v>
      </c>
      <c r="B14" s="189">
        <v>4</v>
      </c>
      <c r="C14" s="193" t="s">
        <v>26</v>
      </c>
      <c r="D14" s="191">
        <v>4</v>
      </c>
      <c r="E14" s="193" t="s">
        <v>27</v>
      </c>
    </row>
    <row r="15" spans="1:8" ht="58.5" customHeight="1">
      <c r="A15" s="249"/>
      <c r="B15" s="189">
        <v>5</v>
      </c>
      <c r="C15" s="193" t="s">
        <v>28</v>
      </c>
      <c r="D15" s="191">
        <v>5</v>
      </c>
      <c r="E15" s="193" t="s">
        <v>29</v>
      </c>
    </row>
    <row r="16" spans="1:8" ht="69" customHeight="1">
      <c r="A16" s="249"/>
      <c r="B16" s="189">
        <v>6</v>
      </c>
      <c r="C16" s="193" t="s">
        <v>30</v>
      </c>
      <c r="D16" s="191">
        <v>6</v>
      </c>
      <c r="E16" s="193" t="s">
        <v>31</v>
      </c>
    </row>
    <row r="17" spans="1:10" ht="63.75" customHeight="1">
      <c r="A17" s="249"/>
      <c r="B17" s="189">
        <v>7</v>
      </c>
      <c r="C17" s="193" t="s">
        <v>32</v>
      </c>
      <c r="D17" s="194"/>
      <c r="E17" s="193"/>
    </row>
    <row r="18" spans="1:10" ht="79.900000000000006" customHeight="1">
      <c r="A18" s="249"/>
      <c r="B18" s="189">
        <v>8</v>
      </c>
      <c r="C18" s="193" t="s">
        <v>33</v>
      </c>
      <c r="D18" s="194"/>
      <c r="E18" s="193"/>
    </row>
    <row r="19" spans="1:10" ht="79.900000000000006" customHeight="1">
      <c r="A19" s="249"/>
      <c r="B19" s="189">
        <v>9</v>
      </c>
      <c r="C19" s="193" t="s">
        <v>34</v>
      </c>
      <c r="D19" s="194"/>
      <c r="E19" s="193"/>
    </row>
    <row r="20" spans="1:10" ht="68.25" customHeight="1">
      <c r="A20" s="233" t="s">
        <v>35</v>
      </c>
      <c r="B20" s="194">
        <v>10</v>
      </c>
      <c r="C20" s="193" t="s">
        <v>36</v>
      </c>
      <c r="D20" s="194">
        <v>7</v>
      </c>
      <c r="E20" s="190" t="s">
        <v>37</v>
      </c>
    </row>
    <row r="21" spans="1:10" ht="79.900000000000006" customHeight="1">
      <c r="A21" s="233"/>
      <c r="B21" s="194">
        <v>11</v>
      </c>
      <c r="C21" s="193" t="s">
        <v>38</v>
      </c>
      <c r="D21" s="194">
        <v>8</v>
      </c>
      <c r="E21" s="190" t="s">
        <v>39</v>
      </c>
    </row>
    <row r="22" spans="1:10" ht="79.900000000000006" customHeight="1">
      <c r="A22" s="233"/>
      <c r="B22" s="194">
        <v>12</v>
      </c>
      <c r="C22" s="193" t="s">
        <v>40</v>
      </c>
      <c r="D22" s="194">
        <v>9</v>
      </c>
      <c r="E22" s="196" t="s">
        <v>41</v>
      </c>
    </row>
    <row r="23" spans="1:10" ht="79.900000000000006" customHeight="1">
      <c r="A23" s="233"/>
      <c r="B23" s="194">
        <v>13</v>
      </c>
      <c r="C23" s="193" t="s">
        <v>42</v>
      </c>
      <c r="D23" s="194">
        <v>10</v>
      </c>
      <c r="E23" s="193" t="s">
        <v>43</v>
      </c>
    </row>
    <row r="24" spans="1:10" ht="79.900000000000006" customHeight="1">
      <c r="A24" s="233"/>
      <c r="B24" s="194">
        <v>14</v>
      </c>
      <c r="C24" s="193" t="s">
        <v>44</v>
      </c>
      <c r="D24" s="194">
        <v>11</v>
      </c>
      <c r="E24" s="190" t="s">
        <v>45</v>
      </c>
      <c r="J24" s="197"/>
    </row>
    <row r="25" spans="1:10" ht="79.900000000000006" customHeight="1">
      <c r="A25" s="233"/>
      <c r="B25" s="194">
        <v>15</v>
      </c>
      <c r="C25" s="193" t="s">
        <v>46</v>
      </c>
      <c r="D25" s="194">
        <v>12</v>
      </c>
      <c r="E25" s="193" t="s">
        <v>47</v>
      </c>
      <c r="J25" s="197"/>
    </row>
    <row r="26" spans="1:10" ht="79.900000000000006" customHeight="1">
      <c r="A26" s="233"/>
      <c r="B26" s="194">
        <v>16</v>
      </c>
      <c r="C26" s="193" t="s">
        <v>48</v>
      </c>
      <c r="D26" s="194"/>
      <c r="E26" s="193"/>
      <c r="J26" s="197"/>
    </row>
    <row r="27" spans="1:10" ht="79.900000000000006" customHeight="1">
      <c r="A27" s="233" t="s">
        <v>49</v>
      </c>
      <c r="B27" s="194">
        <v>17</v>
      </c>
      <c r="C27" s="190" t="s">
        <v>50</v>
      </c>
      <c r="D27" s="189">
        <v>13</v>
      </c>
      <c r="E27" s="190" t="s">
        <v>51</v>
      </c>
    </row>
    <row r="28" spans="1:10" ht="79.900000000000006" customHeight="1">
      <c r="A28" s="233"/>
      <c r="B28" s="194">
        <v>18</v>
      </c>
      <c r="C28" s="190" t="s">
        <v>52</v>
      </c>
      <c r="D28" s="189">
        <v>14</v>
      </c>
      <c r="E28" s="190" t="s">
        <v>53</v>
      </c>
    </row>
    <row r="29" spans="1:10" ht="79.900000000000006" customHeight="1">
      <c r="A29" s="233"/>
      <c r="B29" s="194">
        <v>19</v>
      </c>
      <c r="C29" s="190" t="s">
        <v>54</v>
      </c>
      <c r="D29" s="189">
        <v>15</v>
      </c>
      <c r="E29" s="190" t="s">
        <v>55</v>
      </c>
    </row>
    <row r="30" spans="1:10" ht="97.5" customHeight="1">
      <c r="A30" s="233"/>
      <c r="B30" s="194">
        <v>20</v>
      </c>
      <c r="C30" s="190" t="s">
        <v>56</v>
      </c>
      <c r="D30" s="189">
        <v>16</v>
      </c>
      <c r="E30" s="190" t="s">
        <v>57</v>
      </c>
    </row>
    <row r="31" spans="1:10" ht="84.75" customHeight="1">
      <c r="A31" s="198" t="s">
        <v>58</v>
      </c>
      <c r="B31" s="194">
        <v>21</v>
      </c>
      <c r="C31" s="190" t="s">
        <v>59</v>
      </c>
      <c r="D31" s="189">
        <v>17</v>
      </c>
      <c r="E31" s="190" t="s">
        <v>60</v>
      </c>
    </row>
    <row r="32" spans="1:10" ht="48.75" customHeight="1">
      <c r="A32" s="233" t="s">
        <v>61</v>
      </c>
      <c r="B32" s="194">
        <v>22</v>
      </c>
      <c r="C32" s="199" t="s">
        <v>62</v>
      </c>
      <c r="D32" s="194">
        <v>18</v>
      </c>
      <c r="E32" s="193" t="s">
        <v>63</v>
      </c>
    </row>
    <row r="33" spans="1:5" ht="48.75" customHeight="1">
      <c r="A33" s="233"/>
      <c r="B33" s="194">
        <v>23</v>
      </c>
      <c r="C33" s="199" t="s">
        <v>64</v>
      </c>
      <c r="D33" s="194">
        <v>19</v>
      </c>
      <c r="E33" s="193" t="s">
        <v>65</v>
      </c>
    </row>
    <row r="34" spans="1:5" ht="53.25" customHeight="1">
      <c r="A34" s="233"/>
      <c r="B34" s="194">
        <v>24</v>
      </c>
      <c r="C34" s="199" t="s">
        <v>66</v>
      </c>
      <c r="D34" s="194">
        <v>20</v>
      </c>
      <c r="E34" s="193" t="s">
        <v>67</v>
      </c>
    </row>
    <row r="35" spans="1:5" ht="19.899999999999999" customHeight="1">
      <c r="A35" s="237" t="s">
        <v>68</v>
      </c>
      <c r="B35" s="237"/>
      <c r="C35" s="237"/>
      <c r="D35" s="237"/>
      <c r="E35" s="237"/>
    </row>
    <row r="36" spans="1:5" ht="19.899999999999999" customHeight="1">
      <c r="A36" s="188" t="s">
        <v>13</v>
      </c>
      <c r="B36" s="188" t="s">
        <v>14</v>
      </c>
      <c r="C36" s="188" t="s">
        <v>69</v>
      </c>
      <c r="D36" s="188" t="s">
        <v>16</v>
      </c>
      <c r="E36" s="188" t="s">
        <v>70</v>
      </c>
    </row>
    <row r="37" spans="1:5" ht="86.25" customHeight="1">
      <c r="A37" s="233" t="s">
        <v>71</v>
      </c>
      <c r="B37" s="189">
        <v>1</v>
      </c>
      <c r="C37" s="190" t="s">
        <v>72</v>
      </c>
      <c r="D37" s="189">
        <v>1</v>
      </c>
      <c r="E37" s="190" t="s">
        <v>73</v>
      </c>
    </row>
    <row r="38" spans="1:5" ht="60.75" customHeight="1">
      <c r="A38" s="233"/>
      <c r="B38" s="189">
        <v>2</v>
      </c>
      <c r="C38" s="190" t="s">
        <v>74</v>
      </c>
      <c r="D38" s="189">
        <v>2</v>
      </c>
      <c r="E38" s="190" t="s">
        <v>75</v>
      </c>
    </row>
    <row r="39" spans="1:5" ht="69.75" customHeight="1">
      <c r="A39" s="233"/>
      <c r="B39" s="189">
        <v>3</v>
      </c>
      <c r="C39" s="190" t="s">
        <v>76</v>
      </c>
      <c r="D39" s="189">
        <v>3</v>
      </c>
      <c r="E39" s="190" t="s">
        <v>77</v>
      </c>
    </row>
    <row r="40" spans="1:5" ht="37.5" customHeight="1">
      <c r="A40" s="233"/>
      <c r="B40" s="189"/>
      <c r="C40" s="190"/>
      <c r="D40" s="189">
        <v>4</v>
      </c>
      <c r="E40" s="190" t="s">
        <v>78</v>
      </c>
    </row>
    <row r="41" spans="1:5" ht="53.25" customHeight="1">
      <c r="A41" s="233"/>
      <c r="B41" s="189"/>
      <c r="C41" s="192"/>
      <c r="D41" s="189">
        <v>5</v>
      </c>
      <c r="E41" s="190" t="s">
        <v>79</v>
      </c>
    </row>
    <row r="42" spans="1:5" ht="41.65" customHeight="1">
      <c r="A42" s="233"/>
      <c r="B42" s="189"/>
      <c r="C42" s="199"/>
      <c r="D42" s="189">
        <v>6</v>
      </c>
      <c r="E42" s="190" t="s">
        <v>80</v>
      </c>
    </row>
    <row r="43" spans="1:5" ht="35.25" customHeight="1">
      <c r="A43" s="233"/>
      <c r="B43" s="189"/>
      <c r="C43" s="199"/>
      <c r="D43" s="189">
        <v>7</v>
      </c>
      <c r="E43" s="199" t="s">
        <v>81</v>
      </c>
    </row>
    <row r="44" spans="1:5" ht="49.5" customHeight="1">
      <c r="A44" s="233" t="s">
        <v>82</v>
      </c>
      <c r="B44" s="189">
        <v>4</v>
      </c>
      <c r="C44" s="199" t="s">
        <v>83</v>
      </c>
      <c r="D44" s="189">
        <v>8</v>
      </c>
      <c r="E44" s="199" t="s">
        <v>84</v>
      </c>
    </row>
    <row r="45" spans="1:5" ht="49.5" customHeight="1">
      <c r="A45" s="233"/>
      <c r="B45" s="189">
        <v>5</v>
      </c>
      <c r="C45" s="199" t="s">
        <v>32</v>
      </c>
      <c r="D45" s="189">
        <v>9</v>
      </c>
      <c r="E45" s="199" t="s">
        <v>85</v>
      </c>
    </row>
    <row r="46" spans="1:5" s="200" customFormat="1" ht="68.25" customHeight="1">
      <c r="A46" s="233"/>
      <c r="B46" s="189">
        <v>6</v>
      </c>
      <c r="C46" s="199" t="s">
        <v>86</v>
      </c>
      <c r="D46" s="189">
        <v>10</v>
      </c>
      <c r="E46" s="199" t="s">
        <v>87</v>
      </c>
    </row>
    <row r="47" spans="1:5" s="200" customFormat="1" ht="42.75">
      <c r="A47" s="233"/>
      <c r="B47" s="189"/>
      <c r="C47" s="201"/>
      <c r="D47" s="189">
        <v>11</v>
      </c>
      <c r="E47" s="199" t="s">
        <v>88</v>
      </c>
    </row>
    <row r="48" spans="1:5" s="200" customFormat="1" ht="50.25" customHeight="1">
      <c r="A48" s="233" t="s">
        <v>89</v>
      </c>
      <c r="B48" s="189">
        <v>7</v>
      </c>
      <c r="C48" s="190" t="s">
        <v>90</v>
      </c>
      <c r="D48" s="189">
        <v>12</v>
      </c>
      <c r="E48" s="202" t="s">
        <v>91</v>
      </c>
    </row>
    <row r="49" spans="1:5" s="200" customFormat="1" ht="36" customHeight="1">
      <c r="A49" s="233"/>
      <c r="B49" s="189">
        <v>8</v>
      </c>
      <c r="C49" s="190" t="s">
        <v>92</v>
      </c>
      <c r="D49" s="189">
        <v>13</v>
      </c>
      <c r="E49" s="190" t="s">
        <v>93</v>
      </c>
    </row>
    <row r="50" spans="1:5" s="200" customFormat="1" ht="57">
      <c r="A50" s="233"/>
      <c r="B50" s="189">
        <v>9</v>
      </c>
      <c r="C50" s="202" t="s">
        <v>94</v>
      </c>
      <c r="D50" s="189">
        <v>14</v>
      </c>
      <c r="E50" s="190" t="s">
        <v>95</v>
      </c>
    </row>
    <row r="51" spans="1:5" s="200" customFormat="1" ht="57">
      <c r="A51" s="233"/>
      <c r="B51" s="189">
        <v>10</v>
      </c>
      <c r="C51" s="190" t="s">
        <v>96</v>
      </c>
      <c r="D51" s="189"/>
      <c r="E51" s="190"/>
    </row>
    <row r="52" spans="1:5" ht="93.75" customHeight="1">
      <c r="A52" s="233" t="s">
        <v>97</v>
      </c>
      <c r="B52" s="189">
        <v>11</v>
      </c>
      <c r="C52" s="190" t="s">
        <v>98</v>
      </c>
      <c r="D52" s="189">
        <v>15</v>
      </c>
      <c r="E52" s="190" t="s">
        <v>99</v>
      </c>
    </row>
    <row r="53" spans="1:5" ht="62.65" customHeight="1">
      <c r="A53" s="233"/>
      <c r="B53" s="189">
        <v>12</v>
      </c>
      <c r="C53" s="190" t="s">
        <v>100</v>
      </c>
      <c r="D53" s="191">
        <v>16</v>
      </c>
      <c r="E53" s="190" t="s">
        <v>101</v>
      </c>
    </row>
    <row r="54" spans="1:5" ht="42.75">
      <c r="A54" s="233"/>
      <c r="B54" s="189">
        <v>13</v>
      </c>
      <c r="C54" s="190" t="s">
        <v>102</v>
      </c>
      <c r="D54" s="191">
        <v>17</v>
      </c>
      <c r="E54" s="190" t="s">
        <v>103</v>
      </c>
    </row>
    <row r="55" spans="1:5" ht="52.5" customHeight="1">
      <c r="A55" s="233" t="s">
        <v>104</v>
      </c>
      <c r="B55" s="189">
        <v>14</v>
      </c>
      <c r="C55" s="190" t="s">
        <v>105</v>
      </c>
      <c r="D55" s="191">
        <v>18</v>
      </c>
      <c r="E55" s="202" t="s">
        <v>106</v>
      </c>
    </row>
    <row r="56" spans="1:5" ht="28.5">
      <c r="A56" s="233"/>
      <c r="B56" s="189">
        <v>15</v>
      </c>
      <c r="C56" s="190" t="s">
        <v>107</v>
      </c>
      <c r="D56" s="191"/>
      <c r="E56" s="202"/>
    </row>
    <row r="57" spans="1:5" ht="28.5">
      <c r="A57" s="233"/>
      <c r="B57" s="189">
        <v>16</v>
      </c>
      <c r="C57" s="190" t="s">
        <v>108</v>
      </c>
      <c r="D57" s="191"/>
      <c r="E57" s="202"/>
    </row>
    <row r="58" spans="1:5" ht="42.75">
      <c r="A58" s="233"/>
      <c r="B58" s="189">
        <v>17</v>
      </c>
      <c r="C58" s="190" t="s">
        <v>109</v>
      </c>
      <c r="D58" s="191"/>
      <c r="E58" s="202"/>
    </row>
    <row r="59" spans="1:5" ht="28.5">
      <c r="A59" s="233"/>
      <c r="B59" s="189">
        <v>18</v>
      </c>
      <c r="C59" s="190" t="s">
        <v>110</v>
      </c>
      <c r="D59" s="191"/>
      <c r="E59" s="202"/>
    </row>
    <row r="60" spans="1:5" ht="28.5">
      <c r="A60" s="233"/>
      <c r="B60" s="189">
        <v>19</v>
      </c>
      <c r="C60" s="190" t="s">
        <v>111</v>
      </c>
      <c r="D60" s="191"/>
      <c r="E60" s="202"/>
    </row>
    <row r="61" spans="1:5" ht="57">
      <c r="A61" s="233" t="s">
        <v>112</v>
      </c>
      <c r="B61" s="189">
        <v>20</v>
      </c>
      <c r="C61" s="190" t="s">
        <v>113</v>
      </c>
      <c r="D61" s="191">
        <v>19</v>
      </c>
      <c r="E61" s="202" t="s">
        <v>114</v>
      </c>
    </row>
    <row r="62" spans="1:5" ht="28.5">
      <c r="A62" s="233"/>
      <c r="B62" s="189">
        <v>21</v>
      </c>
      <c r="C62" s="190" t="s">
        <v>115</v>
      </c>
      <c r="D62" s="191"/>
      <c r="E62" s="190"/>
    </row>
    <row r="63" spans="1:5" ht="28.5">
      <c r="A63" s="233"/>
      <c r="B63" s="189">
        <v>22</v>
      </c>
      <c r="C63" s="190" t="s">
        <v>116</v>
      </c>
      <c r="D63" s="191"/>
      <c r="E63" s="202"/>
    </row>
    <row r="64" spans="1:5" ht="57">
      <c r="A64" s="234" t="s">
        <v>117</v>
      </c>
      <c r="B64" s="189">
        <v>23</v>
      </c>
      <c r="C64" s="190" t="s">
        <v>118</v>
      </c>
      <c r="D64" s="191">
        <v>20</v>
      </c>
      <c r="E64" s="202" t="s">
        <v>119</v>
      </c>
    </row>
    <row r="65" spans="1:10" ht="45" customHeight="1">
      <c r="A65" s="235"/>
      <c r="B65" s="189">
        <v>24</v>
      </c>
      <c r="C65" s="190"/>
      <c r="D65" s="191"/>
      <c r="E65" s="191"/>
    </row>
    <row r="66" spans="1:10" ht="57" customHeight="1">
      <c r="A66" s="195" t="s">
        <v>120</v>
      </c>
      <c r="B66" s="189">
        <v>25</v>
      </c>
      <c r="C66" s="190" t="s">
        <v>121</v>
      </c>
      <c r="D66" s="191">
        <v>21</v>
      </c>
      <c r="E66" s="190" t="s">
        <v>122</v>
      </c>
    </row>
    <row r="67" spans="1:10" ht="49.9" customHeight="1">
      <c r="A67" s="233" t="s">
        <v>123</v>
      </c>
      <c r="B67" s="189">
        <v>26</v>
      </c>
      <c r="C67" s="202" t="s">
        <v>124</v>
      </c>
      <c r="D67" s="191">
        <v>22</v>
      </c>
      <c r="E67" s="202" t="s">
        <v>125</v>
      </c>
    </row>
    <row r="68" spans="1:10" ht="49.9" customHeight="1">
      <c r="A68" s="233"/>
      <c r="B68" s="189">
        <v>27</v>
      </c>
      <c r="C68" s="202" t="s">
        <v>126</v>
      </c>
      <c r="D68" s="191">
        <v>23</v>
      </c>
      <c r="E68" s="202" t="s">
        <v>127</v>
      </c>
    </row>
    <row r="69" spans="1:10" ht="49.9" customHeight="1">
      <c r="A69" s="233"/>
      <c r="B69" s="189">
        <v>28</v>
      </c>
      <c r="C69" s="202" t="s">
        <v>128</v>
      </c>
      <c r="D69" s="191">
        <v>24</v>
      </c>
      <c r="E69" s="202" t="s">
        <v>129</v>
      </c>
    </row>
    <row r="70" spans="1:10" ht="49.9" customHeight="1">
      <c r="A70" s="233"/>
      <c r="B70" s="189"/>
      <c r="C70" s="203"/>
      <c r="D70" s="191">
        <v>25</v>
      </c>
      <c r="E70" s="202" t="s">
        <v>130</v>
      </c>
    </row>
    <row r="71" spans="1:10" ht="49.9" customHeight="1">
      <c r="A71" s="233"/>
      <c r="B71" s="189"/>
      <c r="C71" s="202"/>
      <c r="D71" s="191">
        <v>26</v>
      </c>
      <c r="E71" s="202" t="s">
        <v>131</v>
      </c>
    </row>
    <row r="72" spans="1:10" ht="49.9" customHeight="1">
      <c r="A72" s="233"/>
      <c r="B72" s="189"/>
      <c r="C72" s="202"/>
      <c r="D72" s="191">
        <v>27</v>
      </c>
      <c r="E72" s="202" t="s">
        <v>132</v>
      </c>
    </row>
    <row r="73" spans="1:10" ht="49.9" customHeight="1">
      <c r="A73" s="233"/>
      <c r="B73" s="189"/>
      <c r="C73" s="202"/>
      <c r="D73" s="191">
        <v>28</v>
      </c>
      <c r="E73" s="203" t="s">
        <v>133</v>
      </c>
    </row>
    <row r="74" spans="1:10" ht="40.15" customHeight="1">
      <c r="A74" s="233"/>
      <c r="B74" s="189"/>
      <c r="C74" s="191"/>
      <c r="D74" s="191">
        <v>29</v>
      </c>
      <c r="E74" s="202" t="s">
        <v>134</v>
      </c>
    </row>
    <row r="75" spans="1:10" ht="40.15" customHeight="1">
      <c r="A75" s="234" t="s">
        <v>135</v>
      </c>
      <c r="B75" s="189">
        <v>30</v>
      </c>
      <c r="C75" s="190" t="s">
        <v>136</v>
      </c>
      <c r="D75" s="191">
        <v>30</v>
      </c>
      <c r="E75" s="190" t="s">
        <v>137</v>
      </c>
    </row>
    <row r="76" spans="1:10" ht="72" customHeight="1">
      <c r="A76" s="236"/>
      <c r="B76" s="189">
        <v>31</v>
      </c>
      <c r="C76" s="190" t="s">
        <v>138</v>
      </c>
      <c r="D76" s="204">
        <v>31</v>
      </c>
      <c r="E76" s="190" t="s">
        <v>139</v>
      </c>
    </row>
    <row r="77" spans="1:10" ht="72" customHeight="1">
      <c r="A77" s="236"/>
      <c r="B77" s="189">
        <v>32</v>
      </c>
      <c r="C77" s="190" t="s">
        <v>140</v>
      </c>
      <c r="D77" s="204">
        <v>32</v>
      </c>
      <c r="E77" s="190" t="s">
        <v>141</v>
      </c>
    </row>
    <row r="78" spans="1:10" ht="72" customHeight="1">
      <c r="A78" s="236"/>
      <c r="B78" s="205"/>
      <c r="C78" s="206"/>
      <c r="D78" s="204">
        <v>33</v>
      </c>
      <c r="E78" s="190" t="s">
        <v>142</v>
      </c>
      <c r="J78" s="179" t="s">
        <v>143</v>
      </c>
    </row>
    <row r="79" spans="1:10" ht="72" customHeight="1">
      <c r="A79" s="236"/>
      <c r="B79" s="205"/>
      <c r="C79" s="206"/>
      <c r="D79" s="207">
        <v>34</v>
      </c>
      <c r="E79" s="206" t="s">
        <v>144</v>
      </c>
    </row>
    <row r="80" spans="1:10" ht="72" customHeight="1">
      <c r="A80" s="208"/>
      <c r="B80" s="209"/>
      <c r="C80" s="210"/>
      <c r="D80" s="209"/>
      <c r="E80" s="210"/>
    </row>
  </sheetData>
  <mergeCells count="24">
    <mergeCell ref="A32:A34"/>
    <mergeCell ref="B1:D1"/>
    <mergeCell ref="B2:C2"/>
    <mergeCell ref="B4:E4"/>
    <mergeCell ref="A6:A7"/>
    <mergeCell ref="B6:C6"/>
    <mergeCell ref="D6:E6"/>
    <mergeCell ref="B7:C7"/>
    <mergeCell ref="D7:E7"/>
    <mergeCell ref="A9:E9"/>
    <mergeCell ref="A11:A13"/>
    <mergeCell ref="A14:A19"/>
    <mergeCell ref="A20:A26"/>
    <mergeCell ref="A27:A30"/>
    <mergeCell ref="A61:A63"/>
    <mergeCell ref="A64:A65"/>
    <mergeCell ref="A67:A74"/>
    <mergeCell ref="A75:A79"/>
    <mergeCell ref="A35:E35"/>
    <mergeCell ref="A37:A43"/>
    <mergeCell ref="A44:A47"/>
    <mergeCell ref="A48:A51"/>
    <mergeCell ref="A52:A54"/>
    <mergeCell ref="A55:A60"/>
  </mergeCells>
  <pageMargins left="0.7" right="0.7" top="0.75" bottom="0.75" header="0.3" footer="0.3"/>
  <pageSetup scale="10" orientation="portrait" r:id="rId1"/>
  <rowBreaks count="2" manualBreakCount="2">
    <brk id="26" max="5" man="1"/>
    <brk id="34" max="5" man="1"/>
  </rowBreaks>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1048576"/>
  <sheetViews>
    <sheetView topLeftCell="F8" zoomScale="90" zoomScaleNormal="90" workbookViewId="0">
      <pane ySplit="1" topLeftCell="L21" activePane="bottomLeft" state="frozen"/>
      <selection pane="bottomLeft" activeCell="O20" sqref="O20:O24"/>
      <selection activeCell="A8" sqref="A8"/>
    </sheetView>
  </sheetViews>
  <sheetFormatPr defaultColWidth="11.42578125" defaultRowHeight="15"/>
  <cols>
    <col min="1" max="2" width="18.42578125" style="82" customWidth="1"/>
    <col min="3" max="3" width="15.5703125" customWidth="1"/>
    <col min="4" max="4" width="27.5703125" style="82" customWidth="1"/>
    <col min="5" max="5" width="18" style="141" customWidth="1"/>
    <col min="6" max="6" width="40.140625" customWidth="1"/>
    <col min="7" max="7" width="20.42578125" customWidth="1"/>
    <col min="8" max="8" width="10.28515625" style="142" customWidth="1"/>
    <col min="9" max="9" width="11.42578125" style="142" customWidth="1"/>
    <col min="10" max="10" width="10.140625" style="143" customWidth="1"/>
    <col min="11" max="11" width="11.42578125" style="142" customWidth="1"/>
    <col min="12" max="12" width="10.85546875" style="142" customWidth="1"/>
    <col min="13" max="13" width="18.28515625" style="142" bestFit="1" customWidth="1"/>
    <col min="14" max="14" width="18.28515625" bestFit="1" customWidth="1"/>
    <col min="15" max="15" width="37.85546875" customWidth="1"/>
    <col min="16" max="16" width="16.5703125" customWidth="1"/>
    <col min="17" max="17" width="14.28515625" customWidth="1"/>
    <col min="18" max="18" width="17.85546875" customWidth="1"/>
    <col min="19" max="19" width="15.7109375" customWidth="1"/>
    <col min="20" max="20" width="24.42578125" customWidth="1"/>
    <col min="21" max="176" width="11.42578125" style="7"/>
  </cols>
  <sheetData>
    <row r="1" spans="1:278" s="127" customFormat="1" ht="16.5" customHeight="1">
      <c r="A1" s="355"/>
      <c r="B1" s="356"/>
      <c r="C1" s="356"/>
      <c r="D1" s="514" t="s">
        <v>483</v>
      </c>
      <c r="E1" s="514"/>
      <c r="F1" s="514"/>
      <c r="G1" s="514"/>
      <c r="H1" s="514"/>
      <c r="I1" s="514"/>
      <c r="J1" s="514"/>
      <c r="K1" s="514"/>
      <c r="L1" s="514"/>
      <c r="M1" s="514"/>
      <c r="N1" s="514"/>
      <c r="O1" s="514"/>
      <c r="P1" s="514"/>
      <c r="Q1" s="515"/>
      <c r="R1" s="348" t="s">
        <v>244</v>
      </c>
      <c r="S1" s="348"/>
      <c r="T1" s="348"/>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c r="A2" s="357"/>
      <c r="B2" s="358"/>
      <c r="C2" s="358"/>
      <c r="D2" s="516"/>
      <c r="E2" s="516"/>
      <c r="F2" s="516"/>
      <c r="G2" s="516"/>
      <c r="H2" s="516"/>
      <c r="I2" s="516"/>
      <c r="J2" s="516"/>
      <c r="K2" s="516"/>
      <c r="L2" s="516"/>
      <c r="M2" s="516"/>
      <c r="N2" s="516"/>
      <c r="O2" s="516"/>
      <c r="P2" s="516"/>
      <c r="Q2" s="517"/>
      <c r="R2" s="348"/>
      <c r="S2" s="348"/>
      <c r="T2" s="348"/>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c r="A3" s="2"/>
      <c r="B3" s="2"/>
      <c r="C3" s="3"/>
      <c r="D3" s="516"/>
      <c r="E3" s="516"/>
      <c r="F3" s="516"/>
      <c r="G3" s="516"/>
      <c r="H3" s="516"/>
      <c r="I3" s="516"/>
      <c r="J3" s="516"/>
      <c r="K3" s="516"/>
      <c r="L3" s="516"/>
      <c r="M3" s="516"/>
      <c r="N3" s="516"/>
      <c r="O3" s="516"/>
      <c r="P3" s="516"/>
      <c r="Q3" s="517"/>
      <c r="R3" s="348"/>
      <c r="S3" s="348"/>
      <c r="T3" s="348"/>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c r="A4" s="349" t="s">
        <v>245</v>
      </c>
      <c r="B4" s="350"/>
      <c r="C4" s="351"/>
      <c r="D4" s="503" t="str">
        <f>'Mapa Final'!D4</f>
        <v>Mejoramiento de Infraestructura Física - Grupo de Proyectos Especiales de Infraestructura</v>
      </c>
      <c r="E4" s="504"/>
      <c r="F4" s="504"/>
      <c r="G4" s="504"/>
      <c r="H4" s="504"/>
      <c r="I4" s="504"/>
      <c r="J4" s="504"/>
      <c r="K4" s="504"/>
      <c r="L4" s="504"/>
      <c r="M4" s="504"/>
      <c r="N4" s="505"/>
      <c r="O4" s="354"/>
      <c r="P4" s="354"/>
      <c r="Q4" s="354"/>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c r="A5" s="349" t="s">
        <v>247</v>
      </c>
      <c r="B5" s="350"/>
      <c r="C5" s="351"/>
      <c r="D5" s="506"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07"/>
      <c r="F5" s="507"/>
      <c r="G5" s="507"/>
      <c r="H5" s="507"/>
      <c r="I5" s="507"/>
      <c r="J5" s="507"/>
      <c r="K5" s="507"/>
      <c r="L5" s="507"/>
      <c r="M5" s="507"/>
      <c r="N5" s="508"/>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c r="A6" s="349" t="s">
        <v>249</v>
      </c>
      <c r="B6" s="350"/>
      <c r="C6" s="351"/>
      <c r="D6" s="506" t="str">
        <f>'Mapa Final'!D6</f>
        <v xml:space="preserve">Nivel Central </v>
      </c>
      <c r="E6" s="507"/>
      <c r="F6" s="507"/>
      <c r="G6" s="507"/>
      <c r="H6" s="507"/>
      <c r="I6" s="507"/>
      <c r="J6" s="507"/>
      <c r="K6" s="507"/>
      <c r="L6" s="507"/>
      <c r="M6" s="507"/>
      <c r="N6" s="508"/>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7" customFormat="1" ht="40.5" customHeight="1" thickTop="1" thickBot="1">
      <c r="A7" s="509" t="s">
        <v>484</v>
      </c>
      <c r="B7" s="510"/>
      <c r="C7" s="510"/>
      <c r="D7" s="510"/>
      <c r="E7" s="510"/>
      <c r="F7" s="511"/>
      <c r="G7" s="144"/>
      <c r="H7" s="512" t="s">
        <v>485</v>
      </c>
      <c r="I7" s="512"/>
      <c r="J7" s="512"/>
      <c r="K7" s="512" t="s">
        <v>486</v>
      </c>
      <c r="L7" s="512"/>
      <c r="M7" s="512"/>
      <c r="N7" s="513" t="s">
        <v>487</v>
      </c>
      <c r="O7" s="518" t="s">
        <v>488</v>
      </c>
      <c r="P7" s="520" t="s">
        <v>489</v>
      </c>
      <c r="Q7" s="521"/>
      <c r="R7" s="520" t="s">
        <v>490</v>
      </c>
      <c r="S7" s="521"/>
      <c r="T7" s="522" t="s">
        <v>491</v>
      </c>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row>
    <row r="8" spans="1:278" s="138" customFormat="1" ht="86.25" customHeight="1" thickTop="1" thickBot="1">
      <c r="A8" s="153" t="s">
        <v>16</v>
      </c>
      <c r="B8" s="153" t="s">
        <v>257</v>
      </c>
      <c r="C8" s="154" t="s">
        <v>197</v>
      </c>
      <c r="D8" s="145" t="s">
        <v>258</v>
      </c>
      <c r="E8" s="146" t="s">
        <v>201</v>
      </c>
      <c r="F8" s="146" t="s">
        <v>203</v>
      </c>
      <c r="G8" s="146" t="s">
        <v>205</v>
      </c>
      <c r="H8" s="147" t="s">
        <v>492</v>
      </c>
      <c r="I8" s="147" t="s">
        <v>493</v>
      </c>
      <c r="J8" s="147" t="s">
        <v>494</v>
      </c>
      <c r="K8" s="147" t="s">
        <v>492</v>
      </c>
      <c r="L8" s="147" t="s">
        <v>495</v>
      </c>
      <c r="M8" s="147" t="s">
        <v>494</v>
      </c>
      <c r="N8" s="513"/>
      <c r="O8" s="519"/>
      <c r="P8" s="148" t="s">
        <v>496</v>
      </c>
      <c r="Q8" s="148" t="s">
        <v>497</v>
      </c>
      <c r="R8" s="148" t="s">
        <v>498</v>
      </c>
      <c r="S8" s="148" t="s">
        <v>499</v>
      </c>
      <c r="T8" s="522"/>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row>
    <row r="9" spans="1:278" s="139" customFormat="1" ht="16.5" thickTop="1" thickBot="1">
      <c r="A9" s="500"/>
      <c r="B9" s="501"/>
      <c r="C9" s="501"/>
      <c r="D9" s="501"/>
      <c r="E9" s="501"/>
      <c r="F9" s="501"/>
      <c r="G9" s="501"/>
      <c r="H9" s="501"/>
      <c r="I9" s="501"/>
      <c r="J9" s="501"/>
      <c r="K9" s="501"/>
      <c r="L9" s="501"/>
      <c r="M9" s="501"/>
      <c r="N9" s="501"/>
      <c r="T9" s="149"/>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row>
    <row r="10" spans="1:278" s="140" customFormat="1" ht="15" customHeight="1">
      <c r="A10" s="453">
        <f>'Mapa Final'!A10</f>
        <v>1</v>
      </c>
      <c r="B10" s="439" t="str">
        <f>'Mapa Final'!B10</f>
        <v>Demora en los procesos precontractuales y contractuales de infraestructura física de alta y media alta complejidad</v>
      </c>
      <c r="C10" s="456" t="str">
        <f>'Mapa Final'!C10</f>
        <v>Incumplimiento de las metas establecidas</v>
      </c>
      <c r="D10" s="456" t="str">
        <f>'Mapa Final'!D10</f>
        <v>1. Falta de oportunidad en la identificación, seguimiento y tratamiento a las situaciones imprevisibles de origen externo, en las fases precontractual y de ejecución de las obras
2. Dificultad en la gestión de aprobación de documentos
3. Por numerosas observaciones al proceso, se corre el cronograma o declaración de desierto el proceso de contratación
4. Por revocatoria al acto administrativo de adjudicación del proceso
5. Situaciones externas imprevisibles, las cuales atrasen el inicio de las obras</v>
      </c>
      <c r="E10" s="459" t="str">
        <f>'Mapa Final'!E10</f>
        <v>Dificultad en la gestión precontractual e idoneidad de los documentos presentados por los oferentes</v>
      </c>
      <c r="F10" s="459" t="str">
        <f>'Mapa Final'!F10</f>
        <v>Posibilidad de presentar demora para satisfacer la necesidad que suple con la infraestructura física judicial, sumado al retraso en la ejecución del POAI, afectando el cumplimiento de las metas de la entidad,  a causa de las situaciones imprevisibles de origen externo, en las fases precontractual y de ejecución de las obras</v>
      </c>
      <c r="G10" s="459" t="str">
        <f>'Mapa Final'!G10</f>
        <v>Ejecución y Administración de Procesos</v>
      </c>
      <c r="H10" s="462" t="str">
        <f>'Mapa Final'!I10</f>
        <v>Baja</v>
      </c>
      <c r="I10" s="465" t="str">
        <f>'Mapa Final'!L10</f>
        <v>Moderado</v>
      </c>
      <c r="J10" s="444" t="str">
        <f>'Mapa Final'!N10</f>
        <v>Moderado</v>
      </c>
      <c r="K10" s="447" t="str">
        <f>'Mapa Final'!AA10</f>
        <v>Baja</v>
      </c>
      <c r="L10" s="447" t="str">
        <f>'Mapa Final'!AE10</f>
        <v>Moderado</v>
      </c>
      <c r="M10" s="450" t="str">
        <f>'Mapa Final'!AG10</f>
        <v>Moderado</v>
      </c>
      <c r="N10" s="447" t="str">
        <f>'Mapa Final'!AH10</f>
        <v>Aceptar</v>
      </c>
      <c r="O10" s="480" t="s">
        <v>500</v>
      </c>
      <c r="P10" s="468" t="s">
        <v>501</v>
      </c>
      <c r="Q10" s="471"/>
      <c r="R10" s="474">
        <v>44927</v>
      </c>
      <c r="S10" s="474">
        <v>45016</v>
      </c>
      <c r="T10" s="502" t="s">
        <v>502</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0" customFormat="1" ht="13.5" customHeight="1">
      <c r="A11" s="454"/>
      <c r="B11" s="291"/>
      <c r="C11" s="457"/>
      <c r="D11" s="457"/>
      <c r="E11" s="460"/>
      <c r="F11" s="460"/>
      <c r="G11" s="460"/>
      <c r="H11" s="463"/>
      <c r="I11" s="466"/>
      <c r="J11" s="445"/>
      <c r="K11" s="448"/>
      <c r="L11" s="448"/>
      <c r="M11" s="451"/>
      <c r="N11" s="448"/>
      <c r="O11" s="478"/>
      <c r="P11" s="469"/>
      <c r="Q11" s="472"/>
      <c r="R11" s="475"/>
      <c r="S11" s="475"/>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0" customFormat="1" ht="13.5" customHeight="1">
      <c r="A12" s="454"/>
      <c r="B12" s="291"/>
      <c r="C12" s="457"/>
      <c r="D12" s="457"/>
      <c r="E12" s="460"/>
      <c r="F12" s="460"/>
      <c r="G12" s="460"/>
      <c r="H12" s="463"/>
      <c r="I12" s="466"/>
      <c r="J12" s="445"/>
      <c r="K12" s="448"/>
      <c r="L12" s="448"/>
      <c r="M12" s="451"/>
      <c r="N12" s="448"/>
      <c r="O12" s="478"/>
      <c r="P12" s="469"/>
      <c r="Q12" s="472"/>
      <c r="R12" s="475"/>
      <c r="S12" s="475"/>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0" customFormat="1" ht="13.5" customHeight="1">
      <c r="A13" s="454"/>
      <c r="B13" s="291"/>
      <c r="C13" s="457"/>
      <c r="D13" s="457"/>
      <c r="E13" s="460"/>
      <c r="F13" s="460"/>
      <c r="G13" s="460"/>
      <c r="H13" s="463"/>
      <c r="I13" s="466"/>
      <c r="J13" s="445"/>
      <c r="K13" s="448"/>
      <c r="L13" s="448"/>
      <c r="M13" s="451"/>
      <c r="N13" s="448"/>
      <c r="O13" s="478"/>
      <c r="P13" s="469"/>
      <c r="Q13" s="472"/>
      <c r="R13" s="475"/>
      <c r="S13" s="475"/>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0" customFormat="1" ht="238.5" customHeight="1" thickBot="1">
      <c r="A14" s="455"/>
      <c r="B14" s="440"/>
      <c r="C14" s="458"/>
      <c r="D14" s="458"/>
      <c r="E14" s="461"/>
      <c r="F14" s="461"/>
      <c r="G14" s="461"/>
      <c r="H14" s="464"/>
      <c r="I14" s="467"/>
      <c r="J14" s="446"/>
      <c r="K14" s="449"/>
      <c r="L14" s="449"/>
      <c r="M14" s="452"/>
      <c r="N14" s="449"/>
      <c r="O14" s="479"/>
      <c r="P14" s="470"/>
      <c r="Q14" s="473"/>
      <c r="R14" s="476"/>
      <c r="S14" s="476"/>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0" customFormat="1" ht="15" customHeight="1">
      <c r="A15" s="453">
        <f>'Mapa Final'!A15</f>
        <v>2</v>
      </c>
      <c r="B15" s="439" t="str">
        <f>'Mapa Final'!B15</f>
        <v>Dificultad en la adquisición de inmuebles</v>
      </c>
      <c r="C15" s="456" t="str">
        <f>'Mapa Final'!C15</f>
        <v>Afectación en la Prestación del Servicio de Justicia</v>
      </c>
      <c r="D15" s="456"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459" t="str">
        <f>'Mapa Final'!E15</f>
        <v>Depender de terceros (Convenio, Secretarias, propietarios.)</v>
      </c>
      <c r="F15" s="459"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59" t="str">
        <f>'Mapa Final'!G15</f>
        <v>Usuarios, productos y prácticas organizacionales</v>
      </c>
      <c r="H15" s="462" t="str">
        <f>'Mapa Final'!I15</f>
        <v>Media</v>
      </c>
      <c r="I15" s="465" t="str">
        <f>'Mapa Final'!L15</f>
        <v>Mayor</v>
      </c>
      <c r="J15" s="444" t="str">
        <f>'Mapa Final'!N15</f>
        <v xml:space="preserve">Alto </v>
      </c>
      <c r="K15" s="447" t="str">
        <f>'Mapa Final'!AA15</f>
        <v>Baja</v>
      </c>
      <c r="L15" s="447" t="str">
        <f>'Mapa Final'!AE15</f>
        <v>Mayor</v>
      </c>
      <c r="M15" s="450" t="str">
        <f>'Mapa Final'!AG15</f>
        <v xml:space="preserve">Alto </v>
      </c>
      <c r="N15" s="447" t="str">
        <f>'Mapa Final'!AH15</f>
        <v>Aceptar</v>
      </c>
      <c r="O15" s="477" t="s">
        <v>503</v>
      </c>
      <c r="P15" s="468" t="s">
        <v>501</v>
      </c>
      <c r="Q15" s="471"/>
      <c r="R15" s="474">
        <v>44927</v>
      </c>
      <c r="S15" s="474">
        <v>45016</v>
      </c>
      <c r="T15" s="477" t="s">
        <v>504</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0" customFormat="1" ht="13.5" customHeight="1">
      <c r="A16" s="454"/>
      <c r="B16" s="291"/>
      <c r="C16" s="457"/>
      <c r="D16" s="457"/>
      <c r="E16" s="460"/>
      <c r="F16" s="460"/>
      <c r="G16" s="460"/>
      <c r="H16" s="463"/>
      <c r="I16" s="466"/>
      <c r="J16" s="445"/>
      <c r="K16" s="448"/>
      <c r="L16" s="448"/>
      <c r="M16" s="451"/>
      <c r="N16" s="448"/>
      <c r="O16" s="498"/>
      <c r="P16" s="469"/>
      <c r="Q16" s="472"/>
      <c r="R16" s="475"/>
      <c r="S16" s="475"/>
      <c r="T16" s="47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0" customFormat="1" ht="13.5" customHeight="1">
      <c r="A17" s="454"/>
      <c r="B17" s="291"/>
      <c r="C17" s="457"/>
      <c r="D17" s="457"/>
      <c r="E17" s="460"/>
      <c r="F17" s="460"/>
      <c r="G17" s="460"/>
      <c r="H17" s="463"/>
      <c r="I17" s="466"/>
      <c r="J17" s="445"/>
      <c r="K17" s="448"/>
      <c r="L17" s="448"/>
      <c r="M17" s="451"/>
      <c r="N17" s="448"/>
      <c r="O17" s="498"/>
      <c r="P17" s="469"/>
      <c r="Q17" s="472"/>
      <c r="R17" s="475"/>
      <c r="S17" s="475"/>
      <c r="T17" s="47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0" customFormat="1" ht="13.5" customHeight="1">
      <c r="A18" s="454"/>
      <c r="B18" s="291"/>
      <c r="C18" s="457"/>
      <c r="D18" s="457"/>
      <c r="E18" s="460"/>
      <c r="F18" s="460"/>
      <c r="G18" s="460"/>
      <c r="H18" s="463"/>
      <c r="I18" s="466"/>
      <c r="J18" s="445"/>
      <c r="K18" s="448"/>
      <c r="L18" s="448"/>
      <c r="M18" s="451"/>
      <c r="N18" s="448"/>
      <c r="O18" s="498"/>
      <c r="P18" s="469"/>
      <c r="Q18" s="472"/>
      <c r="R18" s="475"/>
      <c r="S18" s="475"/>
      <c r="T18" s="47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0" customFormat="1" ht="255.75" customHeight="1" thickBot="1">
      <c r="A19" s="455"/>
      <c r="B19" s="440"/>
      <c r="C19" s="458"/>
      <c r="D19" s="458"/>
      <c r="E19" s="461"/>
      <c r="F19" s="461"/>
      <c r="G19" s="461"/>
      <c r="H19" s="464"/>
      <c r="I19" s="467"/>
      <c r="J19" s="446"/>
      <c r="K19" s="449"/>
      <c r="L19" s="449"/>
      <c r="M19" s="452"/>
      <c r="N19" s="449"/>
      <c r="O19" s="499"/>
      <c r="P19" s="470"/>
      <c r="Q19" s="473"/>
      <c r="R19" s="476"/>
      <c r="S19" s="476"/>
      <c r="T19" s="47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453">
        <v>3</v>
      </c>
      <c r="B20" s="439" t="str">
        <f>'Mapa Final'!B20</f>
        <v>Demora en la ejecución de los contratos de consultorías de estudios y diseños de infraestructura física de alta y media alta complejidad</v>
      </c>
      <c r="C20" s="456" t="str">
        <f>'Mapa Final'!C20</f>
        <v>Afectación en la Prestación del Servicio de Justicia</v>
      </c>
      <c r="D20" s="456"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459" t="str">
        <f>'Mapa Final'!E20</f>
        <v>La presencia de cambios normativos o ajustes al programa arquitectónico y a la falta de calidad en el diseño, causan demoras considerables en el proyecto de estudios y diseños.</v>
      </c>
      <c r="F20" s="459" t="str">
        <f>'Mapa Final'!F20</f>
        <v>Posibilidad de que se genere retraso en la contratación de la construcción del proyecto, a causa de los cambios normativos, ajustes al programa arquitectónico o falta en la calidad de los diseños y estudios técnicos.</v>
      </c>
      <c r="G20" s="459" t="str">
        <f>'Mapa Final'!G20</f>
        <v>Ejecución y Administración de Procesos</v>
      </c>
      <c r="H20" s="462" t="str">
        <f>'Mapa Final'!I20</f>
        <v>Baja</v>
      </c>
      <c r="I20" s="465" t="str">
        <f>'Mapa Final'!L20</f>
        <v>Moderado</v>
      </c>
      <c r="J20" s="444" t="str">
        <f>'Mapa Final'!N20</f>
        <v>Moderado</v>
      </c>
      <c r="K20" s="447" t="str">
        <f>'Mapa Final'!AA20</f>
        <v>Baja</v>
      </c>
      <c r="L20" s="447" t="str">
        <f>'Mapa Final'!AE20</f>
        <v>Moderado</v>
      </c>
      <c r="M20" s="450" t="str">
        <f>'Mapa Final'!AG20</f>
        <v>Moderado</v>
      </c>
      <c r="N20" s="447" t="str">
        <f>'Mapa Final'!AH20</f>
        <v>Aceptar</v>
      </c>
      <c r="O20" s="497" t="s">
        <v>505</v>
      </c>
      <c r="P20" s="468" t="s">
        <v>501</v>
      </c>
      <c r="Q20" s="471"/>
      <c r="R20" s="474">
        <v>44927</v>
      </c>
      <c r="S20" s="474">
        <v>45016</v>
      </c>
      <c r="T20" s="496" t="s">
        <v>506</v>
      </c>
      <c r="U20" s="35"/>
      <c r="V20" s="35"/>
    </row>
    <row r="21" spans="1:176">
      <c r="A21" s="454"/>
      <c r="B21" s="291"/>
      <c r="C21" s="457"/>
      <c r="D21" s="457"/>
      <c r="E21" s="460"/>
      <c r="F21" s="460"/>
      <c r="G21" s="460"/>
      <c r="H21" s="463"/>
      <c r="I21" s="466"/>
      <c r="J21" s="445"/>
      <c r="K21" s="448"/>
      <c r="L21" s="448"/>
      <c r="M21" s="451"/>
      <c r="N21" s="448"/>
      <c r="O21" s="457"/>
      <c r="P21" s="469"/>
      <c r="Q21" s="472"/>
      <c r="R21" s="475"/>
      <c r="S21" s="475"/>
      <c r="T21" s="460"/>
      <c r="U21" s="35"/>
      <c r="V21" s="35"/>
    </row>
    <row r="22" spans="1:176">
      <c r="A22" s="454"/>
      <c r="B22" s="291"/>
      <c r="C22" s="457"/>
      <c r="D22" s="457"/>
      <c r="E22" s="460"/>
      <c r="F22" s="460"/>
      <c r="G22" s="460"/>
      <c r="H22" s="463"/>
      <c r="I22" s="466"/>
      <c r="J22" s="445"/>
      <c r="K22" s="448"/>
      <c r="L22" s="448"/>
      <c r="M22" s="451"/>
      <c r="N22" s="448"/>
      <c r="O22" s="457"/>
      <c r="P22" s="469"/>
      <c r="Q22" s="472"/>
      <c r="R22" s="475"/>
      <c r="S22" s="475"/>
      <c r="T22" s="460"/>
      <c r="U22" s="35"/>
      <c r="V22" s="35"/>
    </row>
    <row r="23" spans="1:176">
      <c r="A23" s="454"/>
      <c r="B23" s="291"/>
      <c r="C23" s="457"/>
      <c r="D23" s="457"/>
      <c r="E23" s="460"/>
      <c r="F23" s="460"/>
      <c r="G23" s="460"/>
      <c r="H23" s="463"/>
      <c r="I23" s="466"/>
      <c r="J23" s="445"/>
      <c r="K23" s="448"/>
      <c r="L23" s="448"/>
      <c r="M23" s="451"/>
      <c r="N23" s="448"/>
      <c r="O23" s="457"/>
      <c r="P23" s="469"/>
      <c r="Q23" s="472"/>
      <c r="R23" s="475"/>
      <c r="S23" s="475"/>
      <c r="T23" s="460"/>
      <c r="U23" s="35"/>
      <c r="V23" s="35"/>
    </row>
    <row r="24" spans="1:176" ht="307.5" customHeight="1" thickBot="1">
      <c r="A24" s="455"/>
      <c r="B24" s="440"/>
      <c r="C24" s="458"/>
      <c r="D24" s="458"/>
      <c r="E24" s="461"/>
      <c r="F24" s="461"/>
      <c r="G24" s="461"/>
      <c r="H24" s="464"/>
      <c r="I24" s="467"/>
      <c r="J24" s="446"/>
      <c r="K24" s="449"/>
      <c r="L24" s="449"/>
      <c r="M24" s="452"/>
      <c r="N24" s="449"/>
      <c r="O24" s="458"/>
      <c r="P24" s="470"/>
      <c r="Q24" s="473"/>
      <c r="R24" s="476"/>
      <c r="S24" s="476"/>
      <c r="T24" s="461"/>
      <c r="U24" s="35"/>
      <c r="V24" s="35"/>
    </row>
    <row r="25" spans="1:176">
      <c r="A25" s="453">
        <f>'Mapa Final'!A25</f>
        <v>4</v>
      </c>
      <c r="B25" s="439" t="str">
        <f>'Mapa Final'!B25</f>
        <v>Demora en la ejecución de los contratos de contrucción y mobiliario en proyectos de inversión de alta y media alta complejidad</v>
      </c>
      <c r="C25" s="456" t="str">
        <f>'Mapa Final'!C25</f>
        <v>Afectación en la Prestación del Servicio de Justicia</v>
      </c>
      <c r="D25" s="456" t="str">
        <f>'Mapa Final'!D25</f>
        <v>1. Peticiones, reclamos de origen social, bloqueos o problemas de orden público en la zona donde se construye la nueva sede judicial.
2. Interventoría externa de baja calidad o del contratista de obra; desafíos técnicos imprevisibles que exigen tiempos sobre la marcha de la obra para su ajuste o baja capacidad de implementar un plan de contingencia para no comprometer fecha de entrega de la obra.
3. Dificultad en la disponibilidad de recursos financieros, suministro de equipos, materiales, mano de obra y otros recursos necesarios
4. Relacionadas con los procesos adquisición, contratación o liquidación de los proyectos de infraestructura judicial
5. Cambios de las administraciones en las entidades territoriales, injerencia por cambios en la construcción de las sedes judiciales por parte de las autoridades de entidades territoriales o sanciones de autoridades competentes por incumplimientos del Constructor en requisitos constructivos, laborales o ambientales.</v>
      </c>
      <c r="E25" s="459" t="str">
        <f>'Mapa Final'!E25</f>
        <v>Demora en la entrega de una sede judicial nueva, debido a la dificultad para resolver la causa que ocasiona el retraso en el cronograma del proyecto o se originen condiciones nuevas adicionales externas o imputables al Constructor que ocasionen nuevos retrasos.</v>
      </c>
      <c r="F25" s="459" t="str">
        <f>'Mapa Final'!F25</f>
        <v>Posibilidad de que la entrega de una sede judicial nueva se retrase, por factores asociados a las dificultades y condiciones externas o imputables al Contratista en la contrucción de la infraestructura judicial, impidiendo la entrega de la nueva sede judicial a tiempo para mejorar el acceso a la justicia.</v>
      </c>
      <c r="G25" s="459" t="str">
        <f>'Mapa Final'!G25</f>
        <v>Ejecución y Administración de Procesos</v>
      </c>
      <c r="H25" s="462" t="str">
        <f>'Mapa Final'!I25</f>
        <v>Baja</v>
      </c>
      <c r="I25" s="465" t="str">
        <f>'Mapa Final'!L25</f>
        <v>Moderado</v>
      </c>
      <c r="J25" s="444" t="str">
        <f>'Mapa Final'!N25</f>
        <v>Moderado</v>
      </c>
      <c r="K25" s="447" t="str">
        <f>'Mapa Final'!AA25</f>
        <v>Baja</v>
      </c>
      <c r="L25" s="447" t="str">
        <f>'Mapa Final'!AE25</f>
        <v>Moderado</v>
      </c>
      <c r="M25" s="450" t="str">
        <f>'Mapa Final'!AG25</f>
        <v>Moderado</v>
      </c>
      <c r="N25" s="447" t="str">
        <f>'Mapa Final'!AH25</f>
        <v>Aceptar</v>
      </c>
      <c r="O25" s="484" t="s">
        <v>507</v>
      </c>
      <c r="P25" s="468" t="s">
        <v>501</v>
      </c>
      <c r="Q25" s="471"/>
      <c r="R25" s="474">
        <v>44927</v>
      </c>
      <c r="S25" s="474">
        <v>45016</v>
      </c>
      <c r="T25" s="481" t="s">
        <v>508</v>
      </c>
    </row>
    <row r="26" spans="1:176">
      <c r="A26" s="454"/>
      <c r="B26" s="291"/>
      <c r="C26" s="457"/>
      <c r="D26" s="457"/>
      <c r="E26" s="460"/>
      <c r="F26" s="460"/>
      <c r="G26" s="460"/>
      <c r="H26" s="463"/>
      <c r="I26" s="466"/>
      <c r="J26" s="445"/>
      <c r="K26" s="448"/>
      <c r="L26" s="448"/>
      <c r="M26" s="451"/>
      <c r="N26" s="448"/>
      <c r="O26" s="485"/>
      <c r="P26" s="469"/>
      <c r="Q26" s="472"/>
      <c r="R26" s="475"/>
      <c r="S26" s="475"/>
      <c r="T26" s="482"/>
    </row>
    <row r="27" spans="1:176">
      <c r="A27" s="454"/>
      <c r="B27" s="291"/>
      <c r="C27" s="457"/>
      <c r="D27" s="457"/>
      <c r="E27" s="460"/>
      <c r="F27" s="460"/>
      <c r="G27" s="460"/>
      <c r="H27" s="463"/>
      <c r="I27" s="466"/>
      <c r="J27" s="445"/>
      <c r="K27" s="448"/>
      <c r="L27" s="448"/>
      <c r="M27" s="451"/>
      <c r="N27" s="448"/>
      <c r="O27" s="485"/>
      <c r="P27" s="469"/>
      <c r="Q27" s="472"/>
      <c r="R27" s="475"/>
      <c r="S27" s="475"/>
      <c r="T27" s="482"/>
    </row>
    <row r="28" spans="1:176" ht="5.25" customHeight="1">
      <c r="A28" s="454"/>
      <c r="B28" s="291"/>
      <c r="C28" s="457"/>
      <c r="D28" s="457"/>
      <c r="E28" s="460"/>
      <c r="F28" s="460"/>
      <c r="G28" s="460"/>
      <c r="H28" s="463"/>
      <c r="I28" s="466"/>
      <c r="J28" s="445"/>
      <c r="K28" s="448"/>
      <c r="L28" s="448"/>
      <c r="M28" s="451"/>
      <c r="N28" s="448"/>
      <c r="O28" s="485"/>
      <c r="P28" s="469"/>
      <c r="Q28" s="472"/>
      <c r="R28" s="475"/>
      <c r="S28" s="475"/>
      <c r="T28" s="482"/>
    </row>
    <row r="29" spans="1:176" ht="318" customHeight="1">
      <c r="A29" s="455"/>
      <c r="B29" s="440"/>
      <c r="C29" s="458"/>
      <c r="D29" s="458"/>
      <c r="E29" s="461"/>
      <c r="F29" s="461"/>
      <c r="G29" s="461"/>
      <c r="H29" s="464"/>
      <c r="I29" s="467"/>
      <c r="J29" s="446"/>
      <c r="K29" s="449"/>
      <c r="L29" s="449"/>
      <c r="M29" s="452"/>
      <c r="N29" s="449"/>
      <c r="O29" s="486"/>
      <c r="P29" s="470"/>
      <c r="Q29" s="473"/>
      <c r="R29" s="476"/>
      <c r="S29" s="476"/>
      <c r="T29" s="483"/>
    </row>
    <row r="30" spans="1:176">
      <c r="A30" s="453">
        <f>'Mapa Final'!A30</f>
        <v>5</v>
      </c>
      <c r="B30" s="439" t="str">
        <f>'Mapa Final'!B30</f>
        <v>Daño o deterioro en sedes judiciales en construcción o ya construidas de alta y media alta complejidad</v>
      </c>
      <c r="C30" s="456" t="str">
        <f>'Mapa Final'!C30</f>
        <v>Afectación en la Prestación del Servicio de Justicia</v>
      </c>
      <c r="D30" s="456"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459" t="str">
        <f>'Mapa Final'!E30</f>
        <v>Evento o situación adversa que genera un daño a la infraestructura física judicial.</v>
      </c>
      <c r="F30" s="459" t="str">
        <f>'Mapa Final'!F30</f>
        <v>Posibilidad de que dado un evento o situación externa, se genere una afectación grave o leve a la infraestructura física judicial, a causa de un evento que impacte la infraestructura física.</v>
      </c>
      <c r="G30" s="459" t="str">
        <f>'Mapa Final'!G30</f>
        <v>Daños Activos Fijos/Eventos Externos</v>
      </c>
      <c r="H30" s="462" t="str">
        <f>'Mapa Final'!I30</f>
        <v>Baja</v>
      </c>
      <c r="I30" s="465" t="str">
        <f>'Mapa Final'!L30</f>
        <v>Moderado</v>
      </c>
      <c r="J30" s="444" t="str">
        <f>'Mapa Final'!N30</f>
        <v>Moderado</v>
      </c>
      <c r="K30" s="447" t="str">
        <f>'Mapa Final'!AA30</f>
        <v>Baja</v>
      </c>
      <c r="L30" s="447" t="str">
        <f>'Mapa Final'!AE30</f>
        <v>Moderado</v>
      </c>
      <c r="M30" s="450" t="str">
        <f>'Mapa Final'!AG30</f>
        <v>Moderado</v>
      </c>
      <c r="N30" s="447" t="str">
        <f>'Mapa Final'!AH30</f>
        <v>Aceptar</v>
      </c>
      <c r="O30" s="487" t="s">
        <v>509</v>
      </c>
      <c r="P30" s="490" t="s">
        <v>510</v>
      </c>
      <c r="Q30" s="493" t="s">
        <v>511</v>
      </c>
      <c r="R30" s="474">
        <v>44927</v>
      </c>
      <c r="S30" s="474">
        <v>45016</v>
      </c>
      <c r="T30" s="487" t="s">
        <v>512</v>
      </c>
    </row>
    <row r="31" spans="1:176">
      <c r="A31" s="454"/>
      <c r="B31" s="291"/>
      <c r="C31" s="457"/>
      <c r="D31" s="457"/>
      <c r="E31" s="460"/>
      <c r="F31" s="460"/>
      <c r="G31" s="460"/>
      <c r="H31" s="463"/>
      <c r="I31" s="466"/>
      <c r="J31" s="445"/>
      <c r="K31" s="448"/>
      <c r="L31" s="448"/>
      <c r="M31" s="451"/>
      <c r="N31" s="448"/>
      <c r="O31" s="488"/>
      <c r="P31" s="491"/>
      <c r="Q31" s="494"/>
      <c r="R31" s="475"/>
      <c r="S31" s="475"/>
      <c r="T31" s="488"/>
    </row>
    <row r="32" spans="1:176">
      <c r="A32" s="454"/>
      <c r="B32" s="291"/>
      <c r="C32" s="457"/>
      <c r="D32" s="457"/>
      <c r="E32" s="460"/>
      <c r="F32" s="460"/>
      <c r="G32" s="460"/>
      <c r="H32" s="463"/>
      <c r="I32" s="466"/>
      <c r="J32" s="445"/>
      <c r="K32" s="448"/>
      <c r="L32" s="448"/>
      <c r="M32" s="451"/>
      <c r="N32" s="448"/>
      <c r="O32" s="488"/>
      <c r="P32" s="491"/>
      <c r="Q32" s="494"/>
      <c r="R32" s="475"/>
      <c r="S32" s="475"/>
      <c r="T32" s="488"/>
    </row>
    <row r="33" spans="1:20">
      <c r="A33" s="454"/>
      <c r="B33" s="291"/>
      <c r="C33" s="457"/>
      <c r="D33" s="457"/>
      <c r="E33" s="460"/>
      <c r="F33" s="460"/>
      <c r="G33" s="460"/>
      <c r="H33" s="463"/>
      <c r="I33" s="466"/>
      <c r="J33" s="445"/>
      <c r="K33" s="448"/>
      <c r="L33" s="448"/>
      <c r="M33" s="451"/>
      <c r="N33" s="448"/>
      <c r="O33" s="488"/>
      <c r="P33" s="491"/>
      <c r="Q33" s="494"/>
      <c r="R33" s="475"/>
      <c r="S33" s="475"/>
      <c r="T33" s="488"/>
    </row>
    <row r="34" spans="1:20" ht="102.75" customHeight="1">
      <c r="A34" s="455"/>
      <c r="B34" s="440"/>
      <c r="C34" s="458"/>
      <c r="D34" s="458"/>
      <c r="E34" s="461"/>
      <c r="F34" s="461"/>
      <c r="G34" s="461"/>
      <c r="H34" s="464"/>
      <c r="I34" s="467"/>
      <c r="J34" s="446"/>
      <c r="K34" s="449"/>
      <c r="L34" s="449"/>
      <c r="M34" s="452"/>
      <c r="N34" s="449"/>
      <c r="O34" s="489"/>
      <c r="P34" s="492"/>
      <c r="Q34" s="495"/>
      <c r="R34" s="476"/>
      <c r="S34" s="476"/>
      <c r="T34" s="489"/>
    </row>
    <row r="35" spans="1:20">
      <c r="A35" s="453">
        <f>'Mapa Final'!A35</f>
        <v>6</v>
      </c>
      <c r="B35" s="439" t="str">
        <f>'Mapa Final'!B35</f>
        <v>Impacto ambiental negativo, ocasionado por las actividades constructivas de alta y media alta complejidad</v>
      </c>
      <c r="C35" s="456" t="str">
        <f>'Mapa Final'!C35</f>
        <v xml:space="preserve"> Afectación Ambiental</v>
      </c>
      <c r="D35" s="456"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459" t="str">
        <f>'Mapa Final'!E35</f>
        <v>Incumplimiento ambiental, ocasionado por el desconocimiento, mala aplicación de los requisitos ambientales que solicitan las autoridades ambientales.</v>
      </c>
      <c r="F35" s="459" t="str">
        <f>'Mapa Final'!F35</f>
        <v>Posibilidad de que la ocurrencia de un incumplimiento ambiental, a causa del desconocimiento o la indebida aplicación de los requisitos ambientales, lo que puede acarrear sanciones y retrasos en los proyectos de infraestructura.</v>
      </c>
      <c r="G35" s="459" t="str">
        <f>'Mapa Final'!G35</f>
        <v>Eventos Ambientales Internos</v>
      </c>
      <c r="H35" s="462" t="str">
        <f>'Mapa Final'!I35</f>
        <v>Baja</v>
      </c>
      <c r="I35" s="465" t="str">
        <f>'Mapa Final'!L35</f>
        <v>Moderado</v>
      </c>
      <c r="J35" s="444" t="str">
        <f>'Mapa Final'!N35</f>
        <v>Moderado</v>
      </c>
      <c r="K35" s="447" t="str">
        <f>'Mapa Final'!AA35</f>
        <v>Baja</v>
      </c>
      <c r="L35" s="447" t="str">
        <f>'Mapa Final'!AE35</f>
        <v>Moderado</v>
      </c>
      <c r="M35" s="450" t="str">
        <f>'Mapa Final'!AG35</f>
        <v>Moderado</v>
      </c>
      <c r="N35" s="447" t="str">
        <f>'Mapa Final'!AH35</f>
        <v>Aceptar</v>
      </c>
      <c r="O35" s="480" t="s">
        <v>513</v>
      </c>
      <c r="P35" s="468" t="s">
        <v>501</v>
      </c>
      <c r="Q35" s="471"/>
      <c r="R35" s="474">
        <v>44927</v>
      </c>
      <c r="S35" s="474">
        <v>45016</v>
      </c>
      <c r="T35" s="477" t="s">
        <v>514</v>
      </c>
    </row>
    <row r="36" spans="1:20">
      <c r="A36" s="454"/>
      <c r="B36" s="291"/>
      <c r="C36" s="457"/>
      <c r="D36" s="457"/>
      <c r="E36" s="460"/>
      <c r="F36" s="460"/>
      <c r="G36" s="460"/>
      <c r="H36" s="463"/>
      <c r="I36" s="466"/>
      <c r="J36" s="445"/>
      <c r="K36" s="448"/>
      <c r="L36" s="448"/>
      <c r="M36" s="451"/>
      <c r="N36" s="448"/>
      <c r="O36" s="478"/>
      <c r="P36" s="469"/>
      <c r="Q36" s="472"/>
      <c r="R36" s="475"/>
      <c r="S36" s="475"/>
      <c r="T36" s="478"/>
    </row>
    <row r="37" spans="1:20">
      <c r="A37" s="454"/>
      <c r="B37" s="291"/>
      <c r="C37" s="457"/>
      <c r="D37" s="457"/>
      <c r="E37" s="460"/>
      <c r="F37" s="460"/>
      <c r="G37" s="460"/>
      <c r="H37" s="463"/>
      <c r="I37" s="466"/>
      <c r="J37" s="445"/>
      <c r="K37" s="448"/>
      <c r="L37" s="448"/>
      <c r="M37" s="451"/>
      <c r="N37" s="448"/>
      <c r="O37" s="478"/>
      <c r="P37" s="469"/>
      <c r="Q37" s="472"/>
      <c r="R37" s="475"/>
      <c r="S37" s="475"/>
      <c r="T37" s="478"/>
    </row>
    <row r="38" spans="1:20">
      <c r="A38" s="454"/>
      <c r="B38" s="291"/>
      <c r="C38" s="457"/>
      <c r="D38" s="457"/>
      <c r="E38" s="460"/>
      <c r="F38" s="460"/>
      <c r="G38" s="460"/>
      <c r="H38" s="463"/>
      <c r="I38" s="466"/>
      <c r="J38" s="445"/>
      <c r="K38" s="448"/>
      <c r="L38" s="448"/>
      <c r="M38" s="451"/>
      <c r="N38" s="448"/>
      <c r="O38" s="478"/>
      <c r="P38" s="469"/>
      <c r="Q38" s="472"/>
      <c r="R38" s="475"/>
      <c r="S38" s="475"/>
      <c r="T38" s="478"/>
    </row>
    <row r="39" spans="1:20" ht="310.5" customHeight="1" thickBot="1">
      <c r="A39" s="455"/>
      <c r="B39" s="440"/>
      <c r="C39" s="458"/>
      <c r="D39" s="458"/>
      <c r="E39" s="461"/>
      <c r="F39" s="461"/>
      <c r="G39" s="461"/>
      <c r="H39" s="464"/>
      <c r="I39" s="467"/>
      <c r="J39" s="446"/>
      <c r="K39" s="449"/>
      <c r="L39" s="449"/>
      <c r="M39" s="452"/>
      <c r="N39" s="449"/>
      <c r="O39" s="479"/>
      <c r="P39" s="470"/>
      <c r="Q39" s="473"/>
      <c r="R39" s="476"/>
      <c r="S39" s="476"/>
      <c r="T39" s="479"/>
    </row>
    <row r="40" spans="1:20">
      <c r="A40" s="453">
        <f>'Mapa Final'!A40</f>
        <v>0</v>
      </c>
      <c r="B40" s="439">
        <f>'Mapa Final'!B40</f>
        <v>0</v>
      </c>
      <c r="C40" s="456">
        <f>'Mapa Final'!C40</f>
        <v>0</v>
      </c>
      <c r="D40" s="456">
        <f>'Mapa Final'!D40</f>
        <v>0</v>
      </c>
      <c r="E40" s="459">
        <f>'Mapa Final'!E40</f>
        <v>0</v>
      </c>
      <c r="F40" s="459">
        <f>'Mapa Final'!F40</f>
        <v>0</v>
      </c>
      <c r="G40" s="459">
        <f>'Mapa Final'!G40</f>
        <v>0</v>
      </c>
      <c r="H40" s="462" t="str">
        <f>'Mapa Final'!I40</f>
        <v>Muy Baja</v>
      </c>
      <c r="I40" s="465" t="b">
        <f>'Mapa Final'!L40</f>
        <v>0</v>
      </c>
      <c r="J40" s="444" t="e">
        <f>'Mapa Final'!N40</f>
        <v>#N/A</v>
      </c>
      <c r="K40" s="447" t="e">
        <f>'Mapa Final'!AA40</f>
        <v>#DIV/0!</v>
      </c>
      <c r="L40" s="447" t="e">
        <f>'Mapa Final'!AE40</f>
        <v>#DIV/0!</v>
      </c>
      <c r="M40" s="450" t="e">
        <f>'Mapa Final'!AG40</f>
        <v>#DIV/0!</v>
      </c>
      <c r="N40" s="447">
        <f>'Mapa Final'!AH40</f>
        <v>0</v>
      </c>
      <c r="O40" s="441"/>
      <c r="P40" s="441"/>
      <c r="Q40" s="441"/>
      <c r="R40" s="441"/>
      <c r="S40" s="441"/>
      <c r="T40" s="441"/>
    </row>
    <row r="41" spans="1:20">
      <c r="A41" s="454"/>
      <c r="B41" s="291"/>
      <c r="C41" s="457"/>
      <c r="D41" s="457"/>
      <c r="E41" s="460"/>
      <c r="F41" s="460"/>
      <c r="G41" s="460"/>
      <c r="H41" s="463"/>
      <c r="I41" s="466"/>
      <c r="J41" s="445"/>
      <c r="K41" s="448"/>
      <c r="L41" s="448"/>
      <c r="M41" s="451"/>
      <c r="N41" s="448"/>
      <c r="O41" s="442"/>
      <c r="P41" s="442"/>
      <c r="Q41" s="442"/>
      <c r="R41" s="442"/>
      <c r="S41" s="442"/>
      <c r="T41" s="442"/>
    </row>
    <row r="42" spans="1:20">
      <c r="A42" s="454"/>
      <c r="B42" s="291"/>
      <c r="C42" s="457"/>
      <c r="D42" s="457"/>
      <c r="E42" s="460"/>
      <c r="F42" s="460"/>
      <c r="G42" s="460"/>
      <c r="H42" s="463"/>
      <c r="I42" s="466"/>
      <c r="J42" s="445"/>
      <c r="K42" s="448"/>
      <c r="L42" s="448"/>
      <c r="M42" s="451"/>
      <c r="N42" s="448"/>
      <c r="O42" s="442"/>
      <c r="P42" s="442"/>
      <c r="Q42" s="442"/>
      <c r="R42" s="442"/>
      <c r="S42" s="442"/>
      <c r="T42" s="442"/>
    </row>
    <row r="43" spans="1:20">
      <c r="A43" s="454"/>
      <c r="B43" s="291"/>
      <c r="C43" s="457"/>
      <c r="D43" s="457"/>
      <c r="E43" s="460"/>
      <c r="F43" s="460"/>
      <c r="G43" s="460"/>
      <c r="H43" s="463"/>
      <c r="I43" s="466"/>
      <c r="J43" s="445"/>
      <c r="K43" s="448"/>
      <c r="L43" s="448"/>
      <c r="M43" s="451"/>
      <c r="N43" s="448"/>
      <c r="O43" s="442"/>
      <c r="P43" s="442"/>
      <c r="Q43" s="442"/>
      <c r="R43" s="442"/>
      <c r="S43" s="442"/>
      <c r="T43" s="442"/>
    </row>
    <row r="44" spans="1:20" ht="15.75" thickBot="1">
      <c r="A44" s="455"/>
      <c r="B44" s="440"/>
      <c r="C44" s="458"/>
      <c r="D44" s="458"/>
      <c r="E44" s="461"/>
      <c r="F44" s="461"/>
      <c r="G44" s="461"/>
      <c r="H44" s="464"/>
      <c r="I44" s="467"/>
      <c r="J44" s="446"/>
      <c r="K44" s="449"/>
      <c r="L44" s="449"/>
      <c r="M44" s="452"/>
      <c r="N44" s="449"/>
      <c r="O44" s="443"/>
      <c r="P44" s="443"/>
      <c r="Q44" s="443"/>
      <c r="R44" s="443"/>
      <c r="S44" s="443"/>
      <c r="T44" s="443"/>
    </row>
    <row r="45" spans="1:20">
      <c r="A45" s="453">
        <f>'Mapa Final'!A45</f>
        <v>0</v>
      </c>
      <c r="B45" s="439">
        <f>'Mapa Final'!B45</f>
        <v>0</v>
      </c>
      <c r="C45" s="456">
        <f>'Mapa Final'!C45</f>
        <v>0</v>
      </c>
      <c r="D45" s="456">
        <f>'Mapa Final'!D45</f>
        <v>0</v>
      </c>
      <c r="E45" s="459">
        <f>'Mapa Final'!E45</f>
        <v>0</v>
      </c>
      <c r="F45" s="459">
        <f>'Mapa Final'!F45</f>
        <v>0</v>
      </c>
      <c r="G45" s="459">
        <f>'Mapa Final'!G45</f>
        <v>0</v>
      </c>
      <c r="H45" s="462" t="str">
        <f>'Mapa Final'!I45</f>
        <v>Muy Baja</v>
      </c>
      <c r="I45" s="465" t="b">
        <f>'Mapa Final'!L45</f>
        <v>0</v>
      </c>
      <c r="J45" s="444" t="e">
        <f>'Mapa Final'!N45</f>
        <v>#N/A</v>
      </c>
      <c r="K45" s="447" t="e">
        <f>'Mapa Final'!AA45</f>
        <v>#DIV/0!</v>
      </c>
      <c r="L45" s="447" t="e">
        <f>'Mapa Final'!AE45</f>
        <v>#DIV/0!</v>
      </c>
      <c r="M45" s="450" t="e">
        <f>'Mapa Final'!AG45</f>
        <v>#DIV/0!</v>
      </c>
      <c r="N45" s="447">
        <f>'Mapa Final'!AH45</f>
        <v>0</v>
      </c>
      <c r="O45" s="441"/>
      <c r="P45" s="441"/>
      <c r="Q45" s="441"/>
      <c r="R45" s="441"/>
      <c r="S45" s="441"/>
      <c r="T45" s="441"/>
    </row>
    <row r="46" spans="1:20">
      <c r="A46" s="454"/>
      <c r="B46" s="291"/>
      <c r="C46" s="457"/>
      <c r="D46" s="457"/>
      <c r="E46" s="460"/>
      <c r="F46" s="460"/>
      <c r="G46" s="460"/>
      <c r="H46" s="463"/>
      <c r="I46" s="466"/>
      <c r="J46" s="445"/>
      <c r="K46" s="448"/>
      <c r="L46" s="448"/>
      <c r="M46" s="451"/>
      <c r="N46" s="448"/>
      <c r="O46" s="442"/>
      <c r="P46" s="442"/>
      <c r="Q46" s="442"/>
      <c r="R46" s="442"/>
      <c r="S46" s="442"/>
      <c r="T46" s="442"/>
    </row>
    <row r="47" spans="1:20">
      <c r="A47" s="454"/>
      <c r="B47" s="291"/>
      <c r="C47" s="457"/>
      <c r="D47" s="457"/>
      <c r="E47" s="460"/>
      <c r="F47" s="460"/>
      <c r="G47" s="460"/>
      <c r="H47" s="463"/>
      <c r="I47" s="466"/>
      <c r="J47" s="445"/>
      <c r="K47" s="448"/>
      <c r="L47" s="448"/>
      <c r="M47" s="451"/>
      <c r="N47" s="448"/>
      <c r="O47" s="442"/>
      <c r="P47" s="442"/>
      <c r="Q47" s="442"/>
      <c r="R47" s="442"/>
      <c r="S47" s="442"/>
      <c r="T47" s="442"/>
    </row>
    <row r="48" spans="1:20">
      <c r="A48" s="454"/>
      <c r="B48" s="291"/>
      <c r="C48" s="457"/>
      <c r="D48" s="457"/>
      <c r="E48" s="460"/>
      <c r="F48" s="460"/>
      <c r="G48" s="460"/>
      <c r="H48" s="463"/>
      <c r="I48" s="466"/>
      <c r="J48" s="445"/>
      <c r="K48" s="448"/>
      <c r="L48" s="448"/>
      <c r="M48" s="451"/>
      <c r="N48" s="448"/>
      <c r="O48" s="442"/>
      <c r="P48" s="442"/>
      <c r="Q48" s="442"/>
      <c r="R48" s="442"/>
      <c r="S48" s="442"/>
      <c r="T48" s="442"/>
    </row>
    <row r="49" spans="1:20" ht="15.75" thickBot="1">
      <c r="A49" s="455"/>
      <c r="B49" s="440"/>
      <c r="C49" s="458"/>
      <c r="D49" s="458"/>
      <c r="E49" s="461"/>
      <c r="F49" s="461"/>
      <c r="G49" s="461"/>
      <c r="H49" s="464"/>
      <c r="I49" s="467"/>
      <c r="J49" s="446"/>
      <c r="K49" s="449"/>
      <c r="L49" s="449"/>
      <c r="M49" s="452"/>
      <c r="N49" s="449"/>
      <c r="O49" s="443"/>
      <c r="P49" s="443"/>
      <c r="Q49" s="443"/>
      <c r="R49" s="443"/>
      <c r="S49" s="443"/>
      <c r="T49" s="443"/>
    </row>
    <row r="50" spans="1:20">
      <c r="A50" s="453">
        <f>'Mapa Final'!A50</f>
        <v>0</v>
      </c>
      <c r="B50" s="439">
        <f>'Mapa Final'!B50</f>
        <v>0</v>
      </c>
      <c r="C50" s="456">
        <f>'Mapa Final'!C50</f>
        <v>0</v>
      </c>
      <c r="D50" s="456">
        <f>'Mapa Final'!D50</f>
        <v>0</v>
      </c>
      <c r="E50" s="459">
        <f>'Mapa Final'!E50</f>
        <v>0</v>
      </c>
      <c r="F50" s="459">
        <f>'Mapa Final'!F50</f>
        <v>0</v>
      </c>
      <c r="G50" s="459">
        <f>'Mapa Final'!G50</f>
        <v>0</v>
      </c>
      <c r="H50" s="462" t="str">
        <f>'Mapa Final'!I50</f>
        <v>Muy Baja</v>
      </c>
      <c r="I50" s="465" t="b">
        <f>'Mapa Final'!L50</f>
        <v>0</v>
      </c>
      <c r="J50" s="444" t="e">
        <f>'Mapa Final'!N50</f>
        <v>#N/A</v>
      </c>
      <c r="K50" s="447" t="e">
        <f>'Mapa Final'!AA50</f>
        <v>#DIV/0!</v>
      </c>
      <c r="L50" s="447" t="e">
        <f>'Mapa Final'!AE50</f>
        <v>#DIV/0!</v>
      </c>
      <c r="M50" s="450" t="e">
        <f>'Mapa Final'!AG50</f>
        <v>#DIV/0!</v>
      </c>
      <c r="N50" s="447">
        <f>'Mapa Final'!AH50</f>
        <v>0</v>
      </c>
      <c r="O50" s="441"/>
      <c r="P50" s="441"/>
      <c r="Q50" s="441"/>
      <c r="R50" s="441"/>
      <c r="S50" s="441"/>
      <c r="T50" s="441"/>
    </row>
    <row r="51" spans="1:20">
      <c r="A51" s="454"/>
      <c r="B51" s="291"/>
      <c r="C51" s="457"/>
      <c r="D51" s="457"/>
      <c r="E51" s="460"/>
      <c r="F51" s="460"/>
      <c r="G51" s="460"/>
      <c r="H51" s="463"/>
      <c r="I51" s="466"/>
      <c r="J51" s="445"/>
      <c r="K51" s="448"/>
      <c r="L51" s="448"/>
      <c r="M51" s="451"/>
      <c r="N51" s="448"/>
      <c r="O51" s="442"/>
      <c r="P51" s="442"/>
      <c r="Q51" s="442"/>
      <c r="R51" s="442"/>
      <c r="S51" s="442"/>
      <c r="T51" s="442"/>
    </row>
    <row r="52" spans="1:20">
      <c r="A52" s="454"/>
      <c r="B52" s="291"/>
      <c r="C52" s="457"/>
      <c r="D52" s="457"/>
      <c r="E52" s="460"/>
      <c r="F52" s="460"/>
      <c r="G52" s="460"/>
      <c r="H52" s="463"/>
      <c r="I52" s="466"/>
      <c r="J52" s="445"/>
      <c r="K52" s="448"/>
      <c r="L52" s="448"/>
      <c r="M52" s="451"/>
      <c r="N52" s="448"/>
      <c r="O52" s="442"/>
      <c r="P52" s="442"/>
      <c r="Q52" s="442"/>
      <c r="R52" s="442"/>
      <c r="S52" s="442"/>
      <c r="T52" s="442"/>
    </row>
    <row r="53" spans="1:20">
      <c r="A53" s="454"/>
      <c r="B53" s="291"/>
      <c r="C53" s="457"/>
      <c r="D53" s="457"/>
      <c r="E53" s="460"/>
      <c r="F53" s="460"/>
      <c r="G53" s="460"/>
      <c r="H53" s="463"/>
      <c r="I53" s="466"/>
      <c r="J53" s="445"/>
      <c r="K53" s="448"/>
      <c r="L53" s="448"/>
      <c r="M53" s="451"/>
      <c r="N53" s="448"/>
      <c r="O53" s="442"/>
      <c r="P53" s="442"/>
      <c r="Q53" s="442"/>
      <c r="R53" s="442"/>
      <c r="S53" s="442"/>
      <c r="T53" s="442"/>
    </row>
    <row r="54" spans="1:20" ht="15.75" thickBot="1">
      <c r="A54" s="455"/>
      <c r="B54" s="440"/>
      <c r="C54" s="458"/>
      <c r="D54" s="458"/>
      <c r="E54" s="461"/>
      <c r="F54" s="461"/>
      <c r="G54" s="461"/>
      <c r="H54" s="464"/>
      <c r="I54" s="467"/>
      <c r="J54" s="446"/>
      <c r="K54" s="449"/>
      <c r="L54" s="449"/>
      <c r="M54" s="452"/>
      <c r="N54" s="449"/>
      <c r="O54" s="443"/>
      <c r="P54" s="443"/>
      <c r="Q54" s="443"/>
      <c r="R54" s="443"/>
      <c r="S54" s="443"/>
      <c r="T54" s="443"/>
    </row>
    <row r="55" spans="1:20">
      <c r="A55" s="453">
        <f>'Mapa Final'!A55</f>
        <v>0</v>
      </c>
      <c r="B55" s="439">
        <f>'Mapa Final'!B55</f>
        <v>0</v>
      </c>
      <c r="C55" s="456">
        <f>'Mapa Final'!C55</f>
        <v>0</v>
      </c>
      <c r="D55" s="456">
        <f>'Mapa Final'!D55</f>
        <v>0</v>
      </c>
      <c r="E55" s="459">
        <f>'Mapa Final'!E55</f>
        <v>0</v>
      </c>
      <c r="F55" s="459">
        <f>'Mapa Final'!F55</f>
        <v>0</v>
      </c>
      <c r="G55" s="459">
        <f>'Mapa Final'!G55</f>
        <v>0</v>
      </c>
      <c r="H55" s="462" t="str">
        <f>'Mapa Final'!I55</f>
        <v>Muy Baja</v>
      </c>
      <c r="I55" s="465" t="b">
        <f>'Mapa Final'!L55</f>
        <v>0</v>
      </c>
      <c r="J55" s="444" t="e">
        <f>'Mapa Final'!N55</f>
        <v>#N/A</v>
      </c>
      <c r="K55" s="447" t="e">
        <f>'Mapa Final'!AA55</f>
        <v>#DIV/0!</v>
      </c>
      <c r="L55" s="447" t="e">
        <f>'Mapa Final'!AE55</f>
        <v>#DIV/0!</v>
      </c>
      <c r="M55" s="450" t="e">
        <f>'Mapa Final'!AG55</f>
        <v>#DIV/0!</v>
      </c>
      <c r="N55" s="447">
        <f>'Mapa Final'!AH55</f>
        <v>0</v>
      </c>
      <c r="O55" s="441"/>
      <c r="P55" s="441"/>
      <c r="Q55" s="441"/>
      <c r="R55" s="441"/>
      <c r="S55" s="441"/>
      <c r="T55" s="441"/>
    </row>
    <row r="56" spans="1:20">
      <c r="A56" s="454"/>
      <c r="B56" s="291"/>
      <c r="C56" s="457"/>
      <c r="D56" s="457"/>
      <c r="E56" s="460"/>
      <c r="F56" s="460"/>
      <c r="G56" s="460"/>
      <c r="H56" s="463"/>
      <c r="I56" s="466"/>
      <c r="J56" s="445"/>
      <c r="K56" s="448"/>
      <c r="L56" s="448"/>
      <c r="M56" s="451"/>
      <c r="N56" s="448"/>
      <c r="O56" s="442"/>
      <c r="P56" s="442"/>
      <c r="Q56" s="442"/>
      <c r="R56" s="442"/>
      <c r="S56" s="442"/>
      <c r="T56" s="442"/>
    </row>
    <row r="57" spans="1:20">
      <c r="A57" s="454"/>
      <c r="B57" s="291"/>
      <c r="C57" s="457"/>
      <c r="D57" s="457"/>
      <c r="E57" s="460"/>
      <c r="F57" s="460"/>
      <c r="G57" s="460"/>
      <c r="H57" s="463"/>
      <c r="I57" s="466"/>
      <c r="J57" s="445"/>
      <c r="K57" s="448"/>
      <c r="L57" s="448"/>
      <c r="M57" s="451"/>
      <c r="N57" s="448"/>
      <c r="O57" s="442"/>
      <c r="P57" s="442"/>
      <c r="Q57" s="442"/>
      <c r="R57" s="442"/>
      <c r="S57" s="442"/>
      <c r="T57" s="442"/>
    </row>
    <row r="58" spans="1:20">
      <c r="A58" s="454"/>
      <c r="B58" s="291"/>
      <c r="C58" s="457"/>
      <c r="D58" s="457"/>
      <c r="E58" s="460"/>
      <c r="F58" s="460"/>
      <c r="G58" s="460"/>
      <c r="H58" s="463"/>
      <c r="I58" s="466"/>
      <c r="J58" s="445"/>
      <c r="K58" s="448"/>
      <c r="L58" s="448"/>
      <c r="M58" s="451"/>
      <c r="N58" s="448"/>
      <c r="O58" s="442"/>
      <c r="P58" s="442"/>
      <c r="Q58" s="442"/>
      <c r="R58" s="442"/>
      <c r="S58" s="442"/>
      <c r="T58" s="442"/>
    </row>
    <row r="59" spans="1:20" ht="15.75" thickBot="1">
      <c r="A59" s="455"/>
      <c r="B59" s="440"/>
      <c r="C59" s="458"/>
      <c r="D59" s="458"/>
      <c r="E59" s="461"/>
      <c r="F59" s="461"/>
      <c r="G59" s="461"/>
      <c r="H59" s="464"/>
      <c r="I59" s="467"/>
      <c r="J59" s="446"/>
      <c r="K59" s="449"/>
      <c r="L59" s="449"/>
      <c r="M59" s="452"/>
      <c r="N59" s="449"/>
      <c r="O59" s="443"/>
      <c r="P59" s="443"/>
      <c r="Q59" s="443"/>
      <c r="R59" s="443"/>
      <c r="S59" s="443"/>
      <c r="T59" s="443"/>
    </row>
    <row r="1048576" ht="15" customHeight="1"/>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A7:B7 H7 H60:J1048576">
    <cfRule type="containsText" dxfId="1155" priority="692" operator="containsText" text="1- Bajo">
      <formula>NOT(ISERROR(SEARCH("1- Bajo",A7)))</formula>
    </cfRule>
    <cfRule type="containsText" dxfId="1154" priority="691" operator="containsText" text="4- Bajo">
      <formula>NOT(ISERROR(SEARCH("4- Bajo",A7)))</formula>
    </cfRule>
    <cfRule type="containsText" dxfId="1153" priority="690" operator="containsText" text="3- Bajo">
      <formula>NOT(ISERROR(SEARCH("3- Bajo",A7)))</formula>
    </cfRule>
  </conditionalFormatting>
  <conditionalFormatting sqref="A15:D15">
    <cfRule type="containsText" dxfId="1152" priority="583" operator="containsText" text="3- Moderado">
      <formula>NOT(ISERROR(SEARCH("3- Moderado",A15)))</formula>
    </cfRule>
    <cfRule type="containsText" dxfId="1151" priority="584" operator="containsText" text="6- Moderado">
      <formula>NOT(ISERROR(SEARCH("6- Moderado",A15)))</formula>
    </cfRule>
    <cfRule type="containsText" dxfId="1150" priority="585" operator="containsText" text="4- Moderado">
      <formula>NOT(ISERROR(SEARCH("4- Moderado",A15)))</formula>
    </cfRule>
    <cfRule type="containsText" dxfId="1149" priority="586" operator="containsText" text="3- Bajo">
      <formula>NOT(ISERROR(SEARCH("3- Bajo",A15)))</formula>
    </cfRule>
    <cfRule type="containsText" dxfId="1148" priority="587" operator="containsText" text="4- Bajo">
      <formula>NOT(ISERROR(SEARCH("4- Bajo",A15)))</formula>
    </cfRule>
    <cfRule type="containsText" dxfId="1147" priority="588" operator="containsText" text="1- Bajo">
      <formula>NOT(ISERROR(SEARCH("1- Bajo",A15)))</formula>
    </cfRule>
  </conditionalFormatting>
  <conditionalFormatting sqref="A20:G20">
    <cfRule type="containsText" dxfId="1146" priority="549" operator="containsText" text="6- Moderado">
      <formula>NOT(ISERROR(SEARCH("6- Moderado",A20)))</formula>
    </cfRule>
    <cfRule type="containsText" dxfId="1145" priority="553" operator="containsText" text="1- Bajo">
      <formula>NOT(ISERROR(SEARCH("1- Bajo",A20)))</formula>
    </cfRule>
    <cfRule type="containsText" dxfId="1144" priority="552" operator="containsText" text="4- Bajo">
      <formula>NOT(ISERROR(SEARCH("4- Bajo",A20)))</formula>
    </cfRule>
    <cfRule type="containsText" dxfId="1143" priority="551" operator="containsText" text="3- Bajo">
      <formula>NOT(ISERROR(SEARCH("3- Bajo",A20)))</formula>
    </cfRule>
    <cfRule type="containsText" dxfId="1142" priority="550" operator="containsText" text="4- Moderado">
      <formula>NOT(ISERROR(SEARCH("4- Moderado",A20)))</formula>
    </cfRule>
    <cfRule type="containsText" dxfId="1141" priority="548" operator="containsText" text="3- Moderado">
      <formula>NOT(ISERROR(SEARCH("3- Moderado",A20)))</formula>
    </cfRule>
  </conditionalFormatting>
  <conditionalFormatting sqref="A10:I10 E15:I15">
    <cfRule type="containsText" dxfId="1140" priority="646" operator="containsText" text="6- Moderado">
      <formula>NOT(ISERROR(SEARCH("6- Moderado",A10)))</formula>
    </cfRule>
    <cfRule type="containsText" dxfId="1139" priority="647" operator="containsText" text="4- Moderado">
      <formula>NOT(ISERROR(SEARCH("4- Moderado",A10)))</formula>
    </cfRule>
    <cfRule type="containsText" dxfId="1138" priority="648" operator="containsText" text="3- Bajo">
      <formula>NOT(ISERROR(SEARCH("3- Bajo",A10)))</formula>
    </cfRule>
    <cfRule type="containsText" dxfId="1137" priority="649" operator="containsText" text="4- Bajo">
      <formula>NOT(ISERROR(SEARCH("4- Bajo",A10)))</formula>
    </cfRule>
    <cfRule type="containsText" dxfId="1136" priority="650" operator="containsText" text="1- Bajo">
      <formula>NOT(ISERROR(SEARCH("1- Bajo",A10)))</formula>
    </cfRule>
    <cfRule type="containsText" dxfId="1135" priority="645" operator="containsText" text="3- Moderado">
      <formula>NOT(ISERROR(SEARCH("3- Moderado",A10)))</formula>
    </cfRule>
  </conditionalFormatting>
  <conditionalFormatting sqref="A25:I25">
    <cfRule type="containsText" dxfId="1134" priority="529" operator="containsText" text="1- Bajo">
      <formula>NOT(ISERROR(SEARCH("1- Bajo",A25)))</formula>
    </cfRule>
    <cfRule type="containsText" dxfId="1133" priority="528" operator="containsText" text="4- Bajo">
      <formula>NOT(ISERROR(SEARCH("4- Bajo",A25)))</formula>
    </cfRule>
    <cfRule type="containsText" dxfId="1132" priority="527" operator="containsText" text="3- Bajo">
      <formula>NOT(ISERROR(SEARCH("3- Bajo",A25)))</formula>
    </cfRule>
    <cfRule type="containsText" dxfId="1131" priority="526" operator="containsText" text="4- Moderado">
      <formula>NOT(ISERROR(SEARCH("4- Moderado",A25)))</formula>
    </cfRule>
    <cfRule type="containsText" dxfId="1130" priority="525" operator="containsText" text="6- Moderado">
      <formula>NOT(ISERROR(SEARCH("6- Moderado",A25)))</formula>
    </cfRule>
    <cfRule type="containsText" dxfId="1129" priority="524" operator="containsText" text="3- Moderado">
      <formula>NOT(ISERROR(SEARCH("3- Moderado",A25)))</formula>
    </cfRule>
  </conditionalFormatting>
  <conditionalFormatting sqref="A30:I30">
    <cfRule type="containsText" dxfId="1128" priority="462" operator="containsText" text="1- Bajo">
      <formula>NOT(ISERROR(SEARCH("1- Bajo",A30)))</formula>
    </cfRule>
    <cfRule type="containsText" dxfId="1127" priority="461" operator="containsText" text="4- Bajo">
      <formula>NOT(ISERROR(SEARCH("4- Bajo",A30)))</formula>
    </cfRule>
    <cfRule type="containsText" dxfId="1126" priority="460" operator="containsText" text="3- Bajo">
      <formula>NOT(ISERROR(SEARCH("3- Bajo",A30)))</formula>
    </cfRule>
    <cfRule type="containsText" dxfId="1125" priority="459" operator="containsText" text="4- Moderado">
      <formula>NOT(ISERROR(SEARCH("4- Moderado",A30)))</formula>
    </cfRule>
    <cfRule type="containsText" dxfId="1124" priority="458" operator="containsText" text="6- Moderado">
      <formula>NOT(ISERROR(SEARCH("6- Moderado",A30)))</formula>
    </cfRule>
    <cfRule type="containsText" dxfId="1123" priority="457" operator="containsText" text="3- Moderado">
      <formula>NOT(ISERROR(SEARCH("3- Moderado",A30)))</formula>
    </cfRule>
  </conditionalFormatting>
  <conditionalFormatting sqref="A35:I35">
    <cfRule type="containsText" dxfId="1122" priority="395" operator="containsText" text="1- Bajo">
      <formula>NOT(ISERROR(SEARCH("1- Bajo",A35)))</formula>
    </cfRule>
    <cfRule type="containsText" dxfId="1121" priority="394" operator="containsText" text="4- Bajo">
      <formula>NOT(ISERROR(SEARCH("4- Bajo",A35)))</formula>
    </cfRule>
    <cfRule type="containsText" dxfId="1120" priority="393" operator="containsText" text="3- Bajo">
      <formula>NOT(ISERROR(SEARCH("3- Bajo",A35)))</formula>
    </cfRule>
    <cfRule type="containsText" dxfId="1119" priority="392" operator="containsText" text="4- Moderado">
      <formula>NOT(ISERROR(SEARCH("4- Moderado",A35)))</formula>
    </cfRule>
    <cfRule type="containsText" dxfId="1118" priority="391" operator="containsText" text="6- Moderado">
      <formula>NOT(ISERROR(SEARCH("6- Moderado",A35)))</formula>
    </cfRule>
    <cfRule type="containsText" dxfId="1117" priority="390" operator="containsText" text="3- Moderado">
      <formula>NOT(ISERROR(SEARCH("3- Moderado",A35)))</formula>
    </cfRule>
  </conditionalFormatting>
  <conditionalFormatting sqref="A40:I40">
    <cfRule type="containsText" dxfId="1116" priority="328" operator="containsText" text="1- Bajo">
      <formula>NOT(ISERROR(SEARCH("1- Bajo",A40)))</formula>
    </cfRule>
    <cfRule type="containsText" dxfId="1115" priority="327" operator="containsText" text="4- Bajo">
      <formula>NOT(ISERROR(SEARCH("4- Bajo",A40)))</formula>
    </cfRule>
    <cfRule type="containsText" dxfId="1114" priority="326" operator="containsText" text="3- Bajo">
      <formula>NOT(ISERROR(SEARCH("3- Bajo",A40)))</formula>
    </cfRule>
    <cfRule type="containsText" dxfId="1113" priority="325" operator="containsText" text="4- Moderado">
      <formula>NOT(ISERROR(SEARCH("4- Moderado",A40)))</formula>
    </cfRule>
    <cfRule type="containsText" dxfId="1112" priority="324" operator="containsText" text="6- Moderado">
      <formula>NOT(ISERROR(SEARCH("6- Moderado",A40)))</formula>
    </cfRule>
    <cfRule type="containsText" dxfId="1111" priority="323" operator="containsText" text="3- Moderado">
      <formula>NOT(ISERROR(SEARCH("3- Moderado",A40)))</formula>
    </cfRule>
  </conditionalFormatting>
  <conditionalFormatting sqref="A45:I45">
    <cfRule type="containsText" dxfId="1110" priority="258" operator="containsText" text="4- Moderado">
      <formula>NOT(ISERROR(SEARCH("4- Moderado",A45)))</formula>
    </cfRule>
    <cfRule type="containsText" dxfId="1109" priority="256" operator="containsText" text="3- Moderado">
      <formula>NOT(ISERROR(SEARCH("3- Moderado",A45)))</formula>
    </cfRule>
    <cfRule type="containsText" dxfId="1108" priority="257" operator="containsText" text="6- Moderado">
      <formula>NOT(ISERROR(SEARCH("6- Moderado",A45)))</formula>
    </cfRule>
    <cfRule type="containsText" dxfId="1107" priority="261" operator="containsText" text="1- Bajo">
      <formula>NOT(ISERROR(SEARCH("1- Bajo",A45)))</formula>
    </cfRule>
    <cfRule type="containsText" dxfId="1106" priority="259" operator="containsText" text="3- Bajo">
      <formula>NOT(ISERROR(SEARCH("3- Bajo",A45)))</formula>
    </cfRule>
    <cfRule type="containsText" dxfId="1105" priority="260" operator="containsText" text="4- Bajo">
      <formula>NOT(ISERROR(SEARCH("4- Bajo",A45)))</formula>
    </cfRule>
  </conditionalFormatting>
  <conditionalFormatting sqref="A50:I50">
    <cfRule type="containsText" dxfId="1104" priority="194" operator="containsText" text="1- Bajo">
      <formula>NOT(ISERROR(SEARCH("1- Bajo",A50)))</formula>
    </cfRule>
    <cfRule type="containsText" dxfId="1103" priority="193" operator="containsText" text="4- Bajo">
      <formula>NOT(ISERROR(SEARCH("4- Bajo",A50)))</formula>
    </cfRule>
    <cfRule type="containsText" dxfId="1102" priority="192" operator="containsText" text="3- Bajo">
      <formula>NOT(ISERROR(SEARCH("3- Bajo",A50)))</formula>
    </cfRule>
    <cfRule type="containsText" dxfId="1101" priority="191" operator="containsText" text="4- Moderado">
      <formula>NOT(ISERROR(SEARCH("4- Moderado",A50)))</formula>
    </cfRule>
    <cfRule type="containsText" dxfId="1100" priority="190" operator="containsText" text="6- Moderado">
      <formula>NOT(ISERROR(SEARCH("6- Moderado",A50)))</formula>
    </cfRule>
    <cfRule type="containsText" dxfId="1099" priority="189" operator="containsText" text="3- Moderado">
      <formula>NOT(ISERROR(SEARCH("3- Moderado",A50)))</formula>
    </cfRule>
  </conditionalFormatting>
  <conditionalFormatting sqref="A55:I55">
    <cfRule type="containsText" dxfId="1098" priority="125" operator="containsText" text="3- Bajo">
      <formula>NOT(ISERROR(SEARCH("3- Bajo",A55)))</formula>
    </cfRule>
    <cfRule type="containsText" dxfId="1097" priority="124" operator="containsText" text="4- Moderado">
      <formula>NOT(ISERROR(SEARCH("4- Moderado",A55)))</formula>
    </cfRule>
    <cfRule type="containsText" dxfId="1096" priority="123" operator="containsText" text="6- Moderado">
      <formula>NOT(ISERROR(SEARCH("6- Moderado",A55)))</formula>
    </cfRule>
    <cfRule type="containsText" dxfId="1095" priority="122" operator="containsText" text="3- Moderado">
      <formula>NOT(ISERROR(SEARCH("3- Moderado",A55)))</formula>
    </cfRule>
    <cfRule type="containsText" dxfId="1094" priority="126" operator="containsText" text="4- Bajo">
      <formula>NOT(ISERROR(SEARCH("4- Bajo",A55)))</formula>
    </cfRule>
    <cfRule type="containsText" dxfId="1093" priority="127" operator="containsText" text="1- Bajo">
      <formula>NOT(ISERROR(SEARCH("1- Bajo",A55)))</formula>
    </cfRule>
  </conditionalFormatting>
  <conditionalFormatting sqref="D8:J8">
    <cfRule type="containsText" dxfId="1092" priority="684" operator="containsText" text="4- Bajo">
      <formula>NOT(ISERROR(SEARCH("4- Bajo",D8)))</formula>
    </cfRule>
    <cfRule type="containsText" dxfId="1091" priority="682" operator="containsText" text="4- Moderado">
      <formula>NOT(ISERROR(SEARCH("4- Moderado",D8)))</formula>
    </cfRule>
    <cfRule type="containsText" dxfId="1090" priority="681" operator="containsText" text="6- Moderado">
      <formula>NOT(ISERROR(SEARCH("6- Moderado",D8)))</formula>
    </cfRule>
    <cfRule type="containsText" dxfId="1089" priority="683" operator="containsText" text="3- Bajo">
      <formula>NOT(ISERROR(SEARCH("3- Bajo",D8)))</formula>
    </cfRule>
    <cfRule type="containsText" dxfId="1088" priority="680" operator="containsText" text="3- Moderado">
      <formula>NOT(ISERROR(SEARCH("3- Moderado",D8)))</formula>
    </cfRule>
    <cfRule type="containsText" dxfId="1087" priority="686" operator="containsText" text="1- Bajo">
      <formula>NOT(ISERROR(SEARCH("1- Bajo",D8)))</formula>
    </cfRule>
  </conditionalFormatting>
  <conditionalFormatting sqref="H10:H24">
    <cfRule type="containsText" dxfId="1086" priority="599" operator="containsText" text="Alta">
      <formula>NOT(ISERROR(SEARCH("Alta",H10)))</formula>
    </cfRule>
    <cfRule type="containsText" dxfId="1085" priority="606" operator="containsText" text="Baja">
      <formula>NOT(ISERROR(SEARCH("Baja",H10)))</formula>
    </cfRule>
    <cfRule type="containsText" dxfId="1084" priority="600" operator="containsText" text="Muy Alta">
      <formula>NOT(ISERROR(SEARCH("Muy Alta",H10)))</formula>
    </cfRule>
    <cfRule type="containsText" dxfId="1083" priority="605" operator="containsText" text="Muy Baja">
      <formula>NOT(ISERROR(SEARCH("Muy Baja",H10)))</formula>
    </cfRule>
    <cfRule type="containsText" dxfId="1082" priority="610" operator="containsText" text="Muy Alta">
      <formula>NOT(ISERROR(SEARCH("Muy Alta",H10)))</formula>
    </cfRule>
    <cfRule type="containsText" dxfId="1081" priority="607" operator="containsText" text="Media">
      <formula>NOT(ISERROR(SEARCH("Media",H10)))</formula>
    </cfRule>
    <cfRule type="containsText" dxfId="1080" priority="608" operator="containsText" text="Alta">
      <formula>NOT(ISERROR(SEARCH("Alta",H10)))</formula>
    </cfRule>
  </conditionalFormatting>
  <conditionalFormatting sqref="H10:H29">
    <cfRule type="containsText" dxfId="1079" priority="507" operator="containsText" text="Muy Alta">
      <formula>NOT(ISERROR(SEARCH("Muy Alta",H10)))</formula>
    </cfRule>
  </conditionalFormatting>
  <conditionalFormatting sqref="H25:H29">
    <cfRule type="containsText" dxfId="1078" priority="502" operator="containsText" text="Muy Baja">
      <formula>NOT(ISERROR(SEARCH("Muy Baja",H25)))</formula>
    </cfRule>
    <cfRule type="containsText" dxfId="1077" priority="503" operator="containsText" text="Baja">
      <formula>NOT(ISERROR(SEARCH("Baja",H25)))</formula>
    </cfRule>
    <cfRule type="containsText" dxfId="1076" priority="496" operator="containsText" text="Alta">
      <formula>NOT(ISERROR(SEARCH("Alta",H25)))</formula>
    </cfRule>
    <cfRule type="containsText" dxfId="1075" priority="505" operator="containsText" text="Alta">
      <formula>NOT(ISERROR(SEARCH("Alta",H25)))</formula>
    </cfRule>
    <cfRule type="containsText" dxfId="1074" priority="497" operator="containsText" text="Muy Alta">
      <formula>NOT(ISERROR(SEARCH("Muy Alta",H25)))</formula>
    </cfRule>
    <cfRule type="containsText" dxfId="1073" priority="504" operator="containsText" text="Media">
      <formula>NOT(ISERROR(SEARCH("Media",H25)))</formula>
    </cfRule>
  </conditionalFormatting>
  <conditionalFormatting sqref="H25:H34">
    <cfRule type="containsText" dxfId="1072" priority="440" operator="containsText" text="Muy Alta">
      <formula>NOT(ISERROR(SEARCH("Muy Alta",H25)))</formula>
    </cfRule>
  </conditionalFormatting>
  <conditionalFormatting sqref="H30:H34">
    <cfRule type="containsText" dxfId="1071" priority="437" operator="containsText" text="Media">
      <formula>NOT(ISERROR(SEARCH("Media",H30)))</formula>
    </cfRule>
    <cfRule type="containsText" dxfId="1070" priority="430" operator="containsText" text="Muy Alta">
      <formula>NOT(ISERROR(SEARCH("Muy Alta",H30)))</formula>
    </cfRule>
    <cfRule type="containsText" dxfId="1069" priority="435" operator="containsText" text="Muy Baja">
      <formula>NOT(ISERROR(SEARCH("Muy Baja",H30)))</formula>
    </cfRule>
    <cfRule type="containsText" dxfId="1068" priority="436" operator="containsText" text="Baja">
      <formula>NOT(ISERROR(SEARCH("Baja",H30)))</formula>
    </cfRule>
    <cfRule type="containsText" dxfId="1067" priority="429" operator="containsText" text="Alta">
      <formula>NOT(ISERROR(SEARCH("Alta",H30)))</formula>
    </cfRule>
    <cfRule type="containsText" dxfId="1066" priority="438" operator="containsText" text="Alta">
      <formula>NOT(ISERROR(SEARCH("Alta",H30)))</formula>
    </cfRule>
  </conditionalFormatting>
  <conditionalFormatting sqref="H30:H39">
    <cfRule type="containsText" dxfId="1065" priority="373" operator="containsText" text="Muy Alta">
      <formula>NOT(ISERROR(SEARCH("Muy Alta",H30)))</formula>
    </cfRule>
  </conditionalFormatting>
  <conditionalFormatting sqref="H35:H39">
    <cfRule type="containsText" dxfId="1064" priority="371" operator="containsText" text="Alta">
      <formula>NOT(ISERROR(SEARCH("Alta",H35)))</formula>
    </cfRule>
    <cfRule type="containsText" dxfId="1063" priority="363" operator="containsText" text="Muy Alta">
      <formula>NOT(ISERROR(SEARCH("Muy Alta",H35)))</formula>
    </cfRule>
    <cfRule type="containsText" dxfId="1062" priority="368" operator="containsText" text="Muy Baja">
      <formula>NOT(ISERROR(SEARCH("Muy Baja",H35)))</formula>
    </cfRule>
    <cfRule type="containsText" dxfId="1061" priority="369" operator="containsText" text="Baja">
      <formula>NOT(ISERROR(SEARCH("Baja",H35)))</formula>
    </cfRule>
    <cfRule type="containsText" dxfId="1060" priority="370" operator="containsText" text="Media">
      <formula>NOT(ISERROR(SEARCH("Media",H35)))</formula>
    </cfRule>
    <cfRule type="containsText" dxfId="1059" priority="362" operator="containsText" text="Alta">
      <formula>NOT(ISERROR(SEARCH("Alta",H35)))</formula>
    </cfRule>
  </conditionalFormatting>
  <conditionalFormatting sqref="H35:H44">
    <cfRule type="containsText" dxfId="1058" priority="306" operator="containsText" text="Muy Alta">
      <formula>NOT(ISERROR(SEARCH("Muy Alta",H35)))</formula>
    </cfRule>
  </conditionalFormatting>
  <conditionalFormatting sqref="H40:H44">
    <cfRule type="containsText" dxfId="1057" priority="303" operator="containsText" text="Media">
      <formula>NOT(ISERROR(SEARCH("Media",H40)))</formula>
    </cfRule>
    <cfRule type="containsText" dxfId="1056" priority="295" operator="containsText" text="Alta">
      <formula>NOT(ISERROR(SEARCH("Alta",H40)))</formula>
    </cfRule>
    <cfRule type="containsText" dxfId="1055" priority="304" operator="containsText" text="Alta">
      <formula>NOT(ISERROR(SEARCH("Alta",H40)))</formula>
    </cfRule>
    <cfRule type="containsText" dxfId="1054" priority="302" operator="containsText" text="Baja">
      <formula>NOT(ISERROR(SEARCH("Baja",H40)))</formula>
    </cfRule>
    <cfRule type="containsText" dxfId="1053" priority="301" operator="containsText" text="Muy Baja">
      <formula>NOT(ISERROR(SEARCH("Muy Baja",H40)))</formula>
    </cfRule>
    <cfRule type="containsText" dxfId="1052" priority="296" operator="containsText" text="Muy Alta">
      <formula>NOT(ISERROR(SEARCH("Muy Alta",H40)))</formula>
    </cfRule>
  </conditionalFormatting>
  <conditionalFormatting sqref="H40:H49">
    <cfRule type="containsText" dxfId="1051" priority="239" operator="containsText" text="Muy Alta">
      <formula>NOT(ISERROR(SEARCH("Muy Alta",H40)))</formula>
    </cfRule>
  </conditionalFormatting>
  <conditionalFormatting sqref="H45:H49">
    <cfRule type="containsText" dxfId="1050" priority="234" operator="containsText" text="Muy Baja">
      <formula>NOT(ISERROR(SEARCH("Muy Baja",H45)))</formula>
    </cfRule>
    <cfRule type="containsText" dxfId="1049" priority="237" operator="containsText" text="Alta">
      <formula>NOT(ISERROR(SEARCH("Alta",H45)))</formula>
    </cfRule>
    <cfRule type="containsText" dxfId="1048" priority="236" operator="containsText" text="Media">
      <formula>NOT(ISERROR(SEARCH("Media",H45)))</formula>
    </cfRule>
    <cfRule type="containsText" dxfId="1047" priority="235" operator="containsText" text="Baja">
      <formula>NOT(ISERROR(SEARCH("Baja",H45)))</formula>
    </cfRule>
    <cfRule type="containsText" dxfId="1046" priority="228" operator="containsText" text="Alta">
      <formula>NOT(ISERROR(SEARCH("Alta",H45)))</formula>
    </cfRule>
    <cfRule type="containsText" dxfId="1045" priority="229" operator="containsText" text="Muy Alta">
      <formula>NOT(ISERROR(SEARCH("Muy Alta",H45)))</formula>
    </cfRule>
  </conditionalFormatting>
  <conditionalFormatting sqref="H45:H54">
    <cfRule type="containsText" dxfId="1044" priority="172" operator="containsText" text="Muy Alta">
      <formula>NOT(ISERROR(SEARCH("Muy Alta",H45)))</formula>
    </cfRule>
  </conditionalFormatting>
  <conditionalFormatting sqref="H50:H54">
    <cfRule type="containsText" dxfId="1043" priority="170" operator="containsText" text="Alta">
      <formula>NOT(ISERROR(SEARCH("Alta",H50)))</formula>
    </cfRule>
    <cfRule type="containsText" dxfId="1042" priority="161" operator="containsText" text="Alta">
      <formula>NOT(ISERROR(SEARCH("Alta",H50)))</formula>
    </cfRule>
    <cfRule type="containsText" dxfId="1041" priority="162" operator="containsText" text="Muy Alta">
      <formula>NOT(ISERROR(SEARCH("Muy Alta",H50)))</formula>
    </cfRule>
    <cfRule type="containsText" dxfId="1040" priority="167" operator="containsText" text="Muy Baja">
      <formula>NOT(ISERROR(SEARCH("Muy Baja",H50)))</formula>
    </cfRule>
    <cfRule type="containsText" dxfId="1039" priority="168" operator="containsText" text="Baja">
      <formula>NOT(ISERROR(SEARCH("Baja",H50)))</formula>
    </cfRule>
    <cfRule type="containsText" dxfId="1038" priority="169" operator="containsText" text="Media">
      <formula>NOT(ISERROR(SEARCH("Media",H50)))</formula>
    </cfRule>
  </conditionalFormatting>
  <conditionalFormatting sqref="H50:H59">
    <cfRule type="containsText" dxfId="1037" priority="105" operator="containsText" text="Muy Alta">
      <formula>NOT(ISERROR(SEARCH("Muy Alta",H50)))</formula>
    </cfRule>
  </conditionalFormatting>
  <conditionalFormatting sqref="H55:H59">
    <cfRule type="containsText" dxfId="1036" priority="103" operator="containsText" text="Alta">
      <formula>NOT(ISERROR(SEARCH("Alta",H55)))</formula>
    </cfRule>
    <cfRule type="containsText" dxfId="1035" priority="100" operator="containsText" text="Muy Baja">
      <formula>NOT(ISERROR(SEARCH("Muy Baja",H55)))</formula>
    </cfRule>
    <cfRule type="containsText" dxfId="1034" priority="95" operator="containsText" text="Muy Alta">
      <formula>NOT(ISERROR(SEARCH("Muy Alta",H55)))</formula>
    </cfRule>
    <cfRule type="containsText" dxfId="1033" priority="94" operator="containsText" text="Alta">
      <formula>NOT(ISERROR(SEARCH("Alta",H55)))</formula>
    </cfRule>
    <cfRule type="containsText" dxfId="1032" priority="93" operator="containsText" text="Muy Alta">
      <formula>NOT(ISERROR(SEARCH("Muy Alta",H55)))</formula>
    </cfRule>
    <cfRule type="containsText" dxfId="1031" priority="102" operator="containsText" text="Media">
      <formula>NOT(ISERROR(SEARCH("Media",H55)))</formula>
    </cfRule>
    <cfRule type="containsText" dxfId="1030" priority="101" operator="containsText" text="Baja">
      <formula>NOT(ISERROR(SEARCH("Baja",H55)))</formula>
    </cfRule>
  </conditionalFormatting>
  <conditionalFormatting sqref="H20:I20">
    <cfRule type="containsText" dxfId="1029" priority="662" operator="containsText" text="1- Bajo">
      <formula>NOT(ISERROR(SEARCH("1- Bajo",H20)))</formula>
    </cfRule>
    <cfRule type="containsText" dxfId="1028" priority="660" operator="containsText" text="3- Bajo">
      <formula>NOT(ISERROR(SEARCH("3- Bajo",H20)))</formula>
    </cfRule>
    <cfRule type="containsText" dxfId="1027" priority="659" operator="containsText" text="4- Moderado">
      <formula>NOT(ISERROR(SEARCH("4- Moderado",H20)))</formula>
    </cfRule>
    <cfRule type="containsText" dxfId="1026" priority="658" operator="containsText" text="6- Moderado">
      <formula>NOT(ISERROR(SEARCH("6- Moderado",H20)))</formula>
    </cfRule>
    <cfRule type="containsText" dxfId="1025" priority="661" operator="containsText" text="4- Bajo">
      <formula>NOT(ISERROR(SEARCH("4- Bajo",H20)))</formula>
    </cfRule>
    <cfRule type="containsText" dxfId="1024" priority="657" operator="containsText" text="3- Moderado">
      <formula>NOT(ISERROR(SEARCH("3- Moderado",H20)))</formula>
    </cfRule>
  </conditionalFormatting>
  <conditionalFormatting sqref="H60:J1048576 A7:B7 H7">
    <cfRule type="containsText" dxfId="1023" priority="688" operator="containsText" text="6- Moderado">
      <formula>NOT(ISERROR(SEARCH("6- Moderado",A7)))</formula>
    </cfRule>
    <cfRule type="containsText" dxfId="1022" priority="689" operator="containsText" text="4- Moderado">
      <formula>NOT(ISERROR(SEARCH("4- Moderado",A7)))</formula>
    </cfRule>
    <cfRule type="containsText" dxfId="1021" priority="687" operator="containsText" text="3- Moderado">
      <formula>NOT(ISERROR(SEARCH("3- Moderado",A7)))</formula>
    </cfRule>
  </conditionalFormatting>
  <conditionalFormatting sqref="I10:I59">
    <cfRule type="containsText" dxfId="1020" priority="96" operator="containsText" text="Catastrófico">
      <formula>NOT(ISERROR(SEARCH("Catastrófico",I10)))</formula>
    </cfRule>
    <cfRule type="containsText" dxfId="1019" priority="97" operator="containsText" text="Mayor">
      <formula>NOT(ISERROR(SEARCH("Mayor",I10)))</formula>
    </cfRule>
    <cfRule type="containsText" dxfId="1018" priority="98" operator="containsText" text="Menor">
      <formula>NOT(ISERROR(SEARCH("Menor",I10)))</formula>
    </cfRule>
    <cfRule type="containsText" dxfId="1017" priority="99" operator="containsText" text="Leve">
      <formula>NOT(ISERROR(SEARCH("Leve",I10)))</formula>
    </cfRule>
  </conditionalFormatting>
  <conditionalFormatting sqref="I55:I59">
    <cfRule type="containsText" dxfId="1016" priority="104" operator="containsText" text="Moderado">
      <formula>NOT(ISERROR(SEARCH("Moderado",I55)))</formula>
    </cfRule>
  </conditionalFormatting>
  <conditionalFormatting sqref="I10:J54">
    <cfRule type="containsText" dxfId="1015" priority="156" operator="containsText" text="Moderado">
      <formula>NOT(ISERROR(SEARCH("Moderado",I10)))</formula>
    </cfRule>
  </conditionalFormatting>
  <conditionalFormatting sqref="J8 J60:J1048576">
    <cfRule type="containsText" dxfId="1014" priority="674" operator="containsText" text="12- Alto">
      <formula>NOT(ISERROR(SEARCH("12- Alto",J8)))</formula>
    </cfRule>
    <cfRule type="containsText" dxfId="1013" priority="679" operator="containsText" text="4- Alto">
      <formula>NOT(ISERROR(SEARCH("4- Alto",J8)))</formula>
    </cfRule>
    <cfRule type="containsText" dxfId="1012" priority="678" operator="containsText" text="5- Alto">
      <formula>NOT(ISERROR(SEARCH("5- Alto",J8)))</formula>
    </cfRule>
    <cfRule type="containsText" dxfId="1011" priority="673" operator="containsText" text="5- Extremo">
      <formula>NOT(ISERROR(SEARCH("5- Extremo",J8)))</formula>
    </cfRule>
    <cfRule type="containsText" dxfId="1010" priority="669" operator="containsText" text="25- Extremo">
      <formula>NOT(ISERROR(SEARCH("25- Extremo",J8)))</formula>
    </cfRule>
    <cfRule type="containsText" dxfId="1009" priority="685" operator="containsText" text="2- Bajo">
      <formula>NOT(ISERROR(SEARCH("2- Bajo",J8)))</formula>
    </cfRule>
    <cfRule type="containsText" dxfId="1008" priority="675" operator="containsText" text="10- Alto">
      <formula>NOT(ISERROR(SEARCH("10- Alto",J8)))</formula>
    </cfRule>
    <cfRule type="containsText" dxfId="1007" priority="676" operator="containsText" text="9- Alto">
      <formula>NOT(ISERROR(SEARCH("9- Alto",J8)))</formula>
    </cfRule>
    <cfRule type="containsText" dxfId="1006" priority="671" operator="containsText" text="15- Extremo">
      <formula>NOT(ISERROR(SEARCH("15- Extremo",J8)))</formula>
    </cfRule>
    <cfRule type="containsText" dxfId="1005" priority="677" operator="containsText" text="8- Alto">
      <formula>NOT(ISERROR(SEARCH("8- Alto",J8)))</formula>
    </cfRule>
    <cfRule type="containsText" dxfId="1004" priority="672" operator="containsText" text="10- Extremo">
      <formula>NOT(ISERROR(SEARCH("10- Extremo",J8)))</formula>
    </cfRule>
    <cfRule type="containsText" dxfId="1003" priority="670" operator="containsText" text="20- Extremo">
      <formula>NOT(ISERROR(SEARCH("20- Extremo",J8)))</formula>
    </cfRule>
  </conditionalFormatting>
  <conditionalFormatting sqref="J10:J24">
    <cfRule type="colorScale" priority="626">
      <colorScale>
        <cfvo type="min"/>
        <cfvo type="max"/>
        <color rgb="FFFF7128"/>
        <color rgb="FFFFEF9C"/>
      </colorScale>
    </cfRule>
  </conditionalFormatting>
  <conditionalFormatting sqref="J10:J54">
    <cfRule type="containsText" dxfId="1002" priority="187" operator="containsText" text="Extremo">
      <formula>NOT(ISERROR(SEARCH("Extremo",J10)))</formula>
    </cfRule>
    <cfRule type="containsText" dxfId="1001" priority="186" operator="containsText" text="Alto">
      <formula>NOT(ISERROR(SEARCH("Alto",J10)))</formula>
    </cfRule>
    <cfRule type="containsText" dxfId="1000" priority="185" operator="containsText" text="Moderado">
      <formula>NOT(ISERROR(SEARCH("Moderado",J10)))</formula>
    </cfRule>
    <cfRule type="containsText" dxfId="999" priority="184" operator="containsText" text="Bajo">
      <formula>NOT(ISERROR(SEARCH("Bajo",J10)))</formula>
    </cfRule>
  </conditionalFormatting>
  <conditionalFormatting sqref="J10:J59">
    <cfRule type="containsText" dxfId="998" priority="87" operator="containsText" text="Bajo">
      <formula>NOT(ISERROR(SEARCH("Bajo",J10)))</formula>
    </cfRule>
    <cfRule type="containsText" dxfId="997" priority="88" operator="containsText" text="Extremo">
      <formula>NOT(ISERROR(SEARCH("Extremo",J10)))</formula>
    </cfRule>
  </conditionalFormatting>
  <conditionalFormatting sqref="J25:J29">
    <cfRule type="colorScale" priority="523">
      <colorScale>
        <cfvo type="min"/>
        <cfvo type="max"/>
        <color rgb="FFFF7128"/>
        <color rgb="FFFFEF9C"/>
      </colorScale>
    </cfRule>
  </conditionalFormatting>
  <conditionalFormatting sqref="J30:J34">
    <cfRule type="colorScale" priority="456">
      <colorScale>
        <cfvo type="min"/>
        <cfvo type="max"/>
        <color rgb="FFFF7128"/>
        <color rgb="FFFFEF9C"/>
      </colorScale>
    </cfRule>
  </conditionalFormatting>
  <conditionalFormatting sqref="J35:J39">
    <cfRule type="colorScale" priority="389">
      <colorScale>
        <cfvo type="min"/>
        <cfvo type="max"/>
        <color rgb="FFFF7128"/>
        <color rgb="FFFFEF9C"/>
      </colorScale>
    </cfRule>
  </conditionalFormatting>
  <conditionalFormatting sqref="J40:J44">
    <cfRule type="colorScale" priority="322">
      <colorScale>
        <cfvo type="min"/>
        <cfvo type="max"/>
        <color rgb="FFFF7128"/>
        <color rgb="FFFFEF9C"/>
      </colorScale>
    </cfRule>
  </conditionalFormatting>
  <conditionalFormatting sqref="J45:J49">
    <cfRule type="colorScale" priority="255">
      <colorScale>
        <cfvo type="min"/>
        <cfvo type="max"/>
        <color rgb="FFFF7128"/>
        <color rgb="FFFFEF9C"/>
      </colorScale>
    </cfRule>
  </conditionalFormatting>
  <conditionalFormatting sqref="J50:J54">
    <cfRule type="colorScale" priority="188">
      <colorScale>
        <cfvo type="min"/>
        <cfvo type="max"/>
        <color rgb="FFFF7128"/>
        <color rgb="FFFFEF9C"/>
      </colorScale>
    </cfRule>
  </conditionalFormatting>
  <conditionalFormatting sqref="J55:J59">
    <cfRule type="containsText" dxfId="996" priority="89" operator="containsText" text="Moderado">
      <formula>NOT(ISERROR(SEARCH("Moderado",J55)))</formula>
    </cfRule>
    <cfRule type="containsText" dxfId="995" priority="119" operator="containsText" text="Alto">
      <formula>NOT(ISERROR(SEARCH("Alto",J55)))</formula>
    </cfRule>
    <cfRule type="containsText" dxfId="994" priority="117" operator="containsText" text="Bajo">
      <formula>NOT(ISERROR(SEARCH("Bajo",J55)))</formula>
    </cfRule>
    <cfRule type="colorScale" priority="121">
      <colorScale>
        <cfvo type="min"/>
        <cfvo type="max"/>
        <color rgb="FFFF7128"/>
        <color rgb="FFFFEF9C"/>
      </colorScale>
    </cfRule>
    <cfRule type="containsText" dxfId="993" priority="120" operator="containsText" text="Extremo">
      <formula>NOT(ISERROR(SEARCH("Extremo",J55)))</formula>
    </cfRule>
    <cfRule type="containsText" dxfId="992" priority="118" operator="containsText" text="Moderado">
      <formula>NOT(ISERROR(SEARCH("Moderado",J55)))</formula>
    </cfRule>
  </conditionalFormatting>
  <conditionalFormatting sqref="K10:K59">
    <cfRule type="containsText" dxfId="991" priority="83" operator="containsText" text="Muy Alta">
      <formula>NOT(ISERROR(SEARCH("Muy Alta",K10)))</formula>
    </cfRule>
    <cfRule type="containsText" dxfId="990" priority="84" operator="containsText" text="Alta">
      <formula>NOT(ISERROR(SEARCH("Alta",K10)))</formula>
    </cfRule>
    <cfRule type="containsText" dxfId="989" priority="91" operator="containsText" text="Media">
      <formula>NOT(ISERROR(SEARCH("Media",K10)))</formula>
    </cfRule>
    <cfRule type="containsText" dxfId="988" priority="85" operator="containsText" text="Baja">
      <formula>NOT(ISERROR(SEARCH("Baja",K10)))</formula>
    </cfRule>
    <cfRule type="containsText" dxfId="987" priority="86" operator="containsText" text="Muy Baja">
      <formula>NOT(ISERROR(SEARCH("Muy Baja",K10)))</formula>
    </cfRule>
  </conditionalFormatting>
  <conditionalFormatting sqref="K10:L10 K15:L15 K20:L20">
    <cfRule type="containsText" dxfId="986" priority="663" operator="containsText" text="3- Moderado">
      <formula>NOT(ISERROR(SEARCH("3- Moderado",K10)))</formula>
    </cfRule>
    <cfRule type="containsText" dxfId="985" priority="665" operator="containsText" text="4- Moderado">
      <formula>NOT(ISERROR(SEARCH("4- Moderado",K10)))</formula>
    </cfRule>
    <cfRule type="containsText" dxfId="984" priority="664" operator="containsText" text="6- Moderado">
      <formula>NOT(ISERROR(SEARCH("6- Moderado",K10)))</formula>
    </cfRule>
    <cfRule type="containsText" dxfId="983" priority="667" operator="containsText" text="4- Bajo">
      <formula>NOT(ISERROR(SEARCH("4- Bajo",K10)))</formula>
    </cfRule>
    <cfRule type="containsText" dxfId="982" priority="666" operator="containsText" text="3- Bajo">
      <formula>NOT(ISERROR(SEARCH("3- Bajo",K10)))</formula>
    </cfRule>
    <cfRule type="containsText" dxfId="981" priority="668" operator="containsText" text="1- Bajo">
      <formula>NOT(ISERROR(SEARCH("1- Bajo",K10)))</formula>
    </cfRule>
  </conditionalFormatting>
  <conditionalFormatting sqref="K25:L25">
    <cfRule type="containsText" dxfId="980" priority="547" operator="containsText" text="1- Bajo">
      <formula>NOT(ISERROR(SEARCH("1- Bajo",K25)))</formula>
    </cfRule>
    <cfRule type="containsText" dxfId="979" priority="545" operator="containsText" text="3- Bajo">
      <formula>NOT(ISERROR(SEARCH("3- Bajo",K25)))</formula>
    </cfRule>
    <cfRule type="containsText" dxfId="978" priority="543" operator="containsText" text="6- Moderado">
      <formula>NOT(ISERROR(SEARCH("6- Moderado",K25)))</formula>
    </cfRule>
    <cfRule type="containsText" dxfId="977" priority="542" operator="containsText" text="3- Moderado">
      <formula>NOT(ISERROR(SEARCH("3- Moderado",K25)))</formula>
    </cfRule>
    <cfRule type="containsText" dxfId="976" priority="544" operator="containsText" text="4- Moderado">
      <formula>NOT(ISERROR(SEARCH("4- Moderado",K25)))</formula>
    </cfRule>
    <cfRule type="containsText" dxfId="975" priority="546" operator="containsText" text="4- Bajo">
      <formula>NOT(ISERROR(SEARCH("4- Bajo",K25)))</formula>
    </cfRule>
  </conditionalFormatting>
  <conditionalFormatting sqref="K30:L30">
    <cfRule type="containsText" dxfId="974" priority="479" operator="containsText" text="4- Bajo">
      <formula>NOT(ISERROR(SEARCH("4- Bajo",K30)))</formula>
    </cfRule>
    <cfRule type="containsText" dxfId="973" priority="478" operator="containsText" text="3- Bajo">
      <formula>NOT(ISERROR(SEARCH("3- Bajo",K30)))</formula>
    </cfRule>
    <cfRule type="containsText" dxfId="972" priority="475" operator="containsText" text="3- Moderado">
      <formula>NOT(ISERROR(SEARCH("3- Moderado",K30)))</formula>
    </cfRule>
    <cfRule type="containsText" dxfId="971" priority="480" operator="containsText" text="1- Bajo">
      <formula>NOT(ISERROR(SEARCH("1- Bajo",K30)))</formula>
    </cfRule>
    <cfRule type="containsText" dxfId="970" priority="476" operator="containsText" text="6- Moderado">
      <formula>NOT(ISERROR(SEARCH("6- Moderado",K30)))</formula>
    </cfRule>
    <cfRule type="containsText" dxfId="969" priority="477" operator="containsText" text="4- Moderado">
      <formula>NOT(ISERROR(SEARCH("4- Moderado",K30)))</formula>
    </cfRule>
  </conditionalFormatting>
  <conditionalFormatting sqref="K35:L35">
    <cfRule type="containsText" dxfId="968" priority="412" operator="containsText" text="4- Bajo">
      <formula>NOT(ISERROR(SEARCH("4- Bajo",K35)))</formula>
    </cfRule>
    <cfRule type="containsText" dxfId="967" priority="413" operator="containsText" text="1- Bajo">
      <formula>NOT(ISERROR(SEARCH("1- Bajo",K35)))</formula>
    </cfRule>
    <cfRule type="containsText" dxfId="966" priority="411" operator="containsText" text="3- Bajo">
      <formula>NOT(ISERROR(SEARCH("3- Bajo",K35)))</formula>
    </cfRule>
    <cfRule type="containsText" dxfId="965" priority="408" operator="containsText" text="3- Moderado">
      <formula>NOT(ISERROR(SEARCH("3- Moderado",K35)))</formula>
    </cfRule>
    <cfRule type="containsText" dxfId="964" priority="409" operator="containsText" text="6- Moderado">
      <formula>NOT(ISERROR(SEARCH("6- Moderado",K35)))</formula>
    </cfRule>
    <cfRule type="containsText" dxfId="963" priority="410" operator="containsText" text="4- Moderado">
      <formula>NOT(ISERROR(SEARCH("4- Moderado",K35)))</formula>
    </cfRule>
  </conditionalFormatting>
  <conditionalFormatting sqref="K40:L40">
    <cfRule type="containsText" dxfId="962" priority="341" operator="containsText" text="3- Moderado">
      <formula>NOT(ISERROR(SEARCH("3- Moderado",K40)))</formula>
    </cfRule>
    <cfRule type="containsText" dxfId="961" priority="342" operator="containsText" text="6- Moderado">
      <formula>NOT(ISERROR(SEARCH("6- Moderado",K40)))</formula>
    </cfRule>
    <cfRule type="containsText" dxfId="960" priority="343" operator="containsText" text="4- Moderado">
      <formula>NOT(ISERROR(SEARCH("4- Moderado",K40)))</formula>
    </cfRule>
    <cfRule type="containsText" dxfId="959" priority="346" operator="containsText" text="1- Bajo">
      <formula>NOT(ISERROR(SEARCH("1- Bajo",K40)))</formula>
    </cfRule>
    <cfRule type="containsText" dxfId="958" priority="344" operator="containsText" text="3- Bajo">
      <formula>NOT(ISERROR(SEARCH("3- Bajo",K40)))</formula>
    </cfRule>
    <cfRule type="containsText" dxfId="957" priority="345" operator="containsText" text="4- Bajo">
      <formula>NOT(ISERROR(SEARCH("4- Bajo",K40)))</formula>
    </cfRule>
  </conditionalFormatting>
  <conditionalFormatting sqref="K45:L45">
    <cfRule type="containsText" dxfId="956" priority="279" operator="containsText" text="1- Bajo">
      <formula>NOT(ISERROR(SEARCH("1- Bajo",K45)))</formula>
    </cfRule>
    <cfRule type="containsText" dxfId="955" priority="274" operator="containsText" text="3- Moderado">
      <formula>NOT(ISERROR(SEARCH("3- Moderado",K45)))</formula>
    </cfRule>
    <cfRule type="containsText" dxfId="954" priority="275" operator="containsText" text="6- Moderado">
      <formula>NOT(ISERROR(SEARCH("6- Moderado",K45)))</formula>
    </cfRule>
    <cfRule type="containsText" dxfId="953" priority="276" operator="containsText" text="4- Moderado">
      <formula>NOT(ISERROR(SEARCH("4- Moderado",K45)))</formula>
    </cfRule>
    <cfRule type="containsText" dxfId="952" priority="277" operator="containsText" text="3- Bajo">
      <formula>NOT(ISERROR(SEARCH("3- Bajo",K45)))</formula>
    </cfRule>
    <cfRule type="containsText" dxfId="951" priority="278" operator="containsText" text="4- Bajo">
      <formula>NOT(ISERROR(SEARCH("4- Bajo",K45)))</formula>
    </cfRule>
  </conditionalFormatting>
  <conditionalFormatting sqref="K50:L50">
    <cfRule type="containsText" dxfId="950" priority="211" operator="containsText" text="4- Bajo">
      <formula>NOT(ISERROR(SEARCH("4- Bajo",K50)))</formula>
    </cfRule>
    <cfRule type="containsText" dxfId="949" priority="212" operator="containsText" text="1- Bajo">
      <formula>NOT(ISERROR(SEARCH("1- Bajo",K50)))</formula>
    </cfRule>
    <cfRule type="containsText" dxfId="948" priority="207" operator="containsText" text="3- Moderado">
      <formula>NOT(ISERROR(SEARCH("3- Moderado",K50)))</formula>
    </cfRule>
    <cfRule type="containsText" dxfId="947" priority="208" operator="containsText" text="6- Moderado">
      <formula>NOT(ISERROR(SEARCH("6- Moderado",K50)))</formula>
    </cfRule>
    <cfRule type="containsText" dxfId="946" priority="209" operator="containsText" text="4- Moderado">
      <formula>NOT(ISERROR(SEARCH("4- Moderado",K50)))</formula>
    </cfRule>
    <cfRule type="containsText" dxfId="945" priority="210" operator="containsText" text="3- Bajo">
      <formula>NOT(ISERROR(SEARCH("3- Bajo",K50)))</formula>
    </cfRule>
  </conditionalFormatting>
  <conditionalFormatting sqref="K55:L55">
    <cfRule type="containsText" dxfId="944" priority="140" operator="containsText" text="3- Moderado">
      <formula>NOT(ISERROR(SEARCH("3- Moderado",K55)))</formula>
    </cfRule>
    <cfRule type="containsText" dxfId="943" priority="145" operator="containsText" text="1- Bajo">
      <formula>NOT(ISERROR(SEARCH("1- Bajo",K55)))</formula>
    </cfRule>
    <cfRule type="containsText" dxfId="942" priority="143" operator="containsText" text="3- Bajo">
      <formula>NOT(ISERROR(SEARCH("3- Bajo",K55)))</formula>
    </cfRule>
    <cfRule type="containsText" dxfId="941" priority="144" operator="containsText" text="4- Bajo">
      <formula>NOT(ISERROR(SEARCH("4- Bajo",K55)))</formula>
    </cfRule>
    <cfRule type="containsText" dxfId="940" priority="141" operator="containsText" text="6- Moderado">
      <formula>NOT(ISERROR(SEARCH("6- Moderado",K55)))</formula>
    </cfRule>
    <cfRule type="containsText" dxfId="939" priority="142" operator="containsText" text="4- Moderado">
      <formula>NOT(ISERROR(SEARCH("4- Moderado",K55)))</formula>
    </cfRule>
  </conditionalFormatting>
  <conditionalFormatting sqref="K8:M8">
    <cfRule type="containsText" dxfId="938" priority="631" operator="containsText" text="4- Bajo">
      <formula>NOT(ISERROR(SEARCH("4- Bajo",K8)))</formula>
    </cfRule>
    <cfRule type="containsText" dxfId="937" priority="632" operator="containsText" text="1- Bajo">
      <formula>NOT(ISERROR(SEARCH("1- Bajo",K8)))</formula>
    </cfRule>
    <cfRule type="containsText" dxfId="936" priority="628" operator="containsText" text="6- Moderado">
      <formula>NOT(ISERROR(SEARCH("6- Moderado",K8)))</formula>
    </cfRule>
    <cfRule type="containsText" dxfId="935" priority="630" operator="containsText" text="3- Bajo">
      <formula>NOT(ISERROR(SEARCH("3- Bajo",K8)))</formula>
    </cfRule>
    <cfRule type="containsText" dxfId="934" priority="627" operator="containsText" text="3- Moderado">
      <formula>NOT(ISERROR(SEARCH("3- Moderado",K8)))</formula>
    </cfRule>
    <cfRule type="containsText" dxfId="933" priority="629" operator="containsText" text="4- Moderado">
      <formula>NOT(ISERROR(SEARCH("4- Moderado",K8)))</formula>
    </cfRule>
  </conditionalFormatting>
  <conditionalFormatting sqref="L10:L59">
    <cfRule type="containsText" dxfId="932" priority="82" operator="containsText" text="Leve">
      <formula>NOT(ISERROR(SEARCH("Leve",L10)))</formula>
    </cfRule>
    <cfRule type="containsText" dxfId="931" priority="80" operator="containsText" text="Mayor">
      <formula>NOT(ISERROR(SEARCH("Mayor",L10)))</formula>
    </cfRule>
    <cfRule type="containsText" dxfId="930" priority="81" operator="containsText" text="Menor">
      <formula>NOT(ISERROR(SEARCH("Menor",L10)))</formula>
    </cfRule>
    <cfRule type="containsText" dxfId="929" priority="79" operator="containsText" text="Catastrófico">
      <formula>NOT(ISERROR(SEARCH("Catastrófico",L10)))</formula>
    </cfRule>
  </conditionalFormatting>
  <conditionalFormatting sqref="L10:M59">
    <cfRule type="containsText" dxfId="928" priority="90" operator="containsText" text="Moderado">
      <formula>NOT(ISERROR(SEARCH("Moderado",L10)))</formula>
    </cfRule>
  </conditionalFormatting>
  <conditionalFormatting sqref="M10:M24">
    <cfRule type="colorScale" priority="621">
      <colorScale>
        <cfvo type="min"/>
        <cfvo type="max"/>
        <color rgb="FFFF7128"/>
        <color rgb="FFFFEF9C"/>
      </colorScale>
    </cfRule>
  </conditionalFormatting>
  <conditionalFormatting sqref="M10:M59">
    <cfRule type="containsText" dxfId="927" priority="114" operator="containsText" text="Alto">
      <formula>NOT(ISERROR(SEARCH("Alto",M10)))</formula>
    </cfRule>
    <cfRule type="containsText" dxfId="926" priority="115" operator="containsText" text="Extremo">
      <formula>NOT(ISERROR(SEARCH("Extremo",M10)))</formula>
    </cfRule>
    <cfRule type="containsText" dxfId="925" priority="112" operator="containsText" text="Bajo">
      <formula>NOT(ISERROR(SEARCH("Bajo",M10)))</formula>
    </cfRule>
    <cfRule type="containsText" dxfId="924" priority="113" operator="containsText" text="Moderado">
      <formula>NOT(ISERROR(SEARCH("Moderado",M10)))</formula>
    </cfRule>
  </conditionalFormatting>
  <conditionalFormatting sqref="M25:M29">
    <cfRule type="colorScale" priority="518">
      <colorScale>
        <cfvo type="min"/>
        <cfvo type="max"/>
        <color rgb="FFFF7128"/>
        <color rgb="FFFFEF9C"/>
      </colorScale>
    </cfRule>
  </conditionalFormatting>
  <conditionalFormatting sqref="M30:M34">
    <cfRule type="colorScale" priority="451">
      <colorScale>
        <cfvo type="min"/>
        <cfvo type="max"/>
        <color rgb="FFFF7128"/>
        <color rgb="FFFFEF9C"/>
      </colorScale>
    </cfRule>
  </conditionalFormatting>
  <conditionalFormatting sqref="M35:M39">
    <cfRule type="colorScale" priority="384">
      <colorScale>
        <cfvo type="min"/>
        <cfvo type="max"/>
        <color rgb="FFFF7128"/>
        <color rgb="FFFFEF9C"/>
      </colorScale>
    </cfRule>
  </conditionalFormatting>
  <conditionalFormatting sqref="M40:M44">
    <cfRule type="colorScale" priority="317">
      <colorScale>
        <cfvo type="min"/>
        <cfvo type="max"/>
        <color rgb="FFFF7128"/>
        <color rgb="FFFFEF9C"/>
      </colorScale>
    </cfRule>
  </conditionalFormatting>
  <conditionalFormatting sqref="M45:M49">
    <cfRule type="colorScale" priority="250">
      <colorScale>
        <cfvo type="min"/>
        <cfvo type="max"/>
        <color rgb="FFFF7128"/>
        <color rgb="FFFFEF9C"/>
      </colorScale>
    </cfRule>
  </conditionalFormatting>
  <conditionalFormatting sqref="M50:M54">
    <cfRule type="colorScale" priority="183">
      <colorScale>
        <cfvo type="min"/>
        <cfvo type="max"/>
        <color rgb="FFFF7128"/>
        <color rgb="FFFFEF9C"/>
      </colorScale>
    </cfRule>
  </conditionalFormatting>
  <conditionalFormatting sqref="M55:M59">
    <cfRule type="colorScale" priority="116">
      <colorScale>
        <cfvo type="min"/>
        <cfvo type="max"/>
        <color rgb="FFFF7128"/>
        <color rgb="FFFFEF9C"/>
      </colorScale>
    </cfRule>
  </conditionalFormatting>
  <conditionalFormatting sqref="N10 N15">
    <cfRule type="containsText" dxfId="923" priority="614" operator="containsText" text="3- Bajo">
      <formula>NOT(ISERROR(SEARCH("3- Bajo",N10)))</formula>
    </cfRule>
    <cfRule type="containsText" dxfId="922" priority="612" operator="containsText" text="6- Moderado">
      <formula>NOT(ISERROR(SEARCH("6- Moderado",N10)))</formula>
    </cfRule>
    <cfRule type="containsText" dxfId="921" priority="611" operator="containsText" text="3- Moderado">
      <formula>NOT(ISERROR(SEARCH("3- Moderado",N10)))</formula>
    </cfRule>
    <cfRule type="containsText" dxfId="920" priority="613" operator="containsText" text="4- Moderado">
      <formula>NOT(ISERROR(SEARCH("4- Moderado",N10)))</formula>
    </cfRule>
    <cfRule type="containsText" dxfId="919" priority="615" operator="containsText" text="4- Bajo">
      <formula>NOT(ISERROR(SEARCH("4- Bajo",N10)))</formula>
    </cfRule>
    <cfRule type="containsText" dxfId="918" priority="616" operator="containsText" text="1- Bajo">
      <formula>NOT(ISERROR(SEARCH("1- Bajo",N10)))</formula>
    </cfRule>
  </conditionalFormatting>
  <conditionalFormatting sqref="N30">
    <cfRule type="containsText" dxfId="917" priority="442" operator="containsText" text="6- Moderado">
      <formula>NOT(ISERROR(SEARCH("6- Moderado",N30)))</formula>
    </cfRule>
    <cfRule type="containsText" dxfId="916" priority="445" operator="containsText" text="4- Bajo">
      <formula>NOT(ISERROR(SEARCH("4- Bajo",N30)))</formula>
    </cfRule>
    <cfRule type="containsText" dxfId="915" priority="441" operator="containsText" text="3- Moderado">
      <formula>NOT(ISERROR(SEARCH("3- Moderado",N30)))</formula>
    </cfRule>
    <cfRule type="containsText" dxfId="914" priority="444" operator="containsText" text="3- Bajo">
      <formula>NOT(ISERROR(SEARCH("3- Bajo",N30)))</formula>
    </cfRule>
    <cfRule type="containsText" dxfId="913" priority="443" operator="containsText" text="4- Moderado">
      <formula>NOT(ISERROR(SEARCH("4- Moderado",N30)))</formula>
    </cfRule>
    <cfRule type="containsText" dxfId="912" priority="446" operator="containsText" text="1- Bajo">
      <formula>NOT(ISERROR(SEARCH("1- Bajo",N30)))</formula>
    </cfRule>
  </conditionalFormatting>
  <conditionalFormatting sqref="N35">
    <cfRule type="containsText" dxfId="911" priority="377" operator="containsText" text="3- Bajo">
      <formula>NOT(ISERROR(SEARCH("3- Bajo",N35)))</formula>
    </cfRule>
    <cfRule type="containsText" dxfId="910" priority="378" operator="containsText" text="4- Bajo">
      <formula>NOT(ISERROR(SEARCH("4- Bajo",N35)))</formula>
    </cfRule>
    <cfRule type="containsText" dxfId="909" priority="376" operator="containsText" text="4- Moderado">
      <formula>NOT(ISERROR(SEARCH("4- Moderado",N35)))</formula>
    </cfRule>
    <cfRule type="containsText" dxfId="908" priority="375" operator="containsText" text="6- Moderado">
      <formula>NOT(ISERROR(SEARCH("6- Moderado",N35)))</formula>
    </cfRule>
    <cfRule type="containsText" dxfId="907" priority="374" operator="containsText" text="3- Moderado">
      <formula>NOT(ISERROR(SEARCH("3- Moderado",N35)))</formula>
    </cfRule>
    <cfRule type="containsText" dxfId="906" priority="379" operator="containsText" text="1- Bajo">
      <formula>NOT(ISERROR(SEARCH("1- Bajo",N35)))</formula>
    </cfRule>
  </conditionalFormatting>
  <conditionalFormatting sqref="N40">
    <cfRule type="containsText" dxfId="905" priority="311" operator="containsText" text="4- Bajo">
      <formula>NOT(ISERROR(SEARCH("4- Bajo",N40)))</formula>
    </cfRule>
    <cfRule type="containsText" dxfId="904" priority="310" operator="containsText" text="3- Bajo">
      <formula>NOT(ISERROR(SEARCH("3- Bajo",N40)))</formula>
    </cfRule>
    <cfRule type="containsText" dxfId="903" priority="309" operator="containsText" text="4- Moderado">
      <formula>NOT(ISERROR(SEARCH("4- Moderado",N40)))</formula>
    </cfRule>
    <cfRule type="containsText" dxfId="902" priority="308" operator="containsText" text="6- Moderado">
      <formula>NOT(ISERROR(SEARCH("6- Moderado",N40)))</formula>
    </cfRule>
    <cfRule type="containsText" dxfId="901" priority="312" operator="containsText" text="1- Bajo">
      <formula>NOT(ISERROR(SEARCH("1- Bajo",N40)))</formula>
    </cfRule>
    <cfRule type="containsText" dxfId="900" priority="307" operator="containsText" text="3- Moderado">
      <formula>NOT(ISERROR(SEARCH("3- Moderado",N40)))</formula>
    </cfRule>
  </conditionalFormatting>
  <conditionalFormatting sqref="N45">
    <cfRule type="containsText" dxfId="899" priority="241" operator="containsText" text="6- Moderado">
      <formula>NOT(ISERROR(SEARCH("6- Moderado",N45)))</formula>
    </cfRule>
    <cfRule type="containsText" dxfId="898" priority="245" operator="containsText" text="1- Bajo">
      <formula>NOT(ISERROR(SEARCH("1- Bajo",N45)))</formula>
    </cfRule>
    <cfRule type="containsText" dxfId="897" priority="243" operator="containsText" text="3- Bajo">
      <formula>NOT(ISERROR(SEARCH("3- Bajo",N45)))</formula>
    </cfRule>
    <cfRule type="containsText" dxfId="896" priority="244" operator="containsText" text="4- Bajo">
      <formula>NOT(ISERROR(SEARCH("4- Bajo",N45)))</formula>
    </cfRule>
    <cfRule type="containsText" dxfId="895" priority="240" operator="containsText" text="3- Moderado">
      <formula>NOT(ISERROR(SEARCH("3- Moderado",N45)))</formula>
    </cfRule>
    <cfRule type="containsText" dxfId="894" priority="242" operator="containsText" text="4- Moderado">
      <formula>NOT(ISERROR(SEARCH("4- Moderado",N45)))</formula>
    </cfRule>
  </conditionalFormatting>
  <conditionalFormatting sqref="N50">
    <cfRule type="containsText" dxfId="893" priority="173" operator="containsText" text="3- Moderado">
      <formula>NOT(ISERROR(SEARCH("3- Moderado",N50)))</formula>
    </cfRule>
    <cfRule type="containsText" dxfId="892" priority="174" operator="containsText" text="6- Moderado">
      <formula>NOT(ISERROR(SEARCH("6- Moderado",N50)))</formula>
    </cfRule>
    <cfRule type="containsText" dxfId="891" priority="178" operator="containsText" text="1- Bajo">
      <formula>NOT(ISERROR(SEARCH("1- Bajo",N50)))</formula>
    </cfRule>
    <cfRule type="containsText" dxfId="890" priority="176" operator="containsText" text="3- Bajo">
      <formula>NOT(ISERROR(SEARCH("3- Bajo",N50)))</formula>
    </cfRule>
    <cfRule type="containsText" dxfId="889" priority="175" operator="containsText" text="4- Moderado">
      <formula>NOT(ISERROR(SEARCH("4- Moderado",N50)))</formula>
    </cfRule>
    <cfRule type="containsText" dxfId="888" priority="177" operator="containsText" text="4- Bajo">
      <formula>NOT(ISERROR(SEARCH("4- Bajo",N50)))</formula>
    </cfRule>
  </conditionalFormatting>
  <conditionalFormatting sqref="N55">
    <cfRule type="containsText" dxfId="887" priority="110" operator="containsText" text="4- Bajo">
      <formula>NOT(ISERROR(SEARCH("4- Bajo",N55)))</formula>
    </cfRule>
    <cfRule type="containsText" dxfId="886" priority="111" operator="containsText" text="1- Bajo">
      <formula>NOT(ISERROR(SEARCH("1- Bajo",N55)))</formula>
    </cfRule>
    <cfRule type="containsText" dxfId="885" priority="106" operator="containsText" text="3- Moderado">
      <formula>NOT(ISERROR(SEARCH("3- Moderado",N55)))</formula>
    </cfRule>
    <cfRule type="containsText" dxfId="884" priority="107" operator="containsText" text="6- Moderado">
      <formula>NOT(ISERROR(SEARCH("6- Moderado",N55)))</formula>
    </cfRule>
    <cfRule type="containsText" dxfId="883" priority="108" operator="containsText" text="4- Moderado">
      <formula>NOT(ISERROR(SEARCH("4- Moderado",N55)))</formula>
    </cfRule>
    <cfRule type="containsText" dxfId="882" priority="109" operator="containsText" text="3- Bajo">
      <formula>NOT(ISERROR(SEARCH("3- Bajo",N55)))</formula>
    </cfRule>
  </conditionalFormatting>
  <conditionalFormatting sqref="N20:O20">
    <cfRule type="containsText" dxfId="881" priority="19" operator="containsText" text="3- Moderado">
      <formula>NOT(ISERROR(SEARCH("3- Moderado",N20)))</formula>
    </cfRule>
    <cfRule type="containsText" dxfId="880" priority="20" operator="containsText" text="6- Moderado">
      <formula>NOT(ISERROR(SEARCH("6- Moderado",N20)))</formula>
    </cfRule>
    <cfRule type="containsText" dxfId="879" priority="24" operator="containsText" text="1- Bajo">
      <formula>NOT(ISERROR(SEARCH("1- Bajo",N20)))</formula>
    </cfRule>
    <cfRule type="containsText" dxfId="878" priority="23" operator="containsText" text="4- Bajo">
      <formula>NOT(ISERROR(SEARCH("4- Bajo",N20)))</formula>
    </cfRule>
    <cfRule type="containsText" dxfId="877" priority="22" operator="containsText" text="3- Bajo">
      <formula>NOT(ISERROR(SEARCH("3- Bajo",N20)))</formula>
    </cfRule>
    <cfRule type="containsText" dxfId="876" priority="21" operator="containsText" text="4- Moderado">
      <formula>NOT(ISERROR(SEARCH("4- Moderado",N20)))</formula>
    </cfRule>
  </conditionalFormatting>
  <conditionalFormatting sqref="N25:O25">
    <cfRule type="containsText" dxfId="875" priority="12" operator="containsText" text="1- Bajo">
      <formula>NOT(ISERROR(SEARCH("1- Bajo",N25)))</formula>
    </cfRule>
    <cfRule type="containsText" dxfId="874" priority="11" operator="containsText" text="4- Bajo">
      <formula>NOT(ISERROR(SEARCH("4- Bajo",N25)))</formula>
    </cfRule>
    <cfRule type="containsText" dxfId="873" priority="10" operator="containsText" text="3- Bajo">
      <formula>NOT(ISERROR(SEARCH("3- Bajo",N25)))</formula>
    </cfRule>
    <cfRule type="containsText" dxfId="872" priority="9" operator="containsText" text="4- Moderado">
      <formula>NOT(ISERROR(SEARCH("4- Moderado",N25)))</formula>
    </cfRule>
    <cfRule type="containsText" dxfId="871" priority="7" operator="containsText" text="3- Moderado">
      <formula>NOT(ISERROR(SEARCH("3- Moderado",N25)))</formula>
    </cfRule>
    <cfRule type="containsText" dxfId="870" priority="8" operator="containsText" text="6- Moderado">
      <formula>NOT(ISERROR(SEARCH("6- Moderado",N25)))</formula>
    </cfRule>
  </conditionalFormatting>
  <conditionalFormatting sqref="T20">
    <cfRule type="containsText" dxfId="869" priority="16" operator="containsText" text="3- Bajo">
      <formula>NOT(ISERROR(SEARCH("3- Bajo",T20)))</formula>
    </cfRule>
    <cfRule type="containsText" dxfId="868" priority="13" operator="containsText" text="3- Moderado">
      <formula>NOT(ISERROR(SEARCH("3- Moderado",T20)))</formula>
    </cfRule>
    <cfRule type="containsText" dxfId="867" priority="15" operator="containsText" text="4- Moderado">
      <formula>NOT(ISERROR(SEARCH("4- Moderado",T20)))</formula>
    </cfRule>
    <cfRule type="containsText" dxfId="866" priority="14" operator="containsText" text="6- Moderado">
      <formula>NOT(ISERROR(SEARCH("6- Moderado",T20)))</formula>
    </cfRule>
    <cfRule type="containsText" dxfId="865" priority="17" operator="containsText" text="4- Bajo">
      <formula>NOT(ISERROR(SEARCH("4- Bajo",T20)))</formula>
    </cfRule>
    <cfRule type="containsText" dxfId="864" priority="18" operator="containsText" text="1- Bajo">
      <formula>NOT(ISERROR(SEARCH("1- Bajo",T20)))</formula>
    </cfRule>
  </conditionalFormatting>
  <conditionalFormatting sqref="T25">
    <cfRule type="containsText" dxfId="863" priority="4" operator="containsText" text="3- Bajo">
      <formula>NOT(ISERROR(SEARCH("3- Bajo",T25)))</formula>
    </cfRule>
    <cfRule type="containsText" dxfId="862" priority="6" operator="containsText" text="1- Bajo">
      <formula>NOT(ISERROR(SEARCH("1- Bajo",T25)))</formula>
    </cfRule>
    <cfRule type="containsText" dxfId="861" priority="5" operator="containsText" text="4- Bajo">
      <formula>NOT(ISERROR(SEARCH("4- Bajo",T25)))</formula>
    </cfRule>
    <cfRule type="containsText" dxfId="860" priority="3" operator="containsText" text="4- Moderado">
      <formula>NOT(ISERROR(SEARCH("4- Moderado",T25)))</formula>
    </cfRule>
    <cfRule type="containsText" dxfId="859" priority="2" operator="containsText" text="6- Moderado">
      <formula>NOT(ISERROR(SEARCH("6- Moderado",T25)))</formula>
    </cfRule>
    <cfRule type="containsText" dxfId="858" priority="1" operator="containsText" text="3- Moderado">
      <formula>NOT(ISERROR(SEARCH("3- Moderado",T25)))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defaultColWidth="11.42578125" defaultRowHeight="15"/>
  <cols>
    <col min="2" max="2" width="25.5703125" customWidth="1"/>
    <col min="6" max="6" width="27.42578125" customWidth="1"/>
    <col min="7" max="7" width="24.7109375" style="109" customWidth="1"/>
    <col min="8" max="8" width="11.42578125" style="109"/>
    <col min="9" max="9" width="18.28515625" style="109" customWidth="1"/>
    <col min="10" max="12" width="11.42578125" style="109"/>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09" t="s">
        <v>268</v>
      </c>
      <c r="H1" s="109" t="s">
        <v>261</v>
      </c>
    </row>
    <row r="4" spans="2:26">
      <c r="B4" t="s">
        <v>515</v>
      </c>
      <c r="C4" t="s">
        <v>475</v>
      </c>
      <c r="F4" t="s">
        <v>289</v>
      </c>
      <c r="G4" s="108" t="s">
        <v>516</v>
      </c>
      <c r="H4" s="108">
        <v>0.2</v>
      </c>
      <c r="I4" s="108"/>
      <c r="K4" s="108"/>
      <c r="Q4" t="s">
        <v>517</v>
      </c>
      <c r="R4" s="108">
        <v>0.5</v>
      </c>
      <c r="S4" s="109" t="s">
        <v>374</v>
      </c>
      <c r="T4" s="108">
        <v>0.3</v>
      </c>
      <c r="U4" s="109" t="s">
        <v>389</v>
      </c>
      <c r="V4" s="108">
        <v>0.4</v>
      </c>
      <c r="W4" s="109" t="s">
        <v>392</v>
      </c>
    </row>
    <row r="5" spans="2:26">
      <c r="B5" t="s">
        <v>518</v>
      </c>
      <c r="C5" t="s">
        <v>475</v>
      </c>
      <c r="F5" t="s">
        <v>299</v>
      </c>
      <c r="G5" s="108" t="s">
        <v>516</v>
      </c>
      <c r="H5" s="108">
        <v>0.2</v>
      </c>
      <c r="I5" s="108"/>
      <c r="K5" s="108"/>
      <c r="Q5" t="s">
        <v>519</v>
      </c>
      <c r="R5" s="108">
        <v>0.45</v>
      </c>
      <c r="S5" s="109" t="s">
        <v>374</v>
      </c>
      <c r="T5" s="108">
        <v>0.36</v>
      </c>
      <c r="U5" s="109" t="s">
        <v>389</v>
      </c>
      <c r="V5" s="108">
        <v>0.4</v>
      </c>
      <c r="W5" s="109" t="s">
        <v>392</v>
      </c>
    </row>
    <row r="6" spans="2:26">
      <c r="B6" t="s">
        <v>520</v>
      </c>
      <c r="C6" t="s">
        <v>392</v>
      </c>
      <c r="F6" t="s">
        <v>448</v>
      </c>
      <c r="G6" s="108" t="s">
        <v>376</v>
      </c>
      <c r="H6" s="108">
        <v>0.6</v>
      </c>
      <c r="I6" s="108" t="s">
        <v>521</v>
      </c>
      <c r="K6" s="108"/>
      <c r="Q6" t="s">
        <v>522</v>
      </c>
      <c r="R6" s="108">
        <v>0.4</v>
      </c>
      <c r="S6" s="109" t="s">
        <v>374</v>
      </c>
      <c r="T6" s="108">
        <v>0.36</v>
      </c>
      <c r="U6" s="109" t="s">
        <v>389</v>
      </c>
      <c r="V6" s="108">
        <v>0.4</v>
      </c>
      <c r="W6" s="109" t="s">
        <v>392</v>
      </c>
    </row>
    <row r="7" spans="2:26">
      <c r="B7" t="s">
        <v>523</v>
      </c>
      <c r="C7" t="s">
        <v>524</v>
      </c>
      <c r="G7" s="108"/>
      <c r="I7" s="108"/>
      <c r="K7" s="108"/>
      <c r="Q7" t="s">
        <v>525</v>
      </c>
      <c r="R7" s="108">
        <v>0.35</v>
      </c>
      <c r="S7" s="109" t="s">
        <v>376</v>
      </c>
      <c r="T7" s="108">
        <v>0.42</v>
      </c>
      <c r="U7" s="109" t="s">
        <v>389</v>
      </c>
      <c r="V7" s="108">
        <v>0.4</v>
      </c>
      <c r="W7" s="109" t="s">
        <v>392</v>
      </c>
    </row>
    <row r="8" spans="2:26">
      <c r="B8" t="s">
        <v>526</v>
      </c>
      <c r="C8" t="s">
        <v>467</v>
      </c>
      <c r="G8" s="108"/>
      <c r="I8" s="108"/>
      <c r="K8" s="108"/>
      <c r="Q8" t="s">
        <v>527</v>
      </c>
      <c r="R8" s="108">
        <v>0.35</v>
      </c>
      <c r="S8" s="109" t="s">
        <v>376</v>
      </c>
      <c r="T8" s="108">
        <v>0.6</v>
      </c>
      <c r="U8" s="109" t="s">
        <v>389</v>
      </c>
      <c r="V8" s="108">
        <v>0.26</v>
      </c>
      <c r="W8" s="109" t="s">
        <v>392</v>
      </c>
    </row>
    <row r="9" spans="2:26">
      <c r="B9" t="s">
        <v>528</v>
      </c>
      <c r="C9" t="s">
        <v>475</v>
      </c>
      <c r="G9" s="108"/>
      <c r="I9" s="108"/>
      <c r="K9" s="108"/>
      <c r="Q9" t="s">
        <v>529</v>
      </c>
      <c r="R9" s="108">
        <v>0.3</v>
      </c>
      <c r="S9" s="109" t="s">
        <v>376</v>
      </c>
      <c r="T9" s="108">
        <v>0.6</v>
      </c>
      <c r="U9" s="109" t="s">
        <v>389</v>
      </c>
      <c r="V9" s="108">
        <v>0.3</v>
      </c>
      <c r="W9" s="109" t="s">
        <v>392</v>
      </c>
    </row>
    <row r="10" spans="2:26">
      <c r="B10" t="s">
        <v>530</v>
      </c>
      <c r="C10" t="s">
        <v>392</v>
      </c>
    </row>
    <row r="11" spans="2:26">
      <c r="B11" t="s">
        <v>531</v>
      </c>
      <c r="C11" t="s">
        <v>392</v>
      </c>
      <c r="F11" t="s">
        <v>515</v>
      </c>
      <c r="G11" s="109" t="s">
        <v>372</v>
      </c>
      <c r="H11" s="108">
        <v>0.1</v>
      </c>
      <c r="I11" s="109" t="s">
        <v>516</v>
      </c>
      <c r="J11" s="108">
        <v>0.2</v>
      </c>
      <c r="K11" s="109" t="s">
        <v>475</v>
      </c>
    </row>
    <row r="12" spans="2:26">
      <c r="B12" t="s">
        <v>532</v>
      </c>
      <c r="C12" t="s">
        <v>524</v>
      </c>
      <c r="F12" t="s">
        <v>518</v>
      </c>
      <c r="G12" s="109" t="s">
        <v>372</v>
      </c>
      <c r="H12" s="108">
        <v>0.1</v>
      </c>
      <c r="I12" s="109" t="s">
        <v>389</v>
      </c>
      <c r="J12" s="108">
        <v>0.4</v>
      </c>
      <c r="K12" s="109" t="s">
        <v>475</v>
      </c>
      <c r="Q12" t="s">
        <v>260</v>
      </c>
      <c r="R12" t="s">
        <v>533</v>
      </c>
      <c r="S12" s="109" t="s">
        <v>211</v>
      </c>
      <c r="T12" t="s">
        <v>274</v>
      </c>
      <c r="U12" s="109" t="s">
        <v>275</v>
      </c>
      <c r="V12" t="s">
        <v>280</v>
      </c>
      <c r="W12" s="109" t="s">
        <v>261</v>
      </c>
      <c r="X12" t="s">
        <v>268</v>
      </c>
      <c r="Y12" s="109" t="s">
        <v>261</v>
      </c>
      <c r="Z12" t="s">
        <v>534</v>
      </c>
    </row>
    <row r="13" spans="2:26">
      <c r="B13" t="s">
        <v>535</v>
      </c>
      <c r="C13" t="s">
        <v>467</v>
      </c>
      <c r="F13" t="s">
        <v>520</v>
      </c>
      <c r="G13" s="109" t="s">
        <v>372</v>
      </c>
      <c r="H13" s="108">
        <v>0.1</v>
      </c>
      <c r="I13" s="109" t="s">
        <v>392</v>
      </c>
      <c r="J13" s="108">
        <v>0.6</v>
      </c>
      <c r="K13" s="109" t="s">
        <v>392</v>
      </c>
      <c r="Q13" t="s">
        <v>372</v>
      </c>
      <c r="R13" t="s">
        <v>516</v>
      </c>
      <c r="S13" t="s">
        <v>475</v>
      </c>
      <c r="T13" t="s">
        <v>289</v>
      </c>
      <c r="U13" t="s">
        <v>441</v>
      </c>
      <c r="V13" t="s">
        <v>372</v>
      </c>
      <c r="W13" s="107">
        <v>0.1</v>
      </c>
      <c r="X13" t="s">
        <v>516</v>
      </c>
      <c r="Y13" s="107">
        <v>0.2</v>
      </c>
      <c r="Z13" t="s">
        <v>475</v>
      </c>
    </row>
    <row r="14" spans="2:26">
      <c r="B14" t="s">
        <v>536</v>
      </c>
      <c r="C14" t="s">
        <v>392</v>
      </c>
      <c r="F14" t="s">
        <v>523</v>
      </c>
      <c r="G14" s="109" t="s">
        <v>372</v>
      </c>
      <c r="H14" s="108">
        <v>0.1</v>
      </c>
      <c r="I14" s="109" t="s">
        <v>396</v>
      </c>
      <c r="J14" s="108">
        <v>0.8</v>
      </c>
      <c r="K14" s="109" t="s">
        <v>470</v>
      </c>
      <c r="Q14" t="s">
        <v>372</v>
      </c>
      <c r="R14" t="s">
        <v>389</v>
      </c>
      <c r="S14" t="s">
        <v>475</v>
      </c>
      <c r="T14" t="s">
        <v>289</v>
      </c>
      <c r="U14" t="s">
        <v>441</v>
      </c>
      <c r="V14" t="s">
        <v>372</v>
      </c>
      <c r="W14" s="107">
        <v>0.1</v>
      </c>
      <c r="X14" t="s">
        <v>389</v>
      </c>
      <c r="Y14" s="107">
        <v>0.4</v>
      </c>
      <c r="Z14" t="s">
        <v>475</v>
      </c>
    </row>
    <row r="15" spans="2:26">
      <c r="B15" t="s">
        <v>537</v>
      </c>
      <c r="C15" t="s">
        <v>392</v>
      </c>
      <c r="F15" t="s">
        <v>526</v>
      </c>
      <c r="G15" s="109" t="s">
        <v>372</v>
      </c>
      <c r="H15" s="108">
        <v>0.1</v>
      </c>
      <c r="I15" s="109" t="s">
        <v>400</v>
      </c>
      <c r="J15" s="108">
        <v>1</v>
      </c>
      <c r="K15" s="109" t="s">
        <v>467</v>
      </c>
      <c r="Q15" t="s">
        <v>372</v>
      </c>
      <c r="R15" t="s">
        <v>392</v>
      </c>
      <c r="S15" t="s">
        <v>392</v>
      </c>
      <c r="T15" t="s">
        <v>289</v>
      </c>
      <c r="U15" t="s">
        <v>441</v>
      </c>
      <c r="V15" t="s">
        <v>372</v>
      </c>
      <c r="W15" s="107">
        <v>0.1</v>
      </c>
      <c r="X15" t="s">
        <v>392</v>
      </c>
      <c r="Y15" s="107">
        <v>0.6</v>
      </c>
      <c r="Z15" t="s">
        <v>392</v>
      </c>
    </row>
    <row r="16" spans="2:26">
      <c r="B16" t="s">
        <v>538</v>
      </c>
      <c r="C16" t="s">
        <v>392</v>
      </c>
      <c r="F16" t="s">
        <v>528</v>
      </c>
      <c r="G16" s="109" t="s">
        <v>372</v>
      </c>
      <c r="H16" s="108">
        <v>0.2</v>
      </c>
      <c r="I16" s="109" t="s">
        <v>516</v>
      </c>
      <c r="J16" s="108">
        <v>0.2</v>
      </c>
      <c r="K16" s="109" t="s">
        <v>475</v>
      </c>
      <c r="T16" t="s">
        <v>289</v>
      </c>
      <c r="U16" t="s">
        <v>441</v>
      </c>
    </row>
    <row r="17" spans="2:21">
      <c r="B17" t="s">
        <v>539</v>
      </c>
      <c r="C17" t="s">
        <v>524</v>
      </c>
      <c r="F17" t="s">
        <v>530</v>
      </c>
      <c r="G17" s="109" t="s">
        <v>372</v>
      </c>
      <c r="H17" s="108">
        <v>0.2</v>
      </c>
      <c r="I17" s="109" t="s">
        <v>389</v>
      </c>
      <c r="J17" s="108">
        <v>0.4</v>
      </c>
      <c r="K17" s="109" t="s">
        <v>475</v>
      </c>
      <c r="R17" s="108">
        <v>0.5</v>
      </c>
      <c r="S17" s="107">
        <v>0.5</v>
      </c>
      <c r="T17" t="s">
        <v>289</v>
      </c>
      <c r="U17" t="s">
        <v>441</v>
      </c>
    </row>
    <row r="18" spans="2:21">
      <c r="B18" t="s">
        <v>540</v>
      </c>
      <c r="C18" t="s">
        <v>467</v>
      </c>
      <c r="F18" t="s">
        <v>531</v>
      </c>
      <c r="G18" s="109" t="s">
        <v>372</v>
      </c>
      <c r="H18" s="108">
        <v>0.2</v>
      </c>
      <c r="I18" s="109" t="s">
        <v>392</v>
      </c>
      <c r="J18" s="108">
        <v>0.6</v>
      </c>
      <c r="K18" s="109" t="s">
        <v>392</v>
      </c>
      <c r="R18" s="108">
        <v>0.45</v>
      </c>
      <c r="S18" s="107">
        <v>0.35</v>
      </c>
      <c r="T18" t="s">
        <v>289</v>
      </c>
      <c r="U18" t="s">
        <v>441</v>
      </c>
    </row>
    <row r="19" spans="2:21">
      <c r="B19" t="s">
        <v>541</v>
      </c>
      <c r="C19" t="s">
        <v>392</v>
      </c>
      <c r="F19" t="s">
        <v>532</v>
      </c>
      <c r="G19" s="109" t="s">
        <v>372</v>
      </c>
      <c r="H19" s="108">
        <v>0.2</v>
      </c>
      <c r="I19" s="109" t="s">
        <v>396</v>
      </c>
      <c r="J19" s="108">
        <v>0.8</v>
      </c>
      <c r="K19" s="109" t="s">
        <v>470</v>
      </c>
      <c r="R19" s="108">
        <v>0.4</v>
      </c>
      <c r="T19" t="s">
        <v>289</v>
      </c>
      <c r="U19" t="s">
        <v>441</v>
      </c>
    </row>
    <row r="20" spans="2:21">
      <c r="B20" t="s">
        <v>542</v>
      </c>
      <c r="C20" t="s">
        <v>392</v>
      </c>
      <c r="F20" t="s">
        <v>535</v>
      </c>
      <c r="G20" s="109" t="s">
        <v>372</v>
      </c>
      <c r="H20" s="108">
        <v>0.2</v>
      </c>
      <c r="I20" s="109" t="s">
        <v>400</v>
      </c>
      <c r="J20" s="108">
        <v>1</v>
      </c>
      <c r="K20" s="109" t="s">
        <v>467</v>
      </c>
      <c r="R20" s="108">
        <v>0.35</v>
      </c>
      <c r="T20" t="s">
        <v>289</v>
      </c>
      <c r="U20" t="s">
        <v>441</v>
      </c>
    </row>
    <row r="21" spans="2:21">
      <c r="B21" t="s">
        <v>543</v>
      </c>
      <c r="C21" t="s">
        <v>524</v>
      </c>
      <c r="F21" t="s">
        <v>536</v>
      </c>
      <c r="G21" s="109" t="s">
        <v>374</v>
      </c>
      <c r="H21" s="108">
        <v>0.3</v>
      </c>
      <c r="I21" s="109" t="s">
        <v>516</v>
      </c>
      <c r="J21" s="108">
        <v>0.2</v>
      </c>
      <c r="K21" s="109" t="s">
        <v>475</v>
      </c>
      <c r="R21" s="108">
        <v>0.35</v>
      </c>
      <c r="T21" t="s">
        <v>289</v>
      </c>
      <c r="U21" t="s">
        <v>441</v>
      </c>
    </row>
    <row r="22" spans="2:21">
      <c r="B22" t="s">
        <v>544</v>
      </c>
      <c r="C22" t="s">
        <v>524</v>
      </c>
      <c r="F22" t="s">
        <v>537</v>
      </c>
      <c r="G22" s="109" t="s">
        <v>374</v>
      </c>
      <c r="H22" s="108">
        <v>0.3</v>
      </c>
      <c r="I22" s="109" t="s">
        <v>389</v>
      </c>
      <c r="J22" s="108">
        <v>0.4</v>
      </c>
      <c r="K22" s="109" t="s">
        <v>392</v>
      </c>
      <c r="R22" s="108">
        <v>0.3</v>
      </c>
      <c r="T22" t="s">
        <v>289</v>
      </c>
      <c r="U22" t="s">
        <v>441</v>
      </c>
    </row>
    <row r="23" spans="2:21">
      <c r="B23" t="s">
        <v>545</v>
      </c>
      <c r="C23" t="s">
        <v>467</v>
      </c>
      <c r="F23" t="s">
        <v>538</v>
      </c>
      <c r="G23" s="109" t="s">
        <v>374</v>
      </c>
      <c r="H23" s="108">
        <v>0.3</v>
      </c>
      <c r="I23" s="109" t="s">
        <v>392</v>
      </c>
      <c r="J23" s="108">
        <v>0.6</v>
      </c>
      <c r="K23" s="109" t="s">
        <v>392</v>
      </c>
      <c r="T23" t="s">
        <v>289</v>
      </c>
      <c r="U23" t="s">
        <v>441</v>
      </c>
    </row>
    <row r="24" spans="2:21">
      <c r="B24" t="s">
        <v>546</v>
      </c>
      <c r="C24" t="s">
        <v>524</v>
      </c>
      <c r="F24" t="s">
        <v>539</v>
      </c>
      <c r="G24" s="109" t="s">
        <v>374</v>
      </c>
      <c r="H24" s="108">
        <v>0.3</v>
      </c>
      <c r="I24" s="109" t="s">
        <v>396</v>
      </c>
      <c r="J24" s="108">
        <v>0.8</v>
      </c>
      <c r="K24" s="109" t="s">
        <v>470</v>
      </c>
      <c r="T24" t="s">
        <v>289</v>
      </c>
      <c r="U24" t="s">
        <v>441</v>
      </c>
    </row>
    <row r="25" spans="2:21">
      <c r="B25" t="s">
        <v>547</v>
      </c>
      <c r="C25" t="s">
        <v>524</v>
      </c>
      <c r="F25" t="s">
        <v>540</v>
      </c>
      <c r="G25" s="109" t="s">
        <v>374</v>
      </c>
      <c r="H25" s="108">
        <v>0.3</v>
      </c>
      <c r="I25" s="109" t="s">
        <v>400</v>
      </c>
      <c r="J25" s="108">
        <v>1</v>
      </c>
      <c r="K25" s="109" t="s">
        <v>467</v>
      </c>
    </row>
    <row r="26" spans="2:21">
      <c r="B26" t="s">
        <v>548</v>
      </c>
      <c r="C26" t="s">
        <v>524</v>
      </c>
      <c r="F26" t="s">
        <v>541</v>
      </c>
      <c r="G26" s="109" t="s">
        <v>374</v>
      </c>
      <c r="H26" s="108">
        <v>0.4</v>
      </c>
      <c r="I26" s="109" t="s">
        <v>516</v>
      </c>
      <c r="J26" s="108">
        <v>0.2</v>
      </c>
      <c r="K26" s="109" t="s">
        <v>475</v>
      </c>
    </row>
    <row r="27" spans="2:21">
      <c r="B27" t="s">
        <v>549</v>
      </c>
      <c r="C27" t="s">
        <v>524</v>
      </c>
      <c r="F27" t="s">
        <v>542</v>
      </c>
      <c r="G27" s="109" t="s">
        <v>374</v>
      </c>
      <c r="H27" s="108">
        <v>0.4</v>
      </c>
      <c r="I27" s="109" t="s">
        <v>389</v>
      </c>
      <c r="J27" s="108">
        <v>0.4</v>
      </c>
      <c r="K27" s="109" t="s">
        <v>392</v>
      </c>
    </row>
    <row r="28" spans="2:21">
      <c r="B28" t="s">
        <v>550</v>
      </c>
      <c r="C28" t="s">
        <v>467</v>
      </c>
      <c r="F28" t="s">
        <v>543</v>
      </c>
      <c r="G28" s="109" t="s">
        <v>374</v>
      </c>
      <c r="H28" s="108">
        <v>0.4</v>
      </c>
      <c r="I28" s="109" t="s">
        <v>392</v>
      </c>
      <c r="J28" s="108">
        <v>0.6</v>
      </c>
      <c r="K28" s="109" t="s">
        <v>392</v>
      </c>
    </row>
    <row r="29" spans="2:21">
      <c r="F29" t="s">
        <v>544</v>
      </c>
      <c r="G29" s="109" t="s">
        <v>374</v>
      </c>
      <c r="H29" s="108">
        <v>0.4</v>
      </c>
      <c r="I29" s="109" t="s">
        <v>396</v>
      </c>
      <c r="J29" s="108">
        <v>0.8</v>
      </c>
      <c r="K29" s="109" t="s">
        <v>470</v>
      </c>
    </row>
    <row r="30" spans="2:21">
      <c r="F30" t="s">
        <v>545</v>
      </c>
      <c r="G30" s="109" t="s">
        <v>374</v>
      </c>
      <c r="H30" s="108">
        <v>0.4</v>
      </c>
      <c r="I30" s="109" t="s">
        <v>400</v>
      </c>
      <c r="J30" s="108">
        <v>1</v>
      </c>
      <c r="K30" s="109" t="s">
        <v>467</v>
      </c>
    </row>
    <row r="31" spans="2:21">
      <c r="F31" t="s">
        <v>551</v>
      </c>
      <c r="G31" s="109" t="s">
        <v>376</v>
      </c>
      <c r="H31" s="108">
        <v>0.5</v>
      </c>
      <c r="I31" s="109" t="s">
        <v>516</v>
      </c>
      <c r="J31" s="108">
        <v>0.2</v>
      </c>
      <c r="K31" s="109" t="s">
        <v>392</v>
      </c>
    </row>
    <row r="32" spans="2:21">
      <c r="F32" t="s">
        <v>552</v>
      </c>
      <c r="G32" s="109" t="s">
        <v>376</v>
      </c>
      <c r="H32" s="108">
        <v>0.5</v>
      </c>
      <c r="I32" s="109" t="s">
        <v>389</v>
      </c>
      <c r="J32" s="108">
        <v>0.4</v>
      </c>
      <c r="K32" s="109" t="s">
        <v>392</v>
      </c>
    </row>
    <row r="33" spans="6:11">
      <c r="F33" t="s">
        <v>553</v>
      </c>
      <c r="G33" s="109" t="s">
        <v>376</v>
      </c>
      <c r="H33" s="108">
        <v>0.5</v>
      </c>
      <c r="I33" s="109" t="s">
        <v>392</v>
      </c>
      <c r="J33" s="108">
        <v>0.6</v>
      </c>
      <c r="K33" s="109" t="s">
        <v>392</v>
      </c>
    </row>
    <row r="34" spans="6:11">
      <c r="F34" t="s">
        <v>554</v>
      </c>
      <c r="G34" s="109" t="s">
        <v>376</v>
      </c>
      <c r="H34" s="108">
        <v>0.5</v>
      </c>
      <c r="I34" s="109" t="s">
        <v>396</v>
      </c>
      <c r="J34" s="108">
        <v>0.8</v>
      </c>
      <c r="K34" s="109" t="s">
        <v>470</v>
      </c>
    </row>
    <row r="35" spans="6:11">
      <c r="F35" t="s">
        <v>555</v>
      </c>
      <c r="G35" s="109" t="s">
        <v>376</v>
      </c>
      <c r="H35" s="108">
        <v>0.5</v>
      </c>
      <c r="I35" s="109" t="s">
        <v>400</v>
      </c>
      <c r="J35" s="108">
        <v>1</v>
      </c>
      <c r="K35" s="109" t="s">
        <v>467</v>
      </c>
    </row>
    <row r="37" spans="6:11" ht="45">
      <c r="G37" s="110" t="s">
        <v>556</v>
      </c>
    </row>
    <row r="38" spans="6:11" ht="105">
      <c r="G38" s="110" t="s">
        <v>557</v>
      </c>
    </row>
    <row r="39" spans="6:11" ht="75">
      <c r="G39" s="110" t="s">
        <v>558</v>
      </c>
    </row>
    <row r="40" spans="6:11" ht="75">
      <c r="G40" s="110" t="s">
        <v>559</v>
      </c>
    </row>
    <row r="41" spans="6:11" ht="75">
      <c r="G41" s="110" t="s">
        <v>560</v>
      </c>
    </row>
    <row r="42" spans="6:11" ht="45">
      <c r="G42" s="110" t="s">
        <v>561</v>
      </c>
    </row>
    <row r="43" spans="6:11" ht="105">
      <c r="G43" s="110" t="s">
        <v>562</v>
      </c>
    </row>
    <row r="44" spans="6:11" ht="75">
      <c r="G44" s="110" t="s">
        <v>563</v>
      </c>
    </row>
    <row r="45" spans="6:11" ht="75">
      <c r="G45" s="110" t="s">
        <v>564</v>
      </c>
    </row>
    <row r="46" spans="6:11" ht="75">
      <c r="G46" s="110" t="s">
        <v>565</v>
      </c>
    </row>
    <row r="47" spans="6:11" ht="45">
      <c r="G47" s="110" t="s">
        <v>566</v>
      </c>
    </row>
    <row r="48" spans="6:11" ht="105">
      <c r="G48" s="110" t="s">
        <v>567</v>
      </c>
    </row>
    <row r="49" spans="7:7" ht="75">
      <c r="G49" s="110" t="s">
        <v>568</v>
      </c>
    </row>
    <row r="50" spans="7:7" ht="75">
      <c r="G50" s="110" t="s">
        <v>569</v>
      </c>
    </row>
    <row r="51" spans="7:7" ht="75">
      <c r="G51" s="110" t="s">
        <v>570</v>
      </c>
    </row>
    <row r="52" spans="7:7" ht="45">
      <c r="G52" s="110" t="s">
        <v>571</v>
      </c>
    </row>
    <row r="53" spans="7:7" ht="105">
      <c r="G53" s="110" t="s">
        <v>572</v>
      </c>
    </row>
    <row r="54" spans="7:7" ht="75">
      <c r="G54" s="110" t="s">
        <v>573</v>
      </c>
    </row>
    <row r="55" spans="7:7" ht="75">
      <c r="G55" s="110" t="s">
        <v>574</v>
      </c>
    </row>
    <row r="56" spans="7:7" ht="75">
      <c r="G56" s="110" t="s">
        <v>575</v>
      </c>
    </row>
    <row r="57" spans="7:7" ht="45">
      <c r="G57" s="110" t="s">
        <v>576</v>
      </c>
    </row>
    <row r="58" spans="7:7" ht="105">
      <c r="G58" s="110" t="s">
        <v>577</v>
      </c>
    </row>
    <row r="59" spans="7:7" ht="75">
      <c r="G59" s="110" t="s">
        <v>578</v>
      </c>
    </row>
    <row r="60" spans="7:7" ht="75">
      <c r="G60" s="110" t="s">
        <v>579</v>
      </c>
    </row>
    <row r="61" spans="7:7" ht="75">
      <c r="G61" s="110" t="s">
        <v>580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493</v>
      </c>
      <c r="C2" s="4" t="s">
        <v>581</v>
      </c>
      <c r="D2" s="4" t="s">
        <v>582</v>
      </c>
      <c r="E2" s="6" t="s">
        <v>583</v>
      </c>
      <c r="F2" s="4" t="s">
        <v>584</v>
      </c>
      <c r="G2" s="4" t="s">
        <v>585</v>
      </c>
      <c r="H2" s="4" t="s">
        <v>586</v>
      </c>
      <c r="I2" s="4" t="s">
        <v>587</v>
      </c>
      <c r="J2" s="4" t="s">
        <v>588</v>
      </c>
      <c r="K2" s="4" t="s">
        <v>589</v>
      </c>
    </row>
    <row r="3" spans="2:11" ht="30">
      <c r="B3" t="s">
        <v>590</v>
      </c>
      <c r="C3" s="82" t="s">
        <v>286</v>
      </c>
      <c r="D3" s="5" t="s">
        <v>388</v>
      </c>
      <c r="E3" t="s">
        <v>289</v>
      </c>
      <c r="F3" t="s">
        <v>441</v>
      </c>
      <c r="G3" t="s">
        <v>291</v>
      </c>
      <c r="H3" t="s">
        <v>292</v>
      </c>
      <c r="I3" t="s">
        <v>293</v>
      </c>
      <c r="J3" t="s">
        <v>591</v>
      </c>
      <c r="K3" t="s">
        <v>294</v>
      </c>
    </row>
    <row r="4" spans="2:11" ht="75">
      <c r="B4" s="125" t="s">
        <v>404</v>
      </c>
      <c r="C4" t="s">
        <v>592</v>
      </c>
      <c r="D4" s="5" t="s">
        <v>391</v>
      </c>
      <c r="E4" t="s">
        <v>299</v>
      </c>
      <c r="F4" t="s">
        <v>290</v>
      </c>
      <c r="G4" t="s">
        <v>593</v>
      </c>
      <c r="H4" t="s">
        <v>458</v>
      </c>
      <c r="I4" t="s">
        <v>461</v>
      </c>
      <c r="J4" t="s">
        <v>594</v>
      </c>
      <c r="K4" t="s">
        <v>595</v>
      </c>
    </row>
    <row r="5" spans="2:11" ht="60">
      <c r="B5" s="125" t="s">
        <v>282</v>
      </c>
      <c r="C5" t="s">
        <v>596</v>
      </c>
      <c r="D5" s="5" t="s">
        <v>395</v>
      </c>
      <c r="E5" t="s">
        <v>448</v>
      </c>
      <c r="K5" t="s">
        <v>597</v>
      </c>
    </row>
    <row r="6" spans="2:11" ht="45">
      <c r="B6" s="125" t="s">
        <v>428</v>
      </c>
      <c r="C6" t="s">
        <v>598</v>
      </c>
      <c r="D6" s="5" t="s">
        <v>399</v>
      </c>
      <c r="K6" t="s">
        <v>599</v>
      </c>
    </row>
    <row r="7" spans="2:11" ht="60">
      <c r="B7" s="125" t="s">
        <v>301</v>
      </c>
      <c r="C7" t="s">
        <v>600</v>
      </c>
      <c r="D7" s="83" t="s">
        <v>403</v>
      </c>
    </row>
    <row r="8" spans="2:11" ht="30">
      <c r="B8" s="125" t="s">
        <v>601</v>
      </c>
      <c r="C8" t="s">
        <v>305</v>
      </c>
      <c r="D8" s="5" t="s">
        <v>405</v>
      </c>
    </row>
    <row r="9" spans="2:11" ht="30">
      <c r="B9" s="125" t="s">
        <v>342</v>
      </c>
      <c r="C9" t="s">
        <v>335</v>
      </c>
      <c r="D9" s="5" t="s">
        <v>406</v>
      </c>
    </row>
    <row r="10" spans="2:11" ht="30">
      <c r="C10" t="s">
        <v>346</v>
      </c>
      <c r="D10" s="5" t="s">
        <v>407</v>
      </c>
    </row>
    <row r="11" spans="2:11" ht="30">
      <c r="D11" s="5" t="s">
        <v>408</v>
      </c>
    </row>
    <row r="12" spans="2:11" ht="30">
      <c r="D12" s="5" t="s">
        <v>409</v>
      </c>
    </row>
    <row r="13" spans="2:11" ht="30">
      <c r="D13" s="116" t="s">
        <v>410</v>
      </c>
    </row>
    <row r="14" spans="2:11" ht="30">
      <c r="D14" s="116" t="s">
        <v>411</v>
      </c>
    </row>
    <row r="15" spans="2:11" ht="30">
      <c r="D15" s="116" t="s">
        <v>287</v>
      </c>
    </row>
    <row r="16" spans="2:11" ht="30">
      <c r="D16" s="116" t="s">
        <v>412</v>
      </c>
    </row>
    <row r="17" spans="4:4" ht="30">
      <c r="D17" s="116" t="s">
        <v>413</v>
      </c>
    </row>
    <row r="18" spans="4:4" ht="60">
      <c r="D18" s="82" t="s">
        <v>602</v>
      </c>
    </row>
    <row r="19" spans="4:4" ht="60">
      <c r="D19" s="82" t="s">
        <v>603</v>
      </c>
    </row>
    <row r="20" spans="4:4" ht="30">
      <c r="D20" s="110" t="s">
        <v>415</v>
      </c>
    </row>
    <row r="21" spans="4:4" ht="30">
      <c r="D21" s="110" t="s">
        <v>604</v>
      </c>
    </row>
    <row r="22" spans="4:4" ht="30">
      <c r="D22" s="110" t="s">
        <v>316</v>
      </c>
    </row>
    <row r="23" spans="4:4" ht="30">
      <c r="D23" s="110" t="s">
        <v>306</v>
      </c>
    </row>
    <row r="24" spans="4:4" ht="45">
      <c r="D24" s="110" t="s">
        <v>605</v>
      </c>
    </row>
    <row r="25" spans="4:4" ht="45">
      <c r="D25" s="110" t="s">
        <v>432</v>
      </c>
    </row>
    <row r="26" spans="4:4" ht="60">
      <c r="D26" s="110" t="s">
        <v>433</v>
      </c>
    </row>
    <row r="27" spans="4:4" ht="45">
      <c r="D27" s="110" t="s">
        <v>606</v>
      </c>
    </row>
    <row r="28" spans="4:4" ht="45">
      <c r="D28" s="110" t="s">
        <v>607</v>
      </c>
    </row>
    <row r="29" spans="4:4" ht="45">
      <c r="D29" s="110" t="s">
        <v>347</v>
      </c>
    </row>
    <row r="30" spans="4:4" ht="45">
      <c r="D30" s="110" t="s">
        <v>608</v>
      </c>
    </row>
    <row r="31" spans="4:4" ht="45">
      <c r="D31" s="110" t="s">
        <v>609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G14" zoomScale="90" zoomScaleNormal="90" workbookViewId="0">
      <selection activeCell="O20" sqref="O20:O24"/>
    </sheetView>
  </sheetViews>
  <sheetFormatPr defaultColWidth="11.42578125" defaultRowHeight="15"/>
  <cols>
    <col min="1" max="2" width="18.42578125" style="82" customWidth="1"/>
    <col min="3" max="3" width="15.5703125" customWidth="1"/>
    <col min="4" max="4" width="27.5703125" style="82" customWidth="1"/>
    <col min="5" max="5" width="18" style="141" customWidth="1"/>
    <col min="6" max="6" width="40.140625" customWidth="1"/>
    <col min="7" max="7" width="20.42578125" customWidth="1"/>
    <col min="8" max="8" width="10.28515625" style="142" customWidth="1"/>
    <col min="9" max="9" width="11.42578125" style="142" customWidth="1"/>
    <col min="10" max="10" width="10.140625" style="143" customWidth="1"/>
    <col min="11" max="11" width="11.42578125" style="142" customWidth="1"/>
    <col min="12" max="12" width="10.85546875" style="142" customWidth="1"/>
    <col min="13" max="13" width="18.28515625" style="142" bestFit="1" customWidth="1"/>
    <col min="14" max="14" width="18.28515625" bestFit="1" customWidth="1"/>
    <col min="15" max="15" width="41.28515625" customWidth="1"/>
    <col min="16" max="16" width="14.42578125" style="171" customWidth="1"/>
    <col min="17" max="17" width="14.5703125" customWidth="1"/>
    <col min="18" max="18" width="17.42578125" customWidth="1"/>
    <col min="19" max="19" width="16.28515625" customWidth="1"/>
    <col min="20" max="20" width="22" customWidth="1"/>
    <col min="21" max="176" width="11.42578125" style="7"/>
  </cols>
  <sheetData>
    <row r="1" spans="1:278" s="127" customFormat="1" ht="16.5" customHeight="1">
      <c r="A1" s="355"/>
      <c r="B1" s="356"/>
      <c r="C1" s="356"/>
      <c r="D1" s="514" t="s">
        <v>610</v>
      </c>
      <c r="E1" s="514"/>
      <c r="F1" s="514"/>
      <c r="G1" s="514"/>
      <c r="H1" s="514"/>
      <c r="I1" s="514"/>
      <c r="J1" s="514"/>
      <c r="K1" s="514"/>
      <c r="L1" s="514"/>
      <c r="M1" s="514"/>
      <c r="N1" s="514"/>
      <c r="O1" s="514"/>
      <c r="P1" s="514"/>
      <c r="Q1" s="515"/>
      <c r="R1" s="348" t="s">
        <v>244</v>
      </c>
      <c r="S1" s="348"/>
      <c r="T1" s="348"/>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c r="A2" s="357"/>
      <c r="B2" s="358"/>
      <c r="C2" s="358"/>
      <c r="D2" s="516"/>
      <c r="E2" s="516"/>
      <c r="F2" s="516"/>
      <c r="G2" s="516"/>
      <c r="H2" s="516"/>
      <c r="I2" s="516"/>
      <c r="J2" s="516"/>
      <c r="K2" s="516"/>
      <c r="L2" s="516"/>
      <c r="M2" s="516"/>
      <c r="N2" s="516"/>
      <c r="O2" s="516"/>
      <c r="P2" s="516"/>
      <c r="Q2" s="517"/>
      <c r="R2" s="348"/>
      <c r="S2" s="348"/>
      <c r="T2" s="348"/>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c r="A3" s="2"/>
      <c r="B3" s="2"/>
      <c r="C3" s="3"/>
      <c r="D3" s="516"/>
      <c r="E3" s="516"/>
      <c r="F3" s="516"/>
      <c r="G3" s="516"/>
      <c r="H3" s="516"/>
      <c r="I3" s="516"/>
      <c r="J3" s="516"/>
      <c r="K3" s="516"/>
      <c r="L3" s="516"/>
      <c r="M3" s="516"/>
      <c r="N3" s="516"/>
      <c r="O3" s="516"/>
      <c r="P3" s="516"/>
      <c r="Q3" s="517"/>
      <c r="R3" s="348"/>
      <c r="S3" s="348"/>
      <c r="T3" s="348"/>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c r="A4" s="349" t="s">
        <v>245</v>
      </c>
      <c r="B4" s="350"/>
      <c r="C4" s="351"/>
      <c r="D4" s="503" t="str">
        <f>'Mapa Final'!D4</f>
        <v>Mejoramiento de Infraestructura Física - Grupo de Proyectos Especiales de Infraestructura</v>
      </c>
      <c r="E4" s="504"/>
      <c r="F4" s="504"/>
      <c r="G4" s="504"/>
      <c r="H4" s="504"/>
      <c r="I4" s="504"/>
      <c r="J4" s="504"/>
      <c r="K4" s="504"/>
      <c r="L4" s="504"/>
      <c r="M4" s="504"/>
      <c r="N4" s="505"/>
      <c r="O4" s="354"/>
      <c r="P4" s="354"/>
      <c r="Q4" s="354"/>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c r="A5" s="349" t="s">
        <v>247</v>
      </c>
      <c r="B5" s="350"/>
      <c r="C5" s="351"/>
      <c r="D5" s="506"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07"/>
      <c r="F5" s="507"/>
      <c r="G5" s="507"/>
      <c r="H5" s="507"/>
      <c r="I5" s="507"/>
      <c r="J5" s="507"/>
      <c r="K5" s="507"/>
      <c r="L5" s="507"/>
      <c r="M5" s="507"/>
      <c r="N5" s="508"/>
      <c r="O5" s="1"/>
      <c r="P5" s="172"/>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c r="A6" s="349" t="s">
        <v>249</v>
      </c>
      <c r="B6" s="350"/>
      <c r="C6" s="351"/>
      <c r="D6" s="506" t="str">
        <f>'Mapa Final'!D6</f>
        <v xml:space="preserve">Nivel Central </v>
      </c>
      <c r="E6" s="507"/>
      <c r="F6" s="507"/>
      <c r="G6" s="507"/>
      <c r="H6" s="507"/>
      <c r="I6" s="507"/>
      <c r="J6" s="507"/>
      <c r="K6" s="507"/>
      <c r="L6" s="507"/>
      <c r="M6" s="507"/>
      <c r="N6" s="508"/>
      <c r="O6" s="1"/>
      <c r="P6" s="172"/>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7" customFormat="1" ht="46.5" customHeight="1" thickTop="1" thickBot="1">
      <c r="A7" s="509" t="s">
        <v>484</v>
      </c>
      <c r="B7" s="510"/>
      <c r="C7" s="510"/>
      <c r="D7" s="510"/>
      <c r="E7" s="510"/>
      <c r="F7" s="511"/>
      <c r="G7" s="144"/>
      <c r="H7" s="512" t="s">
        <v>485</v>
      </c>
      <c r="I7" s="512"/>
      <c r="J7" s="512"/>
      <c r="K7" s="512" t="s">
        <v>486</v>
      </c>
      <c r="L7" s="512"/>
      <c r="M7" s="512"/>
      <c r="N7" s="513" t="s">
        <v>487</v>
      </c>
      <c r="O7" s="518" t="s">
        <v>488</v>
      </c>
      <c r="P7" s="520" t="s">
        <v>489</v>
      </c>
      <c r="Q7" s="521"/>
      <c r="R7" s="520" t="s">
        <v>490</v>
      </c>
      <c r="S7" s="521"/>
      <c r="T7" s="522" t="s">
        <v>611</v>
      </c>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row>
    <row r="8" spans="1:278" s="138" customFormat="1" ht="60.95" customHeight="1" thickTop="1" thickBot="1">
      <c r="A8" s="153" t="s">
        <v>16</v>
      </c>
      <c r="B8" s="153" t="s">
        <v>257</v>
      </c>
      <c r="C8" s="154" t="s">
        <v>197</v>
      </c>
      <c r="D8" s="145" t="s">
        <v>258</v>
      </c>
      <c r="E8" s="146" t="s">
        <v>201</v>
      </c>
      <c r="F8" s="146" t="s">
        <v>203</v>
      </c>
      <c r="G8" s="146" t="s">
        <v>205</v>
      </c>
      <c r="H8" s="147" t="s">
        <v>492</v>
      </c>
      <c r="I8" s="147" t="s">
        <v>493</v>
      </c>
      <c r="J8" s="147" t="s">
        <v>494</v>
      </c>
      <c r="K8" s="147" t="s">
        <v>492</v>
      </c>
      <c r="L8" s="147" t="s">
        <v>495</v>
      </c>
      <c r="M8" s="147" t="s">
        <v>494</v>
      </c>
      <c r="N8" s="513"/>
      <c r="O8" s="519"/>
      <c r="P8" s="148" t="s">
        <v>496</v>
      </c>
      <c r="Q8" s="148" t="s">
        <v>497</v>
      </c>
      <c r="R8" s="148" t="s">
        <v>498</v>
      </c>
      <c r="S8" s="148" t="s">
        <v>499</v>
      </c>
      <c r="T8" s="522"/>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row>
    <row r="9" spans="1:278" s="139" customFormat="1" ht="10.5" customHeight="1">
      <c r="A9" s="500"/>
      <c r="B9" s="501"/>
      <c r="C9" s="501"/>
      <c r="D9" s="501"/>
      <c r="E9" s="501"/>
      <c r="F9" s="501"/>
      <c r="G9" s="501"/>
      <c r="H9" s="501"/>
      <c r="I9" s="501"/>
      <c r="J9" s="501"/>
      <c r="K9" s="501"/>
      <c r="L9" s="501"/>
      <c r="M9" s="501"/>
      <c r="N9" s="501"/>
      <c r="P9" s="176"/>
      <c r="T9" s="149"/>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row>
    <row r="10" spans="1:278" s="140" customFormat="1" ht="15" customHeight="1">
      <c r="A10" s="453">
        <f>'Mapa Final'!A10</f>
        <v>1</v>
      </c>
      <c r="B10" s="439" t="str">
        <f>'Mapa Final'!B10</f>
        <v>Demora en los procesos precontractuales y contractuales de infraestructura física de alta y media alta complejidad</v>
      </c>
      <c r="C10" s="456" t="str">
        <f>'Mapa Final'!C10</f>
        <v>Incumplimiento de las metas establecidas</v>
      </c>
      <c r="D10" s="456" t="str">
        <f>'Mapa Final'!D10</f>
        <v>1. Falta de oportunidad en la identificación, seguimiento y tratamiento a las situaciones imprevisibles de origen externo, en las fases precontractual y de ejecución de las obras
2. Dificultad en la gestión de aprobación de documentos
3. Por numerosas observaciones al proceso, se corre el cronograma o declaración de desierto el proceso de contratación
4. Por revocatoria al acto administrativo de adjudicación del proceso
5. Situaciones externas imprevisibles, las cuales atrasen el inicio de las obras</v>
      </c>
      <c r="E10" s="459" t="str">
        <f>'Mapa Final'!E10</f>
        <v>Dificultad en la gestión precontractual e idoneidad de los documentos presentados por los oferentes</v>
      </c>
      <c r="F10" s="459" t="str">
        <f>'Mapa Final'!F10</f>
        <v>Posibilidad de presentar demora para satisfacer la necesidad que suple con la infraestructura física judicial, sumado al retraso en la ejecución del POAI, afectando el cumplimiento de las metas de la entidad,  a causa de las situaciones imprevisibles de origen externo, en las fases precontractual y de ejecución de las obras</v>
      </c>
      <c r="G10" s="459" t="str">
        <f>'Mapa Final'!G10</f>
        <v>Ejecución y Administración de Procesos</v>
      </c>
      <c r="H10" s="462" t="str">
        <f>'Mapa Final'!I10</f>
        <v>Baja</v>
      </c>
      <c r="I10" s="465" t="str">
        <f>'Mapa Final'!L10</f>
        <v>Moderado</v>
      </c>
      <c r="J10" s="444" t="str">
        <f>'Mapa Final'!N10</f>
        <v>Moderado</v>
      </c>
      <c r="K10" s="447" t="str">
        <f>'Mapa Final'!AA10</f>
        <v>Baja</v>
      </c>
      <c r="L10" s="447" t="str">
        <f>'Mapa Final'!AE10</f>
        <v>Moderado</v>
      </c>
      <c r="M10" s="450" t="str">
        <f>'Mapa Final'!AG10</f>
        <v>Moderado</v>
      </c>
      <c r="N10" s="447" t="str">
        <f>'Mapa Final'!AH10</f>
        <v>Aceptar</v>
      </c>
      <c r="O10" s="477" t="s">
        <v>612</v>
      </c>
      <c r="P10" s="468" t="s">
        <v>501</v>
      </c>
      <c r="Q10" s="471"/>
      <c r="R10" s="474">
        <v>45017</v>
      </c>
      <c r="S10" s="474">
        <v>45107</v>
      </c>
      <c r="T10" s="544" t="s">
        <v>613</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0" customFormat="1" ht="13.5" customHeight="1">
      <c r="A11" s="454"/>
      <c r="B11" s="523"/>
      <c r="C11" s="457"/>
      <c r="D11" s="457"/>
      <c r="E11" s="460"/>
      <c r="F11" s="460"/>
      <c r="G11" s="460"/>
      <c r="H11" s="463"/>
      <c r="I11" s="466"/>
      <c r="J11" s="445"/>
      <c r="K11" s="448"/>
      <c r="L11" s="448"/>
      <c r="M11" s="451"/>
      <c r="N11" s="448"/>
      <c r="O11" s="498"/>
      <c r="P11" s="469"/>
      <c r="Q11" s="472"/>
      <c r="R11" s="475"/>
      <c r="S11" s="475"/>
      <c r="T11" s="54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0" customFormat="1" ht="13.5" customHeight="1">
      <c r="A12" s="454"/>
      <c r="B12" s="523"/>
      <c r="C12" s="457"/>
      <c r="D12" s="457"/>
      <c r="E12" s="460"/>
      <c r="F12" s="460"/>
      <c r="G12" s="460"/>
      <c r="H12" s="463"/>
      <c r="I12" s="466"/>
      <c r="J12" s="445"/>
      <c r="K12" s="448"/>
      <c r="L12" s="448"/>
      <c r="M12" s="451"/>
      <c r="N12" s="448"/>
      <c r="O12" s="498"/>
      <c r="P12" s="469"/>
      <c r="Q12" s="472"/>
      <c r="R12" s="475"/>
      <c r="S12" s="475"/>
      <c r="T12" s="54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0" customFormat="1" ht="13.5" customHeight="1">
      <c r="A13" s="454"/>
      <c r="B13" s="523"/>
      <c r="C13" s="457"/>
      <c r="D13" s="457"/>
      <c r="E13" s="460"/>
      <c r="F13" s="460"/>
      <c r="G13" s="460"/>
      <c r="H13" s="463"/>
      <c r="I13" s="466"/>
      <c r="J13" s="445"/>
      <c r="K13" s="448"/>
      <c r="L13" s="448"/>
      <c r="M13" s="451"/>
      <c r="N13" s="448"/>
      <c r="O13" s="498"/>
      <c r="P13" s="469"/>
      <c r="Q13" s="472"/>
      <c r="R13" s="475"/>
      <c r="S13" s="475"/>
      <c r="T13" s="54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0" customFormat="1" ht="238.5" customHeight="1">
      <c r="A14" s="455"/>
      <c r="B14" s="524"/>
      <c r="C14" s="458"/>
      <c r="D14" s="458"/>
      <c r="E14" s="461"/>
      <c r="F14" s="461"/>
      <c r="G14" s="461"/>
      <c r="H14" s="464"/>
      <c r="I14" s="467"/>
      <c r="J14" s="446"/>
      <c r="K14" s="449"/>
      <c r="L14" s="449"/>
      <c r="M14" s="452"/>
      <c r="N14" s="449"/>
      <c r="O14" s="499"/>
      <c r="P14" s="470"/>
      <c r="Q14" s="473"/>
      <c r="R14" s="476"/>
      <c r="S14" s="476"/>
      <c r="T14" s="546"/>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0" customFormat="1" ht="15" customHeight="1">
      <c r="A15" s="453">
        <f>'Mapa Final'!A15</f>
        <v>2</v>
      </c>
      <c r="B15" s="439" t="str">
        <f>'Mapa Final'!B15</f>
        <v>Dificultad en la adquisición de inmuebles</v>
      </c>
      <c r="C15" s="456" t="str">
        <f>'Mapa Final'!C15</f>
        <v>Afectación en la Prestación del Servicio de Justicia</v>
      </c>
      <c r="D15" s="456"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459" t="str">
        <f>'Mapa Final'!E15</f>
        <v>Depender de terceros (Convenio, Secretarias, propietarios.)</v>
      </c>
      <c r="F15" s="459"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59" t="str">
        <f>'Mapa Final'!G15</f>
        <v>Usuarios, productos y prácticas organizacionales</v>
      </c>
      <c r="H15" s="462" t="str">
        <f>'Mapa Final'!I15</f>
        <v>Media</v>
      </c>
      <c r="I15" s="465" t="str">
        <f>'Mapa Final'!L15</f>
        <v>Mayor</v>
      </c>
      <c r="J15" s="444" t="str">
        <f>'Mapa Final'!N15</f>
        <v xml:space="preserve">Alto </v>
      </c>
      <c r="K15" s="447" t="str">
        <f>'Mapa Final'!AA15</f>
        <v>Baja</v>
      </c>
      <c r="L15" s="447" t="str">
        <f>'Mapa Final'!AE15</f>
        <v>Mayor</v>
      </c>
      <c r="M15" s="450" t="str">
        <f>'Mapa Final'!AG15</f>
        <v xml:space="preserve">Alto </v>
      </c>
      <c r="N15" s="447" t="str">
        <f>'Mapa Final'!AH15</f>
        <v>Aceptar</v>
      </c>
      <c r="O15" s="548" t="s">
        <v>614</v>
      </c>
      <c r="P15" s="468" t="s">
        <v>501</v>
      </c>
      <c r="Q15" s="471"/>
      <c r="R15" s="474">
        <v>45017</v>
      </c>
      <c r="S15" s="474">
        <v>45107</v>
      </c>
      <c r="T15" s="547" t="s">
        <v>615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0" customFormat="1" ht="13.5" customHeight="1">
      <c r="A16" s="454"/>
      <c r="B16" s="523"/>
      <c r="C16" s="457"/>
      <c r="D16" s="457"/>
      <c r="E16" s="460"/>
      <c r="F16" s="460"/>
      <c r="G16" s="460"/>
      <c r="H16" s="463"/>
      <c r="I16" s="466"/>
      <c r="J16" s="445"/>
      <c r="K16" s="448"/>
      <c r="L16" s="448"/>
      <c r="M16" s="451"/>
      <c r="N16" s="448"/>
      <c r="O16" s="549"/>
      <c r="P16" s="469"/>
      <c r="Q16" s="472"/>
      <c r="R16" s="475"/>
      <c r="S16" s="475"/>
      <c r="T16" s="478"/>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0" customFormat="1" ht="13.5" customHeight="1">
      <c r="A17" s="454"/>
      <c r="B17" s="523"/>
      <c r="C17" s="457"/>
      <c r="D17" s="457"/>
      <c r="E17" s="460"/>
      <c r="F17" s="460"/>
      <c r="G17" s="460"/>
      <c r="H17" s="463"/>
      <c r="I17" s="466"/>
      <c r="J17" s="445"/>
      <c r="K17" s="448"/>
      <c r="L17" s="448"/>
      <c r="M17" s="451"/>
      <c r="N17" s="448"/>
      <c r="O17" s="549"/>
      <c r="P17" s="469"/>
      <c r="Q17" s="472"/>
      <c r="R17" s="475"/>
      <c r="S17" s="475"/>
      <c r="T17" s="478"/>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0" customFormat="1" ht="13.5" customHeight="1">
      <c r="A18" s="454"/>
      <c r="B18" s="523"/>
      <c r="C18" s="457"/>
      <c r="D18" s="457"/>
      <c r="E18" s="460"/>
      <c r="F18" s="460"/>
      <c r="G18" s="460"/>
      <c r="H18" s="463"/>
      <c r="I18" s="466"/>
      <c r="J18" s="445"/>
      <c r="K18" s="448"/>
      <c r="L18" s="448"/>
      <c r="M18" s="451"/>
      <c r="N18" s="448"/>
      <c r="O18" s="549"/>
      <c r="P18" s="469"/>
      <c r="Q18" s="472"/>
      <c r="R18" s="475"/>
      <c r="S18" s="475"/>
      <c r="T18" s="478"/>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0" customFormat="1" ht="291" customHeight="1">
      <c r="A19" s="455"/>
      <c r="B19" s="524"/>
      <c r="C19" s="458"/>
      <c r="D19" s="458"/>
      <c r="E19" s="461"/>
      <c r="F19" s="461"/>
      <c r="G19" s="461"/>
      <c r="H19" s="464"/>
      <c r="I19" s="467"/>
      <c r="J19" s="446"/>
      <c r="K19" s="449"/>
      <c r="L19" s="449"/>
      <c r="M19" s="452"/>
      <c r="N19" s="449"/>
      <c r="O19" s="550"/>
      <c r="P19" s="470"/>
      <c r="Q19" s="473"/>
      <c r="R19" s="476"/>
      <c r="S19" s="476"/>
      <c r="T19" s="479"/>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453">
        <f>'Mapa Final'!A20</f>
        <v>3</v>
      </c>
      <c r="B20" s="439" t="str">
        <f>'Mapa Final'!B20</f>
        <v>Demora en la ejecución de los contratos de consultorías de estudios y diseños de infraestructura física de alta y media alta complejidad</v>
      </c>
      <c r="C20" s="456" t="str">
        <f>'Mapa Final'!C20</f>
        <v>Afectación en la Prestación del Servicio de Justicia</v>
      </c>
      <c r="D20" s="456"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459" t="str">
        <f>'Mapa Final'!E20</f>
        <v>La presencia de cambios normativos o ajustes al programa arquitectónico y a la falta de calidad en el diseño, causan demoras considerables en el proyecto de estudios y diseños.</v>
      </c>
      <c r="F20" s="459" t="str">
        <f>'Mapa Final'!F20</f>
        <v>Posibilidad de que se genere retraso en la contratación de la construcción del proyecto, a causa de los cambios normativos, ajustes al programa arquitectónico o falta en la calidad de los diseños y estudios técnicos.</v>
      </c>
      <c r="G20" s="459" t="str">
        <f>'Mapa Final'!G20</f>
        <v>Ejecución y Administración de Procesos</v>
      </c>
      <c r="H20" s="462" t="str">
        <f>'Mapa Final'!I20</f>
        <v>Baja</v>
      </c>
      <c r="I20" s="465" t="str">
        <f>'Mapa Final'!L20</f>
        <v>Moderado</v>
      </c>
      <c r="J20" s="444" t="str">
        <f>'Mapa Final'!N20</f>
        <v>Moderado</v>
      </c>
      <c r="K20" s="447" t="str">
        <f>'Mapa Final'!AA20</f>
        <v>Baja</v>
      </c>
      <c r="L20" s="447" t="str">
        <f>'Mapa Final'!AE20</f>
        <v>Moderado</v>
      </c>
      <c r="M20" s="450" t="str">
        <f>'Mapa Final'!AG20</f>
        <v>Moderado</v>
      </c>
      <c r="N20" s="447" t="str">
        <f>'Mapa Final'!AH20</f>
        <v>Aceptar</v>
      </c>
      <c r="O20" s="497" t="s">
        <v>616</v>
      </c>
      <c r="P20" s="468" t="s">
        <v>501</v>
      </c>
      <c r="Q20" s="471"/>
      <c r="R20" s="474">
        <v>45017</v>
      </c>
      <c r="S20" s="474">
        <v>45107</v>
      </c>
      <c r="T20" s="496" t="s">
        <v>506</v>
      </c>
      <c r="U20" s="35"/>
      <c r="V20" s="35"/>
    </row>
    <row r="21" spans="1:176">
      <c r="A21" s="454"/>
      <c r="B21" s="523"/>
      <c r="C21" s="457"/>
      <c r="D21" s="457"/>
      <c r="E21" s="460"/>
      <c r="F21" s="460"/>
      <c r="G21" s="460"/>
      <c r="H21" s="463"/>
      <c r="I21" s="466"/>
      <c r="J21" s="445"/>
      <c r="K21" s="448"/>
      <c r="L21" s="448"/>
      <c r="M21" s="451"/>
      <c r="N21" s="448"/>
      <c r="O21" s="457"/>
      <c r="P21" s="469"/>
      <c r="Q21" s="472"/>
      <c r="R21" s="475"/>
      <c r="S21" s="475"/>
      <c r="T21" s="460"/>
      <c r="U21" s="35"/>
      <c r="V21" s="35"/>
    </row>
    <row r="22" spans="1:176">
      <c r="A22" s="454"/>
      <c r="B22" s="523"/>
      <c r="C22" s="457"/>
      <c r="D22" s="457"/>
      <c r="E22" s="460"/>
      <c r="F22" s="460"/>
      <c r="G22" s="460"/>
      <c r="H22" s="463"/>
      <c r="I22" s="466"/>
      <c r="J22" s="445"/>
      <c r="K22" s="448"/>
      <c r="L22" s="448"/>
      <c r="M22" s="451"/>
      <c r="N22" s="448"/>
      <c r="O22" s="457"/>
      <c r="P22" s="469"/>
      <c r="Q22" s="472"/>
      <c r="R22" s="475"/>
      <c r="S22" s="475"/>
      <c r="T22" s="460"/>
      <c r="U22" s="35"/>
      <c r="V22" s="35"/>
    </row>
    <row r="23" spans="1:176">
      <c r="A23" s="454"/>
      <c r="B23" s="523"/>
      <c r="C23" s="457"/>
      <c r="D23" s="457"/>
      <c r="E23" s="460"/>
      <c r="F23" s="460"/>
      <c r="G23" s="460"/>
      <c r="H23" s="463"/>
      <c r="I23" s="466"/>
      <c r="J23" s="445"/>
      <c r="K23" s="448"/>
      <c r="L23" s="448"/>
      <c r="M23" s="451"/>
      <c r="N23" s="448"/>
      <c r="O23" s="457"/>
      <c r="P23" s="469"/>
      <c r="Q23" s="472"/>
      <c r="R23" s="475"/>
      <c r="S23" s="475"/>
      <c r="T23" s="460"/>
      <c r="U23" s="35"/>
      <c r="V23" s="35"/>
    </row>
    <row r="24" spans="1:176" ht="307.5" customHeight="1">
      <c r="A24" s="455"/>
      <c r="B24" s="524"/>
      <c r="C24" s="458"/>
      <c r="D24" s="458"/>
      <c r="E24" s="461"/>
      <c r="F24" s="461"/>
      <c r="G24" s="461"/>
      <c r="H24" s="464"/>
      <c r="I24" s="467"/>
      <c r="J24" s="446"/>
      <c r="K24" s="449"/>
      <c r="L24" s="449"/>
      <c r="M24" s="452"/>
      <c r="N24" s="449"/>
      <c r="O24" s="458"/>
      <c r="P24" s="469"/>
      <c r="Q24" s="473"/>
      <c r="R24" s="475"/>
      <c r="S24" s="475"/>
      <c r="T24" s="461"/>
      <c r="U24" s="35"/>
      <c r="V24" s="35"/>
    </row>
    <row r="25" spans="1:176">
      <c r="A25" s="453">
        <f>'Mapa Final'!A25</f>
        <v>4</v>
      </c>
      <c r="B25" s="439" t="str">
        <f>'Mapa Final'!B25</f>
        <v>Demora en la ejecución de los contratos de contrucción y mobiliario en proyectos de inversión de alta y media alta complejidad</v>
      </c>
      <c r="C25" s="456" t="str">
        <f>'Mapa Final'!C25</f>
        <v>Afectación en la Prestación del Servicio de Justicia</v>
      </c>
      <c r="D25" s="456" t="str">
        <f>'Mapa Final'!D25</f>
        <v>1. Peticiones, reclamos de origen social, bloqueos o problemas de orden público en la zona donde se construye la nueva sede judicial.
2. Interventoría externa de baja calidad o del contratista de obra; desafíos técnicos imprevisibles que exigen tiempos sobre la marcha de la obra para su ajuste o baja capacidad de implementar un plan de contingencia para no comprometer fecha de entrega de la obra.
3. Dificultad en la disponibilidad de recursos financieros, suministro de equipos, materiales, mano de obra y otros recursos necesarios
4. Relacionadas con los procesos adquisición, contratación o liquidación de los proyectos de infraestructura judicial
5. Cambios de las administraciones en las entidades territoriales, injerencia por cambios en la construcción de las sedes judiciales por parte de las autoridades de entidades territoriales o sanciones de autoridades competentes por incumplimientos del Constructor en requisitos constructivos, laborales o ambientales.</v>
      </c>
      <c r="E25" s="459" t="str">
        <f>'Mapa Final'!E25</f>
        <v>Demora en la entrega de una sede judicial nueva, debido a la dificultad para resolver la causa que ocasiona el retraso en el cronograma del proyecto o se originen condiciones nuevas adicionales externas o imputables al Constructor que ocasionen nuevos retrasos.</v>
      </c>
      <c r="F25" s="459" t="str">
        <f>'Mapa Final'!F25</f>
        <v>Posibilidad de que la entrega de una sede judicial nueva se retrase, por factores asociados a las dificultades y condiciones externas o imputables al Contratista en la contrucción de la infraestructura judicial, impidiendo la entrega de la nueva sede judicial a tiempo para mejorar el acceso a la justicia.</v>
      </c>
      <c r="G25" s="459" t="str">
        <f>'Mapa Final'!G25</f>
        <v>Ejecución y Administración de Procesos</v>
      </c>
      <c r="H25" s="462" t="str">
        <f>'Mapa Final'!I25</f>
        <v>Baja</v>
      </c>
      <c r="I25" s="465" t="str">
        <f>'Mapa Final'!L25</f>
        <v>Moderado</v>
      </c>
      <c r="J25" s="444" t="str">
        <f>'Mapa Final'!N25</f>
        <v>Moderado</v>
      </c>
      <c r="K25" s="447" t="str">
        <f>'Mapa Final'!AA25</f>
        <v>Baja</v>
      </c>
      <c r="L25" s="447" t="str">
        <f>'Mapa Final'!AE25</f>
        <v>Moderado</v>
      </c>
      <c r="M25" s="450" t="str">
        <f>'Mapa Final'!AG25</f>
        <v>Moderado</v>
      </c>
      <c r="N25" s="532" t="str">
        <f>'Mapa Final'!AH25</f>
        <v>Aceptar</v>
      </c>
      <c r="O25" s="535" t="s">
        <v>617</v>
      </c>
      <c r="P25" s="537" t="s">
        <v>501</v>
      </c>
      <c r="Q25" s="538"/>
      <c r="R25" s="541">
        <v>45017</v>
      </c>
      <c r="S25" s="543">
        <v>45107</v>
      </c>
      <c r="T25" s="529" t="s">
        <v>508</v>
      </c>
    </row>
    <row r="26" spans="1:176">
      <c r="A26" s="454"/>
      <c r="B26" s="523"/>
      <c r="C26" s="457"/>
      <c r="D26" s="457"/>
      <c r="E26" s="460"/>
      <c r="F26" s="460"/>
      <c r="G26" s="460"/>
      <c r="H26" s="463"/>
      <c r="I26" s="466"/>
      <c r="J26" s="445"/>
      <c r="K26" s="448"/>
      <c r="L26" s="448"/>
      <c r="M26" s="451"/>
      <c r="N26" s="533"/>
      <c r="O26" s="536"/>
      <c r="P26" s="537"/>
      <c r="Q26" s="539"/>
      <c r="R26" s="542"/>
      <c r="S26" s="537"/>
      <c r="T26" s="530"/>
    </row>
    <row r="27" spans="1:176">
      <c r="A27" s="454"/>
      <c r="B27" s="523"/>
      <c r="C27" s="457"/>
      <c r="D27" s="457"/>
      <c r="E27" s="460"/>
      <c r="F27" s="460"/>
      <c r="G27" s="460"/>
      <c r="H27" s="463"/>
      <c r="I27" s="466"/>
      <c r="J27" s="445"/>
      <c r="K27" s="448"/>
      <c r="L27" s="448"/>
      <c r="M27" s="451"/>
      <c r="N27" s="533"/>
      <c r="O27" s="536"/>
      <c r="P27" s="537"/>
      <c r="Q27" s="539"/>
      <c r="R27" s="542"/>
      <c r="S27" s="537"/>
      <c r="T27" s="530"/>
    </row>
    <row r="28" spans="1:176">
      <c r="A28" s="454"/>
      <c r="B28" s="523"/>
      <c r="C28" s="457"/>
      <c r="D28" s="457"/>
      <c r="E28" s="460"/>
      <c r="F28" s="460"/>
      <c r="G28" s="460"/>
      <c r="H28" s="463"/>
      <c r="I28" s="466"/>
      <c r="J28" s="445"/>
      <c r="K28" s="448"/>
      <c r="L28" s="448"/>
      <c r="M28" s="451"/>
      <c r="N28" s="533"/>
      <c r="O28" s="536"/>
      <c r="P28" s="537"/>
      <c r="Q28" s="539"/>
      <c r="R28" s="542"/>
      <c r="S28" s="537"/>
      <c r="T28" s="530"/>
    </row>
    <row r="29" spans="1:176" ht="277.5" customHeight="1">
      <c r="A29" s="455"/>
      <c r="B29" s="524"/>
      <c r="C29" s="458"/>
      <c r="D29" s="458"/>
      <c r="E29" s="461"/>
      <c r="F29" s="461"/>
      <c r="G29" s="461"/>
      <c r="H29" s="464"/>
      <c r="I29" s="467"/>
      <c r="J29" s="446"/>
      <c r="K29" s="449"/>
      <c r="L29" s="449"/>
      <c r="M29" s="452"/>
      <c r="N29" s="534"/>
      <c r="O29" s="536"/>
      <c r="P29" s="537"/>
      <c r="Q29" s="540"/>
      <c r="R29" s="542"/>
      <c r="S29" s="537"/>
      <c r="T29" s="531"/>
    </row>
    <row r="30" spans="1:176">
      <c r="A30" s="453">
        <f>'Mapa Final'!A30</f>
        <v>5</v>
      </c>
      <c r="B30" s="439" t="str">
        <f>'Mapa Final'!B30</f>
        <v>Daño o deterioro en sedes judiciales en construcción o ya construidas de alta y media alta complejidad</v>
      </c>
      <c r="C30" s="456" t="str">
        <f>'Mapa Final'!C30</f>
        <v>Afectación en la Prestación del Servicio de Justicia</v>
      </c>
      <c r="D30" s="456"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459" t="str">
        <f>'Mapa Final'!E30</f>
        <v>Evento o situación adversa que genera un daño a la infraestructura física judicial.</v>
      </c>
      <c r="F30" s="459" t="str">
        <f>'Mapa Final'!F30</f>
        <v>Posibilidad de que dado un evento o situación externa, se genere una afectación grave o leve a la infraestructura física judicial, a causa de un evento que impacte la infraestructura física.</v>
      </c>
      <c r="G30" s="459" t="str">
        <f>'Mapa Final'!G30</f>
        <v>Daños Activos Fijos/Eventos Externos</v>
      </c>
      <c r="H30" s="462" t="str">
        <f>'Mapa Final'!I30</f>
        <v>Baja</v>
      </c>
      <c r="I30" s="465" t="str">
        <f>'Mapa Final'!L30</f>
        <v>Moderado</v>
      </c>
      <c r="J30" s="444" t="str">
        <f>'Mapa Final'!N30</f>
        <v>Moderado</v>
      </c>
      <c r="K30" s="447" t="str">
        <f>'Mapa Final'!AA30</f>
        <v>Baja</v>
      </c>
      <c r="L30" s="447" t="str">
        <f>'Mapa Final'!AE30</f>
        <v>Moderado</v>
      </c>
      <c r="M30" s="450" t="str">
        <f>'Mapa Final'!AG30</f>
        <v>Moderado</v>
      </c>
      <c r="N30" s="447" t="str">
        <f>'Mapa Final'!AH30</f>
        <v>Aceptar</v>
      </c>
      <c r="O30" s="480" t="s">
        <v>509</v>
      </c>
      <c r="P30" s="491" t="s">
        <v>510</v>
      </c>
      <c r="Q30" s="493" t="s">
        <v>511</v>
      </c>
      <c r="R30" s="526">
        <v>45017</v>
      </c>
      <c r="S30" s="526">
        <v>45107</v>
      </c>
      <c r="T30" s="487" t="s">
        <v>512</v>
      </c>
    </row>
    <row r="31" spans="1:176">
      <c r="A31" s="454"/>
      <c r="B31" s="523"/>
      <c r="C31" s="457"/>
      <c r="D31" s="457"/>
      <c r="E31" s="460"/>
      <c r="F31" s="460"/>
      <c r="G31" s="460"/>
      <c r="H31" s="463"/>
      <c r="I31" s="466"/>
      <c r="J31" s="445"/>
      <c r="K31" s="448"/>
      <c r="L31" s="448"/>
      <c r="M31" s="451"/>
      <c r="N31" s="448"/>
      <c r="O31" s="527"/>
      <c r="P31" s="491"/>
      <c r="Q31" s="494"/>
      <c r="R31" s="475"/>
      <c r="S31" s="475"/>
      <c r="T31" s="488"/>
    </row>
    <row r="32" spans="1:176">
      <c r="A32" s="454"/>
      <c r="B32" s="523"/>
      <c r="C32" s="457"/>
      <c r="D32" s="457"/>
      <c r="E32" s="460"/>
      <c r="F32" s="460"/>
      <c r="G32" s="460"/>
      <c r="H32" s="463"/>
      <c r="I32" s="466"/>
      <c r="J32" s="445"/>
      <c r="K32" s="448"/>
      <c r="L32" s="448"/>
      <c r="M32" s="451"/>
      <c r="N32" s="448"/>
      <c r="O32" s="527"/>
      <c r="P32" s="491"/>
      <c r="Q32" s="494"/>
      <c r="R32" s="475"/>
      <c r="S32" s="475"/>
      <c r="T32" s="488"/>
    </row>
    <row r="33" spans="1:20">
      <c r="A33" s="454"/>
      <c r="B33" s="523"/>
      <c r="C33" s="457"/>
      <c r="D33" s="457"/>
      <c r="E33" s="460"/>
      <c r="F33" s="460"/>
      <c r="G33" s="460"/>
      <c r="H33" s="463"/>
      <c r="I33" s="466"/>
      <c r="J33" s="445"/>
      <c r="K33" s="448"/>
      <c r="L33" s="448"/>
      <c r="M33" s="451"/>
      <c r="N33" s="448"/>
      <c r="O33" s="527"/>
      <c r="P33" s="491"/>
      <c r="Q33" s="494"/>
      <c r="R33" s="475"/>
      <c r="S33" s="475"/>
      <c r="T33" s="488"/>
    </row>
    <row r="34" spans="1:20" ht="102.75" customHeight="1">
      <c r="A34" s="455"/>
      <c r="B34" s="524"/>
      <c r="C34" s="458"/>
      <c r="D34" s="458"/>
      <c r="E34" s="461"/>
      <c r="F34" s="461"/>
      <c r="G34" s="461"/>
      <c r="H34" s="464"/>
      <c r="I34" s="467"/>
      <c r="J34" s="446"/>
      <c r="K34" s="449"/>
      <c r="L34" s="449"/>
      <c r="M34" s="452"/>
      <c r="N34" s="449"/>
      <c r="O34" s="528"/>
      <c r="P34" s="492"/>
      <c r="Q34" s="495"/>
      <c r="R34" s="476"/>
      <c r="S34" s="476"/>
      <c r="T34" s="489"/>
    </row>
    <row r="35" spans="1:20" ht="15" customHeight="1">
      <c r="A35" s="453">
        <f>'Mapa Final'!A35</f>
        <v>6</v>
      </c>
      <c r="B35" s="439" t="str">
        <f>'Mapa Final'!B35</f>
        <v>Impacto ambiental negativo, ocasionado por las actividades constructivas de alta y media alta complejidad</v>
      </c>
      <c r="C35" s="456" t="str">
        <f>'Mapa Final'!C35</f>
        <v xml:space="preserve"> Afectación Ambiental</v>
      </c>
      <c r="D35" s="456"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459" t="str">
        <f>'Mapa Final'!E35</f>
        <v>Incumplimiento ambiental, ocasionado por el desconocimiento, mala aplicación de los requisitos ambientales que solicitan las autoridades ambientales.</v>
      </c>
      <c r="F35" s="459" t="str">
        <f>'Mapa Final'!F35</f>
        <v>Posibilidad de que la ocurrencia de un incumplimiento ambiental, a causa del desconocimiento o la indebida aplicación de los requisitos ambientales, lo que puede acarrear sanciones y retrasos en los proyectos de infraestructura.</v>
      </c>
      <c r="G35" s="459" t="str">
        <f>'Mapa Final'!G35</f>
        <v>Eventos Ambientales Internos</v>
      </c>
      <c r="H35" s="462" t="str">
        <f>'Mapa Final'!I35</f>
        <v>Baja</v>
      </c>
      <c r="I35" s="465" t="str">
        <f>'Mapa Final'!L35</f>
        <v>Moderado</v>
      </c>
      <c r="J35" s="444" t="str">
        <f>'Mapa Final'!N35</f>
        <v>Moderado</v>
      </c>
      <c r="K35" s="447" t="str">
        <f>'Mapa Final'!AA35</f>
        <v>Baja</v>
      </c>
      <c r="L35" s="447" t="str">
        <f>'Mapa Final'!AE35</f>
        <v>Moderado</v>
      </c>
      <c r="M35" s="450" t="str">
        <f>'Mapa Final'!AG35</f>
        <v>Moderado</v>
      </c>
      <c r="N35" s="447" t="str">
        <f>'Mapa Final'!AH35</f>
        <v>Aceptar</v>
      </c>
      <c r="O35" s="477" t="s">
        <v>618</v>
      </c>
      <c r="P35" s="525" t="s">
        <v>501</v>
      </c>
      <c r="Q35" s="441"/>
      <c r="R35" s="474">
        <v>45017</v>
      </c>
      <c r="S35" s="474">
        <v>45107</v>
      </c>
      <c r="T35" s="477" t="s">
        <v>619</v>
      </c>
    </row>
    <row r="36" spans="1:20">
      <c r="A36" s="454"/>
      <c r="B36" s="523"/>
      <c r="C36" s="457"/>
      <c r="D36" s="457"/>
      <c r="E36" s="460"/>
      <c r="F36" s="460"/>
      <c r="G36" s="460"/>
      <c r="H36" s="463"/>
      <c r="I36" s="466"/>
      <c r="J36" s="445"/>
      <c r="K36" s="448"/>
      <c r="L36" s="448"/>
      <c r="M36" s="451"/>
      <c r="N36" s="448"/>
      <c r="O36" s="478"/>
      <c r="P36" s="475"/>
      <c r="Q36" s="442"/>
      <c r="R36" s="475"/>
      <c r="S36" s="475"/>
      <c r="T36" s="478"/>
    </row>
    <row r="37" spans="1:20">
      <c r="A37" s="454"/>
      <c r="B37" s="523"/>
      <c r="C37" s="457"/>
      <c r="D37" s="457"/>
      <c r="E37" s="460"/>
      <c r="F37" s="460"/>
      <c r="G37" s="460"/>
      <c r="H37" s="463"/>
      <c r="I37" s="466"/>
      <c r="J37" s="445"/>
      <c r="K37" s="448"/>
      <c r="L37" s="448"/>
      <c r="M37" s="451"/>
      <c r="N37" s="448"/>
      <c r="O37" s="478"/>
      <c r="P37" s="475"/>
      <c r="Q37" s="442"/>
      <c r="R37" s="475"/>
      <c r="S37" s="475"/>
      <c r="T37" s="478"/>
    </row>
    <row r="38" spans="1:20">
      <c r="A38" s="454"/>
      <c r="B38" s="523"/>
      <c r="C38" s="457"/>
      <c r="D38" s="457"/>
      <c r="E38" s="460"/>
      <c r="F38" s="460"/>
      <c r="G38" s="460"/>
      <c r="H38" s="463"/>
      <c r="I38" s="466"/>
      <c r="J38" s="445"/>
      <c r="K38" s="448"/>
      <c r="L38" s="448"/>
      <c r="M38" s="451"/>
      <c r="N38" s="448"/>
      <c r="O38" s="478"/>
      <c r="P38" s="475"/>
      <c r="Q38" s="442"/>
      <c r="R38" s="475"/>
      <c r="S38" s="475"/>
      <c r="T38" s="478"/>
    </row>
    <row r="39" spans="1:20" ht="278.25" customHeight="1" thickBot="1">
      <c r="A39" s="455"/>
      <c r="B39" s="524"/>
      <c r="C39" s="458"/>
      <c r="D39" s="458"/>
      <c r="E39" s="461"/>
      <c r="F39" s="461"/>
      <c r="G39" s="461"/>
      <c r="H39" s="464"/>
      <c r="I39" s="467"/>
      <c r="J39" s="446"/>
      <c r="K39" s="449"/>
      <c r="L39" s="449"/>
      <c r="M39" s="452"/>
      <c r="N39" s="449"/>
      <c r="O39" s="479"/>
      <c r="P39" s="476"/>
      <c r="Q39" s="443"/>
      <c r="R39" s="476"/>
      <c r="S39" s="476"/>
      <c r="T39" s="479"/>
    </row>
    <row r="40" spans="1:20">
      <c r="A40" s="453">
        <f>'Mapa Final'!A40</f>
        <v>0</v>
      </c>
      <c r="B40" s="439">
        <f>'Mapa Final'!B40</f>
        <v>0</v>
      </c>
      <c r="C40" s="456">
        <f>'Mapa Final'!C40</f>
        <v>0</v>
      </c>
      <c r="D40" s="456">
        <f>'Mapa Final'!D40</f>
        <v>0</v>
      </c>
      <c r="E40" s="459">
        <f>'Mapa Final'!E40</f>
        <v>0</v>
      </c>
      <c r="F40" s="459">
        <f>'Mapa Final'!F40</f>
        <v>0</v>
      </c>
      <c r="G40" s="459">
        <f>'Mapa Final'!G40</f>
        <v>0</v>
      </c>
      <c r="H40" s="462" t="str">
        <f>'Mapa Final'!I40</f>
        <v>Muy Baja</v>
      </c>
      <c r="I40" s="465" t="b">
        <f>'Mapa Final'!L40</f>
        <v>0</v>
      </c>
      <c r="J40" s="444" t="e">
        <f>'Mapa Final'!N40</f>
        <v>#N/A</v>
      </c>
      <c r="K40" s="447" t="e">
        <f>'Mapa Final'!AA40</f>
        <v>#DIV/0!</v>
      </c>
      <c r="L40" s="447" t="e">
        <f>'Mapa Final'!AE40</f>
        <v>#DIV/0!</v>
      </c>
      <c r="M40" s="450" t="e">
        <f>'Mapa Final'!AG40</f>
        <v>#DIV/0!</v>
      </c>
      <c r="N40" s="447">
        <f>'Mapa Final'!AH40</f>
        <v>0</v>
      </c>
      <c r="O40" s="441"/>
      <c r="P40" s="525"/>
      <c r="Q40" s="441"/>
      <c r="R40" s="441"/>
      <c r="S40" s="441"/>
      <c r="T40" s="441"/>
    </row>
    <row r="41" spans="1:20">
      <c r="A41" s="454"/>
      <c r="B41" s="523"/>
      <c r="C41" s="457"/>
      <c r="D41" s="457"/>
      <c r="E41" s="460"/>
      <c r="F41" s="460"/>
      <c r="G41" s="460"/>
      <c r="H41" s="463"/>
      <c r="I41" s="466"/>
      <c r="J41" s="445"/>
      <c r="K41" s="448"/>
      <c r="L41" s="448"/>
      <c r="M41" s="451"/>
      <c r="N41" s="448"/>
      <c r="O41" s="442"/>
      <c r="P41" s="475"/>
      <c r="Q41" s="442"/>
      <c r="R41" s="442"/>
      <c r="S41" s="442"/>
      <c r="T41" s="442"/>
    </row>
    <row r="42" spans="1:20">
      <c r="A42" s="454"/>
      <c r="B42" s="523"/>
      <c r="C42" s="457"/>
      <c r="D42" s="457"/>
      <c r="E42" s="460"/>
      <c r="F42" s="460"/>
      <c r="G42" s="460"/>
      <c r="H42" s="463"/>
      <c r="I42" s="466"/>
      <c r="J42" s="445"/>
      <c r="K42" s="448"/>
      <c r="L42" s="448"/>
      <c r="M42" s="451"/>
      <c r="N42" s="448"/>
      <c r="O42" s="442"/>
      <c r="P42" s="475"/>
      <c r="Q42" s="442"/>
      <c r="R42" s="442"/>
      <c r="S42" s="442"/>
      <c r="T42" s="442"/>
    </row>
    <row r="43" spans="1:20">
      <c r="A43" s="454"/>
      <c r="B43" s="523"/>
      <c r="C43" s="457"/>
      <c r="D43" s="457"/>
      <c r="E43" s="460"/>
      <c r="F43" s="460"/>
      <c r="G43" s="460"/>
      <c r="H43" s="463"/>
      <c r="I43" s="466"/>
      <c r="J43" s="445"/>
      <c r="K43" s="448"/>
      <c r="L43" s="448"/>
      <c r="M43" s="451"/>
      <c r="N43" s="448"/>
      <c r="O43" s="442"/>
      <c r="P43" s="475"/>
      <c r="Q43" s="442"/>
      <c r="R43" s="442"/>
      <c r="S43" s="442"/>
      <c r="T43" s="442"/>
    </row>
    <row r="44" spans="1:20" ht="15.75" thickBot="1">
      <c r="A44" s="455"/>
      <c r="B44" s="524"/>
      <c r="C44" s="458"/>
      <c r="D44" s="458"/>
      <c r="E44" s="461"/>
      <c r="F44" s="461"/>
      <c r="G44" s="461"/>
      <c r="H44" s="464"/>
      <c r="I44" s="467"/>
      <c r="J44" s="446"/>
      <c r="K44" s="449"/>
      <c r="L44" s="449"/>
      <c r="M44" s="452"/>
      <c r="N44" s="449"/>
      <c r="O44" s="443"/>
      <c r="P44" s="476"/>
      <c r="Q44" s="443"/>
      <c r="R44" s="443"/>
      <c r="S44" s="443"/>
      <c r="T44" s="443"/>
    </row>
    <row r="45" spans="1:20">
      <c r="A45" s="453">
        <f>'Mapa Final'!A45</f>
        <v>0</v>
      </c>
      <c r="B45" s="439">
        <f>'Mapa Final'!B45</f>
        <v>0</v>
      </c>
      <c r="C45" s="456">
        <f>'Mapa Final'!C45</f>
        <v>0</v>
      </c>
      <c r="D45" s="456">
        <f>'Mapa Final'!D45</f>
        <v>0</v>
      </c>
      <c r="E45" s="459">
        <f>'Mapa Final'!E45</f>
        <v>0</v>
      </c>
      <c r="F45" s="459">
        <f>'Mapa Final'!F45</f>
        <v>0</v>
      </c>
      <c r="G45" s="459">
        <f>'Mapa Final'!G45</f>
        <v>0</v>
      </c>
      <c r="H45" s="462" t="str">
        <f>'Mapa Final'!I45</f>
        <v>Muy Baja</v>
      </c>
      <c r="I45" s="465" t="b">
        <f>'Mapa Final'!L45</f>
        <v>0</v>
      </c>
      <c r="J45" s="444" t="e">
        <f>'Mapa Final'!N45</f>
        <v>#N/A</v>
      </c>
      <c r="K45" s="447" t="e">
        <f>'Mapa Final'!AA45</f>
        <v>#DIV/0!</v>
      </c>
      <c r="L45" s="447" t="e">
        <f>'Mapa Final'!AE45</f>
        <v>#DIV/0!</v>
      </c>
      <c r="M45" s="450" t="e">
        <f>'Mapa Final'!AG45</f>
        <v>#DIV/0!</v>
      </c>
      <c r="N45" s="447">
        <f>'Mapa Final'!AH45</f>
        <v>0</v>
      </c>
      <c r="O45" s="441"/>
      <c r="P45" s="525"/>
      <c r="Q45" s="441"/>
      <c r="R45" s="441"/>
      <c r="S45" s="441"/>
      <c r="T45" s="441"/>
    </row>
    <row r="46" spans="1:20">
      <c r="A46" s="454"/>
      <c r="B46" s="523"/>
      <c r="C46" s="457"/>
      <c r="D46" s="457"/>
      <c r="E46" s="460"/>
      <c r="F46" s="460"/>
      <c r="G46" s="460"/>
      <c r="H46" s="463"/>
      <c r="I46" s="466"/>
      <c r="J46" s="445"/>
      <c r="K46" s="448"/>
      <c r="L46" s="448"/>
      <c r="M46" s="451"/>
      <c r="N46" s="448"/>
      <c r="O46" s="442"/>
      <c r="P46" s="475"/>
      <c r="Q46" s="442"/>
      <c r="R46" s="442"/>
      <c r="S46" s="442"/>
      <c r="T46" s="442"/>
    </row>
    <row r="47" spans="1:20">
      <c r="A47" s="454"/>
      <c r="B47" s="523"/>
      <c r="C47" s="457"/>
      <c r="D47" s="457"/>
      <c r="E47" s="460"/>
      <c r="F47" s="460"/>
      <c r="G47" s="460"/>
      <c r="H47" s="463"/>
      <c r="I47" s="466"/>
      <c r="J47" s="445"/>
      <c r="K47" s="448"/>
      <c r="L47" s="448"/>
      <c r="M47" s="451"/>
      <c r="N47" s="448"/>
      <c r="O47" s="442"/>
      <c r="P47" s="475"/>
      <c r="Q47" s="442"/>
      <c r="R47" s="442"/>
      <c r="S47" s="442"/>
      <c r="T47" s="442"/>
    </row>
    <row r="48" spans="1:20">
      <c r="A48" s="454"/>
      <c r="B48" s="523"/>
      <c r="C48" s="457"/>
      <c r="D48" s="457"/>
      <c r="E48" s="460"/>
      <c r="F48" s="460"/>
      <c r="G48" s="460"/>
      <c r="H48" s="463"/>
      <c r="I48" s="466"/>
      <c r="J48" s="445"/>
      <c r="K48" s="448"/>
      <c r="L48" s="448"/>
      <c r="M48" s="451"/>
      <c r="N48" s="448"/>
      <c r="O48" s="442"/>
      <c r="P48" s="475"/>
      <c r="Q48" s="442"/>
      <c r="R48" s="442"/>
      <c r="S48" s="442"/>
      <c r="T48" s="442"/>
    </row>
    <row r="49" spans="1:20" ht="15.75" thickBot="1">
      <c r="A49" s="455"/>
      <c r="B49" s="524"/>
      <c r="C49" s="458"/>
      <c r="D49" s="458"/>
      <c r="E49" s="461"/>
      <c r="F49" s="461"/>
      <c r="G49" s="461"/>
      <c r="H49" s="464"/>
      <c r="I49" s="467"/>
      <c r="J49" s="446"/>
      <c r="K49" s="449"/>
      <c r="L49" s="449"/>
      <c r="M49" s="452"/>
      <c r="N49" s="449"/>
      <c r="O49" s="443"/>
      <c r="P49" s="476"/>
      <c r="Q49" s="443"/>
      <c r="R49" s="443"/>
      <c r="S49" s="443"/>
      <c r="T49" s="443"/>
    </row>
    <row r="50" spans="1:20">
      <c r="A50" s="453">
        <f>'Mapa Final'!A50</f>
        <v>0</v>
      </c>
      <c r="B50" s="439">
        <f>'Mapa Final'!B50</f>
        <v>0</v>
      </c>
      <c r="C50" s="456">
        <f>'Mapa Final'!C50</f>
        <v>0</v>
      </c>
      <c r="D50" s="456">
        <f>'Mapa Final'!D50</f>
        <v>0</v>
      </c>
      <c r="E50" s="459">
        <f>'Mapa Final'!E50</f>
        <v>0</v>
      </c>
      <c r="F50" s="459">
        <f>'Mapa Final'!F50</f>
        <v>0</v>
      </c>
      <c r="G50" s="459">
        <f>'Mapa Final'!G50</f>
        <v>0</v>
      </c>
      <c r="H50" s="462" t="str">
        <f>'Mapa Final'!I50</f>
        <v>Muy Baja</v>
      </c>
      <c r="I50" s="465" t="b">
        <f>'Mapa Final'!L50</f>
        <v>0</v>
      </c>
      <c r="J50" s="444" t="e">
        <f>'Mapa Final'!N50</f>
        <v>#N/A</v>
      </c>
      <c r="K50" s="447" t="e">
        <f>'Mapa Final'!AA50</f>
        <v>#DIV/0!</v>
      </c>
      <c r="L50" s="447" t="e">
        <f>'Mapa Final'!AE50</f>
        <v>#DIV/0!</v>
      </c>
      <c r="M50" s="450" t="e">
        <f>'Mapa Final'!AG50</f>
        <v>#DIV/0!</v>
      </c>
      <c r="N50" s="447">
        <f>'Mapa Final'!AH50</f>
        <v>0</v>
      </c>
      <c r="O50" s="441"/>
      <c r="P50" s="525"/>
      <c r="Q50" s="441"/>
      <c r="R50" s="441"/>
      <c r="S50" s="441"/>
      <c r="T50" s="441"/>
    </row>
    <row r="51" spans="1:20">
      <c r="A51" s="454"/>
      <c r="B51" s="523"/>
      <c r="C51" s="457"/>
      <c r="D51" s="457"/>
      <c r="E51" s="460"/>
      <c r="F51" s="460"/>
      <c r="G51" s="460"/>
      <c r="H51" s="463"/>
      <c r="I51" s="466"/>
      <c r="J51" s="445"/>
      <c r="K51" s="448"/>
      <c r="L51" s="448"/>
      <c r="M51" s="451"/>
      <c r="N51" s="448"/>
      <c r="O51" s="442"/>
      <c r="P51" s="475"/>
      <c r="Q51" s="442"/>
      <c r="R51" s="442"/>
      <c r="S51" s="442"/>
      <c r="T51" s="442"/>
    </row>
    <row r="52" spans="1:20">
      <c r="A52" s="454"/>
      <c r="B52" s="523"/>
      <c r="C52" s="457"/>
      <c r="D52" s="457"/>
      <c r="E52" s="460"/>
      <c r="F52" s="460"/>
      <c r="G52" s="460"/>
      <c r="H52" s="463"/>
      <c r="I52" s="466"/>
      <c r="J52" s="445"/>
      <c r="K52" s="448"/>
      <c r="L52" s="448"/>
      <c r="M52" s="451"/>
      <c r="N52" s="448"/>
      <c r="O52" s="442"/>
      <c r="P52" s="475"/>
      <c r="Q52" s="442"/>
      <c r="R52" s="442"/>
      <c r="S52" s="442"/>
      <c r="T52" s="442"/>
    </row>
    <row r="53" spans="1:20">
      <c r="A53" s="454"/>
      <c r="B53" s="523"/>
      <c r="C53" s="457"/>
      <c r="D53" s="457"/>
      <c r="E53" s="460"/>
      <c r="F53" s="460"/>
      <c r="G53" s="460"/>
      <c r="H53" s="463"/>
      <c r="I53" s="466"/>
      <c r="J53" s="445"/>
      <c r="K53" s="448"/>
      <c r="L53" s="448"/>
      <c r="M53" s="451"/>
      <c r="N53" s="448"/>
      <c r="O53" s="442"/>
      <c r="P53" s="475"/>
      <c r="Q53" s="442"/>
      <c r="R53" s="442"/>
      <c r="S53" s="442"/>
      <c r="T53" s="442"/>
    </row>
    <row r="54" spans="1:20" ht="15.75" thickBot="1">
      <c r="A54" s="455"/>
      <c r="B54" s="524"/>
      <c r="C54" s="458"/>
      <c r="D54" s="458"/>
      <c r="E54" s="461"/>
      <c r="F54" s="461"/>
      <c r="G54" s="461"/>
      <c r="H54" s="464"/>
      <c r="I54" s="467"/>
      <c r="J54" s="446"/>
      <c r="K54" s="449"/>
      <c r="L54" s="449"/>
      <c r="M54" s="452"/>
      <c r="N54" s="449"/>
      <c r="O54" s="443"/>
      <c r="P54" s="476"/>
      <c r="Q54" s="443"/>
      <c r="R54" s="443"/>
      <c r="S54" s="443"/>
      <c r="T54" s="443"/>
    </row>
    <row r="55" spans="1:20">
      <c r="A55" s="453">
        <f>'Mapa Final'!A55</f>
        <v>0</v>
      </c>
      <c r="B55" s="439">
        <f>'Mapa Final'!B55</f>
        <v>0</v>
      </c>
      <c r="C55" s="456">
        <f>'Mapa Final'!C55</f>
        <v>0</v>
      </c>
      <c r="D55" s="456">
        <f>'Mapa Final'!D55</f>
        <v>0</v>
      </c>
      <c r="E55" s="459">
        <f>'Mapa Final'!E55</f>
        <v>0</v>
      </c>
      <c r="F55" s="459">
        <f>'Mapa Final'!F55</f>
        <v>0</v>
      </c>
      <c r="G55" s="459">
        <f>'Mapa Final'!G55</f>
        <v>0</v>
      </c>
      <c r="H55" s="462" t="str">
        <f>'Mapa Final'!I55</f>
        <v>Muy Baja</v>
      </c>
      <c r="I55" s="465" t="b">
        <f>'Mapa Final'!L55</f>
        <v>0</v>
      </c>
      <c r="J55" s="444" t="e">
        <f>'Mapa Final'!N55</f>
        <v>#N/A</v>
      </c>
      <c r="K55" s="447" t="e">
        <f>'Mapa Final'!AA55</f>
        <v>#DIV/0!</v>
      </c>
      <c r="L55" s="447" t="e">
        <f>'Mapa Final'!AE55</f>
        <v>#DIV/0!</v>
      </c>
      <c r="M55" s="450" t="e">
        <f>'Mapa Final'!AG55</f>
        <v>#DIV/0!</v>
      </c>
      <c r="N55" s="447">
        <f>'Mapa Final'!AH55</f>
        <v>0</v>
      </c>
      <c r="O55" s="441"/>
      <c r="P55" s="525"/>
      <c r="Q55" s="441"/>
      <c r="R55" s="441"/>
      <c r="S55" s="441"/>
      <c r="T55" s="441"/>
    </row>
    <row r="56" spans="1:20">
      <c r="A56" s="454"/>
      <c r="B56" s="523"/>
      <c r="C56" s="457"/>
      <c r="D56" s="457"/>
      <c r="E56" s="460"/>
      <c r="F56" s="460"/>
      <c r="G56" s="460"/>
      <c r="H56" s="463"/>
      <c r="I56" s="466"/>
      <c r="J56" s="445"/>
      <c r="K56" s="448"/>
      <c r="L56" s="448"/>
      <c r="M56" s="451"/>
      <c r="N56" s="448"/>
      <c r="O56" s="442"/>
      <c r="P56" s="475"/>
      <c r="Q56" s="442"/>
      <c r="R56" s="442"/>
      <c r="S56" s="442"/>
      <c r="T56" s="442"/>
    </row>
    <row r="57" spans="1:20">
      <c r="A57" s="454"/>
      <c r="B57" s="523"/>
      <c r="C57" s="457"/>
      <c r="D57" s="457"/>
      <c r="E57" s="460"/>
      <c r="F57" s="460"/>
      <c r="G57" s="460"/>
      <c r="H57" s="463"/>
      <c r="I57" s="466"/>
      <c r="J57" s="445"/>
      <c r="K57" s="448"/>
      <c r="L57" s="448"/>
      <c r="M57" s="451"/>
      <c r="N57" s="448"/>
      <c r="O57" s="442"/>
      <c r="P57" s="475"/>
      <c r="Q57" s="442"/>
      <c r="R57" s="442"/>
      <c r="S57" s="442"/>
      <c r="T57" s="442"/>
    </row>
    <row r="58" spans="1:20">
      <c r="A58" s="454"/>
      <c r="B58" s="523"/>
      <c r="C58" s="457"/>
      <c r="D58" s="457"/>
      <c r="E58" s="460"/>
      <c r="F58" s="460"/>
      <c r="G58" s="460"/>
      <c r="H58" s="463"/>
      <c r="I58" s="466"/>
      <c r="J58" s="445"/>
      <c r="K58" s="448"/>
      <c r="L58" s="448"/>
      <c r="M58" s="451"/>
      <c r="N58" s="448"/>
      <c r="O58" s="442"/>
      <c r="P58" s="475"/>
      <c r="Q58" s="442"/>
      <c r="R58" s="442"/>
      <c r="S58" s="442"/>
      <c r="T58" s="442"/>
    </row>
    <row r="59" spans="1:20" ht="15.75" thickBot="1">
      <c r="A59" s="455"/>
      <c r="B59" s="524"/>
      <c r="C59" s="458"/>
      <c r="D59" s="458"/>
      <c r="E59" s="461"/>
      <c r="F59" s="461"/>
      <c r="G59" s="461"/>
      <c r="H59" s="464"/>
      <c r="I59" s="467"/>
      <c r="J59" s="446"/>
      <c r="K59" s="449"/>
      <c r="L59" s="449"/>
      <c r="M59" s="452"/>
      <c r="N59" s="449"/>
      <c r="O59" s="443"/>
      <c r="P59" s="476"/>
      <c r="Q59" s="443"/>
      <c r="R59" s="443"/>
      <c r="S59" s="443"/>
      <c r="T59" s="443"/>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A7:B7 H7 H60:J1048576">
    <cfRule type="containsText" dxfId="857" priority="744" operator="containsText" text="1- Bajo">
      <formula>NOT(ISERROR(SEARCH("1- Bajo",A7)))</formula>
    </cfRule>
    <cfRule type="containsText" dxfId="856" priority="743" operator="containsText" text="4- Bajo">
      <formula>NOT(ISERROR(SEARCH("4- Bajo",A7)))</formula>
    </cfRule>
    <cfRule type="containsText" dxfId="855" priority="742" operator="containsText" text="3- Bajo">
      <formula>NOT(ISERROR(SEARCH("3- Bajo",A7)))</formula>
    </cfRule>
  </conditionalFormatting>
  <conditionalFormatting sqref="A15:D15">
    <cfRule type="containsText" dxfId="854" priority="595" operator="containsText" text="3- Moderado">
      <formula>NOT(ISERROR(SEARCH("3- Moderado",A15)))</formula>
    </cfRule>
    <cfRule type="containsText" dxfId="853" priority="596" operator="containsText" text="6- Moderado">
      <formula>NOT(ISERROR(SEARCH("6- Moderado",A15)))</formula>
    </cfRule>
    <cfRule type="containsText" dxfId="852" priority="597" operator="containsText" text="4- Moderado">
      <formula>NOT(ISERROR(SEARCH("4- Moderado",A15)))</formula>
    </cfRule>
    <cfRule type="containsText" dxfId="851" priority="598" operator="containsText" text="3- Bajo">
      <formula>NOT(ISERROR(SEARCH("3- Bajo",A15)))</formula>
    </cfRule>
    <cfRule type="containsText" dxfId="850" priority="599" operator="containsText" text="4- Bajo">
      <formula>NOT(ISERROR(SEARCH("4- Bajo",A15)))</formula>
    </cfRule>
    <cfRule type="containsText" dxfId="849" priority="600" operator="containsText" text="1- Bajo">
      <formula>NOT(ISERROR(SEARCH("1- Bajo",A15)))</formula>
    </cfRule>
  </conditionalFormatting>
  <conditionalFormatting sqref="A20:G20">
    <cfRule type="containsText" dxfId="848" priority="561" operator="containsText" text="6- Moderado">
      <formula>NOT(ISERROR(SEARCH("6- Moderado",A20)))</formula>
    </cfRule>
    <cfRule type="containsText" dxfId="847" priority="565" operator="containsText" text="1- Bajo">
      <formula>NOT(ISERROR(SEARCH("1- Bajo",A20)))</formula>
    </cfRule>
    <cfRule type="containsText" dxfId="846" priority="564" operator="containsText" text="4- Bajo">
      <formula>NOT(ISERROR(SEARCH("4- Bajo",A20)))</formula>
    </cfRule>
    <cfRule type="containsText" dxfId="845" priority="563" operator="containsText" text="3- Bajo">
      <formula>NOT(ISERROR(SEARCH("3- Bajo",A20)))</formula>
    </cfRule>
    <cfRule type="containsText" dxfId="844" priority="562" operator="containsText" text="4- Moderado">
      <formula>NOT(ISERROR(SEARCH("4- Moderado",A20)))</formula>
    </cfRule>
    <cfRule type="containsText" dxfId="843" priority="560" operator="containsText" text="3- Moderado">
      <formula>NOT(ISERROR(SEARCH("3- Moderado",A20)))</formula>
    </cfRule>
  </conditionalFormatting>
  <conditionalFormatting sqref="A10:I10 E15:I15">
    <cfRule type="containsText" dxfId="842" priority="698" operator="containsText" text="6- Moderado">
      <formula>NOT(ISERROR(SEARCH("6- Moderado",A10)))</formula>
    </cfRule>
    <cfRule type="containsText" dxfId="841" priority="699" operator="containsText" text="4- Moderado">
      <formula>NOT(ISERROR(SEARCH("4- Moderado",A10)))</formula>
    </cfRule>
    <cfRule type="containsText" dxfId="840" priority="700" operator="containsText" text="3- Bajo">
      <formula>NOT(ISERROR(SEARCH("3- Bajo",A10)))</formula>
    </cfRule>
    <cfRule type="containsText" dxfId="839" priority="701" operator="containsText" text="4- Bajo">
      <formula>NOT(ISERROR(SEARCH("4- Bajo",A10)))</formula>
    </cfRule>
    <cfRule type="containsText" dxfId="838" priority="702" operator="containsText" text="1- Bajo">
      <formula>NOT(ISERROR(SEARCH("1- Bajo",A10)))</formula>
    </cfRule>
    <cfRule type="containsText" dxfId="837" priority="697" operator="containsText" text="3- Moderado">
      <formula>NOT(ISERROR(SEARCH("3- Moderado",A10)))</formula>
    </cfRule>
  </conditionalFormatting>
  <conditionalFormatting sqref="A25:I25">
    <cfRule type="containsText" dxfId="836" priority="541" operator="containsText" text="1- Bajo">
      <formula>NOT(ISERROR(SEARCH("1- Bajo",A25)))</formula>
    </cfRule>
    <cfRule type="containsText" dxfId="835" priority="540" operator="containsText" text="4- Bajo">
      <formula>NOT(ISERROR(SEARCH("4- Bajo",A25)))</formula>
    </cfRule>
    <cfRule type="containsText" dxfId="834" priority="539" operator="containsText" text="3- Bajo">
      <formula>NOT(ISERROR(SEARCH("3- Bajo",A25)))</formula>
    </cfRule>
    <cfRule type="containsText" dxfId="833" priority="538" operator="containsText" text="4- Moderado">
      <formula>NOT(ISERROR(SEARCH("4- Moderado",A25)))</formula>
    </cfRule>
    <cfRule type="containsText" dxfId="832" priority="537" operator="containsText" text="6- Moderado">
      <formula>NOT(ISERROR(SEARCH("6- Moderado",A25)))</formula>
    </cfRule>
    <cfRule type="containsText" dxfId="831" priority="536" operator="containsText" text="3- Moderado">
      <formula>NOT(ISERROR(SEARCH("3- Moderado",A25)))</formula>
    </cfRule>
  </conditionalFormatting>
  <conditionalFormatting sqref="A30:I30">
    <cfRule type="containsText" dxfId="830" priority="474" operator="containsText" text="1- Bajo">
      <formula>NOT(ISERROR(SEARCH("1- Bajo",A30)))</formula>
    </cfRule>
    <cfRule type="containsText" dxfId="829" priority="473" operator="containsText" text="4- Bajo">
      <formula>NOT(ISERROR(SEARCH("4- Bajo",A30)))</formula>
    </cfRule>
    <cfRule type="containsText" dxfId="828" priority="472" operator="containsText" text="3- Bajo">
      <formula>NOT(ISERROR(SEARCH("3- Bajo",A30)))</formula>
    </cfRule>
    <cfRule type="containsText" dxfId="827" priority="471" operator="containsText" text="4- Moderado">
      <formula>NOT(ISERROR(SEARCH("4- Moderado",A30)))</formula>
    </cfRule>
    <cfRule type="containsText" dxfId="826" priority="470" operator="containsText" text="6- Moderado">
      <formula>NOT(ISERROR(SEARCH("6- Moderado",A30)))</formula>
    </cfRule>
    <cfRule type="containsText" dxfId="825" priority="469" operator="containsText" text="3- Moderado">
      <formula>NOT(ISERROR(SEARCH("3- Moderado",A30)))</formula>
    </cfRule>
  </conditionalFormatting>
  <conditionalFormatting sqref="A35:I35">
    <cfRule type="containsText" dxfId="824" priority="407" operator="containsText" text="1- Bajo">
      <formula>NOT(ISERROR(SEARCH("1- Bajo",A35)))</formula>
    </cfRule>
    <cfRule type="containsText" dxfId="823" priority="406" operator="containsText" text="4- Bajo">
      <formula>NOT(ISERROR(SEARCH("4- Bajo",A35)))</formula>
    </cfRule>
    <cfRule type="containsText" dxfId="822" priority="405" operator="containsText" text="3- Bajo">
      <formula>NOT(ISERROR(SEARCH("3- Bajo",A35)))</formula>
    </cfRule>
    <cfRule type="containsText" dxfId="821" priority="404" operator="containsText" text="4- Moderado">
      <formula>NOT(ISERROR(SEARCH("4- Moderado",A35)))</formula>
    </cfRule>
    <cfRule type="containsText" dxfId="820" priority="403" operator="containsText" text="6- Moderado">
      <formula>NOT(ISERROR(SEARCH("6- Moderado",A35)))</formula>
    </cfRule>
    <cfRule type="containsText" dxfId="819" priority="402" operator="containsText" text="3- Moderado">
      <formula>NOT(ISERROR(SEARCH("3- Moderado",A35)))</formula>
    </cfRule>
  </conditionalFormatting>
  <conditionalFormatting sqref="A40:I40">
    <cfRule type="containsText" dxfId="818" priority="337" operator="containsText" text="4- Moderado">
      <formula>NOT(ISERROR(SEARCH("4- Moderado",A40)))</formula>
    </cfRule>
    <cfRule type="containsText" dxfId="817" priority="335" operator="containsText" text="3- Moderado">
      <formula>NOT(ISERROR(SEARCH("3- Moderado",A40)))</formula>
    </cfRule>
    <cfRule type="containsText" dxfId="816" priority="340" operator="containsText" text="1- Bajo">
      <formula>NOT(ISERROR(SEARCH("1- Bajo",A40)))</formula>
    </cfRule>
    <cfRule type="containsText" dxfId="815" priority="339" operator="containsText" text="4- Bajo">
      <formula>NOT(ISERROR(SEARCH("4- Bajo",A40)))</formula>
    </cfRule>
    <cfRule type="containsText" dxfId="814" priority="336" operator="containsText" text="6- Moderado">
      <formula>NOT(ISERROR(SEARCH("6- Moderado",A40)))</formula>
    </cfRule>
    <cfRule type="containsText" dxfId="813" priority="338" operator="containsText" text="3- Bajo">
      <formula>NOT(ISERROR(SEARCH("3- Bajo",A40)))</formula>
    </cfRule>
  </conditionalFormatting>
  <conditionalFormatting sqref="A45:I45">
    <cfRule type="containsText" dxfId="812" priority="268" operator="containsText" text="3- Moderado">
      <formula>NOT(ISERROR(SEARCH("3- Moderado",A45)))</formula>
    </cfRule>
    <cfRule type="containsText" dxfId="811" priority="270" operator="containsText" text="4- Moderado">
      <formula>NOT(ISERROR(SEARCH("4- Moderado",A45)))</formula>
    </cfRule>
    <cfRule type="containsText" dxfId="810" priority="269" operator="containsText" text="6- Moderado">
      <formula>NOT(ISERROR(SEARCH("6- Moderado",A45)))</formula>
    </cfRule>
    <cfRule type="containsText" dxfId="809" priority="272" operator="containsText" text="4- Bajo">
      <formula>NOT(ISERROR(SEARCH("4- Bajo",A45)))</formula>
    </cfRule>
    <cfRule type="containsText" dxfId="808" priority="273" operator="containsText" text="1- Bajo">
      <formula>NOT(ISERROR(SEARCH("1- Bajo",A45)))</formula>
    </cfRule>
    <cfRule type="containsText" dxfId="807" priority="271" operator="containsText" text="3- Bajo">
      <formula>NOT(ISERROR(SEARCH("3- Bajo",A45)))</formula>
    </cfRule>
  </conditionalFormatting>
  <conditionalFormatting sqref="A50:I50">
    <cfRule type="containsText" dxfId="806" priority="204" operator="containsText" text="3- Bajo">
      <formula>NOT(ISERROR(SEARCH("3- Bajo",A50)))</formula>
    </cfRule>
    <cfRule type="containsText" dxfId="805" priority="201" operator="containsText" text="3- Moderado">
      <formula>NOT(ISERROR(SEARCH("3- Moderado",A50)))</formula>
    </cfRule>
    <cfRule type="containsText" dxfId="804" priority="205" operator="containsText" text="4- Bajo">
      <formula>NOT(ISERROR(SEARCH("4- Bajo",A50)))</formula>
    </cfRule>
    <cfRule type="containsText" dxfId="803" priority="206" operator="containsText" text="1- Bajo">
      <formula>NOT(ISERROR(SEARCH("1- Bajo",A50)))</formula>
    </cfRule>
    <cfRule type="containsText" dxfId="802" priority="203" operator="containsText" text="4- Moderado">
      <formula>NOT(ISERROR(SEARCH("4- Moderado",A50)))</formula>
    </cfRule>
    <cfRule type="containsText" dxfId="801" priority="202" operator="containsText" text="6- Moderado">
      <formula>NOT(ISERROR(SEARCH("6- Moderado",A50)))</formula>
    </cfRule>
  </conditionalFormatting>
  <conditionalFormatting sqref="A55:I55">
    <cfRule type="containsText" dxfId="800" priority="138" operator="containsText" text="4- Bajo">
      <formula>NOT(ISERROR(SEARCH("4- Bajo",A55)))</formula>
    </cfRule>
    <cfRule type="containsText" dxfId="799" priority="137" operator="containsText" text="3- Bajo">
      <formula>NOT(ISERROR(SEARCH("3- Bajo",A55)))</formula>
    </cfRule>
    <cfRule type="containsText" dxfId="798" priority="136" operator="containsText" text="4- Moderado">
      <formula>NOT(ISERROR(SEARCH("4- Moderado",A55)))</formula>
    </cfRule>
    <cfRule type="containsText" dxfId="797" priority="135" operator="containsText" text="6- Moderado">
      <formula>NOT(ISERROR(SEARCH("6- Moderado",A55)))</formula>
    </cfRule>
    <cfRule type="containsText" dxfId="796" priority="134" operator="containsText" text="3- Moderado">
      <formula>NOT(ISERROR(SEARCH("3- Moderado",A55)))</formula>
    </cfRule>
    <cfRule type="containsText" dxfId="795" priority="139" operator="containsText" text="1- Bajo">
      <formula>NOT(ISERROR(SEARCH("1- Bajo",A55)))</formula>
    </cfRule>
  </conditionalFormatting>
  <conditionalFormatting sqref="D8:J8">
    <cfRule type="containsText" dxfId="794" priority="733" operator="containsText" text="6- Moderado">
      <formula>NOT(ISERROR(SEARCH("6- Moderado",D8)))</formula>
    </cfRule>
    <cfRule type="containsText" dxfId="793" priority="735" operator="containsText" text="3- Bajo">
      <formula>NOT(ISERROR(SEARCH("3- Bajo",D8)))</formula>
    </cfRule>
    <cfRule type="containsText" dxfId="792" priority="738" operator="containsText" text="1- Bajo">
      <formula>NOT(ISERROR(SEARCH("1- Bajo",D8)))</formula>
    </cfRule>
    <cfRule type="containsText" dxfId="791" priority="734" operator="containsText" text="4- Moderado">
      <formula>NOT(ISERROR(SEARCH("4- Moderado",D8)))</formula>
    </cfRule>
    <cfRule type="containsText" dxfId="790" priority="736" operator="containsText" text="4- Bajo">
      <formula>NOT(ISERROR(SEARCH("4- Bajo",D8)))</formula>
    </cfRule>
    <cfRule type="containsText" dxfId="789" priority="732" operator="containsText" text="3- Moderado">
      <formula>NOT(ISERROR(SEARCH("3- Moderado",D8)))</formula>
    </cfRule>
  </conditionalFormatting>
  <conditionalFormatting sqref="H10:H24">
    <cfRule type="containsText" dxfId="788" priority="611" operator="containsText" text="Alta">
      <formula>NOT(ISERROR(SEARCH("Alta",H10)))</formula>
    </cfRule>
    <cfRule type="containsText" dxfId="787" priority="612" operator="containsText" text="Muy Alta">
      <formula>NOT(ISERROR(SEARCH("Muy Alta",H10)))</formula>
    </cfRule>
    <cfRule type="containsText" dxfId="786" priority="619" operator="containsText" text="Media">
      <formula>NOT(ISERROR(SEARCH("Media",H10)))</formula>
    </cfRule>
    <cfRule type="containsText" dxfId="785" priority="620" operator="containsText" text="Alta">
      <formula>NOT(ISERROR(SEARCH("Alta",H10)))</formula>
    </cfRule>
    <cfRule type="containsText" dxfId="784" priority="618" operator="containsText" text="Baja">
      <formula>NOT(ISERROR(SEARCH("Baja",H10)))</formula>
    </cfRule>
    <cfRule type="containsText" dxfId="783" priority="617" operator="containsText" text="Muy Baja">
      <formula>NOT(ISERROR(SEARCH("Muy Baja",H10)))</formula>
    </cfRule>
    <cfRule type="containsText" dxfId="782" priority="622" operator="containsText" text="Muy Alta">
      <formula>NOT(ISERROR(SEARCH("Muy Alta",H10)))</formula>
    </cfRule>
  </conditionalFormatting>
  <conditionalFormatting sqref="H10:H29">
    <cfRule type="containsText" dxfId="781" priority="519" operator="containsText" text="Muy Alta">
      <formula>NOT(ISERROR(SEARCH("Muy Alta",H10)))</formula>
    </cfRule>
  </conditionalFormatting>
  <conditionalFormatting sqref="H25:H29">
    <cfRule type="containsText" dxfId="780" priority="508" operator="containsText" text="Alta">
      <formula>NOT(ISERROR(SEARCH("Alta",H25)))</formula>
    </cfRule>
    <cfRule type="containsText" dxfId="779" priority="514" operator="containsText" text="Muy Baja">
      <formula>NOT(ISERROR(SEARCH("Muy Baja",H25)))</formula>
    </cfRule>
    <cfRule type="containsText" dxfId="778" priority="517" operator="containsText" text="Alta">
      <formula>NOT(ISERROR(SEARCH("Alta",H25)))</formula>
    </cfRule>
    <cfRule type="containsText" dxfId="777" priority="509" operator="containsText" text="Muy Alta">
      <formula>NOT(ISERROR(SEARCH("Muy Alta",H25)))</formula>
    </cfRule>
    <cfRule type="containsText" dxfId="776" priority="516" operator="containsText" text="Media">
      <formula>NOT(ISERROR(SEARCH("Media",H25)))</formula>
    </cfRule>
    <cfRule type="containsText" dxfId="775" priority="515" operator="containsText" text="Baja">
      <formula>NOT(ISERROR(SEARCH("Baja",H25)))</formula>
    </cfRule>
  </conditionalFormatting>
  <conditionalFormatting sqref="H25:H34">
    <cfRule type="containsText" dxfId="774" priority="452" operator="containsText" text="Muy Alta">
      <formula>NOT(ISERROR(SEARCH("Muy Alta",H25)))</formula>
    </cfRule>
  </conditionalFormatting>
  <conditionalFormatting sqref="H30:H34">
    <cfRule type="containsText" dxfId="773" priority="447" operator="containsText" text="Muy Baja">
      <formula>NOT(ISERROR(SEARCH("Muy Baja",H30)))</formula>
    </cfRule>
    <cfRule type="containsText" dxfId="772" priority="449" operator="containsText" text="Media">
      <formula>NOT(ISERROR(SEARCH("Media",H30)))</formula>
    </cfRule>
    <cfRule type="containsText" dxfId="771" priority="450" operator="containsText" text="Alta">
      <formula>NOT(ISERROR(SEARCH("Alta",H30)))</formula>
    </cfRule>
    <cfRule type="containsText" dxfId="770" priority="448" operator="containsText" text="Baja">
      <formula>NOT(ISERROR(SEARCH("Baja",H30)))</formula>
    </cfRule>
    <cfRule type="containsText" dxfId="769" priority="442" operator="containsText" text="Muy Alta">
      <formula>NOT(ISERROR(SEARCH("Muy Alta",H30)))</formula>
    </cfRule>
    <cfRule type="containsText" dxfId="768" priority="441" operator="containsText" text="Alta">
      <formula>NOT(ISERROR(SEARCH("Alta",H30)))</formula>
    </cfRule>
  </conditionalFormatting>
  <conditionalFormatting sqref="H30:H39">
    <cfRule type="containsText" dxfId="767" priority="385" operator="containsText" text="Muy Alta">
      <formula>NOT(ISERROR(SEARCH("Muy Alta",H30)))</formula>
    </cfRule>
  </conditionalFormatting>
  <conditionalFormatting sqref="H35:H39">
    <cfRule type="containsText" dxfId="766" priority="382" operator="containsText" text="Media">
      <formula>NOT(ISERROR(SEARCH("Media",H35)))</formula>
    </cfRule>
    <cfRule type="containsText" dxfId="765" priority="380" operator="containsText" text="Muy Baja">
      <formula>NOT(ISERROR(SEARCH("Muy Baja",H35)))</formula>
    </cfRule>
    <cfRule type="containsText" dxfId="764" priority="375" operator="containsText" text="Muy Alta">
      <formula>NOT(ISERROR(SEARCH("Muy Alta",H35)))</formula>
    </cfRule>
    <cfRule type="containsText" dxfId="763" priority="374" operator="containsText" text="Alta">
      <formula>NOT(ISERROR(SEARCH("Alta",H35)))</formula>
    </cfRule>
    <cfRule type="containsText" dxfId="762" priority="383" operator="containsText" text="Alta">
      <formula>NOT(ISERROR(SEARCH("Alta",H35)))</formula>
    </cfRule>
    <cfRule type="containsText" dxfId="761" priority="381" operator="containsText" text="Baja">
      <formula>NOT(ISERROR(SEARCH("Baja",H35)))</formula>
    </cfRule>
  </conditionalFormatting>
  <conditionalFormatting sqref="H35:H44">
    <cfRule type="containsText" dxfId="760" priority="318" operator="containsText" text="Muy Alta">
      <formula>NOT(ISERROR(SEARCH("Muy Alta",H35)))</formula>
    </cfRule>
  </conditionalFormatting>
  <conditionalFormatting sqref="H40:H44">
    <cfRule type="containsText" dxfId="759" priority="307" operator="containsText" text="Alta">
      <formula>NOT(ISERROR(SEARCH("Alta",H40)))</formula>
    </cfRule>
    <cfRule type="containsText" dxfId="758" priority="308" operator="containsText" text="Muy Alta">
      <formula>NOT(ISERROR(SEARCH("Muy Alta",H40)))</formula>
    </cfRule>
    <cfRule type="containsText" dxfId="757" priority="313" operator="containsText" text="Muy Baja">
      <formula>NOT(ISERROR(SEARCH("Muy Baja",H40)))</formula>
    </cfRule>
    <cfRule type="containsText" dxfId="756" priority="314" operator="containsText" text="Baja">
      <formula>NOT(ISERROR(SEARCH("Baja",H40)))</formula>
    </cfRule>
    <cfRule type="containsText" dxfId="755" priority="315" operator="containsText" text="Media">
      <formula>NOT(ISERROR(SEARCH("Media",H40)))</formula>
    </cfRule>
    <cfRule type="containsText" dxfId="754" priority="316" operator="containsText" text="Alta">
      <formula>NOT(ISERROR(SEARCH("Alta",H40)))</formula>
    </cfRule>
  </conditionalFormatting>
  <conditionalFormatting sqref="H40:H49">
    <cfRule type="containsText" dxfId="753" priority="251" operator="containsText" text="Muy Alta">
      <formula>NOT(ISERROR(SEARCH("Muy Alta",H40)))</formula>
    </cfRule>
  </conditionalFormatting>
  <conditionalFormatting sqref="H45:H49">
    <cfRule type="containsText" dxfId="752" priority="248" operator="containsText" text="Media">
      <formula>NOT(ISERROR(SEARCH("Media",H45)))</formula>
    </cfRule>
    <cfRule type="containsText" dxfId="751" priority="249" operator="containsText" text="Alta">
      <formula>NOT(ISERROR(SEARCH("Alta",H45)))</formula>
    </cfRule>
    <cfRule type="containsText" dxfId="750" priority="247" operator="containsText" text="Baja">
      <formula>NOT(ISERROR(SEARCH("Baja",H45)))</formula>
    </cfRule>
    <cfRule type="containsText" dxfId="749" priority="246" operator="containsText" text="Muy Baja">
      <formula>NOT(ISERROR(SEARCH("Muy Baja",H45)))</formula>
    </cfRule>
    <cfRule type="containsText" dxfId="748" priority="241" operator="containsText" text="Muy Alta">
      <formula>NOT(ISERROR(SEARCH("Muy Alta",H45)))</formula>
    </cfRule>
    <cfRule type="containsText" dxfId="747" priority="240" operator="containsText" text="Alta">
      <formula>NOT(ISERROR(SEARCH("Alta",H45)))</formula>
    </cfRule>
  </conditionalFormatting>
  <conditionalFormatting sqref="H45:H54">
    <cfRule type="containsText" dxfId="746" priority="184" operator="containsText" text="Muy Alta">
      <formula>NOT(ISERROR(SEARCH("Muy Alta",H45)))</formula>
    </cfRule>
  </conditionalFormatting>
  <conditionalFormatting sqref="H50:H54">
    <cfRule type="containsText" dxfId="745" priority="182" operator="containsText" text="Alta">
      <formula>NOT(ISERROR(SEARCH("Alta",H50)))</formula>
    </cfRule>
    <cfRule type="containsText" dxfId="744" priority="181" operator="containsText" text="Media">
      <formula>NOT(ISERROR(SEARCH("Media",H50)))</formula>
    </cfRule>
    <cfRule type="containsText" dxfId="743" priority="180" operator="containsText" text="Baja">
      <formula>NOT(ISERROR(SEARCH("Baja",H50)))</formula>
    </cfRule>
    <cfRule type="containsText" dxfId="742" priority="173" operator="containsText" text="Alta">
      <formula>NOT(ISERROR(SEARCH("Alta",H50)))</formula>
    </cfRule>
    <cfRule type="containsText" dxfId="741" priority="179" operator="containsText" text="Muy Baja">
      <formula>NOT(ISERROR(SEARCH("Muy Baja",H50)))</formula>
    </cfRule>
    <cfRule type="containsText" dxfId="740" priority="174" operator="containsText" text="Muy Alta">
      <formula>NOT(ISERROR(SEARCH("Muy Alta",H50)))</formula>
    </cfRule>
  </conditionalFormatting>
  <conditionalFormatting sqref="H50:H59">
    <cfRule type="containsText" dxfId="739" priority="117" operator="containsText" text="Muy Alta">
      <formula>NOT(ISERROR(SEARCH("Muy Alta",H50)))</formula>
    </cfRule>
  </conditionalFormatting>
  <conditionalFormatting sqref="H55:H59">
    <cfRule type="containsText" dxfId="738" priority="113" operator="containsText" text="Baja">
      <formula>NOT(ISERROR(SEARCH("Baja",H55)))</formula>
    </cfRule>
    <cfRule type="containsText" dxfId="737" priority="107" operator="containsText" text="Muy Alta">
      <formula>NOT(ISERROR(SEARCH("Muy Alta",H55)))</formula>
    </cfRule>
    <cfRule type="containsText" dxfId="736" priority="106" operator="containsText" text="Alta">
      <formula>NOT(ISERROR(SEARCH("Alta",H55)))</formula>
    </cfRule>
    <cfRule type="containsText" dxfId="735" priority="105" operator="containsText" text="Muy Alta">
      <formula>NOT(ISERROR(SEARCH("Muy Alta",H55)))</formula>
    </cfRule>
    <cfRule type="containsText" dxfId="734" priority="112" operator="containsText" text="Muy Baja">
      <formula>NOT(ISERROR(SEARCH("Muy Baja",H55)))</formula>
    </cfRule>
    <cfRule type="containsText" dxfId="733" priority="115" operator="containsText" text="Alta">
      <formula>NOT(ISERROR(SEARCH("Alta",H55)))</formula>
    </cfRule>
    <cfRule type="containsText" dxfId="732" priority="114" operator="containsText" text="Media">
      <formula>NOT(ISERROR(SEARCH("Media",H55)))</formula>
    </cfRule>
  </conditionalFormatting>
  <conditionalFormatting sqref="H20:I20">
    <cfRule type="containsText" dxfId="731" priority="709" operator="containsText" text="3- Moderado">
      <formula>NOT(ISERROR(SEARCH("3- Moderado",H20)))</formula>
    </cfRule>
    <cfRule type="containsText" dxfId="730" priority="712" operator="containsText" text="3- Bajo">
      <formula>NOT(ISERROR(SEARCH("3- Bajo",H20)))</formula>
    </cfRule>
    <cfRule type="containsText" dxfId="729" priority="714" operator="containsText" text="1- Bajo">
      <formula>NOT(ISERROR(SEARCH("1- Bajo",H20)))</formula>
    </cfRule>
    <cfRule type="containsText" dxfId="728" priority="710" operator="containsText" text="6- Moderado">
      <formula>NOT(ISERROR(SEARCH("6- Moderado",H20)))</formula>
    </cfRule>
    <cfRule type="containsText" dxfId="727" priority="711" operator="containsText" text="4- Moderado">
      <formula>NOT(ISERROR(SEARCH("4- Moderado",H20)))</formula>
    </cfRule>
    <cfRule type="containsText" dxfId="726" priority="713" operator="containsText" text="4- Bajo">
      <formula>NOT(ISERROR(SEARCH("4- Bajo",H20)))</formula>
    </cfRule>
  </conditionalFormatting>
  <conditionalFormatting sqref="H60:J1048576 A7:B7 H7">
    <cfRule type="containsText" dxfId="725" priority="740" operator="containsText" text="6- Moderado">
      <formula>NOT(ISERROR(SEARCH("6- Moderado",A7)))</formula>
    </cfRule>
    <cfRule type="containsText" dxfId="724" priority="739" operator="containsText" text="3- Moderado">
      <formula>NOT(ISERROR(SEARCH("3- Moderado",A7)))</formula>
    </cfRule>
    <cfRule type="containsText" dxfId="723" priority="741" operator="containsText" text="4- Moderado">
      <formula>NOT(ISERROR(SEARCH("4- Moderado",A7)))</formula>
    </cfRule>
  </conditionalFormatting>
  <conditionalFormatting sqref="I10:I59">
    <cfRule type="containsText" dxfId="722" priority="109" operator="containsText" text="Mayor">
      <formula>NOT(ISERROR(SEARCH("Mayor",I10)))</formula>
    </cfRule>
    <cfRule type="containsText" dxfId="721" priority="110" operator="containsText" text="Menor">
      <formula>NOT(ISERROR(SEARCH("Menor",I10)))</formula>
    </cfRule>
    <cfRule type="containsText" dxfId="720" priority="108" operator="containsText" text="Catastrófico">
      <formula>NOT(ISERROR(SEARCH("Catastrófico",I10)))</formula>
    </cfRule>
    <cfRule type="containsText" dxfId="719" priority="111" operator="containsText" text="Leve">
      <formula>NOT(ISERROR(SEARCH("Leve",I10)))</formula>
    </cfRule>
  </conditionalFormatting>
  <conditionalFormatting sqref="I55:I59">
    <cfRule type="containsText" dxfId="718" priority="116" operator="containsText" text="Moderado">
      <formula>NOT(ISERROR(SEARCH("Moderado",I55)))</formula>
    </cfRule>
  </conditionalFormatting>
  <conditionalFormatting sqref="I10:J54">
    <cfRule type="containsText" dxfId="717" priority="168" operator="containsText" text="Moderado">
      <formula>NOT(ISERROR(SEARCH("Moderado",I10)))</formula>
    </cfRule>
  </conditionalFormatting>
  <conditionalFormatting sqref="J8 J60:J1048576">
    <cfRule type="containsText" dxfId="716" priority="723" operator="containsText" text="15- Extremo">
      <formula>NOT(ISERROR(SEARCH("15- Extremo",J8)))</formula>
    </cfRule>
    <cfRule type="containsText" dxfId="715" priority="722" operator="containsText" text="20- Extremo">
      <formula>NOT(ISERROR(SEARCH("20- Extremo",J8)))</formula>
    </cfRule>
    <cfRule type="containsText" dxfId="714" priority="731" operator="containsText" text="4- Alto">
      <formula>NOT(ISERROR(SEARCH("4- Alto",J8)))</formula>
    </cfRule>
    <cfRule type="containsText" dxfId="713" priority="737" operator="containsText" text="2- Bajo">
      <formula>NOT(ISERROR(SEARCH("2- Bajo",J8)))</formula>
    </cfRule>
    <cfRule type="containsText" dxfId="712" priority="725" operator="containsText" text="5- Extremo">
      <formula>NOT(ISERROR(SEARCH("5- Extremo",J8)))</formula>
    </cfRule>
    <cfRule type="containsText" dxfId="711" priority="730" operator="containsText" text="5- Alto">
      <formula>NOT(ISERROR(SEARCH("5- Alto",J8)))</formula>
    </cfRule>
    <cfRule type="containsText" dxfId="710" priority="729" operator="containsText" text="8- Alto">
      <formula>NOT(ISERROR(SEARCH("8- Alto",J8)))</formula>
    </cfRule>
    <cfRule type="containsText" dxfId="709" priority="727" operator="containsText" text="10- Alto">
      <formula>NOT(ISERROR(SEARCH("10- Alto",J8)))</formula>
    </cfRule>
    <cfRule type="containsText" dxfId="708" priority="724" operator="containsText" text="10- Extremo">
      <formula>NOT(ISERROR(SEARCH("10- Extremo",J8)))</formula>
    </cfRule>
    <cfRule type="containsText" dxfId="707" priority="728" operator="containsText" text="9- Alto">
      <formula>NOT(ISERROR(SEARCH("9- Alto",J8)))</formula>
    </cfRule>
    <cfRule type="containsText" dxfId="706" priority="726" operator="containsText" text="12- Alto">
      <formula>NOT(ISERROR(SEARCH("12- Alto",J8)))</formula>
    </cfRule>
    <cfRule type="containsText" dxfId="705" priority="721" operator="containsText" text="25- Extremo">
      <formula>NOT(ISERROR(SEARCH("25- Extremo",J8)))</formula>
    </cfRule>
  </conditionalFormatting>
  <conditionalFormatting sqref="J10:J24">
    <cfRule type="colorScale" priority="678">
      <colorScale>
        <cfvo type="min"/>
        <cfvo type="max"/>
        <color rgb="FFFF7128"/>
        <color rgb="FFFFEF9C"/>
      </colorScale>
    </cfRule>
  </conditionalFormatting>
  <conditionalFormatting sqref="J10:J54">
    <cfRule type="containsText" dxfId="704" priority="196" operator="containsText" text="Bajo">
      <formula>NOT(ISERROR(SEARCH("Bajo",J10)))</formula>
    </cfRule>
    <cfRule type="containsText" dxfId="703" priority="198" operator="containsText" text="Alto">
      <formula>NOT(ISERROR(SEARCH("Alto",J10)))</formula>
    </cfRule>
    <cfRule type="containsText" dxfId="702" priority="197" operator="containsText" text="Moderado">
      <formula>NOT(ISERROR(SEARCH("Moderado",J10)))</formula>
    </cfRule>
    <cfRule type="containsText" dxfId="701" priority="199" operator="containsText" text="Extremo">
      <formula>NOT(ISERROR(SEARCH("Extremo",J10)))</formula>
    </cfRule>
  </conditionalFormatting>
  <conditionalFormatting sqref="J10:J59">
    <cfRule type="containsText" dxfId="700" priority="100" operator="containsText" text="Extremo">
      <formula>NOT(ISERROR(SEARCH("Extremo",J10)))</formula>
    </cfRule>
    <cfRule type="containsText" dxfId="699" priority="99" operator="containsText" text="Bajo">
      <formula>NOT(ISERROR(SEARCH("Bajo",J10)))</formula>
    </cfRule>
  </conditionalFormatting>
  <conditionalFormatting sqref="J25:J29">
    <cfRule type="colorScale" priority="535">
      <colorScale>
        <cfvo type="min"/>
        <cfvo type="max"/>
        <color rgb="FFFF7128"/>
        <color rgb="FFFFEF9C"/>
      </colorScale>
    </cfRule>
  </conditionalFormatting>
  <conditionalFormatting sqref="J30:J34">
    <cfRule type="colorScale" priority="468">
      <colorScale>
        <cfvo type="min"/>
        <cfvo type="max"/>
        <color rgb="FFFF7128"/>
        <color rgb="FFFFEF9C"/>
      </colorScale>
    </cfRule>
  </conditionalFormatting>
  <conditionalFormatting sqref="J35:J39">
    <cfRule type="colorScale" priority="401">
      <colorScale>
        <cfvo type="min"/>
        <cfvo type="max"/>
        <color rgb="FFFF7128"/>
        <color rgb="FFFFEF9C"/>
      </colorScale>
    </cfRule>
  </conditionalFormatting>
  <conditionalFormatting sqref="J40:J44">
    <cfRule type="colorScale" priority="334">
      <colorScale>
        <cfvo type="min"/>
        <cfvo type="max"/>
        <color rgb="FFFF7128"/>
        <color rgb="FFFFEF9C"/>
      </colorScale>
    </cfRule>
  </conditionalFormatting>
  <conditionalFormatting sqref="J45:J49">
    <cfRule type="colorScale" priority="267">
      <colorScale>
        <cfvo type="min"/>
        <cfvo type="max"/>
        <color rgb="FFFF7128"/>
        <color rgb="FFFFEF9C"/>
      </colorScale>
    </cfRule>
  </conditionalFormatting>
  <conditionalFormatting sqref="J50:J54">
    <cfRule type="colorScale" priority="200">
      <colorScale>
        <cfvo type="min"/>
        <cfvo type="max"/>
        <color rgb="FFFF7128"/>
        <color rgb="FFFFEF9C"/>
      </colorScale>
    </cfRule>
  </conditionalFormatting>
  <conditionalFormatting sqref="J55:J59">
    <cfRule type="containsText" dxfId="698" priority="101" operator="containsText" text="Moderado">
      <formula>NOT(ISERROR(SEARCH("Moderado",J55)))</formula>
    </cfRule>
    <cfRule type="containsText" dxfId="697" priority="130" operator="containsText" text="Moderado">
      <formula>NOT(ISERROR(SEARCH("Moderado",J55)))</formula>
    </cfRule>
    <cfRule type="colorScale" priority="133">
      <colorScale>
        <cfvo type="min"/>
        <cfvo type="max"/>
        <color rgb="FFFF7128"/>
        <color rgb="FFFFEF9C"/>
      </colorScale>
    </cfRule>
    <cfRule type="containsText" dxfId="696" priority="132" operator="containsText" text="Extremo">
      <formula>NOT(ISERROR(SEARCH("Extremo",J55)))</formula>
    </cfRule>
    <cfRule type="containsText" dxfId="695" priority="131" operator="containsText" text="Alto">
      <formula>NOT(ISERROR(SEARCH("Alto",J55)))</formula>
    </cfRule>
    <cfRule type="containsText" dxfId="694" priority="129" operator="containsText" text="Bajo">
      <formula>NOT(ISERROR(SEARCH("Bajo",J55)))</formula>
    </cfRule>
  </conditionalFormatting>
  <conditionalFormatting sqref="K10:K59">
    <cfRule type="containsText" dxfId="693" priority="97" operator="containsText" text="Baja">
      <formula>NOT(ISERROR(SEARCH("Baja",K10)))</formula>
    </cfRule>
    <cfRule type="containsText" dxfId="692" priority="103" operator="containsText" text="Media">
      <formula>NOT(ISERROR(SEARCH("Media",K10)))</formula>
    </cfRule>
    <cfRule type="containsText" dxfId="691" priority="95" operator="containsText" text="Muy Alta">
      <formula>NOT(ISERROR(SEARCH("Muy Alta",K10)))</formula>
    </cfRule>
    <cfRule type="containsText" dxfId="690" priority="96" operator="containsText" text="Alta">
      <formula>NOT(ISERROR(SEARCH("Alta",K10)))</formula>
    </cfRule>
    <cfRule type="containsText" dxfId="689" priority="98" operator="containsText" text="Muy Baja">
      <formula>NOT(ISERROR(SEARCH("Muy Baja",K10)))</formula>
    </cfRule>
  </conditionalFormatting>
  <conditionalFormatting sqref="K10:L10 K15:L15 K20:L20">
    <cfRule type="containsText" dxfId="688" priority="717" operator="containsText" text="4- Moderado">
      <formula>NOT(ISERROR(SEARCH("4- Moderado",K10)))</formula>
    </cfRule>
    <cfRule type="containsText" dxfId="687" priority="716" operator="containsText" text="6- Moderado">
      <formula>NOT(ISERROR(SEARCH("6- Moderado",K10)))</formula>
    </cfRule>
    <cfRule type="containsText" dxfId="686" priority="715" operator="containsText" text="3- Moderado">
      <formula>NOT(ISERROR(SEARCH("3- Moderado",K10)))</formula>
    </cfRule>
    <cfRule type="containsText" dxfId="685" priority="720" operator="containsText" text="1- Bajo">
      <formula>NOT(ISERROR(SEARCH("1- Bajo",K10)))</formula>
    </cfRule>
    <cfRule type="containsText" dxfId="684" priority="718" operator="containsText" text="3- Bajo">
      <formula>NOT(ISERROR(SEARCH("3- Bajo",K10)))</formula>
    </cfRule>
    <cfRule type="containsText" dxfId="683" priority="719" operator="containsText" text="4- Bajo">
      <formula>NOT(ISERROR(SEARCH("4- Bajo",K10)))</formula>
    </cfRule>
  </conditionalFormatting>
  <conditionalFormatting sqref="K25:L25">
    <cfRule type="containsText" dxfId="682" priority="554" operator="containsText" text="3- Moderado">
      <formula>NOT(ISERROR(SEARCH("3- Moderado",K25)))</formula>
    </cfRule>
    <cfRule type="containsText" dxfId="681" priority="556" operator="containsText" text="4- Moderado">
      <formula>NOT(ISERROR(SEARCH("4- Moderado",K25)))</formula>
    </cfRule>
    <cfRule type="containsText" dxfId="680" priority="557" operator="containsText" text="3- Bajo">
      <formula>NOT(ISERROR(SEARCH("3- Bajo",K25)))</formula>
    </cfRule>
    <cfRule type="containsText" dxfId="679" priority="559" operator="containsText" text="1- Bajo">
      <formula>NOT(ISERROR(SEARCH("1- Bajo",K25)))</formula>
    </cfRule>
    <cfRule type="containsText" dxfId="678" priority="558" operator="containsText" text="4- Bajo">
      <formula>NOT(ISERROR(SEARCH("4- Bajo",K25)))</formula>
    </cfRule>
    <cfRule type="containsText" dxfId="677" priority="555" operator="containsText" text="6- Moderado">
      <formula>NOT(ISERROR(SEARCH("6- Moderado",K25)))</formula>
    </cfRule>
  </conditionalFormatting>
  <conditionalFormatting sqref="K30:L30">
    <cfRule type="containsText" dxfId="676" priority="487" operator="containsText" text="3- Moderado">
      <formula>NOT(ISERROR(SEARCH("3- Moderado",K30)))</formula>
    </cfRule>
    <cfRule type="containsText" dxfId="675" priority="491" operator="containsText" text="4- Bajo">
      <formula>NOT(ISERROR(SEARCH("4- Bajo",K30)))</formula>
    </cfRule>
    <cfRule type="containsText" dxfId="674" priority="488" operator="containsText" text="6- Moderado">
      <formula>NOT(ISERROR(SEARCH("6- Moderado",K30)))</formula>
    </cfRule>
    <cfRule type="containsText" dxfId="673" priority="490" operator="containsText" text="3- Bajo">
      <formula>NOT(ISERROR(SEARCH("3- Bajo",K30)))</formula>
    </cfRule>
    <cfRule type="containsText" dxfId="672" priority="492" operator="containsText" text="1- Bajo">
      <formula>NOT(ISERROR(SEARCH("1- Bajo",K30)))</formula>
    </cfRule>
    <cfRule type="containsText" dxfId="671" priority="489" operator="containsText" text="4- Moderado">
      <formula>NOT(ISERROR(SEARCH("4- Moderado",K30)))</formula>
    </cfRule>
  </conditionalFormatting>
  <conditionalFormatting sqref="K35:L35">
    <cfRule type="containsText" dxfId="670" priority="424" operator="containsText" text="4- Bajo">
      <formula>NOT(ISERROR(SEARCH("4- Bajo",K35)))</formula>
    </cfRule>
    <cfRule type="containsText" dxfId="669" priority="425" operator="containsText" text="1- Bajo">
      <formula>NOT(ISERROR(SEARCH("1- Bajo",K35)))</formula>
    </cfRule>
    <cfRule type="containsText" dxfId="668" priority="423" operator="containsText" text="3- Bajo">
      <formula>NOT(ISERROR(SEARCH("3- Bajo",K35)))</formula>
    </cfRule>
    <cfRule type="containsText" dxfId="667" priority="422" operator="containsText" text="4- Moderado">
      <formula>NOT(ISERROR(SEARCH("4- Moderado",K35)))</formula>
    </cfRule>
    <cfRule type="containsText" dxfId="666" priority="420" operator="containsText" text="3- Moderado">
      <formula>NOT(ISERROR(SEARCH("3- Moderado",K35)))</formula>
    </cfRule>
    <cfRule type="containsText" dxfId="665" priority="421" operator="containsText" text="6- Moderado">
      <formula>NOT(ISERROR(SEARCH("6- Moderado",K35)))</formula>
    </cfRule>
  </conditionalFormatting>
  <conditionalFormatting sqref="K40:L40">
    <cfRule type="containsText" dxfId="664" priority="357" operator="containsText" text="4- Bajo">
      <formula>NOT(ISERROR(SEARCH("4- Bajo",K40)))</formula>
    </cfRule>
    <cfRule type="containsText" dxfId="663" priority="354" operator="containsText" text="6- Moderado">
      <formula>NOT(ISERROR(SEARCH("6- Moderado",K40)))</formula>
    </cfRule>
    <cfRule type="containsText" dxfId="662" priority="358" operator="containsText" text="1- Bajo">
      <formula>NOT(ISERROR(SEARCH("1- Bajo",K40)))</formula>
    </cfRule>
    <cfRule type="containsText" dxfId="661" priority="353" operator="containsText" text="3- Moderado">
      <formula>NOT(ISERROR(SEARCH("3- Moderado",K40)))</formula>
    </cfRule>
    <cfRule type="containsText" dxfId="660" priority="355" operator="containsText" text="4- Moderado">
      <formula>NOT(ISERROR(SEARCH("4- Moderado",K40)))</formula>
    </cfRule>
    <cfRule type="containsText" dxfId="659" priority="356" operator="containsText" text="3- Bajo">
      <formula>NOT(ISERROR(SEARCH("3- Bajo",K40)))</formula>
    </cfRule>
  </conditionalFormatting>
  <conditionalFormatting sqref="K45:L45">
    <cfRule type="containsText" dxfId="658" priority="291" operator="containsText" text="1- Bajo">
      <formula>NOT(ISERROR(SEARCH("1- Bajo",K45)))</formula>
    </cfRule>
    <cfRule type="containsText" dxfId="657" priority="290" operator="containsText" text="4- Bajo">
      <formula>NOT(ISERROR(SEARCH("4- Bajo",K45)))</formula>
    </cfRule>
    <cfRule type="containsText" dxfId="656" priority="289" operator="containsText" text="3- Bajo">
      <formula>NOT(ISERROR(SEARCH("3- Bajo",K45)))</formula>
    </cfRule>
    <cfRule type="containsText" dxfId="655" priority="288" operator="containsText" text="4- Moderado">
      <formula>NOT(ISERROR(SEARCH("4- Moderado",K45)))</formula>
    </cfRule>
    <cfRule type="containsText" dxfId="654" priority="287" operator="containsText" text="6- Moderado">
      <formula>NOT(ISERROR(SEARCH("6- Moderado",K45)))</formula>
    </cfRule>
    <cfRule type="containsText" dxfId="653" priority="286" operator="containsText" text="3- Moderado">
      <formula>NOT(ISERROR(SEARCH("3- Moderado",K45)))</formula>
    </cfRule>
  </conditionalFormatting>
  <conditionalFormatting sqref="K50:L50">
    <cfRule type="containsText" dxfId="652" priority="219" operator="containsText" text="3- Moderado">
      <formula>NOT(ISERROR(SEARCH("3- Moderado",K50)))</formula>
    </cfRule>
    <cfRule type="containsText" dxfId="651" priority="224" operator="containsText" text="1- Bajo">
      <formula>NOT(ISERROR(SEARCH("1- Bajo",K50)))</formula>
    </cfRule>
    <cfRule type="containsText" dxfId="650" priority="220" operator="containsText" text="6- Moderado">
      <formula>NOT(ISERROR(SEARCH("6- Moderado",K50)))</formula>
    </cfRule>
    <cfRule type="containsText" dxfId="649" priority="221" operator="containsText" text="4- Moderado">
      <formula>NOT(ISERROR(SEARCH("4- Moderado",K50)))</formula>
    </cfRule>
    <cfRule type="containsText" dxfId="648" priority="222" operator="containsText" text="3- Bajo">
      <formula>NOT(ISERROR(SEARCH("3- Bajo",K50)))</formula>
    </cfRule>
    <cfRule type="containsText" dxfId="647" priority="223" operator="containsText" text="4- Bajo">
      <formula>NOT(ISERROR(SEARCH("4- Bajo",K50)))</formula>
    </cfRule>
  </conditionalFormatting>
  <conditionalFormatting sqref="K55:L55">
    <cfRule type="containsText" dxfId="646" priority="152" operator="containsText" text="3- Moderado">
      <formula>NOT(ISERROR(SEARCH("3- Moderado",K55)))</formula>
    </cfRule>
    <cfRule type="containsText" dxfId="645" priority="155" operator="containsText" text="3- Bajo">
      <formula>NOT(ISERROR(SEARCH("3- Bajo",K55)))</formula>
    </cfRule>
    <cfRule type="containsText" dxfId="644" priority="156" operator="containsText" text="4- Bajo">
      <formula>NOT(ISERROR(SEARCH("4- Bajo",K55)))</formula>
    </cfRule>
    <cfRule type="containsText" dxfId="643" priority="157" operator="containsText" text="1- Bajo">
      <formula>NOT(ISERROR(SEARCH("1- Bajo",K55)))</formula>
    </cfRule>
    <cfRule type="containsText" dxfId="642" priority="154" operator="containsText" text="4- Moderado">
      <formula>NOT(ISERROR(SEARCH("4- Moderado",K55)))</formula>
    </cfRule>
    <cfRule type="containsText" dxfId="641" priority="153" operator="containsText" text="6- Moderado">
      <formula>NOT(ISERROR(SEARCH("6- Moderado",K55)))</formula>
    </cfRule>
  </conditionalFormatting>
  <conditionalFormatting sqref="K8:M8">
    <cfRule type="containsText" dxfId="640" priority="683" operator="containsText" text="4- Bajo">
      <formula>NOT(ISERROR(SEARCH("4- Bajo",K8)))</formula>
    </cfRule>
    <cfRule type="containsText" dxfId="639" priority="682" operator="containsText" text="3- Bajo">
      <formula>NOT(ISERROR(SEARCH("3- Bajo",K8)))</formula>
    </cfRule>
    <cfRule type="containsText" dxfId="638" priority="679" operator="containsText" text="3- Moderado">
      <formula>NOT(ISERROR(SEARCH("3- Moderado",K8)))</formula>
    </cfRule>
    <cfRule type="containsText" dxfId="637" priority="680" operator="containsText" text="6- Moderado">
      <formula>NOT(ISERROR(SEARCH("6- Moderado",K8)))</formula>
    </cfRule>
    <cfRule type="containsText" dxfId="636" priority="681" operator="containsText" text="4- Moderado">
      <formula>NOT(ISERROR(SEARCH("4- Moderado",K8)))</formula>
    </cfRule>
    <cfRule type="containsText" dxfId="635" priority="684" operator="containsText" text="1- Bajo">
      <formula>NOT(ISERROR(SEARCH("1- Bajo",K8)))</formula>
    </cfRule>
  </conditionalFormatting>
  <conditionalFormatting sqref="L10:L59">
    <cfRule type="containsText" dxfId="634" priority="94" operator="containsText" text="Leve">
      <formula>NOT(ISERROR(SEARCH("Leve",L10)))</formula>
    </cfRule>
    <cfRule type="containsText" dxfId="633" priority="93" operator="containsText" text="Menor">
      <formula>NOT(ISERROR(SEARCH("Menor",L10)))</formula>
    </cfRule>
    <cfRule type="containsText" dxfId="632" priority="92" operator="containsText" text="Mayor">
      <formula>NOT(ISERROR(SEARCH("Mayor",L10)))</formula>
    </cfRule>
    <cfRule type="containsText" dxfId="631" priority="91" operator="containsText" text="Catastrófico">
      <formula>NOT(ISERROR(SEARCH("Catastrófico",L10)))</formula>
    </cfRule>
  </conditionalFormatting>
  <conditionalFormatting sqref="L10:M59">
    <cfRule type="containsText" dxfId="630" priority="102" operator="containsText" text="Moderado">
      <formula>NOT(ISERROR(SEARCH("Moderado",L10)))</formula>
    </cfRule>
  </conditionalFormatting>
  <conditionalFormatting sqref="M10:M24">
    <cfRule type="colorScale" priority="673">
      <colorScale>
        <cfvo type="min"/>
        <cfvo type="max"/>
        <color rgb="FFFF7128"/>
        <color rgb="FFFFEF9C"/>
      </colorScale>
    </cfRule>
  </conditionalFormatting>
  <conditionalFormatting sqref="M10:M59">
    <cfRule type="containsText" dxfId="629" priority="125" operator="containsText" text="Moderado">
      <formula>NOT(ISERROR(SEARCH("Moderado",M10)))</formula>
    </cfRule>
    <cfRule type="containsText" dxfId="628" priority="126" operator="containsText" text="Alto">
      <formula>NOT(ISERROR(SEARCH("Alto",M10)))</formula>
    </cfRule>
    <cfRule type="containsText" dxfId="627" priority="124" operator="containsText" text="Bajo">
      <formula>NOT(ISERROR(SEARCH("Bajo",M10)))</formula>
    </cfRule>
    <cfRule type="containsText" dxfId="626" priority="127" operator="containsText" text="Extremo">
      <formula>NOT(ISERROR(SEARCH("Extremo",M10)))</formula>
    </cfRule>
  </conditionalFormatting>
  <conditionalFormatting sqref="M25:M29">
    <cfRule type="colorScale" priority="530">
      <colorScale>
        <cfvo type="min"/>
        <cfvo type="max"/>
        <color rgb="FFFF7128"/>
        <color rgb="FFFFEF9C"/>
      </colorScale>
    </cfRule>
  </conditionalFormatting>
  <conditionalFormatting sqref="M30:M34">
    <cfRule type="colorScale" priority="463">
      <colorScale>
        <cfvo type="min"/>
        <cfvo type="max"/>
        <color rgb="FFFF7128"/>
        <color rgb="FFFFEF9C"/>
      </colorScale>
    </cfRule>
  </conditionalFormatting>
  <conditionalFormatting sqref="M35:M39">
    <cfRule type="colorScale" priority="396">
      <colorScale>
        <cfvo type="min"/>
        <cfvo type="max"/>
        <color rgb="FFFF7128"/>
        <color rgb="FFFFEF9C"/>
      </colorScale>
    </cfRule>
  </conditionalFormatting>
  <conditionalFormatting sqref="M40:M44">
    <cfRule type="colorScale" priority="329">
      <colorScale>
        <cfvo type="min"/>
        <cfvo type="max"/>
        <color rgb="FFFF7128"/>
        <color rgb="FFFFEF9C"/>
      </colorScale>
    </cfRule>
  </conditionalFormatting>
  <conditionalFormatting sqref="M45:M49">
    <cfRule type="colorScale" priority="262">
      <colorScale>
        <cfvo type="min"/>
        <cfvo type="max"/>
        <color rgb="FFFF7128"/>
        <color rgb="FFFFEF9C"/>
      </colorScale>
    </cfRule>
  </conditionalFormatting>
  <conditionalFormatting sqref="M50:M54">
    <cfRule type="colorScale" priority="195">
      <colorScale>
        <cfvo type="min"/>
        <cfvo type="max"/>
        <color rgb="FFFF7128"/>
        <color rgb="FFFFEF9C"/>
      </colorScale>
    </cfRule>
  </conditionalFormatting>
  <conditionalFormatting sqref="M55:M59">
    <cfRule type="colorScale" priority="128">
      <colorScale>
        <cfvo type="min"/>
        <cfvo type="max"/>
        <color rgb="FFFF7128"/>
        <color rgb="FFFFEF9C"/>
      </colorScale>
    </cfRule>
  </conditionalFormatting>
  <conditionalFormatting sqref="N10 N15">
    <cfRule type="containsText" dxfId="625" priority="667" operator="containsText" text="4- Bajo">
      <formula>NOT(ISERROR(SEARCH("4- Bajo",N10)))</formula>
    </cfRule>
    <cfRule type="containsText" dxfId="624" priority="666" operator="containsText" text="3- Bajo">
      <formula>NOT(ISERROR(SEARCH("3- Bajo",N10)))</formula>
    </cfRule>
    <cfRule type="containsText" dxfId="623" priority="668" operator="containsText" text="1- Bajo">
      <formula>NOT(ISERROR(SEARCH("1- Bajo",N10)))</formula>
    </cfRule>
    <cfRule type="containsText" dxfId="622" priority="664" operator="containsText" text="6- Moderado">
      <formula>NOT(ISERROR(SEARCH("6- Moderado",N10)))</formula>
    </cfRule>
    <cfRule type="containsText" dxfId="621" priority="663" operator="containsText" text="3- Moderado">
      <formula>NOT(ISERROR(SEARCH("3- Moderado",N10)))</formula>
    </cfRule>
    <cfRule type="containsText" dxfId="620" priority="665" operator="containsText" text="4- Moderado">
      <formula>NOT(ISERROR(SEARCH("4- Moderado",N10)))</formula>
    </cfRule>
  </conditionalFormatting>
  <conditionalFormatting sqref="N30">
    <cfRule type="containsText" dxfId="619" priority="453" operator="containsText" text="3- Moderado">
      <formula>NOT(ISERROR(SEARCH("3- Moderado",N30)))</formula>
    </cfRule>
    <cfRule type="containsText" dxfId="618" priority="454" operator="containsText" text="6- Moderado">
      <formula>NOT(ISERROR(SEARCH("6- Moderado",N30)))</formula>
    </cfRule>
    <cfRule type="containsText" dxfId="617" priority="456" operator="containsText" text="3- Bajo">
      <formula>NOT(ISERROR(SEARCH("3- Bajo",N30)))</formula>
    </cfRule>
    <cfRule type="containsText" dxfId="616" priority="458" operator="containsText" text="1- Bajo">
      <formula>NOT(ISERROR(SEARCH("1- Bajo",N30)))</formula>
    </cfRule>
    <cfRule type="containsText" dxfId="615" priority="455" operator="containsText" text="4- Moderado">
      <formula>NOT(ISERROR(SEARCH("4- Moderado",N30)))</formula>
    </cfRule>
    <cfRule type="containsText" dxfId="614" priority="457" operator="containsText" text="4- Bajo">
      <formula>NOT(ISERROR(SEARCH("4- Bajo",N30)))</formula>
    </cfRule>
  </conditionalFormatting>
  <conditionalFormatting sqref="N35">
    <cfRule type="containsText" dxfId="613" priority="389" operator="containsText" text="3- Bajo">
      <formula>NOT(ISERROR(SEARCH("3- Bajo",N35)))</formula>
    </cfRule>
    <cfRule type="containsText" dxfId="612" priority="388" operator="containsText" text="4- Moderado">
      <formula>NOT(ISERROR(SEARCH("4- Moderado",N35)))</formula>
    </cfRule>
    <cfRule type="containsText" dxfId="611" priority="390" operator="containsText" text="4- Bajo">
      <formula>NOT(ISERROR(SEARCH("4- Bajo",N35)))</formula>
    </cfRule>
    <cfRule type="containsText" dxfId="610" priority="391" operator="containsText" text="1- Bajo">
      <formula>NOT(ISERROR(SEARCH("1- Bajo",N35)))</formula>
    </cfRule>
    <cfRule type="containsText" dxfId="609" priority="386" operator="containsText" text="3- Moderado">
      <formula>NOT(ISERROR(SEARCH("3- Moderado",N35)))</formula>
    </cfRule>
    <cfRule type="containsText" dxfId="608" priority="387" operator="containsText" text="6- Moderado">
      <formula>NOT(ISERROR(SEARCH("6- Moderado",N35)))</formula>
    </cfRule>
  </conditionalFormatting>
  <conditionalFormatting sqref="N40">
    <cfRule type="containsText" dxfId="607" priority="324" operator="containsText" text="1- Bajo">
      <formula>NOT(ISERROR(SEARCH("1- Bajo",N40)))</formula>
    </cfRule>
    <cfRule type="containsText" dxfId="606" priority="323" operator="containsText" text="4- Bajo">
      <formula>NOT(ISERROR(SEARCH("4- Bajo",N40)))</formula>
    </cfRule>
    <cfRule type="containsText" dxfId="605" priority="322" operator="containsText" text="3- Bajo">
      <formula>NOT(ISERROR(SEARCH("3- Bajo",N40)))</formula>
    </cfRule>
    <cfRule type="containsText" dxfId="604" priority="321" operator="containsText" text="4- Moderado">
      <formula>NOT(ISERROR(SEARCH("4- Moderado",N40)))</formula>
    </cfRule>
    <cfRule type="containsText" dxfId="603" priority="320" operator="containsText" text="6- Moderado">
      <formula>NOT(ISERROR(SEARCH("6- Moderado",N40)))</formula>
    </cfRule>
    <cfRule type="containsText" dxfId="602" priority="319" operator="containsText" text="3- Moderado">
      <formula>NOT(ISERROR(SEARCH("3- Moderado",N40)))</formula>
    </cfRule>
  </conditionalFormatting>
  <conditionalFormatting sqref="N45">
    <cfRule type="containsText" dxfId="601" priority="253" operator="containsText" text="6- Moderado">
      <formula>NOT(ISERROR(SEARCH("6- Moderado",N45)))</formula>
    </cfRule>
    <cfRule type="containsText" dxfId="600" priority="256" operator="containsText" text="4- Bajo">
      <formula>NOT(ISERROR(SEARCH("4- Bajo",N45)))</formula>
    </cfRule>
    <cfRule type="containsText" dxfId="599" priority="252" operator="containsText" text="3- Moderado">
      <formula>NOT(ISERROR(SEARCH("3- Moderado",N45)))</formula>
    </cfRule>
    <cfRule type="containsText" dxfId="598" priority="257" operator="containsText" text="1- Bajo">
      <formula>NOT(ISERROR(SEARCH("1- Bajo",N45)))</formula>
    </cfRule>
    <cfRule type="containsText" dxfId="597" priority="254" operator="containsText" text="4- Moderado">
      <formula>NOT(ISERROR(SEARCH("4- Moderado",N45)))</formula>
    </cfRule>
    <cfRule type="containsText" dxfId="596" priority="255" operator="containsText" text="3- Bajo">
      <formula>NOT(ISERROR(SEARCH("3- Bajo",N45)))</formula>
    </cfRule>
  </conditionalFormatting>
  <conditionalFormatting sqref="N50">
    <cfRule type="containsText" dxfId="595" priority="189" operator="containsText" text="4- Bajo">
      <formula>NOT(ISERROR(SEARCH("4- Bajo",N50)))</formula>
    </cfRule>
    <cfRule type="containsText" dxfId="594" priority="190" operator="containsText" text="1- Bajo">
      <formula>NOT(ISERROR(SEARCH("1- Bajo",N50)))</formula>
    </cfRule>
    <cfRule type="containsText" dxfId="593" priority="188" operator="containsText" text="3- Bajo">
      <formula>NOT(ISERROR(SEARCH("3- Bajo",N50)))</formula>
    </cfRule>
    <cfRule type="containsText" dxfId="592" priority="187" operator="containsText" text="4- Moderado">
      <formula>NOT(ISERROR(SEARCH("4- Moderado",N50)))</formula>
    </cfRule>
    <cfRule type="containsText" dxfId="591" priority="186" operator="containsText" text="6- Moderado">
      <formula>NOT(ISERROR(SEARCH("6- Moderado",N50)))</formula>
    </cfRule>
    <cfRule type="containsText" dxfId="590" priority="185" operator="containsText" text="3- Moderado">
      <formula>NOT(ISERROR(SEARCH("3- Moderado",N50)))</formula>
    </cfRule>
  </conditionalFormatting>
  <conditionalFormatting sqref="N55">
    <cfRule type="containsText" dxfId="589" priority="123" operator="containsText" text="1- Bajo">
      <formula>NOT(ISERROR(SEARCH("1- Bajo",N55)))</formula>
    </cfRule>
    <cfRule type="containsText" dxfId="588" priority="121" operator="containsText" text="3- Bajo">
      <formula>NOT(ISERROR(SEARCH("3- Bajo",N55)))</formula>
    </cfRule>
    <cfRule type="containsText" dxfId="587" priority="120" operator="containsText" text="4- Moderado">
      <formula>NOT(ISERROR(SEARCH("4- Moderado",N55)))</formula>
    </cfRule>
    <cfRule type="containsText" dxfId="586" priority="119" operator="containsText" text="6- Moderado">
      <formula>NOT(ISERROR(SEARCH("6- Moderado",N55)))</formula>
    </cfRule>
    <cfRule type="containsText" dxfId="585" priority="118" operator="containsText" text="3- Moderado">
      <formula>NOT(ISERROR(SEARCH("3- Moderado",N55)))</formula>
    </cfRule>
    <cfRule type="containsText" dxfId="584" priority="122" operator="containsText" text="4- Bajo">
      <formula>NOT(ISERROR(SEARCH("4- Bajo",N55)))</formula>
    </cfRule>
  </conditionalFormatting>
  <conditionalFormatting sqref="N20:O20">
    <cfRule type="containsText" dxfId="583" priority="11" operator="containsText" text="4- Bajo">
      <formula>NOT(ISERROR(SEARCH("4- Bajo",N20)))</formula>
    </cfRule>
    <cfRule type="containsText" dxfId="582" priority="10" operator="containsText" text="3- Bajo">
      <formula>NOT(ISERROR(SEARCH("3- Bajo",N20)))</formula>
    </cfRule>
    <cfRule type="containsText" dxfId="581" priority="12" operator="containsText" text="1- Bajo">
      <formula>NOT(ISERROR(SEARCH("1- Bajo",N20)))</formula>
    </cfRule>
    <cfRule type="containsText" dxfId="580" priority="9" operator="containsText" text="4- Moderado">
      <formula>NOT(ISERROR(SEARCH("4- Moderado",N20)))</formula>
    </cfRule>
    <cfRule type="containsText" dxfId="579" priority="8" operator="containsText" text="6- Moderado">
      <formula>NOT(ISERROR(SEARCH("6- Moderado",N20)))</formula>
    </cfRule>
    <cfRule type="containsText" dxfId="578" priority="7" operator="containsText" text="3- Moderado">
      <formula>NOT(ISERROR(SEARCH("3- Moderado",N20)))</formula>
    </cfRule>
  </conditionalFormatting>
  <conditionalFormatting sqref="N25:O25">
    <cfRule type="containsText" dxfId="577" priority="23" operator="containsText" text="4- Bajo">
      <formula>NOT(ISERROR(SEARCH("4- Bajo",N25)))</formula>
    </cfRule>
    <cfRule type="containsText" dxfId="576" priority="20" operator="containsText" text="6- Moderado">
      <formula>NOT(ISERROR(SEARCH("6- Moderado",N25)))</formula>
    </cfRule>
    <cfRule type="containsText" dxfId="575" priority="19" operator="containsText" text="3- Moderado">
      <formula>NOT(ISERROR(SEARCH("3- Moderado",N25)))</formula>
    </cfRule>
    <cfRule type="containsText" dxfId="574" priority="21" operator="containsText" text="4- Moderado">
      <formula>NOT(ISERROR(SEARCH("4- Moderado",N25)))</formula>
    </cfRule>
    <cfRule type="containsText" dxfId="573" priority="22" operator="containsText" text="3- Bajo">
      <formula>NOT(ISERROR(SEARCH("3- Bajo",N25)))</formula>
    </cfRule>
    <cfRule type="containsText" dxfId="572" priority="24" operator="containsText" text="1- Bajo">
      <formula>NOT(ISERROR(SEARCH("1- Bajo",N25)))</formula>
    </cfRule>
  </conditionalFormatting>
  <conditionalFormatting sqref="T20">
    <cfRule type="containsText" dxfId="571" priority="6" operator="containsText" text="1- Bajo">
      <formula>NOT(ISERROR(SEARCH("1- Bajo",T20)))</formula>
    </cfRule>
    <cfRule type="containsText" dxfId="570" priority="1" operator="containsText" text="3- Moderado">
      <formula>NOT(ISERROR(SEARCH("3- Moderado",T20)))</formula>
    </cfRule>
    <cfRule type="containsText" dxfId="569" priority="2" operator="containsText" text="6- Moderado">
      <formula>NOT(ISERROR(SEARCH("6- Moderado",T20)))</formula>
    </cfRule>
    <cfRule type="containsText" dxfId="568" priority="5" operator="containsText" text="4- Bajo">
      <formula>NOT(ISERROR(SEARCH("4- Bajo",T20)))</formula>
    </cfRule>
    <cfRule type="containsText" dxfId="567" priority="3" operator="containsText" text="4- Moderado">
      <formula>NOT(ISERROR(SEARCH("4- Moderado",T20)))</formula>
    </cfRule>
    <cfRule type="containsText" dxfId="566" priority="4" operator="containsText" text="3- Bajo">
      <formula>NOT(ISERROR(SEARCH("3- Bajo",T20)))</formula>
    </cfRule>
  </conditionalFormatting>
  <conditionalFormatting sqref="T25">
    <cfRule type="containsText" dxfId="565" priority="17" operator="containsText" text="4- Bajo">
      <formula>NOT(ISERROR(SEARCH("4- Bajo",T25)))</formula>
    </cfRule>
    <cfRule type="containsText" dxfId="564" priority="14" operator="containsText" text="6- Moderado">
      <formula>NOT(ISERROR(SEARCH("6- Moderado",T25)))</formula>
    </cfRule>
    <cfRule type="containsText" dxfId="563" priority="18" operator="containsText" text="1- Bajo">
      <formula>NOT(ISERROR(SEARCH("1- Bajo",T25)))</formula>
    </cfRule>
    <cfRule type="containsText" dxfId="562" priority="13" operator="containsText" text="3- Moderado">
      <formula>NOT(ISERROR(SEARCH("3- Moderado",T25)))</formula>
    </cfRule>
    <cfRule type="containsText" dxfId="561" priority="16" operator="containsText" text="3- Bajo">
      <formula>NOT(ISERROR(SEARCH("3- Bajo",T25)))</formula>
    </cfRule>
    <cfRule type="containsText" dxfId="560" priority="15" operator="containsText" text="4- Moderado">
      <formula>NOT(ISERROR(SEARCH("4- Moderado",T25)))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G29" zoomScale="80" zoomScaleNormal="80" workbookViewId="0">
      <selection activeCell="O30" sqref="O30:O34"/>
    </sheetView>
  </sheetViews>
  <sheetFormatPr defaultColWidth="11.42578125" defaultRowHeight="15"/>
  <cols>
    <col min="1" max="2" width="18.42578125" style="82" customWidth="1"/>
    <col min="3" max="3" width="15.5703125" customWidth="1"/>
    <col min="4" max="4" width="27.5703125" style="82" customWidth="1"/>
    <col min="5" max="5" width="18" style="141" customWidth="1"/>
    <col min="6" max="6" width="40.140625" customWidth="1"/>
    <col min="7" max="7" width="20.42578125" customWidth="1"/>
    <col min="8" max="8" width="10.28515625" style="142" customWidth="1"/>
    <col min="9" max="9" width="11.42578125" style="142" customWidth="1"/>
    <col min="10" max="10" width="10.140625" style="143" customWidth="1"/>
    <col min="11" max="11" width="11.42578125" style="142" customWidth="1"/>
    <col min="12" max="12" width="10.85546875" style="142" customWidth="1"/>
    <col min="13" max="13" width="18.28515625" style="142" bestFit="1" customWidth="1"/>
    <col min="14" max="14" width="18.28515625" bestFit="1" customWidth="1"/>
    <col min="15" max="15" width="43" customWidth="1"/>
    <col min="16" max="16" width="15" customWidth="1"/>
    <col min="17" max="17" width="15.85546875" customWidth="1"/>
    <col min="18" max="18" width="16" customWidth="1"/>
    <col min="19" max="19" width="16.28515625" customWidth="1"/>
    <col min="20" max="20" width="24.28515625" customWidth="1"/>
    <col min="21" max="176" width="11.42578125" style="7"/>
  </cols>
  <sheetData>
    <row r="1" spans="1:278" s="127" customFormat="1" ht="16.5" customHeight="1">
      <c r="A1" s="355"/>
      <c r="B1" s="356"/>
      <c r="C1" s="356"/>
      <c r="D1" s="514" t="s">
        <v>620</v>
      </c>
      <c r="E1" s="514"/>
      <c r="F1" s="514"/>
      <c r="G1" s="514"/>
      <c r="H1" s="514"/>
      <c r="I1" s="514"/>
      <c r="J1" s="514"/>
      <c r="K1" s="514"/>
      <c r="L1" s="514"/>
      <c r="M1" s="514"/>
      <c r="N1" s="514"/>
      <c r="O1" s="514"/>
      <c r="P1" s="514"/>
      <c r="Q1" s="515"/>
      <c r="R1" s="348" t="s">
        <v>244</v>
      </c>
      <c r="S1" s="348"/>
      <c r="T1" s="348"/>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c r="A2" s="357"/>
      <c r="B2" s="358"/>
      <c r="C2" s="358"/>
      <c r="D2" s="516"/>
      <c r="E2" s="516"/>
      <c r="F2" s="516"/>
      <c r="G2" s="516"/>
      <c r="H2" s="516"/>
      <c r="I2" s="516"/>
      <c r="J2" s="516"/>
      <c r="K2" s="516"/>
      <c r="L2" s="516"/>
      <c r="M2" s="516"/>
      <c r="N2" s="516"/>
      <c r="O2" s="516"/>
      <c r="P2" s="516"/>
      <c r="Q2" s="517"/>
      <c r="R2" s="348"/>
      <c r="S2" s="348"/>
      <c r="T2" s="348"/>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c r="A3" s="2"/>
      <c r="B3" s="2"/>
      <c r="C3" s="3"/>
      <c r="D3" s="516"/>
      <c r="E3" s="516"/>
      <c r="F3" s="516"/>
      <c r="G3" s="516"/>
      <c r="H3" s="516"/>
      <c r="I3" s="516"/>
      <c r="J3" s="516"/>
      <c r="K3" s="516"/>
      <c r="L3" s="516"/>
      <c r="M3" s="516"/>
      <c r="N3" s="516"/>
      <c r="O3" s="516"/>
      <c r="P3" s="516"/>
      <c r="Q3" s="517"/>
      <c r="R3" s="348"/>
      <c r="S3" s="348"/>
      <c r="T3" s="348"/>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c r="A4" s="349" t="s">
        <v>245</v>
      </c>
      <c r="B4" s="350"/>
      <c r="C4" s="351"/>
      <c r="D4" s="503" t="str">
        <f>'Mapa Final'!D4</f>
        <v>Mejoramiento de Infraestructura Física - Grupo de Proyectos Especiales de Infraestructura</v>
      </c>
      <c r="E4" s="504"/>
      <c r="F4" s="504"/>
      <c r="G4" s="504"/>
      <c r="H4" s="504"/>
      <c r="I4" s="504"/>
      <c r="J4" s="504"/>
      <c r="K4" s="504"/>
      <c r="L4" s="504"/>
      <c r="M4" s="504"/>
      <c r="N4" s="505"/>
      <c r="O4" s="354"/>
      <c r="P4" s="354"/>
      <c r="Q4" s="354"/>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c r="A5" s="349" t="s">
        <v>247</v>
      </c>
      <c r="B5" s="350"/>
      <c r="C5" s="351"/>
      <c r="D5" s="506"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07"/>
      <c r="F5" s="507"/>
      <c r="G5" s="507"/>
      <c r="H5" s="507"/>
      <c r="I5" s="507"/>
      <c r="J5" s="507"/>
      <c r="K5" s="507"/>
      <c r="L5" s="507"/>
      <c r="M5" s="507"/>
      <c r="N5" s="508"/>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c r="A6" s="349" t="s">
        <v>249</v>
      </c>
      <c r="B6" s="350"/>
      <c r="C6" s="351"/>
      <c r="D6" s="506" t="str">
        <f>'Mapa Final'!D6</f>
        <v xml:space="preserve">Nivel Central </v>
      </c>
      <c r="E6" s="507"/>
      <c r="F6" s="507"/>
      <c r="G6" s="507"/>
      <c r="H6" s="507"/>
      <c r="I6" s="507"/>
      <c r="J6" s="507"/>
      <c r="K6" s="507"/>
      <c r="L6" s="507"/>
      <c r="M6" s="507"/>
      <c r="N6" s="508"/>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7" customFormat="1" ht="39.75" customHeight="1" thickTop="1" thickBot="1">
      <c r="A7" s="509" t="s">
        <v>484</v>
      </c>
      <c r="B7" s="510"/>
      <c r="C7" s="510"/>
      <c r="D7" s="510"/>
      <c r="E7" s="510"/>
      <c r="F7" s="511"/>
      <c r="G7" s="144"/>
      <c r="H7" s="512" t="s">
        <v>485</v>
      </c>
      <c r="I7" s="512"/>
      <c r="J7" s="512"/>
      <c r="K7" s="512" t="s">
        <v>486</v>
      </c>
      <c r="L7" s="512"/>
      <c r="M7" s="512"/>
      <c r="N7" s="513" t="s">
        <v>487</v>
      </c>
      <c r="O7" s="518" t="s">
        <v>488</v>
      </c>
      <c r="P7" s="520" t="s">
        <v>489</v>
      </c>
      <c r="Q7" s="521"/>
      <c r="R7" s="520" t="s">
        <v>490</v>
      </c>
      <c r="S7" s="521"/>
      <c r="T7" s="522" t="s">
        <v>621</v>
      </c>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row>
    <row r="8" spans="1:278" s="138" customFormat="1" ht="60.95" customHeight="1" thickTop="1" thickBot="1">
      <c r="A8" s="153" t="s">
        <v>16</v>
      </c>
      <c r="B8" s="153" t="s">
        <v>257</v>
      </c>
      <c r="C8" s="154" t="s">
        <v>197</v>
      </c>
      <c r="D8" s="145" t="s">
        <v>258</v>
      </c>
      <c r="E8" s="146" t="s">
        <v>201</v>
      </c>
      <c r="F8" s="146" t="s">
        <v>203</v>
      </c>
      <c r="G8" s="146" t="s">
        <v>205</v>
      </c>
      <c r="H8" s="147" t="s">
        <v>492</v>
      </c>
      <c r="I8" s="147" t="s">
        <v>493</v>
      </c>
      <c r="J8" s="147" t="s">
        <v>494</v>
      </c>
      <c r="K8" s="147" t="s">
        <v>492</v>
      </c>
      <c r="L8" s="147" t="s">
        <v>495</v>
      </c>
      <c r="M8" s="147" t="s">
        <v>494</v>
      </c>
      <c r="N8" s="513"/>
      <c r="O8" s="519"/>
      <c r="P8" s="148" t="s">
        <v>496</v>
      </c>
      <c r="Q8" s="148" t="s">
        <v>497</v>
      </c>
      <c r="R8" s="148" t="s">
        <v>498</v>
      </c>
      <c r="S8" s="148" t="s">
        <v>499</v>
      </c>
      <c r="T8" s="522"/>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row>
    <row r="9" spans="1:278" s="139" customFormat="1" ht="10.5" customHeight="1">
      <c r="A9" s="500"/>
      <c r="B9" s="501"/>
      <c r="C9" s="501"/>
      <c r="D9" s="501"/>
      <c r="E9" s="501"/>
      <c r="F9" s="501"/>
      <c r="G9" s="501"/>
      <c r="H9" s="501"/>
      <c r="I9" s="501"/>
      <c r="J9" s="501"/>
      <c r="K9" s="501"/>
      <c r="L9" s="501"/>
      <c r="M9" s="501"/>
      <c r="N9" s="501"/>
      <c r="T9" s="149"/>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row>
    <row r="10" spans="1:278" s="140" customFormat="1" ht="15" customHeight="1">
      <c r="A10" s="453">
        <f>'Mapa Final'!A10</f>
        <v>1</v>
      </c>
      <c r="B10" s="459" t="str">
        <f>'Mapa Final'!B10</f>
        <v>Demora en los procesos precontractuales y contractuales de infraestructura física de alta y media alta complejidad</v>
      </c>
      <c r="C10" s="456" t="str">
        <f>'Mapa Final'!C10</f>
        <v>Incumplimiento de las metas establecidas</v>
      </c>
      <c r="D10" s="456" t="str">
        <f>'Mapa Final'!D10</f>
        <v>1. Falta de oportunidad en la identificación, seguimiento y tratamiento a las situaciones imprevisibles de origen externo, en las fases precontractual y de ejecución de las obras
2. Dificultad en la gestión de aprobación de documentos
3. Por numerosas observaciones al proceso, se corre el cronograma o declaración de desierto el proceso de contratación
4. Por revocatoria al acto administrativo de adjudicación del proceso
5. Situaciones externas imprevisibles, las cuales atrasen el inicio de las obras</v>
      </c>
      <c r="E10" s="459" t="str">
        <f>'Mapa Final'!E10</f>
        <v>Dificultad en la gestión precontractual e idoneidad de los documentos presentados por los oferentes</v>
      </c>
      <c r="F10" s="459" t="str">
        <f>'Mapa Final'!F10</f>
        <v>Posibilidad de presentar demora para satisfacer la necesidad que suple con la infraestructura física judicial, sumado al retraso en la ejecución del POAI, afectando el cumplimiento de las metas de la entidad,  a causa de las situaciones imprevisibles de origen externo, en las fases precontractual y de ejecución de las obras</v>
      </c>
      <c r="G10" s="459" t="str">
        <f>'Mapa Final'!G10</f>
        <v>Ejecución y Administración de Procesos</v>
      </c>
      <c r="H10" s="462" t="str">
        <f>'Mapa Final'!I10</f>
        <v>Baja</v>
      </c>
      <c r="I10" s="465" t="str">
        <f>'Mapa Final'!L10</f>
        <v>Moderado</v>
      </c>
      <c r="J10" s="444" t="str">
        <f>'Mapa Final'!N10</f>
        <v>Moderado</v>
      </c>
      <c r="K10" s="447" t="str">
        <f>'Mapa Final'!AA10</f>
        <v>Baja</v>
      </c>
      <c r="L10" s="447" t="str">
        <f>'Mapa Final'!AE10</f>
        <v>Moderado</v>
      </c>
      <c r="M10" s="450" t="str">
        <f>'Mapa Final'!AG10</f>
        <v>Moderado</v>
      </c>
      <c r="N10" s="447" t="str">
        <f>'Mapa Final'!AH10</f>
        <v>Aceptar</v>
      </c>
      <c r="O10" s="480" t="s">
        <v>622</v>
      </c>
      <c r="P10" s="525"/>
      <c r="Q10" s="441"/>
      <c r="R10" s="474"/>
      <c r="S10" s="474"/>
      <c r="T10" s="477"/>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0" customFormat="1" ht="13.5" customHeight="1">
      <c r="A11" s="454"/>
      <c r="B11" s="460"/>
      <c r="C11" s="457"/>
      <c r="D11" s="457"/>
      <c r="E11" s="460"/>
      <c r="F11" s="460"/>
      <c r="G11" s="460"/>
      <c r="H11" s="463"/>
      <c r="I11" s="466"/>
      <c r="J11" s="445"/>
      <c r="K11" s="448"/>
      <c r="L11" s="448"/>
      <c r="M11" s="451"/>
      <c r="N11" s="448"/>
      <c r="O11" s="563"/>
      <c r="P11" s="475"/>
      <c r="Q11" s="442"/>
      <c r="R11" s="475"/>
      <c r="S11" s="475"/>
      <c r="T11" s="498"/>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0" customFormat="1" ht="13.5" customHeight="1">
      <c r="A12" s="454"/>
      <c r="B12" s="460"/>
      <c r="C12" s="457"/>
      <c r="D12" s="457"/>
      <c r="E12" s="460"/>
      <c r="F12" s="460"/>
      <c r="G12" s="460"/>
      <c r="H12" s="463"/>
      <c r="I12" s="466"/>
      <c r="J12" s="445"/>
      <c r="K12" s="448"/>
      <c r="L12" s="448"/>
      <c r="M12" s="451"/>
      <c r="N12" s="448"/>
      <c r="O12" s="563"/>
      <c r="P12" s="475"/>
      <c r="Q12" s="442"/>
      <c r="R12" s="475"/>
      <c r="S12" s="475"/>
      <c r="T12" s="498"/>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0" customFormat="1" ht="13.5" customHeight="1">
      <c r="A13" s="454"/>
      <c r="B13" s="460"/>
      <c r="C13" s="457"/>
      <c r="D13" s="457"/>
      <c r="E13" s="460"/>
      <c r="F13" s="460"/>
      <c r="G13" s="460"/>
      <c r="H13" s="463"/>
      <c r="I13" s="466"/>
      <c r="J13" s="445"/>
      <c r="K13" s="448"/>
      <c r="L13" s="448"/>
      <c r="M13" s="451"/>
      <c r="N13" s="448"/>
      <c r="O13" s="563"/>
      <c r="P13" s="475"/>
      <c r="Q13" s="442"/>
      <c r="R13" s="475"/>
      <c r="S13" s="475"/>
      <c r="T13" s="498"/>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0" customFormat="1" ht="143.25" customHeight="1">
      <c r="A14" s="455"/>
      <c r="B14" s="461"/>
      <c r="C14" s="458"/>
      <c r="D14" s="458"/>
      <c r="E14" s="461"/>
      <c r="F14" s="461"/>
      <c r="G14" s="461"/>
      <c r="H14" s="464"/>
      <c r="I14" s="467"/>
      <c r="J14" s="446"/>
      <c r="K14" s="449"/>
      <c r="L14" s="449"/>
      <c r="M14" s="452"/>
      <c r="N14" s="449"/>
      <c r="O14" s="564"/>
      <c r="P14" s="476"/>
      <c r="Q14" s="443"/>
      <c r="R14" s="476"/>
      <c r="S14" s="476"/>
      <c r="T14" s="499"/>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0" customFormat="1" ht="15" customHeight="1">
      <c r="A15" s="453">
        <f>'Mapa Final'!A15</f>
        <v>2</v>
      </c>
      <c r="B15" s="439" t="str">
        <f>'Mapa Final'!B15</f>
        <v>Dificultad en la adquisición de inmuebles</v>
      </c>
      <c r="C15" s="456" t="str">
        <f>'Mapa Final'!C15</f>
        <v>Afectación en la Prestación del Servicio de Justicia</v>
      </c>
      <c r="D15" s="456"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459" t="str">
        <f>'Mapa Final'!E15</f>
        <v>Depender de terceros (Convenio, Secretarias, propietarios.)</v>
      </c>
      <c r="F15" s="459"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59" t="str">
        <f>'Mapa Final'!G15</f>
        <v>Usuarios, productos y prácticas organizacionales</v>
      </c>
      <c r="H15" s="462" t="str">
        <f>'Mapa Final'!I15</f>
        <v>Media</v>
      </c>
      <c r="I15" s="465" t="str">
        <f>'Mapa Final'!L15</f>
        <v>Mayor</v>
      </c>
      <c r="J15" s="444" t="str">
        <f>'Mapa Final'!N15</f>
        <v xml:space="preserve">Alto </v>
      </c>
      <c r="K15" s="447" t="str">
        <f>'Mapa Final'!AA15</f>
        <v>Baja</v>
      </c>
      <c r="L15" s="447" t="str">
        <f>'Mapa Final'!AE15</f>
        <v>Mayor</v>
      </c>
      <c r="M15" s="450" t="str">
        <f>'Mapa Final'!AG15</f>
        <v xml:space="preserve">Alto </v>
      </c>
      <c r="N15" s="447" t="str">
        <f>'Mapa Final'!AH15</f>
        <v>Aceptar</v>
      </c>
      <c r="O15" s="562" t="s">
        <v>623</v>
      </c>
      <c r="P15" s="525" t="s">
        <v>501</v>
      </c>
      <c r="Q15" s="441"/>
      <c r="R15" s="474">
        <v>45108</v>
      </c>
      <c r="S15" s="474">
        <v>45199</v>
      </c>
      <c r="T15" s="548" t="s">
        <v>624</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0" customFormat="1" ht="13.5" customHeight="1">
      <c r="A16" s="454"/>
      <c r="B16" s="291"/>
      <c r="C16" s="457"/>
      <c r="D16" s="457"/>
      <c r="E16" s="460"/>
      <c r="F16" s="460"/>
      <c r="G16" s="460"/>
      <c r="H16" s="463"/>
      <c r="I16" s="466"/>
      <c r="J16" s="445"/>
      <c r="K16" s="448"/>
      <c r="L16" s="448"/>
      <c r="M16" s="451"/>
      <c r="N16" s="448"/>
      <c r="O16" s="558"/>
      <c r="P16" s="475"/>
      <c r="Q16" s="442"/>
      <c r="R16" s="475"/>
      <c r="S16" s="475"/>
      <c r="T16" s="56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0" customFormat="1" ht="13.5" customHeight="1">
      <c r="A17" s="454"/>
      <c r="B17" s="291"/>
      <c r="C17" s="457"/>
      <c r="D17" s="457"/>
      <c r="E17" s="460"/>
      <c r="F17" s="460"/>
      <c r="G17" s="460"/>
      <c r="H17" s="463"/>
      <c r="I17" s="466"/>
      <c r="J17" s="445"/>
      <c r="K17" s="448"/>
      <c r="L17" s="448"/>
      <c r="M17" s="451"/>
      <c r="N17" s="448"/>
      <c r="O17" s="558"/>
      <c r="P17" s="475"/>
      <c r="Q17" s="442"/>
      <c r="R17" s="475"/>
      <c r="S17" s="475"/>
      <c r="T17" s="56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0" customFormat="1" ht="13.5" customHeight="1">
      <c r="A18" s="454"/>
      <c r="B18" s="291"/>
      <c r="C18" s="457"/>
      <c r="D18" s="457"/>
      <c r="E18" s="460"/>
      <c r="F18" s="460"/>
      <c r="G18" s="460"/>
      <c r="H18" s="463"/>
      <c r="I18" s="466"/>
      <c r="J18" s="445"/>
      <c r="K18" s="448"/>
      <c r="L18" s="448"/>
      <c r="M18" s="451"/>
      <c r="N18" s="448"/>
      <c r="O18" s="558"/>
      <c r="P18" s="475"/>
      <c r="Q18" s="442"/>
      <c r="R18" s="475"/>
      <c r="S18" s="475"/>
      <c r="T18" s="56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0" customFormat="1" ht="315" customHeight="1">
      <c r="A19" s="455"/>
      <c r="B19" s="440"/>
      <c r="C19" s="458"/>
      <c r="D19" s="458"/>
      <c r="E19" s="461"/>
      <c r="F19" s="461"/>
      <c r="G19" s="461"/>
      <c r="H19" s="464"/>
      <c r="I19" s="467"/>
      <c r="J19" s="446"/>
      <c r="K19" s="449"/>
      <c r="L19" s="449"/>
      <c r="M19" s="452"/>
      <c r="N19" s="449"/>
      <c r="O19" s="559"/>
      <c r="P19" s="476"/>
      <c r="Q19" s="443"/>
      <c r="R19" s="476"/>
      <c r="S19" s="476"/>
      <c r="T19" s="56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453">
        <f>'Mapa Final'!A20</f>
        <v>3</v>
      </c>
      <c r="B20" s="439" t="str">
        <f>'Mapa Final'!B20</f>
        <v>Demora en la ejecución de los contratos de consultorías de estudios y diseños de infraestructura física de alta y media alta complejidad</v>
      </c>
      <c r="C20" s="456" t="str">
        <f>'Mapa Final'!C20</f>
        <v>Afectación en la Prestación del Servicio de Justicia</v>
      </c>
      <c r="D20" s="456"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459" t="str">
        <f>'Mapa Final'!E20</f>
        <v>La presencia de cambios normativos o ajustes al programa arquitectónico y a la falta de calidad en el diseño, causan demoras considerables en el proyecto de estudios y diseños.</v>
      </c>
      <c r="F20" s="459" t="str">
        <f>'Mapa Final'!F20</f>
        <v>Posibilidad de que se genere retraso en la contratación de la construcción del proyecto, a causa de los cambios normativos, ajustes al programa arquitectónico o falta en la calidad de los diseños y estudios técnicos.</v>
      </c>
      <c r="G20" s="459" t="str">
        <f>'Mapa Final'!G20</f>
        <v>Ejecución y Administración de Procesos</v>
      </c>
      <c r="H20" s="462" t="str">
        <f>'Mapa Final'!I20</f>
        <v>Baja</v>
      </c>
      <c r="I20" s="465" t="str">
        <f>'Mapa Final'!L20</f>
        <v>Moderado</v>
      </c>
      <c r="J20" s="444" t="str">
        <f>'Mapa Final'!N20</f>
        <v>Moderado</v>
      </c>
      <c r="K20" s="447" t="str">
        <f>'Mapa Final'!AA20</f>
        <v>Baja</v>
      </c>
      <c r="L20" s="447" t="str">
        <f>'Mapa Final'!AE20</f>
        <v>Moderado</v>
      </c>
      <c r="M20" s="450" t="str">
        <f>'Mapa Final'!AG20</f>
        <v>Moderado</v>
      </c>
      <c r="N20" s="447" t="str">
        <f>'Mapa Final'!AH20</f>
        <v>Aceptar</v>
      </c>
      <c r="O20" s="557" t="s">
        <v>625</v>
      </c>
      <c r="P20" s="525" t="s">
        <v>626</v>
      </c>
      <c r="Q20" s="441"/>
      <c r="R20" s="474">
        <v>44933</v>
      </c>
      <c r="S20" s="474" t="s">
        <v>627</v>
      </c>
      <c r="T20" s="477" t="s">
        <v>628</v>
      </c>
      <c r="U20" s="35"/>
      <c r="V20" s="35"/>
    </row>
    <row r="21" spans="1:176">
      <c r="A21" s="454"/>
      <c r="B21" s="291"/>
      <c r="C21" s="457"/>
      <c r="D21" s="457"/>
      <c r="E21" s="460"/>
      <c r="F21" s="460"/>
      <c r="G21" s="460"/>
      <c r="H21" s="463"/>
      <c r="I21" s="466"/>
      <c r="J21" s="445"/>
      <c r="K21" s="448"/>
      <c r="L21" s="448"/>
      <c r="M21" s="451"/>
      <c r="N21" s="448"/>
      <c r="O21" s="558"/>
      <c r="P21" s="475"/>
      <c r="Q21" s="442"/>
      <c r="R21" s="475"/>
      <c r="S21" s="475"/>
      <c r="T21" s="498"/>
      <c r="U21" s="35"/>
      <c r="V21" s="35"/>
    </row>
    <row r="22" spans="1:176">
      <c r="A22" s="454"/>
      <c r="B22" s="291"/>
      <c r="C22" s="457"/>
      <c r="D22" s="457"/>
      <c r="E22" s="460"/>
      <c r="F22" s="460"/>
      <c r="G22" s="460"/>
      <c r="H22" s="463"/>
      <c r="I22" s="466"/>
      <c r="J22" s="445"/>
      <c r="K22" s="448"/>
      <c r="L22" s="448"/>
      <c r="M22" s="451"/>
      <c r="N22" s="448"/>
      <c r="O22" s="558"/>
      <c r="P22" s="475"/>
      <c r="Q22" s="442"/>
      <c r="R22" s="475"/>
      <c r="S22" s="475"/>
      <c r="T22" s="498"/>
      <c r="U22" s="35"/>
      <c r="V22" s="35"/>
    </row>
    <row r="23" spans="1:176">
      <c r="A23" s="454"/>
      <c r="B23" s="291"/>
      <c r="C23" s="457"/>
      <c r="D23" s="457"/>
      <c r="E23" s="460"/>
      <c r="F23" s="460"/>
      <c r="G23" s="460"/>
      <c r="H23" s="463"/>
      <c r="I23" s="466"/>
      <c r="J23" s="445"/>
      <c r="K23" s="448"/>
      <c r="L23" s="448"/>
      <c r="M23" s="451"/>
      <c r="N23" s="448"/>
      <c r="O23" s="558"/>
      <c r="P23" s="475"/>
      <c r="Q23" s="442"/>
      <c r="R23" s="475"/>
      <c r="S23" s="475"/>
      <c r="T23" s="498"/>
      <c r="U23" s="35"/>
      <c r="V23" s="35"/>
    </row>
    <row r="24" spans="1:176" ht="287.25" customHeight="1">
      <c r="A24" s="455"/>
      <c r="B24" s="440"/>
      <c r="C24" s="458"/>
      <c r="D24" s="458"/>
      <c r="E24" s="461"/>
      <c r="F24" s="461"/>
      <c r="G24" s="461"/>
      <c r="H24" s="464"/>
      <c r="I24" s="467"/>
      <c r="J24" s="446"/>
      <c r="K24" s="449"/>
      <c r="L24" s="449"/>
      <c r="M24" s="452"/>
      <c r="N24" s="449"/>
      <c r="O24" s="559"/>
      <c r="P24" s="476"/>
      <c r="Q24" s="443"/>
      <c r="R24" s="476"/>
      <c r="S24" s="476"/>
      <c r="T24" s="499"/>
      <c r="U24" s="35"/>
      <c r="V24" s="35"/>
    </row>
    <row r="25" spans="1:176">
      <c r="A25" s="453">
        <f>'Mapa Final'!A25</f>
        <v>4</v>
      </c>
      <c r="B25" s="439" t="str">
        <f>'Mapa Final'!B25</f>
        <v>Demora en la ejecución de los contratos de contrucción y mobiliario en proyectos de inversión de alta y media alta complejidad</v>
      </c>
      <c r="C25" s="456" t="str">
        <f>'Mapa Final'!C25</f>
        <v>Afectación en la Prestación del Servicio de Justicia</v>
      </c>
      <c r="D25" s="456" t="str">
        <f>'Mapa Final'!D25</f>
        <v>1. Peticiones, reclamos de origen social, bloqueos o problemas de orden público en la zona donde se construye la nueva sede judicial.
2. Interventoría externa de baja calidad o del contratista de obra; desafíos técnicos imprevisibles que exigen tiempos sobre la marcha de la obra para su ajuste o baja capacidad de implementar un plan de contingencia para no comprometer fecha de entrega de la obra.
3. Dificultad en la disponibilidad de recursos financieros, suministro de equipos, materiales, mano de obra y otros recursos necesarios
4. Relacionadas con los procesos adquisición, contratación o liquidación de los proyectos de infraestructura judicial
5. Cambios de las administraciones en las entidades territoriales, injerencia por cambios en la construcción de las sedes judiciales por parte de las autoridades de entidades territoriales o sanciones de autoridades competentes por incumplimientos del Constructor en requisitos constructivos, laborales o ambientales.</v>
      </c>
      <c r="E25" s="459" t="str">
        <f>'Mapa Final'!E25</f>
        <v>Demora en la entrega de una sede judicial nueva, debido a la dificultad para resolver la causa que ocasiona el retraso en el cronograma del proyecto o se originen condiciones nuevas adicionales externas o imputables al Constructor que ocasionen nuevos retrasos.</v>
      </c>
      <c r="F25" s="459" t="str">
        <f>'Mapa Final'!F25</f>
        <v>Posibilidad de que la entrega de una sede judicial nueva se retrase, por factores asociados a las dificultades y condiciones externas o imputables al Contratista en la contrucción de la infraestructura judicial, impidiendo la entrega de la nueva sede judicial a tiempo para mejorar el acceso a la justicia.</v>
      </c>
      <c r="G25" s="459" t="str">
        <f>'Mapa Final'!G25</f>
        <v>Ejecución y Administración de Procesos</v>
      </c>
      <c r="H25" s="462" t="str">
        <f>'Mapa Final'!I25</f>
        <v>Baja</v>
      </c>
      <c r="I25" s="465" t="str">
        <f>'Mapa Final'!L25</f>
        <v>Moderado</v>
      </c>
      <c r="J25" s="444" t="str">
        <f>'Mapa Final'!N25</f>
        <v>Moderado</v>
      </c>
      <c r="K25" s="447" t="str">
        <f>'Mapa Final'!AA25</f>
        <v>Baja</v>
      </c>
      <c r="L25" s="447" t="str">
        <f>'Mapa Final'!AE25</f>
        <v>Moderado</v>
      </c>
      <c r="M25" s="450" t="str">
        <f>'Mapa Final'!AG25</f>
        <v>Moderado</v>
      </c>
      <c r="N25" s="447" t="str">
        <f>'Mapa Final'!AH25</f>
        <v>Aceptar</v>
      </c>
      <c r="O25" s="544" t="s">
        <v>629</v>
      </c>
      <c r="P25" s="525"/>
      <c r="Q25" s="441"/>
      <c r="R25" s="474">
        <v>44933</v>
      </c>
      <c r="S25" s="474" t="s">
        <v>627</v>
      </c>
      <c r="T25" s="480"/>
    </row>
    <row r="26" spans="1:176">
      <c r="A26" s="454"/>
      <c r="B26" s="291"/>
      <c r="C26" s="457"/>
      <c r="D26" s="457"/>
      <c r="E26" s="460"/>
      <c r="F26" s="460"/>
      <c r="G26" s="460"/>
      <c r="H26" s="463"/>
      <c r="I26" s="466"/>
      <c r="J26" s="445"/>
      <c r="K26" s="448"/>
      <c r="L26" s="448"/>
      <c r="M26" s="451"/>
      <c r="N26" s="448"/>
      <c r="O26" s="552"/>
      <c r="P26" s="475"/>
      <c r="Q26" s="442"/>
      <c r="R26" s="475"/>
      <c r="S26" s="475"/>
      <c r="T26" s="498"/>
    </row>
    <row r="27" spans="1:176">
      <c r="A27" s="454"/>
      <c r="B27" s="291"/>
      <c r="C27" s="457"/>
      <c r="D27" s="457"/>
      <c r="E27" s="460"/>
      <c r="F27" s="460"/>
      <c r="G27" s="460"/>
      <c r="H27" s="463"/>
      <c r="I27" s="466"/>
      <c r="J27" s="445"/>
      <c r="K27" s="448"/>
      <c r="L27" s="448"/>
      <c r="M27" s="451"/>
      <c r="N27" s="448"/>
      <c r="O27" s="552"/>
      <c r="P27" s="475"/>
      <c r="Q27" s="442"/>
      <c r="R27" s="475"/>
      <c r="S27" s="475"/>
      <c r="T27" s="498"/>
    </row>
    <row r="28" spans="1:176">
      <c r="A28" s="454"/>
      <c r="B28" s="291"/>
      <c r="C28" s="457"/>
      <c r="D28" s="457"/>
      <c r="E28" s="460"/>
      <c r="F28" s="460"/>
      <c r="G28" s="460"/>
      <c r="H28" s="463"/>
      <c r="I28" s="466"/>
      <c r="J28" s="445"/>
      <c r="K28" s="448"/>
      <c r="L28" s="448"/>
      <c r="M28" s="451"/>
      <c r="N28" s="448"/>
      <c r="O28" s="552"/>
      <c r="P28" s="475"/>
      <c r="Q28" s="442"/>
      <c r="R28" s="475"/>
      <c r="S28" s="475"/>
      <c r="T28" s="498"/>
    </row>
    <row r="29" spans="1:176" ht="409.5" customHeight="1">
      <c r="A29" s="455"/>
      <c r="B29" s="440"/>
      <c r="C29" s="458"/>
      <c r="D29" s="458"/>
      <c r="E29" s="461"/>
      <c r="F29" s="461"/>
      <c r="G29" s="461"/>
      <c r="H29" s="464"/>
      <c r="I29" s="467"/>
      <c r="J29" s="446"/>
      <c r="K29" s="449"/>
      <c r="L29" s="449"/>
      <c r="M29" s="452"/>
      <c r="N29" s="449"/>
      <c r="O29" s="553"/>
      <c r="P29" s="476"/>
      <c r="Q29" s="443"/>
      <c r="R29" s="476"/>
      <c r="S29" s="476"/>
      <c r="T29" s="499"/>
    </row>
    <row r="30" spans="1:176">
      <c r="A30" s="453">
        <f>'Mapa Final'!A30</f>
        <v>5</v>
      </c>
      <c r="B30" s="439" t="str">
        <f>'Mapa Final'!B30</f>
        <v>Daño o deterioro en sedes judiciales en construcción o ya construidas de alta y media alta complejidad</v>
      </c>
      <c r="C30" s="456" t="str">
        <f>'Mapa Final'!C30</f>
        <v>Afectación en la Prestación del Servicio de Justicia</v>
      </c>
      <c r="D30" s="456"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459" t="str">
        <f>'Mapa Final'!E30</f>
        <v>Evento o situación adversa que genera un daño a la infraestructura física judicial.</v>
      </c>
      <c r="F30" s="459" t="str">
        <f>'Mapa Final'!F30</f>
        <v>Posibilidad de que dado un evento o situación externa, se genere una afectación grave o leve a la infraestructura física judicial, a causa de un evento que impacte la infraestructura física.</v>
      </c>
      <c r="G30" s="459" t="str">
        <f>'Mapa Final'!G30</f>
        <v>Daños Activos Fijos/Eventos Externos</v>
      </c>
      <c r="H30" s="462" t="str">
        <f>'Mapa Final'!I30</f>
        <v>Baja</v>
      </c>
      <c r="I30" s="465" t="str">
        <f>'Mapa Final'!L30</f>
        <v>Moderado</v>
      </c>
      <c r="J30" s="444" t="str">
        <f>'Mapa Final'!N30</f>
        <v>Moderado</v>
      </c>
      <c r="K30" s="447" t="str">
        <f>'Mapa Final'!AA30</f>
        <v>Baja</v>
      </c>
      <c r="L30" s="447" t="str">
        <f>'Mapa Final'!AE30</f>
        <v>Moderado</v>
      </c>
      <c r="M30" s="450" t="str">
        <f>'Mapa Final'!AG30</f>
        <v>Moderado</v>
      </c>
      <c r="N30" s="447" t="str">
        <f>'Mapa Final'!AH30</f>
        <v>Aceptar</v>
      </c>
      <c r="O30" s="554" t="s">
        <v>630</v>
      </c>
      <c r="P30" s="525"/>
      <c r="Q30" s="441"/>
      <c r="R30" s="474">
        <v>44933</v>
      </c>
      <c r="S30" s="474" t="s">
        <v>627</v>
      </c>
      <c r="T30" s="477"/>
    </row>
    <row r="31" spans="1:176">
      <c r="A31" s="454"/>
      <c r="B31" s="291"/>
      <c r="C31" s="457"/>
      <c r="D31" s="457"/>
      <c r="E31" s="460"/>
      <c r="F31" s="460"/>
      <c r="G31" s="460"/>
      <c r="H31" s="463"/>
      <c r="I31" s="466"/>
      <c r="J31" s="445"/>
      <c r="K31" s="448"/>
      <c r="L31" s="448"/>
      <c r="M31" s="451"/>
      <c r="N31" s="448"/>
      <c r="O31" s="555"/>
      <c r="P31" s="475"/>
      <c r="Q31" s="442"/>
      <c r="R31" s="475"/>
      <c r="S31" s="475"/>
      <c r="T31" s="498"/>
    </row>
    <row r="32" spans="1:176">
      <c r="A32" s="454"/>
      <c r="B32" s="291"/>
      <c r="C32" s="457"/>
      <c r="D32" s="457"/>
      <c r="E32" s="460"/>
      <c r="F32" s="460"/>
      <c r="G32" s="460"/>
      <c r="H32" s="463"/>
      <c r="I32" s="466"/>
      <c r="J32" s="445"/>
      <c r="K32" s="448"/>
      <c r="L32" s="448"/>
      <c r="M32" s="451"/>
      <c r="N32" s="448"/>
      <c r="O32" s="555"/>
      <c r="P32" s="475"/>
      <c r="Q32" s="442"/>
      <c r="R32" s="475"/>
      <c r="S32" s="475"/>
      <c r="T32" s="498"/>
    </row>
    <row r="33" spans="1:20">
      <c r="A33" s="454"/>
      <c r="B33" s="291"/>
      <c r="C33" s="457"/>
      <c r="D33" s="457"/>
      <c r="E33" s="460"/>
      <c r="F33" s="460"/>
      <c r="G33" s="460"/>
      <c r="H33" s="463"/>
      <c r="I33" s="466"/>
      <c r="J33" s="445"/>
      <c r="K33" s="448"/>
      <c r="L33" s="448"/>
      <c r="M33" s="451"/>
      <c r="N33" s="448"/>
      <c r="O33" s="555"/>
      <c r="P33" s="475"/>
      <c r="Q33" s="442"/>
      <c r="R33" s="475"/>
      <c r="S33" s="475"/>
      <c r="T33" s="498"/>
    </row>
    <row r="34" spans="1:20" ht="39.75" customHeight="1">
      <c r="A34" s="455"/>
      <c r="B34" s="440"/>
      <c r="C34" s="458"/>
      <c r="D34" s="458"/>
      <c r="E34" s="461"/>
      <c r="F34" s="461"/>
      <c r="G34" s="461"/>
      <c r="H34" s="464"/>
      <c r="I34" s="467"/>
      <c r="J34" s="446"/>
      <c r="K34" s="449"/>
      <c r="L34" s="449"/>
      <c r="M34" s="452"/>
      <c r="N34" s="449"/>
      <c r="O34" s="556"/>
      <c r="P34" s="476"/>
      <c r="Q34" s="443"/>
      <c r="R34" s="476"/>
      <c r="S34" s="476"/>
      <c r="T34" s="499"/>
    </row>
    <row r="35" spans="1:20">
      <c r="A35" s="453">
        <f>'Mapa Final'!A35</f>
        <v>6</v>
      </c>
      <c r="B35" s="439" t="str">
        <f>'Mapa Final'!B35</f>
        <v>Impacto ambiental negativo, ocasionado por las actividades constructivas de alta y media alta complejidad</v>
      </c>
      <c r="C35" s="456" t="str">
        <f>'Mapa Final'!C35</f>
        <v xml:space="preserve"> Afectación Ambiental</v>
      </c>
      <c r="D35" s="456"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459" t="str">
        <f>'Mapa Final'!E35</f>
        <v>Incumplimiento ambiental, ocasionado por el desconocimiento, mala aplicación de los requisitos ambientales que solicitan las autoridades ambientales.</v>
      </c>
      <c r="F35" s="459" t="str">
        <f>'Mapa Final'!F35</f>
        <v>Posibilidad de que la ocurrencia de un incumplimiento ambiental, a causa del desconocimiento o la indebida aplicación de los requisitos ambientales, lo que puede acarrear sanciones y retrasos en los proyectos de infraestructura.</v>
      </c>
      <c r="G35" s="459" t="str">
        <f>'Mapa Final'!G35</f>
        <v>Eventos Ambientales Internos</v>
      </c>
      <c r="H35" s="462" t="str">
        <f>'Mapa Final'!I35</f>
        <v>Baja</v>
      </c>
      <c r="I35" s="465" t="str">
        <f>'Mapa Final'!L35</f>
        <v>Moderado</v>
      </c>
      <c r="J35" s="444" t="str">
        <f>'Mapa Final'!N35</f>
        <v>Moderado</v>
      </c>
      <c r="K35" s="447" t="str">
        <f>'Mapa Final'!AA35</f>
        <v>Baja</v>
      </c>
      <c r="L35" s="447" t="str">
        <f>'Mapa Final'!AE35</f>
        <v>Moderado</v>
      </c>
      <c r="M35" s="450" t="str">
        <f>'Mapa Final'!AG35</f>
        <v>Moderado</v>
      </c>
      <c r="N35" s="447" t="str">
        <f>'Mapa Final'!AH35</f>
        <v>Aceptar</v>
      </c>
      <c r="O35" s="551" t="s">
        <v>631</v>
      </c>
      <c r="P35" s="525" t="s">
        <v>501</v>
      </c>
      <c r="Q35" s="441"/>
      <c r="R35" s="474">
        <v>44933</v>
      </c>
      <c r="S35" s="474" t="s">
        <v>627</v>
      </c>
      <c r="T35" s="477" t="s">
        <v>632</v>
      </c>
    </row>
    <row r="36" spans="1:20">
      <c r="A36" s="454"/>
      <c r="B36" s="291"/>
      <c r="C36" s="457"/>
      <c r="D36" s="457"/>
      <c r="E36" s="460"/>
      <c r="F36" s="460"/>
      <c r="G36" s="460"/>
      <c r="H36" s="463"/>
      <c r="I36" s="466"/>
      <c r="J36" s="445"/>
      <c r="K36" s="448"/>
      <c r="L36" s="448"/>
      <c r="M36" s="451"/>
      <c r="N36" s="448"/>
      <c r="O36" s="478"/>
      <c r="P36" s="475"/>
      <c r="Q36" s="442"/>
      <c r="R36" s="475"/>
      <c r="S36" s="475"/>
      <c r="T36" s="478"/>
    </row>
    <row r="37" spans="1:20">
      <c r="A37" s="454"/>
      <c r="B37" s="291"/>
      <c r="C37" s="457"/>
      <c r="D37" s="457"/>
      <c r="E37" s="460"/>
      <c r="F37" s="460"/>
      <c r="G37" s="460"/>
      <c r="H37" s="463"/>
      <c r="I37" s="466"/>
      <c r="J37" s="445"/>
      <c r="K37" s="448"/>
      <c r="L37" s="448"/>
      <c r="M37" s="451"/>
      <c r="N37" s="448"/>
      <c r="O37" s="478"/>
      <c r="P37" s="475"/>
      <c r="Q37" s="442"/>
      <c r="R37" s="475"/>
      <c r="S37" s="475"/>
      <c r="T37" s="478"/>
    </row>
    <row r="38" spans="1:20">
      <c r="A38" s="454"/>
      <c r="B38" s="291"/>
      <c r="C38" s="457"/>
      <c r="D38" s="457"/>
      <c r="E38" s="460"/>
      <c r="F38" s="460"/>
      <c r="G38" s="460"/>
      <c r="H38" s="463"/>
      <c r="I38" s="466"/>
      <c r="J38" s="445"/>
      <c r="K38" s="448"/>
      <c r="L38" s="448"/>
      <c r="M38" s="451"/>
      <c r="N38" s="448"/>
      <c r="O38" s="478"/>
      <c r="P38" s="475"/>
      <c r="Q38" s="442"/>
      <c r="R38" s="475"/>
      <c r="S38" s="475"/>
      <c r="T38" s="478"/>
    </row>
    <row r="39" spans="1:20" ht="409.6" customHeight="1">
      <c r="A39" s="455"/>
      <c r="B39" s="440"/>
      <c r="C39" s="458"/>
      <c r="D39" s="458"/>
      <c r="E39" s="461"/>
      <c r="F39" s="461"/>
      <c r="G39" s="461"/>
      <c r="H39" s="464"/>
      <c r="I39" s="467"/>
      <c r="J39" s="446"/>
      <c r="K39" s="449"/>
      <c r="L39" s="449"/>
      <c r="M39" s="452"/>
      <c r="N39" s="449"/>
      <c r="O39" s="479"/>
      <c r="P39" s="476"/>
      <c r="Q39" s="443"/>
      <c r="R39" s="476"/>
      <c r="S39" s="476"/>
      <c r="T39" s="479"/>
    </row>
    <row r="40" spans="1:20">
      <c r="A40" s="453">
        <f>'Mapa Final'!A40</f>
        <v>0</v>
      </c>
      <c r="B40" s="439">
        <f>'Mapa Final'!B40</f>
        <v>0</v>
      </c>
      <c r="C40" s="456">
        <f>'Mapa Final'!C40</f>
        <v>0</v>
      </c>
      <c r="D40" s="456">
        <f>'Mapa Final'!D40</f>
        <v>0</v>
      </c>
      <c r="E40" s="459">
        <f>'Mapa Final'!E40</f>
        <v>0</v>
      </c>
      <c r="F40" s="459">
        <f>'Mapa Final'!F40</f>
        <v>0</v>
      </c>
      <c r="G40" s="459">
        <f>'Mapa Final'!G40</f>
        <v>0</v>
      </c>
      <c r="H40" s="462" t="str">
        <f>'Mapa Final'!I40</f>
        <v>Muy Baja</v>
      </c>
      <c r="I40" s="465" t="b">
        <f>'Mapa Final'!L40</f>
        <v>0</v>
      </c>
      <c r="J40" s="444" t="e">
        <f>'Mapa Final'!N40</f>
        <v>#N/A</v>
      </c>
      <c r="K40" s="447" t="e">
        <f>'Mapa Final'!AA40</f>
        <v>#DIV/0!</v>
      </c>
      <c r="L40" s="447" t="e">
        <f>'Mapa Final'!AE40</f>
        <v>#DIV/0!</v>
      </c>
      <c r="M40" s="450" t="e">
        <f>'Mapa Final'!AG40</f>
        <v>#DIV/0!</v>
      </c>
      <c r="N40" s="447">
        <f>'Mapa Final'!AH40</f>
        <v>0</v>
      </c>
      <c r="O40" s="441"/>
      <c r="P40" s="441"/>
      <c r="Q40" s="441"/>
      <c r="R40" s="441"/>
      <c r="S40" s="441"/>
      <c r="T40" s="441"/>
    </row>
    <row r="41" spans="1:20">
      <c r="A41" s="454"/>
      <c r="B41" s="291"/>
      <c r="C41" s="457"/>
      <c r="D41" s="457"/>
      <c r="E41" s="460"/>
      <c r="F41" s="460"/>
      <c r="G41" s="460"/>
      <c r="H41" s="463"/>
      <c r="I41" s="466"/>
      <c r="J41" s="445"/>
      <c r="K41" s="448"/>
      <c r="L41" s="448"/>
      <c r="M41" s="451"/>
      <c r="N41" s="448"/>
      <c r="O41" s="442"/>
      <c r="P41" s="442"/>
      <c r="Q41" s="442"/>
      <c r="R41" s="442"/>
      <c r="S41" s="442"/>
      <c r="T41" s="442"/>
    </row>
    <row r="42" spans="1:20">
      <c r="A42" s="454"/>
      <c r="B42" s="291"/>
      <c r="C42" s="457"/>
      <c r="D42" s="457"/>
      <c r="E42" s="460"/>
      <c r="F42" s="460"/>
      <c r="G42" s="460"/>
      <c r="H42" s="463"/>
      <c r="I42" s="466"/>
      <c r="J42" s="445"/>
      <c r="K42" s="448"/>
      <c r="L42" s="448"/>
      <c r="M42" s="451"/>
      <c r="N42" s="448"/>
      <c r="O42" s="442"/>
      <c r="P42" s="442"/>
      <c r="Q42" s="442"/>
      <c r="R42" s="442"/>
      <c r="S42" s="442"/>
      <c r="T42" s="442"/>
    </row>
    <row r="43" spans="1:20">
      <c r="A43" s="454"/>
      <c r="B43" s="291"/>
      <c r="C43" s="457"/>
      <c r="D43" s="457"/>
      <c r="E43" s="460"/>
      <c r="F43" s="460"/>
      <c r="G43" s="460"/>
      <c r="H43" s="463"/>
      <c r="I43" s="466"/>
      <c r="J43" s="445"/>
      <c r="K43" s="448"/>
      <c r="L43" s="448"/>
      <c r="M43" s="451"/>
      <c r="N43" s="448"/>
      <c r="O43" s="442"/>
      <c r="P43" s="442"/>
      <c r="Q43" s="442"/>
      <c r="R43" s="442"/>
      <c r="S43" s="442"/>
      <c r="T43" s="442"/>
    </row>
    <row r="44" spans="1:20" ht="15.75" thickBot="1">
      <c r="A44" s="455"/>
      <c r="B44" s="440"/>
      <c r="C44" s="458"/>
      <c r="D44" s="458"/>
      <c r="E44" s="461"/>
      <c r="F44" s="461"/>
      <c r="G44" s="461"/>
      <c r="H44" s="464"/>
      <c r="I44" s="467"/>
      <c r="J44" s="446"/>
      <c r="K44" s="449"/>
      <c r="L44" s="449"/>
      <c r="M44" s="452"/>
      <c r="N44" s="449"/>
      <c r="O44" s="443"/>
      <c r="P44" s="443"/>
      <c r="Q44" s="443"/>
      <c r="R44" s="443"/>
      <c r="S44" s="443"/>
      <c r="T44" s="443"/>
    </row>
    <row r="45" spans="1:20">
      <c r="A45" s="453">
        <f>'Mapa Final'!A45</f>
        <v>0</v>
      </c>
      <c r="B45" s="439">
        <f>'Mapa Final'!B45</f>
        <v>0</v>
      </c>
      <c r="C45" s="456">
        <f>'Mapa Final'!C45</f>
        <v>0</v>
      </c>
      <c r="D45" s="456">
        <f>'Mapa Final'!D45</f>
        <v>0</v>
      </c>
      <c r="E45" s="459">
        <f>'Mapa Final'!E45</f>
        <v>0</v>
      </c>
      <c r="F45" s="459">
        <f>'Mapa Final'!F45</f>
        <v>0</v>
      </c>
      <c r="G45" s="459">
        <f>'Mapa Final'!G45</f>
        <v>0</v>
      </c>
      <c r="H45" s="462" t="str">
        <f>'Mapa Final'!I45</f>
        <v>Muy Baja</v>
      </c>
      <c r="I45" s="465" t="b">
        <f>'Mapa Final'!L45</f>
        <v>0</v>
      </c>
      <c r="J45" s="444" t="e">
        <f>'Mapa Final'!N45</f>
        <v>#N/A</v>
      </c>
      <c r="K45" s="447" t="e">
        <f>'Mapa Final'!AA45</f>
        <v>#DIV/0!</v>
      </c>
      <c r="L45" s="447" t="e">
        <f>'Mapa Final'!AE45</f>
        <v>#DIV/0!</v>
      </c>
      <c r="M45" s="450" t="e">
        <f>'Mapa Final'!AG45</f>
        <v>#DIV/0!</v>
      </c>
      <c r="N45" s="447">
        <f>'Mapa Final'!AH45</f>
        <v>0</v>
      </c>
      <c r="O45" s="441"/>
      <c r="P45" s="441"/>
      <c r="Q45" s="441"/>
      <c r="R45" s="441"/>
      <c r="S45" s="441"/>
      <c r="T45" s="441"/>
    </row>
    <row r="46" spans="1:20">
      <c r="A46" s="454"/>
      <c r="B46" s="291"/>
      <c r="C46" s="457"/>
      <c r="D46" s="457"/>
      <c r="E46" s="460"/>
      <c r="F46" s="460"/>
      <c r="G46" s="460"/>
      <c r="H46" s="463"/>
      <c r="I46" s="466"/>
      <c r="J46" s="445"/>
      <c r="K46" s="448"/>
      <c r="L46" s="448"/>
      <c r="M46" s="451"/>
      <c r="N46" s="448"/>
      <c r="O46" s="442"/>
      <c r="P46" s="442"/>
      <c r="Q46" s="442"/>
      <c r="R46" s="442"/>
      <c r="S46" s="442"/>
      <c r="T46" s="442"/>
    </row>
    <row r="47" spans="1:20">
      <c r="A47" s="454"/>
      <c r="B47" s="291"/>
      <c r="C47" s="457"/>
      <c r="D47" s="457"/>
      <c r="E47" s="460"/>
      <c r="F47" s="460"/>
      <c r="G47" s="460"/>
      <c r="H47" s="463"/>
      <c r="I47" s="466"/>
      <c r="J47" s="445"/>
      <c r="K47" s="448"/>
      <c r="L47" s="448"/>
      <c r="M47" s="451"/>
      <c r="N47" s="448"/>
      <c r="O47" s="442"/>
      <c r="P47" s="442"/>
      <c r="Q47" s="442"/>
      <c r="R47" s="442"/>
      <c r="S47" s="442"/>
      <c r="T47" s="442"/>
    </row>
    <row r="48" spans="1:20">
      <c r="A48" s="454"/>
      <c r="B48" s="291"/>
      <c r="C48" s="457"/>
      <c r="D48" s="457"/>
      <c r="E48" s="460"/>
      <c r="F48" s="460"/>
      <c r="G48" s="460"/>
      <c r="H48" s="463"/>
      <c r="I48" s="466"/>
      <c r="J48" s="445"/>
      <c r="K48" s="448"/>
      <c r="L48" s="448"/>
      <c r="M48" s="451"/>
      <c r="N48" s="448"/>
      <c r="O48" s="442"/>
      <c r="P48" s="442"/>
      <c r="Q48" s="442"/>
      <c r="R48" s="442"/>
      <c r="S48" s="442"/>
      <c r="T48" s="442"/>
    </row>
    <row r="49" spans="1:20" ht="15.75" thickBot="1">
      <c r="A49" s="455"/>
      <c r="B49" s="440"/>
      <c r="C49" s="458"/>
      <c r="D49" s="458"/>
      <c r="E49" s="461"/>
      <c r="F49" s="461"/>
      <c r="G49" s="461"/>
      <c r="H49" s="464"/>
      <c r="I49" s="467"/>
      <c r="J49" s="446"/>
      <c r="K49" s="449"/>
      <c r="L49" s="449"/>
      <c r="M49" s="452"/>
      <c r="N49" s="449"/>
      <c r="O49" s="443"/>
      <c r="P49" s="443"/>
      <c r="Q49" s="443"/>
      <c r="R49" s="443"/>
      <c r="S49" s="443"/>
      <c r="T49" s="443"/>
    </row>
    <row r="50" spans="1:20">
      <c r="A50" s="453">
        <f>'Mapa Final'!A50</f>
        <v>0</v>
      </c>
      <c r="B50" s="439">
        <f>'Mapa Final'!B50</f>
        <v>0</v>
      </c>
      <c r="C50" s="456">
        <f>'Mapa Final'!C50</f>
        <v>0</v>
      </c>
      <c r="D50" s="456">
        <f>'Mapa Final'!D50</f>
        <v>0</v>
      </c>
      <c r="E50" s="459">
        <f>'Mapa Final'!E50</f>
        <v>0</v>
      </c>
      <c r="F50" s="459">
        <f>'Mapa Final'!F50</f>
        <v>0</v>
      </c>
      <c r="G50" s="459">
        <f>'Mapa Final'!G50</f>
        <v>0</v>
      </c>
      <c r="H50" s="462" t="str">
        <f>'Mapa Final'!I50</f>
        <v>Muy Baja</v>
      </c>
      <c r="I50" s="465" t="b">
        <f>'Mapa Final'!L50</f>
        <v>0</v>
      </c>
      <c r="J50" s="444" t="e">
        <f>'Mapa Final'!N50</f>
        <v>#N/A</v>
      </c>
      <c r="K50" s="447" t="e">
        <f>'Mapa Final'!AA50</f>
        <v>#DIV/0!</v>
      </c>
      <c r="L50" s="447" t="e">
        <f>'Mapa Final'!AE50</f>
        <v>#DIV/0!</v>
      </c>
      <c r="M50" s="450" t="e">
        <f>'Mapa Final'!AG50</f>
        <v>#DIV/0!</v>
      </c>
      <c r="N50" s="447">
        <f>'Mapa Final'!AH50</f>
        <v>0</v>
      </c>
      <c r="O50" s="441"/>
      <c r="P50" s="441"/>
      <c r="Q50" s="441"/>
      <c r="R50" s="441"/>
      <c r="S50" s="441"/>
      <c r="T50" s="441"/>
    </row>
    <row r="51" spans="1:20">
      <c r="A51" s="454"/>
      <c r="B51" s="291"/>
      <c r="C51" s="457"/>
      <c r="D51" s="457"/>
      <c r="E51" s="460"/>
      <c r="F51" s="460"/>
      <c r="G51" s="460"/>
      <c r="H51" s="463"/>
      <c r="I51" s="466"/>
      <c r="J51" s="445"/>
      <c r="K51" s="448"/>
      <c r="L51" s="448"/>
      <c r="M51" s="451"/>
      <c r="N51" s="448"/>
      <c r="O51" s="442"/>
      <c r="P51" s="442"/>
      <c r="Q51" s="442"/>
      <c r="R51" s="442"/>
      <c r="S51" s="442"/>
      <c r="T51" s="442"/>
    </row>
    <row r="52" spans="1:20">
      <c r="A52" s="454"/>
      <c r="B52" s="291"/>
      <c r="C52" s="457"/>
      <c r="D52" s="457"/>
      <c r="E52" s="460"/>
      <c r="F52" s="460"/>
      <c r="G52" s="460"/>
      <c r="H52" s="463"/>
      <c r="I52" s="466"/>
      <c r="J52" s="445"/>
      <c r="K52" s="448"/>
      <c r="L52" s="448"/>
      <c r="M52" s="451"/>
      <c r="N52" s="448"/>
      <c r="O52" s="442"/>
      <c r="P52" s="442"/>
      <c r="Q52" s="442"/>
      <c r="R52" s="442"/>
      <c r="S52" s="442"/>
      <c r="T52" s="442"/>
    </row>
    <row r="53" spans="1:20">
      <c r="A53" s="454"/>
      <c r="B53" s="291"/>
      <c r="C53" s="457"/>
      <c r="D53" s="457"/>
      <c r="E53" s="460"/>
      <c r="F53" s="460"/>
      <c r="G53" s="460"/>
      <c r="H53" s="463"/>
      <c r="I53" s="466"/>
      <c r="J53" s="445"/>
      <c r="K53" s="448"/>
      <c r="L53" s="448"/>
      <c r="M53" s="451"/>
      <c r="N53" s="448"/>
      <c r="O53" s="442"/>
      <c r="P53" s="442"/>
      <c r="Q53" s="442"/>
      <c r="R53" s="442"/>
      <c r="S53" s="442"/>
      <c r="T53" s="442"/>
    </row>
    <row r="54" spans="1:20" ht="15.75" thickBot="1">
      <c r="A54" s="455"/>
      <c r="B54" s="440"/>
      <c r="C54" s="458"/>
      <c r="D54" s="458"/>
      <c r="E54" s="461"/>
      <c r="F54" s="461"/>
      <c r="G54" s="461"/>
      <c r="H54" s="464"/>
      <c r="I54" s="467"/>
      <c r="J54" s="446"/>
      <c r="K54" s="449"/>
      <c r="L54" s="449"/>
      <c r="M54" s="452"/>
      <c r="N54" s="449"/>
      <c r="O54" s="443"/>
      <c r="P54" s="443"/>
      <c r="Q54" s="443"/>
      <c r="R54" s="443"/>
      <c r="S54" s="443"/>
      <c r="T54" s="443"/>
    </row>
    <row r="55" spans="1:20">
      <c r="A55" s="453">
        <f>'Mapa Final'!A55</f>
        <v>0</v>
      </c>
      <c r="B55" s="439">
        <f>'Mapa Final'!B55</f>
        <v>0</v>
      </c>
      <c r="C55" s="456">
        <f>'Mapa Final'!C55</f>
        <v>0</v>
      </c>
      <c r="D55" s="456">
        <f>'Mapa Final'!D55</f>
        <v>0</v>
      </c>
      <c r="E55" s="459">
        <f>'Mapa Final'!E55</f>
        <v>0</v>
      </c>
      <c r="F55" s="459">
        <f>'Mapa Final'!F55</f>
        <v>0</v>
      </c>
      <c r="G55" s="459">
        <f>'Mapa Final'!G55</f>
        <v>0</v>
      </c>
      <c r="H55" s="462" t="str">
        <f>'Mapa Final'!I55</f>
        <v>Muy Baja</v>
      </c>
      <c r="I55" s="465" t="b">
        <f>'Mapa Final'!L55</f>
        <v>0</v>
      </c>
      <c r="J55" s="444" t="e">
        <f>'Mapa Final'!N55</f>
        <v>#N/A</v>
      </c>
      <c r="K55" s="447" t="e">
        <f>'Mapa Final'!AA55</f>
        <v>#DIV/0!</v>
      </c>
      <c r="L55" s="447" t="e">
        <f>'Mapa Final'!AE55</f>
        <v>#DIV/0!</v>
      </c>
      <c r="M55" s="450" t="e">
        <f>'Mapa Final'!AG55</f>
        <v>#DIV/0!</v>
      </c>
      <c r="N55" s="447">
        <f>'Mapa Final'!AH55</f>
        <v>0</v>
      </c>
      <c r="O55" s="441"/>
      <c r="P55" s="441"/>
      <c r="Q55" s="441"/>
      <c r="R55" s="441"/>
      <c r="S55" s="441"/>
      <c r="T55" s="441"/>
    </row>
    <row r="56" spans="1:20">
      <c r="A56" s="454"/>
      <c r="B56" s="291"/>
      <c r="C56" s="457"/>
      <c r="D56" s="457"/>
      <c r="E56" s="460"/>
      <c r="F56" s="460"/>
      <c r="G56" s="460"/>
      <c r="H56" s="463"/>
      <c r="I56" s="466"/>
      <c r="J56" s="445"/>
      <c r="K56" s="448"/>
      <c r="L56" s="448"/>
      <c r="M56" s="451"/>
      <c r="N56" s="448"/>
      <c r="O56" s="442"/>
      <c r="P56" s="442"/>
      <c r="Q56" s="442"/>
      <c r="R56" s="442"/>
      <c r="S56" s="442"/>
      <c r="T56" s="442"/>
    </row>
    <row r="57" spans="1:20">
      <c r="A57" s="454"/>
      <c r="B57" s="291"/>
      <c r="C57" s="457"/>
      <c r="D57" s="457"/>
      <c r="E57" s="460"/>
      <c r="F57" s="460"/>
      <c r="G57" s="460"/>
      <c r="H57" s="463"/>
      <c r="I57" s="466"/>
      <c r="J57" s="445"/>
      <c r="K57" s="448"/>
      <c r="L57" s="448"/>
      <c r="M57" s="451"/>
      <c r="N57" s="448"/>
      <c r="O57" s="442"/>
      <c r="P57" s="442"/>
      <c r="Q57" s="442"/>
      <c r="R57" s="442"/>
      <c r="S57" s="442"/>
      <c r="T57" s="442"/>
    </row>
    <row r="58" spans="1:20">
      <c r="A58" s="454"/>
      <c r="B58" s="291"/>
      <c r="C58" s="457"/>
      <c r="D58" s="457"/>
      <c r="E58" s="460"/>
      <c r="F58" s="460"/>
      <c r="G58" s="460"/>
      <c r="H58" s="463"/>
      <c r="I58" s="466"/>
      <c r="J58" s="445"/>
      <c r="K58" s="448"/>
      <c r="L58" s="448"/>
      <c r="M58" s="451"/>
      <c r="N58" s="448"/>
      <c r="O58" s="442"/>
      <c r="P58" s="442"/>
      <c r="Q58" s="442"/>
      <c r="R58" s="442"/>
      <c r="S58" s="442"/>
      <c r="T58" s="442"/>
    </row>
    <row r="59" spans="1:20" ht="15.75" thickBot="1">
      <c r="A59" s="455"/>
      <c r="B59" s="440"/>
      <c r="C59" s="458"/>
      <c r="D59" s="458"/>
      <c r="E59" s="461"/>
      <c r="F59" s="461"/>
      <c r="G59" s="461"/>
      <c r="H59" s="464"/>
      <c r="I59" s="467"/>
      <c r="J59" s="446"/>
      <c r="K59" s="449"/>
      <c r="L59" s="449"/>
      <c r="M59" s="452"/>
      <c r="N59" s="449"/>
      <c r="O59" s="443"/>
      <c r="P59" s="443"/>
      <c r="Q59" s="443"/>
      <c r="R59" s="443"/>
      <c r="S59" s="443"/>
      <c r="T59" s="443"/>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A7:B7 H7 H60:J1048576">
    <cfRule type="containsText" dxfId="559" priority="668" operator="containsText" text="1- Bajo">
      <formula>NOT(ISERROR(SEARCH("1- Bajo",A7)))</formula>
    </cfRule>
    <cfRule type="containsText" dxfId="558" priority="667" operator="containsText" text="4- Bajo">
      <formula>NOT(ISERROR(SEARCH("4- Bajo",A7)))</formula>
    </cfRule>
    <cfRule type="containsText" dxfId="557" priority="666" operator="containsText" text="3- Bajo">
      <formula>NOT(ISERROR(SEARCH("3- Bajo",A7)))</formula>
    </cfRule>
  </conditionalFormatting>
  <conditionalFormatting sqref="A15:D15">
    <cfRule type="containsText" dxfId="556" priority="562" operator="containsText" text="3- Bajo">
      <formula>NOT(ISERROR(SEARCH("3- Bajo",A15)))</formula>
    </cfRule>
    <cfRule type="containsText" dxfId="555" priority="561" operator="containsText" text="4- Moderado">
      <formula>NOT(ISERROR(SEARCH("4- Moderado",A15)))</formula>
    </cfRule>
    <cfRule type="containsText" dxfId="554" priority="560" operator="containsText" text="6- Moderado">
      <formula>NOT(ISERROR(SEARCH("6- Moderado",A15)))</formula>
    </cfRule>
    <cfRule type="containsText" dxfId="553" priority="559" operator="containsText" text="3- Moderado">
      <formula>NOT(ISERROR(SEARCH("3- Moderado",A15)))</formula>
    </cfRule>
    <cfRule type="containsText" dxfId="552" priority="564" operator="containsText" text="1- Bajo">
      <formula>NOT(ISERROR(SEARCH("1- Bajo",A15)))</formula>
    </cfRule>
    <cfRule type="containsText" dxfId="551" priority="563" operator="containsText" text="4- Bajo">
      <formula>NOT(ISERROR(SEARCH("4- Bajo",A15)))</formula>
    </cfRule>
  </conditionalFormatting>
  <conditionalFormatting sqref="A20:G20">
    <cfRule type="containsText" dxfId="550" priority="528" operator="containsText" text="4- Bajo">
      <formula>NOT(ISERROR(SEARCH("4- Bajo",A20)))</formula>
    </cfRule>
    <cfRule type="containsText" dxfId="549" priority="526" operator="containsText" text="4- Moderado">
      <formula>NOT(ISERROR(SEARCH("4- Moderado",A20)))</formula>
    </cfRule>
    <cfRule type="containsText" dxfId="548" priority="525" operator="containsText" text="6- Moderado">
      <formula>NOT(ISERROR(SEARCH("6- Moderado",A20)))</formula>
    </cfRule>
    <cfRule type="containsText" dxfId="547" priority="524" operator="containsText" text="3- Moderado">
      <formula>NOT(ISERROR(SEARCH("3- Moderado",A20)))</formula>
    </cfRule>
    <cfRule type="containsText" dxfId="546" priority="529" operator="containsText" text="1- Bajo">
      <formula>NOT(ISERROR(SEARCH("1- Bajo",A20)))</formula>
    </cfRule>
    <cfRule type="containsText" dxfId="545" priority="527" operator="containsText" text="3- Bajo">
      <formula>NOT(ISERROR(SEARCH("3- Bajo",A20)))</formula>
    </cfRule>
  </conditionalFormatting>
  <conditionalFormatting sqref="A10:I10 E15:I15">
    <cfRule type="containsText" dxfId="544" priority="625" operator="containsText" text="4- Bajo">
      <formula>NOT(ISERROR(SEARCH("4- Bajo",A10)))</formula>
    </cfRule>
    <cfRule type="containsText" dxfId="543" priority="626" operator="containsText" text="1- Bajo">
      <formula>NOT(ISERROR(SEARCH("1- Bajo",A10)))</formula>
    </cfRule>
    <cfRule type="containsText" dxfId="542" priority="624" operator="containsText" text="3- Bajo">
      <formula>NOT(ISERROR(SEARCH("3- Bajo",A10)))</formula>
    </cfRule>
    <cfRule type="containsText" dxfId="541" priority="623" operator="containsText" text="4- Moderado">
      <formula>NOT(ISERROR(SEARCH("4- Moderado",A10)))</formula>
    </cfRule>
    <cfRule type="containsText" dxfId="540" priority="622" operator="containsText" text="6- Moderado">
      <formula>NOT(ISERROR(SEARCH("6- Moderado",A10)))</formula>
    </cfRule>
    <cfRule type="containsText" dxfId="539" priority="621" operator="containsText" text="3- Moderado">
      <formula>NOT(ISERROR(SEARCH("3- Moderado",A10)))</formula>
    </cfRule>
  </conditionalFormatting>
  <conditionalFormatting sqref="A25:I25">
    <cfRule type="containsText" dxfId="538" priority="502" operator="containsText" text="4- Moderado">
      <formula>NOT(ISERROR(SEARCH("4- Moderado",A25)))</formula>
    </cfRule>
    <cfRule type="containsText" dxfId="537" priority="505" operator="containsText" text="1- Bajo">
      <formula>NOT(ISERROR(SEARCH("1- Bajo",A25)))</formula>
    </cfRule>
    <cfRule type="containsText" dxfId="536" priority="504" operator="containsText" text="4- Bajo">
      <formula>NOT(ISERROR(SEARCH("4- Bajo",A25)))</formula>
    </cfRule>
    <cfRule type="containsText" dxfId="535" priority="500" operator="containsText" text="3- Moderado">
      <formula>NOT(ISERROR(SEARCH("3- Moderado",A25)))</formula>
    </cfRule>
    <cfRule type="containsText" dxfId="534" priority="501" operator="containsText" text="6- Moderado">
      <formula>NOT(ISERROR(SEARCH("6- Moderado",A25)))</formula>
    </cfRule>
    <cfRule type="containsText" dxfId="533" priority="503" operator="containsText" text="3- Bajo">
      <formula>NOT(ISERROR(SEARCH("3- Bajo",A25)))</formula>
    </cfRule>
  </conditionalFormatting>
  <conditionalFormatting sqref="A30:I30">
    <cfRule type="containsText" dxfId="532" priority="435" operator="containsText" text="4- Moderado">
      <formula>NOT(ISERROR(SEARCH("4- Moderado",A30)))</formula>
    </cfRule>
    <cfRule type="containsText" dxfId="531" priority="438" operator="containsText" text="1- Bajo">
      <formula>NOT(ISERROR(SEARCH("1- Bajo",A30)))</formula>
    </cfRule>
    <cfRule type="containsText" dxfId="530" priority="434" operator="containsText" text="6- Moderado">
      <formula>NOT(ISERROR(SEARCH("6- Moderado",A30)))</formula>
    </cfRule>
    <cfRule type="containsText" dxfId="529" priority="433" operator="containsText" text="3- Moderado">
      <formula>NOT(ISERROR(SEARCH("3- Moderado",A30)))</formula>
    </cfRule>
    <cfRule type="containsText" dxfId="528" priority="436" operator="containsText" text="3- Bajo">
      <formula>NOT(ISERROR(SEARCH("3- Bajo",A30)))</formula>
    </cfRule>
    <cfRule type="containsText" dxfId="527" priority="437" operator="containsText" text="4- Bajo">
      <formula>NOT(ISERROR(SEARCH("4- Bajo",A30)))</formula>
    </cfRule>
  </conditionalFormatting>
  <conditionalFormatting sqref="A35:I35">
    <cfRule type="containsText" dxfId="526" priority="366" operator="containsText" text="3- Moderado">
      <formula>NOT(ISERROR(SEARCH("3- Moderado",A35)))</formula>
    </cfRule>
    <cfRule type="containsText" dxfId="525" priority="367" operator="containsText" text="6- Moderado">
      <formula>NOT(ISERROR(SEARCH("6- Moderado",A35)))</formula>
    </cfRule>
    <cfRule type="containsText" dxfId="524" priority="368" operator="containsText" text="4- Moderado">
      <formula>NOT(ISERROR(SEARCH("4- Moderado",A35)))</formula>
    </cfRule>
    <cfRule type="containsText" dxfId="523" priority="369" operator="containsText" text="3- Bajo">
      <formula>NOT(ISERROR(SEARCH("3- Bajo",A35)))</formula>
    </cfRule>
    <cfRule type="containsText" dxfId="522" priority="370" operator="containsText" text="4- Bajo">
      <formula>NOT(ISERROR(SEARCH("4- Bajo",A35)))</formula>
    </cfRule>
    <cfRule type="containsText" dxfId="521" priority="371" operator="containsText" text="1- Bajo">
      <formula>NOT(ISERROR(SEARCH("1- Bajo",A35)))</formula>
    </cfRule>
  </conditionalFormatting>
  <conditionalFormatting sqref="A40:I40">
    <cfRule type="containsText" dxfId="520" priority="303" operator="containsText" text="4- Bajo">
      <formula>NOT(ISERROR(SEARCH("4- Bajo",A40)))</formula>
    </cfRule>
    <cfRule type="containsText" dxfId="519" priority="299" operator="containsText" text="3- Moderado">
      <formula>NOT(ISERROR(SEARCH("3- Moderado",A40)))</formula>
    </cfRule>
    <cfRule type="containsText" dxfId="518" priority="300" operator="containsText" text="6- Moderado">
      <formula>NOT(ISERROR(SEARCH("6- Moderado",A40)))</formula>
    </cfRule>
    <cfRule type="containsText" dxfId="517" priority="304" operator="containsText" text="1- Bajo">
      <formula>NOT(ISERROR(SEARCH("1- Bajo",A40)))</formula>
    </cfRule>
    <cfRule type="containsText" dxfId="516" priority="302" operator="containsText" text="3- Bajo">
      <formula>NOT(ISERROR(SEARCH("3- Bajo",A40)))</formula>
    </cfRule>
    <cfRule type="containsText" dxfId="515" priority="301" operator="containsText" text="4- Moderado">
      <formula>NOT(ISERROR(SEARCH("4- Moderado",A40)))</formula>
    </cfRule>
  </conditionalFormatting>
  <conditionalFormatting sqref="A45:I45">
    <cfRule type="containsText" dxfId="514" priority="232" operator="containsText" text="3- Moderado">
      <formula>NOT(ISERROR(SEARCH("3- Moderado",A45)))</formula>
    </cfRule>
    <cfRule type="containsText" dxfId="513" priority="235" operator="containsText" text="3- Bajo">
      <formula>NOT(ISERROR(SEARCH("3- Bajo",A45)))</formula>
    </cfRule>
    <cfRule type="containsText" dxfId="512" priority="237" operator="containsText" text="1- Bajo">
      <formula>NOT(ISERROR(SEARCH("1- Bajo",A45)))</formula>
    </cfRule>
    <cfRule type="containsText" dxfId="511" priority="236" operator="containsText" text="4- Bajo">
      <formula>NOT(ISERROR(SEARCH("4- Bajo",A45)))</formula>
    </cfRule>
    <cfRule type="containsText" dxfId="510" priority="234" operator="containsText" text="4- Moderado">
      <formula>NOT(ISERROR(SEARCH("4- Moderado",A45)))</formula>
    </cfRule>
    <cfRule type="containsText" dxfId="509" priority="233" operator="containsText" text="6- Moderado">
      <formula>NOT(ISERROR(SEARCH("6- Moderado",A45)))</formula>
    </cfRule>
  </conditionalFormatting>
  <conditionalFormatting sqref="A50:I50">
    <cfRule type="containsText" dxfId="508" priority="166" operator="containsText" text="6- Moderado">
      <formula>NOT(ISERROR(SEARCH("6- Moderado",A50)))</formula>
    </cfRule>
    <cfRule type="containsText" dxfId="507" priority="165" operator="containsText" text="3- Moderado">
      <formula>NOT(ISERROR(SEARCH("3- Moderado",A50)))</formula>
    </cfRule>
    <cfRule type="containsText" dxfId="506" priority="167" operator="containsText" text="4- Moderado">
      <formula>NOT(ISERROR(SEARCH("4- Moderado",A50)))</formula>
    </cfRule>
    <cfRule type="containsText" dxfId="505" priority="168" operator="containsText" text="3- Bajo">
      <formula>NOT(ISERROR(SEARCH("3- Bajo",A50)))</formula>
    </cfRule>
    <cfRule type="containsText" dxfId="504" priority="169" operator="containsText" text="4- Bajo">
      <formula>NOT(ISERROR(SEARCH("4- Bajo",A50)))</formula>
    </cfRule>
    <cfRule type="containsText" dxfId="503" priority="170" operator="containsText" text="1- Bajo">
      <formula>NOT(ISERROR(SEARCH("1- Bajo",A50)))</formula>
    </cfRule>
  </conditionalFormatting>
  <conditionalFormatting sqref="A55:I55">
    <cfRule type="containsText" dxfId="502" priority="98" operator="containsText" text="3- Moderado">
      <formula>NOT(ISERROR(SEARCH("3- Moderado",A55)))</formula>
    </cfRule>
    <cfRule type="containsText" dxfId="501" priority="103" operator="containsText" text="1- Bajo">
      <formula>NOT(ISERROR(SEARCH("1- Bajo",A55)))</formula>
    </cfRule>
    <cfRule type="containsText" dxfId="500" priority="100" operator="containsText" text="4- Moderado">
      <formula>NOT(ISERROR(SEARCH("4- Moderado",A55)))</formula>
    </cfRule>
    <cfRule type="containsText" dxfId="499" priority="101" operator="containsText" text="3- Bajo">
      <formula>NOT(ISERROR(SEARCH("3- Bajo",A55)))</formula>
    </cfRule>
    <cfRule type="containsText" dxfId="498" priority="99" operator="containsText" text="6- Moderado">
      <formula>NOT(ISERROR(SEARCH("6- Moderado",A55)))</formula>
    </cfRule>
    <cfRule type="containsText" dxfId="497" priority="102" operator="containsText" text="4- Bajo">
      <formula>NOT(ISERROR(SEARCH("4- Bajo",A55)))</formula>
    </cfRule>
  </conditionalFormatting>
  <conditionalFormatting sqref="D8:J8">
    <cfRule type="containsText" dxfId="496" priority="662" operator="containsText" text="1- Bajo">
      <formula>NOT(ISERROR(SEARCH("1- Bajo",D8)))</formula>
    </cfRule>
    <cfRule type="containsText" dxfId="495" priority="660" operator="containsText" text="4- Bajo">
      <formula>NOT(ISERROR(SEARCH("4- Bajo",D8)))</formula>
    </cfRule>
    <cfRule type="containsText" dxfId="494" priority="656" operator="containsText" text="3- Moderado">
      <formula>NOT(ISERROR(SEARCH("3- Moderado",D8)))</formula>
    </cfRule>
    <cfRule type="containsText" dxfId="493" priority="657" operator="containsText" text="6- Moderado">
      <formula>NOT(ISERROR(SEARCH("6- Moderado",D8)))</formula>
    </cfRule>
    <cfRule type="containsText" dxfId="492" priority="658" operator="containsText" text="4- Moderado">
      <formula>NOT(ISERROR(SEARCH("4- Moderado",D8)))</formula>
    </cfRule>
    <cfRule type="containsText" dxfId="491" priority="659" operator="containsText" text="3- Bajo">
      <formula>NOT(ISERROR(SEARCH("3- Bajo",D8)))</formula>
    </cfRule>
  </conditionalFormatting>
  <conditionalFormatting sqref="H10:H24">
    <cfRule type="containsText" dxfId="490" priority="584" operator="containsText" text="Alta">
      <formula>NOT(ISERROR(SEARCH("Alta",H10)))</formula>
    </cfRule>
    <cfRule type="containsText" dxfId="489" priority="582" operator="containsText" text="Baja">
      <formula>NOT(ISERROR(SEARCH("Baja",H10)))</formula>
    </cfRule>
    <cfRule type="containsText" dxfId="488" priority="586" operator="containsText" text="Muy Alta">
      <formula>NOT(ISERROR(SEARCH("Muy Alta",H10)))</formula>
    </cfRule>
    <cfRule type="containsText" dxfId="487" priority="583" operator="containsText" text="Media">
      <formula>NOT(ISERROR(SEARCH("Media",H10)))</formula>
    </cfRule>
    <cfRule type="containsText" dxfId="486" priority="575" operator="containsText" text="Alta">
      <formula>NOT(ISERROR(SEARCH("Alta",H10)))</formula>
    </cfRule>
    <cfRule type="containsText" dxfId="485" priority="581" operator="containsText" text="Muy Baja">
      <formula>NOT(ISERROR(SEARCH("Muy Baja",H10)))</formula>
    </cfRule>
    <cfRule type="containsText" dxfId="484" priority="576" operator="containsText" text="Muy Alta">
      <formula>NOT(ISERROR(SEARCH("Muy Alta",H10)))</formula>
    </cfRule>
  </conditionalFormatting>
  <conditionalFormatting sqref="H10:H29">
    <cfRule type="containsText" dxfId="483" priority="483" operator="containsText" text="Muy Alta">
      <formula>NOT(ISERROR(SEARCH("Muy Alta",H10)))</formula>
    </cfRule>
  </conditionalFormatting>
  <conditionalFormatting sqref="H25:H29">
    <cfRule type="containsText" dxfId="482" priority="481" operator="containsText" text="Alta">
      <formula>NOT(ISERROR(SEARCH("Alta",H25)))</formula>
    </cfRule>
    <cfRule type="containsText" dxfId="481" priority="473" operator="containsText" text="Muy Alta">
      <formula>NOT(ISERROR(SEARCH("Muy Alta",H25)))</formula>
    </cfRule>
    <cfRule type="containsText" dxfId="480" priority="478" operator="containsText" text="Muy Baja">
      <formula>NOT(ISERROR(SEARCH("Muy Baja",H25)))</formula>
    </cfRule>
    <cfRule type="containsText" dxfId="479" priority="479" operator="containsText" text="Baja">
      <formula>NOT(ISERROR(SEARCH("Baja",H25)))</formula>
    </cfRule>
    <cfRule type="containsText" dxfId="478" priority="480" operator="containsText" text="Media">
      <formula>NOT(ISERROR(SEARCH("Media",H25)))</formula>
    </cfRule>
    <cfRule type="containsText" dxfId="477" priority="472" operator="containsText" text="Alta">
      <formula>NOT(ISERROR(SEARCH("Alta",H25)))</formula>
    </cfRule>
  </conditionalFormatting>
  <conditionalFormatting sqref="H25:H34">
    <cfRule type="containsText" dxfId="476" priority="416" operator="containsText" text="Muy Alta">
      <formula>NOT(ISERROR(SEARCH("Muy Alta",H25)))</formula>
    </cfRule>
  </conditionalFormatting>
  <conditionalFormatting sqref="H30:H34">
    <cfRule type="containsText" dxfId="475" priority="411" operator="containsText" text="Muy Baja">
      <formula>NOT(ISERROR(SEARCH("Muy Baja",H30)))</formula>
    </cfRule>
    <cfRule type="containsText" dxfId="474" priority="414" operator="containsText" text="Alta">
      <formula>NOT(ISERROR(SEARCH("Alta",H30)))</formula>
    </cfRule>
    <cfRule type="containsText" dxfId="473" priority="413" operator="containsText" text="Media">
      <formula>NOT(ISERROR(SEARCH("Media",H30)))</formula>
    </cfRule>
    <cfRule type="containsText" dxfId="472" priority="412" operator="containsText" text="Baja">
      <formula>NOT(ISERROR(SEARCH("Baja",H30)))</formula>
    </cfRule>
    <cfRule type="containsText" dxfId="471" priority="406" operator="containsText" text="Muy Alta">
      <formula>NOT(ISERROR(SEARCH("Muy Alta",H30)))</formula>
    </cfRule>
    <cfRule type="containsText" dxfId="470" priority="405" operator="containsText" text="Alta">
      <formula>NOT(ISERROR(SEARCH("Alta",H30)))</formula>
    </cfRule>
  </conditionalFormatting>
  <conditionalFormatting sqref="H30:H39">
    <cfRule type="containsText" dxfId="469" priority="349" operator="containsText" text="Muy Alta">
      <formula>NOT(ISERROR(SEARCH("Muy Alta",H30)))</formula>
    </cfRule>
  </conditionalFormatting>
  <conditionalFormatting sqref="H35:H39">
    <cfRule type="containsText" dxfId="468" priority="347" operator="containsText" text="Alta">
      <formula>NOT(ISERROR(SEARCH("Alta",H35)))</formula>
    </cfRule>
    <cfRule type="containsText" dxfId="467" priority="345" operator="containsText" text="Baja">
      <formula>NOT(ISERROR(SEARCH("Baja",H35)))</formula>
    </cfRule>
    <cfRule type="containsText" dxfId="466" priority="344" operator="containsText" text="Muy Baja">
      <formula>NOT(ISERROR(SEARCH("Muy Baja",H35)))</formula>
    </cfRule>
    <cfRule type="containsText" dxfId="465" priority="339" operator="containsText" text="Muy Alta">
      <formula>NOT(ISERROR(SEARCH("Muy Alta",H35)))</formula>
    </cfRule>
    <cfRule type="containsText" dxfId="464" priority="346" operator="containsText" text="Media">
      <formula>NOT(ISERROR(SEARCH("Media",H35)))</formula>
    </cfRule>
    <cfRule type="containsText" dxfId="463" priority="338" operator="containsText" text="Alta">
      <formula>NOT(ISERROR(SEARCH("Alta",H35)))</formula>
    </cfRule>
  </conditionalFormatting>
  <conditionalFormatting sqref="H35:H44">
    <cfRule type="containsText" dxfId="462" priority="282" operator="containsText" text="Muy Alta">
      <formula>NOT(ISERROR(SEARCH("Muy Alta",H35)))</formula>
    </cfRule>
  </conditionalFormatting>
  <conditionalFormatting sqref="H40:H44">
    <cfRule type="containsText" dxfId="461" priority="277" operator="containsText" text="Muy Baja">
      <formula>NOT(ISERROR(SEARCH("Muy Baja",H40)))</formula>
    </cfRule>
    <cfRule type="containsText" dxfId="460" priority="280" operator="containsText" text="Alta">
      <formula>NOT(ISERROR(SEARCH("Alta",H40)))</formula>
    </cfRule>
    <cfRule type="containsText" dxfId="459" priority="278" operator="containsText" text="Baja">
      <formula>NOT(ISERROR(SEARCH("Baja",H40)))</formula>
    </cfRule>
    <cfRule type="containsText" dxfId="458" priority="279" operator="containsText" text="Media">
      <formula>NOT(ISERROR(SEARCH("Media",H40)))</formula>
    </cfRule>
    <cfRule type="containsText" dxfId="457" priority="272" operator="containsText" text="Muy Alta">
      <formula>NOT(ISERROR(SEARCH("Muy Alta",H40)))</formula>
    </cfRule>
    <cfRule type="containsText" dxfId="456" priority="271" operator="containsText" text="Alta">
      <formula>NOT(ISERROR(SEARCH("Alta",H40)))</formula>
    </cfRule>
  </conditionalFormatting>
  <conditionalFormatting sqref="H40:H49">
    <cfRule type="containsText" dxfId="455" priority="215" operator="containsText" text="Muy Alta">
      <formula>NOT(ISERROR(SEARCH("Muy Alta",H40)))</formula>
    </cfRule>
  </conditionalFormatting>
  <conditionalFormatting sqref="H45:H49">
    <cfRule type="containsText" dxfId="454" priority="212" operator="containsText" text="Media">
      <formula>NOT(ISERROR(SEARCH("Media",H45)))</formula>
    </cfRule>
    <cfRule type="containsText" dxfId="453" priority="210" operator="containsText" text="Muy Baja">
      <formula>NOT(ISERROR(SEARCH("Muy Baja",H45)))</formula>
    </cfRule>
    <cfRule type="containsText" dxfId="452" priority="213" operator="containsText" text="Alta">
      <formula>NOT(ISERROR(SEARCH("Alta",H45)))</formula>
    </cfRule>
    <cfRule type="containsText" dxfId="451" priority="211" operator="containsText" text="Baja">
      <formula>NOT(ISERROR(SEARCH("Baja",H45)))</formula>
    </cfRule>
    <cfRule type="containsText" dxfId="450" priority="204" operator="containsText" text="Alta">
      <formula>NOT(ISERROR(SEARCH("Alta",H45)))</formula>
    </cfRule>
    <cfRule type="containsText" dxfId="449" priority="205" operator="containsText" text="Muy Alta">
      <formula>NOT(ISERROR(SEARCH("Muy Alta",H45)))</formula>
    </cfRule>
  </conditionalFormatting>
  <conditionalFormatting sqref="H45:H54">
    <cfRule type="containsText" dxfId="448" priority="148" operator="containsText" text="Muy Alta">
      <formula>NOT(ISERROR(SEARCH("Muy Alta",H45)))</formula>
    </cfRule>
  </conditionalFormatting>
  <conditionalFormatting sqref="H50:H54">
    <cfRule type="containsText" dxfId="447" priority="143" operator="containsText" text="Muy Baja">
      <formula>NOT(ISERROR(SEARCH("Muy Baja",H50)))</formula>
    </cfRule>
    <cfRule type="containsText" dxfId="446" priority="138" operator="containsText" text="Muy Alta">
      <formula>NOT(ISERROR(SEARCH("Muy Alta",H50)))</formula>
    </cfRule>
    <cfRule type="containsText" dxfId="445" priority="137" operator="containsText" text="Alta">
      <formula>NOT(ISERROR(SEARCH("Alta",H50)))</formula>
    </cfRule>
    <cfRule type="containsText" dxfId="444" priority="145" operator="containsText" text="Media">
      <formula>NOT(ISERROR(SEARCH("Media",H50)))</formula>
    </cfRule>
    <cfRule type="containsText" dxfId="443" priority="144" operator="containsText" text="Baja">
      <formula>NOT(ISERROR(SEARCH("Baja",H50)))</formula>
    </cfRule>
    <cfRule type="containsText" dxfId="442" priority="146" operator="containsText" text="Alta">
      <formula>NOT(ISERROR(SEARCH("Alta",H50)))</formula>
    </cfRule>
  </conditionalFormatting>
  <conditionalFormatting sqref="H50:H59">
    <cfRule type="containsText" dxfId="441" priority="81" operator="containsText" text="Muy Alta">
      <formula>NOT(ISERROR(SEARCH("Muy Alta",H50)))</formula>
    </cfRule>
  </conditionalFormatting>
  <conditionalFormatting sqref="H55:H59">
    <cfRule type="containsText" dxfId="440" priority="70" operator="containsText" text="Alta">
      <formula>NOT(ISERROR(SEARCH("Alta",H55)))</formula>
    </cfRule>
    <cfRule type="containsText" dxfId="439" priority="76" operator="containsText" text="Muy Baja">
      <formula>NOT(ISERROR(SEARCH("Muy Baja",H55)))</formula>
    </cfRule>
    <cfRule type="containsText" dxfId="438" priority="77" operator="containsText" text="Baja">
      <formula>NOT(ISERROR(SEARCH("Baja",H55)))</formula>
    </cfRule>
    <cfRule type="containsText" dxfId="437" priority="69" operator="containsText" text="Muy Alta">
      <formula>NOT(ISERROR(SEARCH("Muy Alta",H55)))</formula>
    </cfRule>
    <cfRule type="containsText" dxfId="436" priority="78" operator="containsText" text="Media">
      <formula>NOT(ISERROR(SEARCH("Media",H55)))</formula>
    </cfRule>
    <cfRule type="containsText" dxfId="435" priority="79" operator="containsText" text="Alta">
      <formula>NOT(ISERROR(SEARCH("Alta",H55)))</formula>
    </cfRule>
    <cfRule type="containsText" dxfId="434" priority="71" operator="containsText" text="Muy Alta">
      <formula>NOT(ISERROR(SEARCH("Muy Alta",H55)))</formula>
    </cfRule>
  </conditionalFormatting>
  <conditionalFormatting sqref="H20:I20">
    <cfRule type="containsText" dxfId="433" priority="633" operator="containsText" text="3- Moderado">
      <formula>NOT(ISERROR(SEARCH("3- Moderado",H20)))</formula>
    </cfRule>
    <cfRule type="containsText" dxfId="432" priority="634" operator="containsText" text="6- Moderado">
      <formula>NOT(ISERROR(SEARCH("6- Moderado",H20)))</formula>
    </cfRule>
    <cfRule type="containsText" dxfId="431" priority="635" operator="containsText" text="4- Moderado">
      <formula>NOT(ISERROR(SEARCH("4- Moderado",H20)))</formula>
    </cfRule>
    <cfRule type="containsText" dxfId="430" priority="636" operator="containsText" text="3- Bajo">
      <formula>NOT(ISERROR(SEARCH("3- Bajo",H20)))</formula>
    </cfRule>
    <cfRule type="containsText" dxfId="429" priority="637" operator="containsText" text="4- Bajo">
      <formula>NOT(ISERROR(SEARCH("4- Bajo",H20)))</formula>
    </cfRule>
    <cfRule type="containsText" dxfId="428" priority="638" operator="containsText" text="1- Bajo">
      <formula>NOT(ISERROR(SEARCH("1- Bajo",H20)))</formula>
    </cfRule>
  </conditionalFormatting>
  <conditionalFormatting sqref="H60:J1048576 A7:B7 H7">
    <cfRule type="containsText" dxfId="427" priority="664" operator="containsText" text="6- Moderado">
      <formula>NOT(ISERROR(SEARCH("6- Moderado",A7)))</formula>
    </cfRule>
    <cfRule type="containsText" dxfId="426" priority="663" operator="containsText" text="3- Moderado">
      <formula>NOT(ISERROR(SEARCH("3- Moderado",A7)))</formula>
    </cfRule>
    <cfRule type="containsText" dxfId="425" priority="665" operator="containsText" text="4- Moderado">
      <formula>NOT(ISERROR(SEARCH("4- Moderado",A7)))</formula>
    </cfRule>
  </conditionalFormatting>
  <conditionalFormatting sqref="I10:I59">
    <cfRule type="containsText" dxfId="424" priority="74" operator="containsText" text="Menor">
      <formula>NOT(ISERROR(SEARCH("Menor",I10)))</formula>
    </cfRule>
    <cfRule type="containsText" dxfId="423" priority="73" operator="containsText" text="Mayor">
      <formula>NOT(ISERROR(SEARCH("Mayor",I10)))</formula>
    </cfRule>
    <cfRule type="containsText" dxfId="422" priority="75" operator="containsText" text="Leve">
      <formula>NOT(ISERROR(SEARCH("Leve",I10)))</formula>
    </cfRule>
    <cfRule type="containsText" dxfId="421" priority="72" operator="containsText" text="Catastrófico">
      <formula>NOT(ISERROR(SEARCH("Catastrófico",I10)))</formula>
    </cfRule>
  </conditionalFormatting>
  <conditionalFormatting sqref="I55:I59">
    <cfRule type="containsText" dxfId="420" priority="80" operator="containsText" text="Moderado">
      <formula>NOT(ISERROR(SEARCH("Moderado",I55)))</formula>
    </cfRule>
  </conditionalFormatting>
  <conditionalFormatting sqref="I10:J54">
    <cfRule type="containsText" dxfId="419" priority="132" operator="containsText" text="Moderado">
      <formula>NOT(ISERROR(SEARCH("Moderado",I10)))</formula>
    </cfRule>
  </conditionalFormatting>
  <conditionalFormatting sqref="J8 J60:J1048576">
    <cfRule type="containsText" dxfId="418" priority="655" operator="containsText" text="4- Alto">
      <formula>NOT(ISERROR(SEARCH("4- Alto",J8)))</formula>
    </cfRule>
    <cfRule type="containsText" dxfId="417" priority="645" operator="containsText" text="25- Extremo">
      <formula>NOT(ISERROR(SEARCH("25- Extremo",J8)))</formula>
    </cfRule>
    <cfRule type="containsText" dxfId="416" priority="654" operator="containsText" text="5- Alto">
      <formula>NOT(ISERROR(SEARCH("5- Alto",J8)))</formula>
    </cfRule>
    <cfRule type="containsText" dxfId="415" priority="652" operator="containsText" text="9- Alto">
      <formula>NOT(ISERROR(SEARCH("9- Alto",J8)))</formula>
    </cfRule>
    <cfRule type="containsText" dxfId="414" priority="651" operator="containsText" text="10- Alto">
      <formula>NOT(ISERROR(SEARCH("10- Alto",J8)))</formula>
    </cfRule>
    <cfRule type="containsText" dxfId="413" priority="650" operator="containsText" text="12- Alto">
      <formula>NOT(ISERROR(SEARCH("12- Alto",J8)))</formula>
    </cfRule>
    <cfRule type="containsText" dxfId="412" priority="649" operator="containsText" text="5- Extremo">
      <formula>NOT(ISERROR(SEARCH("5- Extremo",J8)))</formula>
    </cfRule>
    <cfRule type="containsText" dxfId="411" priority="661" operator="containsText" text="2- Bajo">
      <formula>NOT(ISERROR(SEARCH("2- Bajo",J8)))</formula>
    </cfRule>
    <cfRule type="containsText" dxfId="410" priority="646" operator="containsText" text="20- Extremo">
      <formula>NOT(ISERROR(SEARCH("20- Extremo",J8)))</formula>
    </cfRule>
    <cfRule type="containsText" dxfId="409" priority="647" operator="containsText" text="15- Extremo">
      <formula>NOT(ISERROR(SEARCH("15- Extremo",J8)))</formula>
    </cfRule>
    <cfRule type="containsText" dxfId="408" priority="648" operator="containsText" text="10- Extremo">
      <formula>NOT(ISERROR(SEARCH("10- Extremo",J8)))</formula>
    </cfRule>
    <cfRule type="containsText" dxfId="407" priority="653" operator="containsText" text="8- Alto">
      <formula>NOT(ISERROR(SEARCH("8- Alto",J8)))</formula>
    </cfRule>
  </conditionalFormatting>
  <conditionalFormatting sqref="J10:J24">
    <cfRule type="colorScale" priority="602">
      <colorScale>
        <cfvo type="min"/>
        <cfvo type="max"/>
        <color rgb="FFFF7128"/>
        <color rgb="FFFFEF9C"/>
      </colorScale>
    </cfRule>
  </conditionalFormatting>
  <conditionalFormatting sqref="J10:J54">
    <cfRule type="containsText" dxfId="406" priority="161" operator="containsText" text="Moderado">
      <formula>NOT(ISERROR(SEARCH("Moderado",J10)))</formula>
    </cfRule>
    <cfRule type="containsText" dxfId="405" priority="162" operator="containsText" text="Alto">
      <formula>NOT(ISERROR(SEARCH("Alto",J10)))</formula>
    </cfRule>
    <cfRule type="containsText" dxfId="404" priority="163" operator="containsText" text="Extremo">
      <formula>NOT(ISERROR(SEARCH("Extremo",J10)))</formula>
    </cfRule>
    <cfRule type="containsText" dxfId="403" priority="160" operator="containsText" text="Bajo">
      <formula>NOT(ISERROR(SEARCH("Bajo",J10)))</formula>
    </cfRule>
  </conditionalFormatting>
  <conditionalFormatting sqref="J10:J59">
    <cfRule type="containsText" dxfId="402" priority="64" operator="containsText" text="Extremo">
      <formula>NOT(ISERROR(SEARCH("Extremo",J10)))</formula>
    </cfRule>
    <cfRule type="containsText" dxfId="401" priority="63" operator="containsText" text="Bajo">
      <formula>NOT(ISERROR(SEARCH("Bajo",J10)))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lorScale" priority="365">
      <colorScale>
        <cfvo type="min"/>
        <cfvo type="max"/>
        <color rgb="FFFF7128"/>
        <color rgb="FFFFEF9C"/>
      </colorScale>
    </cfRule>
  </conditionalFormatting>
  <conditionalFormatting sqref="J40:J44">
    <cfRule type="colorScale" priority="298">
      <colorScale>
        <cfvo type="min"/>
        <cfvo type="max"/>
        <color rgb="FFFF7128"/>
        <color rgb="FFFFEF9C"/>
      </colorScale>
    </cfRule>
  </conditionalFormatting>
  <conditionalFormatting sqref="J45:J49">
    <cfRule type="colorScale" priority="231">
      <colorScale>
        <cfvo type="min"/>
        <cfvo type="max"/>
        <color rgb="FFFF7128"/>
        <color rgb="FFFFEF9C"/>
      </colorScale>
    </cfRule>
  </conditionalFormatting>
  <conditionalFormatting sqref="J50:J54">
    <cfRule type="colorScale" priority="164">
      <colorScale>
        <cfvo type="min"/>
        <cfvo type="max"/>
        <color rgb="FFFF7128"/>
        <color rgb="FFFFEF9C"/>
      </colorScale>
    </cfRule>
  </conditionalFormatting>
  <conditionalFormatting sqref="J55:J59">
    <cfRule type="containsText" dxfId="400" priority="95" operator="containsText" text="Alto">
      <formula>NOT(ISERROR(SEARCH("Alto",J55)))</formula>
    </cfRule>
    <cfRule type="containsText" dxfId="399" priority="94" operator="containsText" text="Moderado">
      <formula>NOT(ISERROR(SEARCH("Moderado",J55)))</formula>
    </cfRule>
    <cfRule type="containsText" dxfId="398" priority="93" operator="containsText" text="Bajo">
      <formula>NOT(ISERROR(SEARCH("Bajo",J55)))</formula>
    </cfRule>
    <cfRule type="colorScale" priority="97">
      <colorScale>
        <cfvo type="min"/>
        <cfvo type="max"/>
        <color rgb="FFFF7128"/>
        <color rgb="FFFFEF9C"/>
      </colorScale>
    </cfRule>
    <cfRule type="containsText" dxfId="397" priority="96" operator="containsText" text="Extremo">
      <formula>NOT(ISERROR(SEARCH("Extremo",J55)))</formula>
    </cfRule>
    <cfRule type="containsText" dxfId="396" priority="65" operator="containsText" text="Moderado">
      <formula>NOT(ISERROR(SEARCH("Moderado",J55)))</formula>
    </cfRule>
  </conditionalFormatting>
  <conditionalFormatting sqref="K10:K59">
    <cfRule type="containsText" dxfId="395" priority="60" operator="containsText" text="Alta">
      <formula>NOT(ISERROR(SEARCH("Alta",K10)))</formula>
    </cfRule>
    <cfRule type="containsText" dxfId="394" priority="61" operator="containsText" text="Baja">
      <formula>NOT(ISERROR(SEARCH("Baja",K10)))</formula>
    </cfRule>
    <cfRule type="containsText" dxfId="393" priority="62" operator="containsText" text="Muy Baja">
      <formula>NOT(ISERROR(SEARCH("Muy Baja",K10)))</formula>
    </cfRule>
    <cfRule type="containsText" dxfId="392" priority="67" operator="containsText" text="Media">
      <formula>NOT(ISERROR(SEARCH("Media",K10)))</formula>
    </cfRule>
    <cfRule type="containsText" dxfId="391" priority="59" operator="containsText" text="Muy Alta">
      <formula>NOT(ISERROR(SEARCH("Muy Alta",K10)))</formula>
    </cfRule>
  </conditionalFormatting>
  <conditionalFormatting sqref="K10:L10 K15:L15 K20:L20">
    <cfRule type="containsText" dxfId="390" priority="639" operator="containsText" text="3- Moderado">
      <formula>NOT(ISERROR(SEARCH("3- Moderado",K10)))</formula>
    </cfRule>
    <cfRule type="containsText" dxfId="389" priority="640" operator="containsText" text="6- Moderado">
      <formula>NOT(ISERROR(SEARCH("6- Moderado",K10)))</formula>
    </cfRule>
    <cfRule type="containsText" dxfId="388" priority="641" operator="containsText" text="4- Moderado">
      <formula>NOT(ISERROR(SEARCH("4- Moderado",K10)))</formula>
    </cfRule>
    <cfRule type="containsText" dxfId="387" priority="642" operator="containsText" text="3- Bajo">
      <formula>NOT(ISERROR(SEARCH("3- Bajo",K10)))</formula>
    </cfRule>
    <cfRule type="containsText" dxfId="386" priority="643" operator="containsText" text="4- Bajo">
      <formula>NOT(ISERROR(SEARCH("4- Bajo",K10)))</formula>
    </cfRule>
    <cfRule type="containsText" dxfId="385" priority="644" operator="containsText" text="1- Bajo">
      <formula>NOT(ISERROR(SEARCH("1- Bajo",K10)))</formula>
    </cfRule>
  </conditionalFormatting>
  <conditionalFormatting sqref="K25:L25">
    <cfRule type="containsText" dxfId="384" priority="518" operator="containsText" text="3- Moderado">
      <formula>NOT(ISERROR(SEARCH("3- Moderado",K25)))</formula>
    </cfRule>
    <cfRule type="containsText" dxfId="383" priority="519" operator="containsText" text="6- Moderado">
      <formula>NOT(ISERROR(SEARCH("6- Moderado",K25)))</formula>
    </cfRule>
    <cfRule type="containsText" dxfId="382" priority="520" operator="containsText" text="4- Moderado">
      <formula>NOT(ISERROR(SEARCH("4- Moderado",K25)))</formula>
    </cfRule>
    <cfRule type="containsText" dxfId="381" priority="521" operator="containsText" text="3- Bajo">
      <formula>NOT(ISERROR(SEARCH("3- Bajo",K25)))</formula>
    </cfRule>
    <cfRule type="containsText" dxfId="380" priority="522" operator="containsText" text="4- Bajo">
      <formula>NOT(ISERROR(SEARCH("4- Bajo",K25)))</formula>
    </cfRule>
    <cfRule type="containsText" dxfId="379" priority="523" operator="containsText" text="1- Bajo">
      <formula>NOT(ISERROR(SEARCH("1- Bajo",K25)))</formula>
    </cfRule>
  </conditionalFormatting>
  <conditionalFormatting sqref="K30:L30">
    <cfRule type="containsText" dxfId="378" priority="451" operator="containsText" text="3- Moderado">
      <formula>NOT(ISERROR(SEARCH("3- Moderado",K30)))</formula>
    </cfRule>
    <cfRule type="containsText" dxfId="377" priority="452" operator="containsText" text="6- Moderado">
      <formula>NOT(ISERROR(SEARCH("6- Moderado",K30)))</formula>
    </cfRule>
    <cfRule type="containsText" dxfId="376" priority="453" operator="containsText" text="4- Moderado">
      <formula>NOT(ISERROR(SEARCH("4- Moderado",K30)))</formula>
    </cfRule>
    <cfRule type="containsText" dxfId="375" priority="454" operator="containsText" text="3- Bajo">
      <formula>NOT(ISERROR(SEARCH("3- Bajo",K30)))</formula>
    </cfRule>
    <cfRule type="containsText" dxfId="374" priority="455" operator="containsText" text="4- Bajo">
      <formula>NOT(ISERROR(SEARCH("4- Bajo",K30)))</formula>
    </cfRule>
    <cfRule type="containsText" dxfId="373" priority="456" operator="containsText" text="1- Bajo">
      <formula>NOT(ISERROR(SEARCH("1- Bajo",K30)))</formula>
    </cfRule>
  </conditionalFormatting>
  <conditionalFormatting sqref="K35:L35">
    <cfRule type="containsText" dxfId="372" priority="388" operator="containsText" text="4- Bajo">
      <formula>NOT(ISERROR(SEARCH("4- Bajo",K35)))</formula>
    </cfRule>
    <cfRule type="containsText" dxfId="371" priority="386" operator="containsText" text="4- Moderado">
      <formula>NOT(ISERROR(SEARCH("4- Moderado",K35)))</formula>
    </cfRule>
    <cfRule type="containsText" dxfId="370" priority="385" operator="containsText" text="6- Moderado">
      <formula>NOT(ISERROR(SEARCH("6- Moderado",K35)))</formula>
    </cfRule>
    <cfRule type="containsText" dxfId="369" priority="384" operator="containsText" text="3- Moderado">
      <formula>NOT(ISERROR(SEARCH("3- Moderado",K35)))</formula>
    </cfRule>
    <cfRule type="containsText" dxfId="368" priority="387" operator="containsText" text="3- Bajo">
      <formula>NOT(ISERROR(SEARCH("3- Bajo",K35)))</formula>
    </cfRule>
    <cfRule type="containsText" dxfId="367" priority="389" operator="containsText" text="1- Bajo">
      <formula>NOT(ISERROR(SEARCH("1- Bajo",K35)))</formula>
    </cfRule>
  </conditionalFormatting>
  <conditionalFormatting sqref="K40:L40">
    <cfRule type="containsText" dxfId="366" priority="320" operator="containsText" text="3- Bajo">
      <formula>NOT(ISERROR(SEARCH("3- Bajo",K40)))</formula>
    </cfRule>
    <cfRule type="containsText" dxfId="365" priority="317" operator="containsText" text="3- Moderado">
      <formula>NOT(ISERROR(SEARCH("3- Moderado",K40)))</formula>
    </cfRule>
    <cfRule type="containsText" dxfId="364" priority="318" operator="containsText" text="6- Moderado">
      <formula>NOT(ISERROR(SEARCH("6- Moderado",K40)))</formula>
    </cfRule>
    <cfRule type="containsText" dxfId="363" priority="319" operator="containsText" text="4- Moderado">
      <formula>NOT(ISERROR(SEARCH("4- Moderado",K40)))</formula>
    </cfRule>
    <cfRule type="containsText" dxfId="362" priority="322" operator="containsText" text="1- Bajo">
      <formula>NOT(ISERROR(SEARCH("1- Bajo",K40)))</formula>
    </cfRule>
    <cfRule type="containsText" dxfId="361" priority="321" operator="containsText" text="4- Bajo">
      <formula>NOT(ISERROR(SEARCH("4- Bajo",K40)))</formula>
    </cfRule>
  </conditionalFormatting>
  <conditionalFormatting sqref="K45:L45">
    <cfRule type="containsText" dxfId="360" priority="253" operator="containsText" text="3- Bajo">
      <formula>NOT(ISERROR(SEARCH("3- Bajo",K45)))</formula>
    </cfRule>
    <cfRule type="containsText" dxfId="359" priority="254" operator="containsText" text="4- Bajo">
      <formula>NOT(ISERROR(SEARCH("4- Bajo",K45)))</formula>
    </cfRule>
    <cfRule type="containsText" dxfId="358" priority="251" operator="containsText" text="6- Moderado">
      <formula>NOT(ISERROR(SEARCH("6- Moderado",K45)))</formula>
    </cfRule>
    <cfRule type="containsText" dxfId="357" priority="252" operator="containsText" text="4- Moderado">
      <formula>NOT(ISERROR(SEARCH("4- Moderado",K45)))</formula>
    </cfRule>
    <cfRule type="containsText" dxfId="356" priority="255" operator="containsText" text="1- Bajo">
      <formula>NOT(ISERROR(SEARCH("1- Bajo",K45)))</formula>
    </cfRule>
    <cfRule type="containsText" dxfId="355" priority="250" operator="containsText" text="3- Moderado">
      <formula>NOT(ISERROR(SEARCH("3- Moderado",K45)))</formula>
    </cfRule>
  </conditionalFormatting>
  <conditionalFormatting sqref="K50:L50">
    <cfRule type="containsText" dxfId="354" priority="188" operator="containsText" text="1- Bajo">
      <formula>NOT(ISERROR(SEARCH("1- Bajo",K50)))</formula>
    </cfRule>
    <cfRule type="containsText" dxfId="353" priority="187" operator="containsText" text="4- Bajo">
      <formula>NOT(ISERROR(SEARCH("4- Bajo",K50)))</formula>
    </cfRule>
    <cfRule type="containsText" dxfId="352" priority="186" operator="containsText" text="3- Bajo">
      <formula>NOT(ISERROR(SEARCH("3- Bajo",K50)))</formula>
    </cfRule>
    <cfRule type="containsText" dxfId="351" priority="185" operator="containsText" text="4- Moderado">
      <formula>NOT(ISERROR(SEARCH("4- Moderado",K50)))</formula>
    </cfRule>
    <cfRule type="containsText" dxfId="350" priority="184" operator="containsText" text="6- Moderado">
      <formula>NOT(ISERROR(SEARCH("6- Moderado",K50)))</formula>
    </cfRule>
    <cfRule type="containsText" dxfId="349" priority="183" operator="containsText" text="3- Moderado">
      <formula>NOT(ISERROR(SEARCH("3- Moderado",K50)))</formula>
    </cfRule>
  </conditionalFormatting>
  <conditionalFormatting sqref="K55:L55">
    <cfRule type="containsText" dxfId="348" priority="121" operator="containsText" text="1- Bajo">
      <formula>NOT(ISERROR(SEARCH("1- Bajo",K55)))</formula>
    </cfRule>
    <cfRule type="containsText" dxfId="347" priority="117" operator="containsText" text="6- Moderado">
      <formula>NOT(ISERROR(SEARCH("6- Moderado",K55)))</formula>
    </cfRule>
    <cfRule type="containsText" dxfId="346" priority="120" operator="containsText" text="4- Bajo">
      <formula>NOT(ISERROR(SEARCH("4- Bajo",K55)))</formula>
    </cfRule>
    <cfRule type="containsText" dxfId="345" priority="119" operator="containsText" text="3- Bajo">
      <formula>NOT(ISERROR(SEARCH("3- Bajo",K55)))</formula>
    </cfRule>
    <cfRule type="containsText" dxfId="344" priority="118" operator="containsText" text="4- Moderado">
      <formula>NOT(ISERROR(SEARCH("4- Moderado",K55)))</formula>
    </cfRule>
    <cfRule type="containsText" dxfId="343" priority="116" operator="containsText" text="3- Moderado">
      <formula>NOT(ISERROR(SEARCH("3- Moderado",K55)))</formula>
    </cfRule>
  </conditionalFormatting>
  <conditionalFormatting sqref="K8:M8">
    <cfRule type="containsText" dxfId="342" priority="607" operator="containsText" text="4- Bajo">
      <formula>NOT(ISERROR(SEARCH("4- Bajo",K8)))</formula>
    </cfRule>
    <cfRule type="containsText" dxfId="341" priority="606" operator="containsText" text="3- Bajo">
      <formula>NOT(ISERROR(SEARCH("3- Bajo",K8)))</formula>
    </cfRule>
    <cfRule type="containsText" dxfId="340" priority="605" operator="containsText" text="4- Moderado">
      <formula>NOT(ISERROR(SEARCH("4- Moderado",K8)))</formula>
    </cfRule>
    <cfRule type="containsText" dxfId="339" priority="608" operator="containsText" text="1- Bajo">
      <formula>NOT(ISERROR(SEARCH("1- Bajo",K8)))</formula>
    </cfRule>
    <cfRule type="containsText" dxfId="338" priority="603" operator="containsText" text="3- Moderado">
      <formula>NOT(ISERROR(SEARCH("3- Moderado",K8)))</formula>
    </cfRule>
    <cfRule type="containsText" dxfId="337" priority="604" operator="containsText" text="6- Moderado">
      <formula>NOT(ISERROR(SEARCH("6- Moderado",K8)))</formula>
    </cfRule>
  </conditionalFormatting>
  <conditionalFormatting sqref="L10:L59">
    <cfRule type="containsText" dxfId="336" priority="55" operator="containsText" text="Catastrófico">
      <formula>NOT(ISERROR(SEARCH("Catastrófico",L10)))</formula>
    </cfRule>
    <cfRule type="containsText" dxfId="335" priority="56" operator="containsText" text="Mayor">
      <formula>NOT(ISERROR(SEARCH("Mayor",L10)))</formula>
    </cfRule>
    <cfRule type="containsText" dxfId="334" priority="57" operator="containsText" text="Menor">
      <formula>NOT(ISERROR(SEARCH("Menor",L10)))</formula>
    </cfRule>
    <cfRule type="containsText" dxfId="333" priority="58" operator="containsText" text="Leve">
      <formula>NOT(ISERROR(SEARCH("Leve",L10)))</formula>
    </cfRule>
  </conditionalFormatting>
  <conditionalFormatting sqref="L10:M59">
    <cfRule type="containsText" dxfId="332" priority="66" operator="containsText" text="Moderado">
      <formula>NOT(ISERROR(SEARCH("Moderado",L10)))</formula>
    </cfRule>
  </conditionalFormatting>
  <conditionalFormatting sqref="M10:M24">
    <cfRule type="colorScale" priority="597">
      <colorScale>
        <cfvo type="min"/>
        <cfvo type="max"/>
        <color rgb="FFFF7128"/>
        <color rgb="FFFFEF9C"/>
      </colorScale>
    </cfRule>
  </conditionalFormatting>
  <conditionalFormatting sqref="M10:M59">
    <cfRule type="containsText" dxfId="331" priority="89" operator="containsText" text="Moderado">
      <formula>NOT(ISERROR(SEARCH("Moderado",M10)))</formula>
    </cfRule>
    <cfRule type="containsText" dxfId="330" priority="90" operator="containsText" text="Alto">
      <formula>NOT(ISERROR(SEARCH("Alto",M10)))</formula>
    </cfRule>
    <cfRule type="containsText" dxfId="329" priority="88" operator="containsText" text="Bajo">
      <formula>NOT(ISERROR(SEARCH("Bajo",M10)))</formula>
    </cfRule>
    <cfRule type="containsText" dxfId="328" priority="91" operator="containsText" text="Extremo">
      <formula>NOT(ISERROR(SEARCH("Extremo",M10)))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M40:M44">
    <cfRule type="colorScale" priority="293">
      <colorScale>
        <cfvo type="min"/>
        <cfvo type="max"/>
        <color rgb="FFFF7128"/>
        <color rgb="FFFFEF9C"/>
      </colorScale>
    </cfRule>
  </conditionalFormatting>
  <conditionalFormatting sqref="M45:M49">
    <cfRule type="colorScale" priority="226">
      <colorScale>
        <cfvo type="min"/>
        <cfvo type="max"/>
        <color rgb="FFFF7128"/>
        <color rgb="FFFFEF9C"/>
      </colorScale>
    </cfRule>
  </conditionalFormatting>
  <conditionalFormatting sqref="M50:M54">
    <cfRule type="colorScale" priority="159">
      <colorScale>
        <cfvo type="min"/>
        <cfvo type="max"/>
        <color rgb="FFFF7128"/>
        <color rgb="FFFFEF9C"/>
      </colorScale>
    </cfRule>
  </conditionalFormatting>
  <conditionalFormatting sqref="M55:M59">
    <cfRule type="colorScale" priority="92">
      <colorScale>
        <cfvo type="min"/>
        <cfvo type="max"/>
        <color rgb="FFFF7128"/>
        <color rgb="FFFFEF9C"/>
      </colorScale>
    </cfRule>
  </conditionalFormatting>
  <conditionalFormatting sqref="N10 N15 N20">
    <cfRule type="containsText" dxfId="327" priority="589" operator="containsText" text="4- Moderado">
      <formula>NOT(ISERROR(SEARCH("4- Moderado",N10)))</formula>
    </cfRule>
    <cfRule type="containsText" dxfId="326" priority="588" operator="containsText" text="6- Moderado">
      <formula>NOT(ISERROR(SEARCH("6- Moderado",N10)))</formula>
    </cfRule>
    <cfRule type="containsText" dxfId="325" priority="587" operator="containsText" text="3- Moderado">
      <formula>NOT(ISERROR(SEARCH("3- Moderado",N10)))</formula>
    </cfRule>
    <cfRule type="containsText" dxfId="324" priority="592" operator="containsText" text="1- Bajo">
      <formula>NOT(ISERROR(SEARCH("1- Bajo",N10)))</formula>
    </cfRule>
    <cfRule type="containsText" dxfId="323" priority="591" operator="containsText" text="4- Bajo">
      <formula>NOT(ISERROR(SEARCH("4- Bajo",N10)))</formula>
    </cfRule>
    <cfRule type="containsText" dxfId="322" priority="590" operator="containsText" text="3- Bajo">
      <formula>NOT(ISERROR(SEARCH("3- Bajo",N10)))</formula>
    </cfRule>
  </conditionalFormatting>
  <conditionalFormatting sqref="N25">
    <cfRule type="containsText" dxfId="321" priority="489" operator="containsText" text="1- Bajo">
      <formula>NOT(ISERROR(SEARCH("1- Bajo",N25)))</formula>
    </cfRule>
    <cfRule type="containsText" dxfId="320" priority="484" operator="containsText" text="3- Moderado">
      <formula>NOT(ISERROR(SEARCH("3- Moderado",N25)))</formula>
    </cfRule>
    <cfRule type="containsText" dxfId="319" priority="488" operator="containsText" text="4- Bajo">
      <formula>NOT(ISERROR(SEARCH("4- Bajo",N25)))</formula>
    </cfRule>
    <cfRule type="containsText" dxfId="318" priority="487" operator="containsText" text="3- Bajo">
      <formula>NOT(ISERROR(SEARCH("3- Bajo",N25)))</formula>
    </cfRule>
    <cfRule type="containsText" dxfId="317" priority="486" operator="containsText" text="4- Moderado">
      <formula>NOT(ISERROR(SEARCH("4- Moderado",N25)))</formula>
    </cfRule>
    <cfRule type="containsText" dxfId="316" priority="485" operator="containsText" text="6- Moderado">
      <formula>NOT(ISERROR(SEARCH("6- Moderado",N25)))</formula>
    </cfRule>
  </conditionalFormatting>
  <conditionalFormatting sqref="N30">
    <cfRule type="containsText" dxfId="315" priority="418" operator="containsText" text="6- Moderado">
      <formula>NOT(ISERROR(SEARCH("6- Moderado",N30)))</formula>
    </cfRule>
    <cfRule type="containsText" dxfId="314" priority="422" operator="containsText" text="1- Bajo">
      <formula>NOT(ISERROR(SEARCH("1- Bajo",N30)))</formula>
    </cfRule>
    <cfRule type="containsText" dxfId="313" priority="421" operator="containsText" text="4- Bajo">
      <formula>NOT(ISERROR(SEARCH("4- Bajo",N30)))</formula>
    </cfRule>
    <cfRule type="containsText" dxfId="312" priority="420" operator="containsText" text="3- Bajo">
      <formula>NOT(ISERROR(SEARCH("3- Bajo",N30)))</formula>
    </cfRule>
    <cfRule type="containsText" dxfId="311" priority="417" operator="containsText" text="3- Moderado">
      <formula>NOT(ISERROR(SEARCH("3- Moderado",N30)))</formula>
    </cfRule>
    <cfRule type="containsText" dxfId="310" priority="419" operator="containsText" text="4- Moderado">
      <formula>NOT(ISERROR(SEARCH("4- Moderado",N30)))</formula>
    </cfRule>
  </conditionalFormatting>
  <conditionalFormatting sqref="N35">
    <cfRule type="containsText" dxfId="309" priority="351" operator="containsText" text="6- Moderado">
      <formula>NOT(ISERROR(SEARCH("6- Moderado",N35)))</formula>
    </cfRule>
    <cfRule type="containsText" dxfId="308" priority="355" operator="containsText" text="1- Bajo">
      <formula>NOT(ISERROR(SEARCH("1- Bajo",N35)))</formula>
    </cfRule>
    <cfRule type="containsText" dxfId="307" priority="354" operator="containsText" text="4- Bajo">
      <formula>NOT(ISERROR(SEARCH("4- Bajo",N35)))</formula>
    </cfRule>
    <cfRule type="containsText" dxfId="306" priority="353" operator="containsText" text="3- Bajo">
      <formula>NOT(ISERROR(SEARCH("3- Bajo",N35)))</formula>
    </cfRule>
    <cfRule type="containsText" dxfId="305" priority="352" operator="containsText" text="4- Moderado">
      <formula>NOT(ISERROR(SEARCH("4- Moderado",N35)))</formula>
    </cfRule>
    <cfRule type="containsText" dxfId="304" priority="350" operator="containsText" text="3- Moderado">
      <formula>NOT(ISERROR(SEARCH("3- Moderado",N35)))</formula>
    </cfRule>
  </conditionalFormatting>
  <conditionalFormatting sqref="N40">
    <cfRule type="containsText" dxfId="303" priority="284" operator="containsText" text="6- Moderado">
      <formula>NOT(ISERROR(SEARCH("6- Moderado",N40)))</formula>
    </cfRule>
    <cfRule type="containsText" dxfId="302" priority="283" operator="containsText" text="3- Moderado">
      <formula>NOT(ISERROR(SEARCH("3- Moderado",N40)))</formula>
    </cfRule>
    <cfRule type="containsText" dxfId="301" priority="286" operator="containsText" text="3- Bajo">
      <formula>NOT(ISERROR(SEARCH("3- Bajo",N40)))</formula>
    </cfRule>
    <cfRule type="containsText" dxfId="300" priority="288" operator="containsText" text="1- Bajo">
      <formula>NOT(ISERROR(SEARCH("1- Bajo",N40)))</formula>
    </cfRule>
    <cfRule type="containsText" dxfId="299" priority="287" operator="containsText" text="4- Bajo">
      <formula>NOT(ISERROR(SEARCH("4- Bajo",N40)))</formula>
    </cfRule>
    <cfRule type="containsText" dxfId="298" priority="285" operator="containsText" text="4- Moderado">
      <formula>NOT(ISERROR(SEARCH("4- Moderado",N40)))</formula>
    </cfRule>
  </conditionalFormatting>
  <conditionalFormatting sqref="N45">
    <cfRule type="containsText" dxfId="297" priority="217" operator="containsText" text="6- Moderado">
      <formula>NOT(ISERROR(SEARCH("6- Moderado",N45)))</formula>
    </cfRule>
    <cfRule type="containsText" dxfId="296" priority="221" operator="containsText" text="1- Bajo">
      <formula>NOT(ISERROR(SEARCH("1- Bajo",N45)))</formula>
    </cfRule>
    <cfRule type="containsText" dxfId="295" priority="220" operator="containsText" text="4- Bajo">
      <formula>NOT(ISERROR(SEARCH("4- Bajo",N45)))</formula>
    </cfRule>
    <cfRule type="containsText" dxfId="294" priority="216" operator="containsText" text="3- Moderado">
      <formula>NOT(ISERROR(SEARCH("3- Moderado",N45)))</formula>
    </cfRule>
    <cfRule type="containsText" dxfId="293" priority="219" operator="containsText" text="3- Bajo">
      <formula>NOT(ISERROR(SEARCH("3- Bajo",N45)))</formula>
    </cfRule>
    <cfRule type="containsText" dxfId="292" priority="218" operator="containsText" text="4- Moderado">
      <formula>NOT(ISERROR(SEARCH("4- Moderado",N45)))</formula>
    </cfRule>
  </conditionalFormatting>
  <conditionalFormatting sqref="N50">
    <cfRule type="containsText" dxfId="291" priority="150" operator="containsText" text="6- Moderado">
      <formula>NOT(ISERROR(SEARCH("6- Moderado",N50)))</formula>
    </cfRule>
    <cfRule type="containsText" dxfId="290" priority="154" operator="containsText" text="1- Bajo">
      <formula>NOT(ISERROR(SEARCH("1- Bajo",N50)))</formula>
    </cfRule>
    <cfRule type="containsText" dxfId="289" priority="151" operator="containsText" text="4- Moderado">
      <formula>NOT(ISERROR(SEARCH("4- Moderado",N50)))</formula>
    </cfRule>
    <cfRule type="containsText" dxfId="288" priority="149" operator="containsText" text="3- Moderado">
      <formula>NOT(ISERROR(SEARCH("3- Moderado",N50)))</formula>
    </cfRule>
    <cfRule type="containsText" dxfId="287" priority="152" operator="containsText" text="3- Bajo">
      <formula>NOT(ISERROR(SEARCH("3- Bajo",N50)))</formula>
    </cfRule>
    <cfRule type="containsText" dxfId="286" priority="153" operator="containsText" text="4- Bajo">
      <formula>NOT(ISERROR(SEARCH("4- Bajo",N50)))</formula>
    </cfRule>
  </conditionalFormatting>
  <conditionalFormatting sqref="N55">
    <cfRule type="containsText" dxfId="285" priority="82" operator="containsText" text="3- Moderado">
      <formula>NOT(ISERROR(SEARCH("3- Moderado",N55)))</formula>
    </cfRule>
    <cfRule type="containsText" dxfId="284" priority="83" operator="containsText" text="6- Moderado">
      <formula>NOT(ISERROR(SEARCH("6- Moderado",N55)))</formula>
    </cfRule>
    <cfRule type="containsText" dxfId="283" priority="84" operator="containsText" text="4- Moderado">
      <formula>NOT(ISERROR(SEARCH("4- Moderado",N55)))</formula>
    </cfRule>
    <cfRule type="containsText" dxfId="282" priority="86" operator="containsText" text="4- Bajo">
      <formula>NOT(ISERROR(SEARCH("4- Bajo",N55)))</formula>
    </cfRule>
    <cfRule type="containsText" dxfId="281" priority="87" operator="containsText" text="1- Bajo">
      <formula>NOT(ISERROR(SEARCH("1- Bajo",N55)))</formula>
    </cfRule>
    <cfRule type="containsText" dxfId="280" priority="85" operator="containsText" text="3- Bajo">
      <formula>NOT(ISERROR(SEARCH("3- Bajo",N55)))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abSelected="1" topLeftCell="M39" zoomScale="90" zoomScaleNormal="90" workbookViewId="0">
      <selection activeCell="O10" sqref="O10:O14"/>
    </sheetView>
  </sheetViews>
  <sheetFormatPr defaultColWidth="11.42578125" defaultRowHeight="15"/>
  <cols>
    <col min="1" max="2" width="18.42578125" style="82" customWidth="1"/>
    <col min="3" max="3" width="15.5703125" customWidth="1"/>
    <col min="4" max="4" width="27.5703125" style="82" customWidth="1"/>
    <col min="5" max="5" width="18" style="141" customWidth="1"/>
    <col min="6" max="6" width="40.140625" customWidth="1"/>
    <col min="7" max="7" width="20.42578125" customWidth="1"/>
    <col min="8" max="8" width="10.28515625" style="142" customWidth="1"/>
    <col min="9" max="9" width="11.42578125" style="142" customWidth="1"/>
    <col min="10" max="10" width="10.140625" style="143" customWidth="1"/>
    <col min="11" max="11" width="11.42578125" style="142" customWidth="1"/>
    <col min="12" max="12" width="10.85546875" style="142" customWidth="1"/>
    <col min="13" max="13" width="18.28515625" style="142" bestFit="1" customWidth="1"/>
    <col min="14" max="14" width="18.28515625" bestFit="1" customWidth="1"/>
    <col min="15" max="15" width="36.140625" customWidth="1"/>
    <col min="16" max="16" width="12.42578125" customWidth="1"/>
    <col min="17" max="17" width="15.140625" customWidth="1"/>
    <col min="18" max="18" width="17.42578125" customWidth="1"/>
    <col min="19" max="19" width="17.140625" customWidth="1"/>
    <col min="20" max="20" width="27" customWidth="1"/>
    <col min="21" max="176" width="11.42578125" style="7"/>
  </cols>
  <sheetData>
    <row r="1" spans="1:278" s="127" customFormat="1" ht="16.5" customHeight="1">
      <c r="A1" s="355"/>
      <c r="B1" s="356"/>
      <c r="C1" s="356"/>
      <c r="D1" s="514" t="s">
        <v>633</v>
      </c>
      <c r="E1" s="514"/>
      <c r="F1" s="514"/>
      <c r="G1" s="514"/>
      <c r="H1" s="514"/>
      <c r="I1" s="514"/>
      <c r="J1" s="514"/>
      <c r="K1" s="514"/>
      <c r="L1" s="514"/>
      <c r="M1" s="514"/>
      <c r="N1" s="514"/>
      <c r="O1" s="514"/>
      <c r="P1" s="514"/>
      <c r="Q1" s="515"/>
      <c r="R1" s="348" t="s">
        <v>244</v>
      </c>
      <c r="S1" s="348"/>
      <c r="T1" s="348"/>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c r="A2" s="357"/>
      <c r="B2" s="358"/>
      <c r="C2" s="358"/>
      <c r="D2" s="516"/>
      <c r="E2" s="516"/>
      <c r="F2" s="516"/>
      <c r="G2" s="516"/>
      <c r="H2" s="516"/>
      <c r="I2" s="516"/>
      <c r="J2" s="516"/>
      <c r="K2" s="516"/>
      <c r="L2" s="516"/>
      <c r="M2" s="516"/>
      <c r="N2" s="516"/>
      <c r="O2" s="516"/>
      <c r="P2" s="516"/>
      <c r="Q2" s="517"/>
      <c r="R2" s="348"/>
      <c r="S2" s="348"/>
      <c r="T2" s="348"/>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c r="A3" s="2"/>
      <c r="B3" s="2"/>
      <c r="C3" s="3"/>
      <c r="D3" s="516"/>
      <c r="E3" s="516"/>
      <c r="F3" s="516"/>
      <c r="G3" s="516"/>
      <c r="H3" s="516"/>
      <c r="I3" s="516"/>
      <c r="J3" s="516"/>
      <c r="K3" s="516"/>
      <c r="L3" s="516"/>
      <c r="M3" s="516"/>
      <c r="N3" s="516"/>
      <c r="O3" s="516"/>
      <c r="P3" s="516"/>
      <c r="Q3" s="517"/>
      <c r="R3" s="348"/>
      <c r="S3" s="348"/>
      <c r="T3" s="348"/>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c r="A4" s="349" t="s">
        <v>245</v>
      </c>
      <c r="B4" s="350"/>
      <c r="C4" s="351"/>
      <c r="D4" s="503" t="str">
        <f>'Mapa Final'!D4</f>
        <v>Mejoramiento de Infraestructura Física - Grupo de Proyectos Especiales de Infraestructura</v>
      </c>
      <c r="E4" s="504"/>
      <c r="F4" s="504"/>
      <c r="G4" s="504"/>
      <c r="H4" s="504"/>
      <c r="I4" s="504"/>
      <c r="J4" s="504"/>
      <c r="K4" s="504"/>
      <c r="L4" s="504"/>
      <c r="M4" s="504"/>
      <c r="N4" s="505"/>
      <c r="O4" s="354"/>
      <c r="P4" s="354"/>
      <c r="Q4" s="354"/>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c r="A5" s="349" t="s">
        <v>247</v>
      </c>
      <c r="B5" s="350"/>
      <c r="C5" s="351"/>
      <c r="D5" s="506"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07"/>
      <c r="F5" s="507"/>
      <c r="G5" s="507"/>
      <c r="H5" s="507"/>
      <c r="I5" s="507"/>
      <c r="J5" s="507"/>
      <c r="K5" s="507"/>
      <c r="L5" s="507"/>
      <c r="M5" s="507"/>
      <c r="N5" s="508"/>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c r="A6" s="349" t="s">
        <v>249</v>
      </c>
      <c r="B6" s="350"/>
      <c r="C6" s="351"/>
      <c r="D6" s="506" t="str">
        <f>'Mapa Final'!D6</f>
        <v xml:space="preserve">Nivel Central </v>
      </c>
      <c r="E6" s="507"/>
      <c r="F6" s="507"/>
      <c r="G6" s="507"/>
      <c r="H6" s="507"/>
      <c r="I6" s="507"/>
      <c r="J6" s="507"/>
      <c r="K6" s="507"/>
      <c r="L6" s="507"/>
      <c r="M6" s="507"/>
      <c r="N6" s="508"/>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7" customFormat="1" ht="38.25" customHeight="1" thickTop="1" thickBot="1">
      <c r="A7" s="509" t="s">
        <v>484</v>
      </c>
      <c r="B7" s="510"/>
      <c r="C7" s="510"/>
      <c r="D7" s="510"/>
      <c r="E7" s="510"/>
      <c r="F7" s="511"/>
      <c r="G7" s="144"/>
      <c r="H7" s="512" t="s">
        <v>485</v>
      </c>
      <c r="I7" s="512"/>
      <c r="J7" s="512"/>
      <c r="K7" s="512" t="s">
        <v>486</v>
      </c>
      <c r="L7" s="512"/>
      <c r="M7" s="512"/>
      <c r="N7" s="513" t="s">
        <v>487</v>
      </c>
      <c r="O7" s="518" t="s">
        <v>488</v>
      </c>
      <c r="P7" s="520" t="s">
        <v>489</v>
      </c>
      <c r="Q7" s="521"/>
      <c r="R7" s="520" t="s">
        <v>490</v>
      </c>
      <c r="S7" s="521"/>
      <c r="T7" s="522" t="s">
        <v>634</v>
      </c>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row>
    <row r="8" spans="1:278" s="138" customFormat="1" ht="60.95" customHeight="1" thickTop="1" thickBot="1">
      <c r="A8" s="153" t="s">
        <v>16</v>
      </c>
      <c r="B8" s="153" t="s">
        <v>257</v>
      </c>
      <c r="C8" s="154" t="s">
        <v>197</v>
      </c>
      <c r="D8" s="145" t="s">
        <v>258</v>
      </c>
      <c r="E8" s="146" t="s">
        <v>201</v>
      </c>
      <c r="F8" s="146" t="s">
        <v>203</v>
      </c>
      <c r="G8" s="146" t="s">
        <v>205</v>
      </c>
      <c r="H8" s="147" t="s">
        <v>492</v>
      </c>
      <c r="I8" s="147" t="s">
        <v>493</v>
      </c>
      <c r="J8" s="147" t="s">
        <v>494</v>
      </c>
      <c r="K8" s="147" t="s">
        <v>492</v>
      </c>
      <c r="L8" s="147" t="s">
        <v>495</v>
      </c>
      <c r="M8" s="147" t="s">
        <v>494</v>
      </c>
      <c r="N8" s="513"/>
      <c r="O8" s="519"/>
      <c r="P8" s="148" t="s">
        <v>496</v>
      </c>
      <c r="Q8" s="148" t="s">
        <v>497</v>
      </c>
      <c r="R8" s="148" t="s">
        <v>498</v>
      </c>
      <c r="S8" s="148" t="s">
        <v>499</v>
      </c>
      <c r="T8" s="522"/>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row>
    <row r="9" spans="1:278" s="139" customFormat="1" ht="10.5" customHeight="1">
      <c r="A9" s="500"/>
      <c r="B9" s="501"/>
      <c r="C9" s="501"/>
      <c r="D9" s="501"/>
      <c r="E9" s="501"/>
      <c r="F9" s="501"/>
      <c r="G9" s="501"/>
      <c r="H9" s="501"/>
      <c r="I9" s="501"/>
      <c r="J9" s="501"/>
      <c r="K9" s="501"/>
      <c r="L9" s="501"/>
      <c r="M9" s="501"/>
      <c r="N9" s="501"/>
      <c r="T9" s="149"/>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row>
    <row r="10" spans="1:278" s="140" customFormat="1" ht="15" customHeight="1">
      <c r="A10" s="453">
        <f>'Mapa Final'!A10</f>
        <v>1</v>
      </c>
      <c r="B10" s="439" t="str">
        <f>'Mapa Final'!B10</f>
        <v>Demora en los procesos precontractuales y contractuales de infraestructura física de alta y media alta complejidad</v>
      </c>
      <c r="C10" s="456" t="str">
        <f>'Mapa Final'!C10</f>
        <v>Incumplimiento de las metas establecidas</v>
      </c>
      <c r="D10" s="456" t="str">
        <f>'Mapa Final'!D10</f>
        <v>1. Falta de oportunidad en la identificación, seguimiento y tratamiento a las situaciones imprevisibles de origen externo, en las fases precontractual y de ejecución de las obras
2. Dificultad en la gestión de aprobación de documentos
3. Por numerosas observaciones al proceso, se corre el cronograma o declaración de desierto el proceso de contratación
4. Por revocatoria al acto administrativo de adjudicación del proceso
5. Situaciones externas imprevisibles, las cuales atrasen el inicio de las obras</v>
      </c>
      <c r="E10" s="459" t="str">
        <f>'Mapa Final'!E10</f>
        <v>Dificultad en la gestión precontractual e idoneidad de los documentos presentados por los oferentes</v>
      </c>
      <c r="F10" s="459" t="str">
        <f>'Mapa Final'!F10</f>
        <v>Posibilidad de presentar demora para satisfacer la necesidad que suple con la infraestructura física judicial, sumado al retraso en la ejecución del POAI, afectando el cumplimiento de las metas de la entidad,  a causa de las situaciones imprevisibles de origen externo, en las fases precontractual y de ejecución de las obras</v>
      </c>
      <c r="G10" s="459" t="str">
        <f>'Mapa Final'!G10</f>
        <v>Ejecución y Administración de Procesos</v>
      </c>
      <c r="H10" s="462" t="str">
        <f>'Mapa Final'!I10</f>
        <v>Baja</v>
      </c>
      <c r="I10" s="465" t="str">
        <f>'Mapa Final'!L10</f>
        <v>Moderado</v>
      </c>
      <c r="J10" s="444" t="str">
        <f>'Mapa Final'!N10</f>
        <v>Moderado</v>
      </c>
      <c r="K10" s="447" t="str">
        <f>'Mapa Final'!AA10</f>
        <v>Baja</v>
      </c>
      <c r="L10" s="447" t="str">
        <f>'Mapa Final'!AE10</f>
        <v>Moderado</v>
      </c>
      <c r="M10" s="450" t="str">
        <f>'Mapa Final'!AG10</f>
        <v>Moderado</v>
      </c>
      <c r="N10" s="447" t="str">
        <f>'Mapa Final'!AH10</f>
        <v>Aceptar</v>
      </c>
      <c r="O10" s="581" t="s">
        <v>635</v>
      </c>
      <c r="P10" s="525" t="s">
        <v>501</v>
      </c>
      <c r="Q10" s="441"/>
      <c r="R10" s="474">
        <v>44936</v>
      </c>
      <c r="S10" s="525" t="s">
        <v>636</v>
      </c>
      <c r="T10" s="587" t="s">
        <v>637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0" customFormat="1" ht="13.5" customHeight="1">
      <c r="A11" s="454"/>
      <c r="B11" s="523"/>
      <c r="C11" s="457"/>
      <c r="D11" s="457"/>
      <c r="E11" s="460"/>
      <c r="F11" s="460"/>
      <c r="G11" s="460"/>
      <c r="H11" s="463"/>
      <c r="I11" s="466"/>
      <c r="J11" s="445"/>
      <c r="K11" s="448"/>
      <c r="L11" s="448"/>
      <c r="M11" s="451"/>
      <c r="N11" s="448"/>
      <c r="O11" s="588"/>
      <c r="P11" s="475"/>
      <c r="Q11" s="442"/>
      <c r="R11" s="475"/>
      <c r="S11" s="475"/>
      <c r="T11" s="58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0" customFormat="1" ht="13.5" customHeight="1">
      <c r="A12" s="454"/>
      <c r="B12" s="523"/>
      <c r="C12" s="457"/>
      <c r="D12" s="457"/>
      <c r="E12" s="460"/>
      <c r="F12" s="460"/>
      <c r="G12" s="460"/>
      <c r="H12" s="463"/>
      <c r="I12" s="466"/>
      <c r="J12" s="445"/>
      <c r="K12" s="448"/>
      <c r="L12" s="448"/>
      <c r="M12" s="451"/>
      <c r="N12" s="448"/>
      <c r="O12" s="588"/>
      <c r="P12" s="475"/>
      <c r="Q12" s="442"/>
      <c r="R12" s="475"/>
      <c r="S12" s="475"/>
      <c r="T12" s="58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0" customFormat="1" ht="13.5" customHeight="1">
      <c r="A13" s="454"/>
      <c r="B13" s="523"/>
      <c r="C13" s="457"/>
      <c r="D13" s="457"/>
      <c r="E13" s="460"/>
      <c r="F13" s="460"/>
      <c r="G13" s="460"/>
      <c r="H13" s="463"/>
      <c r="I13" s="466"/>
      <c r="J13" s="445"/>
      <c r="K13" s="448"/>
      <c r="L13" s="448"/>
      <c r="M13" s="451"/>
      <c r="N13" s="448"/>
      <c r="O13" s="588"/>
      <c r="P13" s="475"/>
      <c r="Q13" s="442"/>
      <c r="R13" s="475"/>
      <c r="S13" s="475"/>
      <c r="T13" s="58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0" customFormat="1" ht="301.5" customHeight="1">
      <c r="A14" s="455"/>
      <c r="B14" s="524"/>
      <c r="C14" s="458"/>
      <c r="D14" s="458"/>
      <c r="E14" s="461"/>
      <c r="F14" s="461"/>
      <c r="G14" s="461"/>
      <c r="H14" s="464"/>
      <c r="I14" s="467"/>
      <c r="J14" s="446"/>
      <c r="K14" s="449"/>
      <c r="L14" s="449"/>
      <c r="M14" s="452"/>
      <c r="N14" s="449"/>
      <c r="O14" s="589"/>
      <c r="P14" s="476"/>
      <c r="Q14" s="443"/>
      <c r="R14" s="476"/>
      <c r="S14" s="476"/>
      <c r="T14" s="58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0" customFormat="1" ht="15" customHeight="1">
      <c r="A15" s="453">
        <f>'Mapa Final'!A15</f>
        <v>2</v>
      </c>
      <c r="B15" s="439" t="str">
        <f>'Mapa Final'!B15</f>
        <v>Dificultad en la adquisición de inmuebles</v>
      </c>
      <c r="C15" s="456" t="str">
        <f>'Mapa Final'!C15</f>
        <v>Afectación en la Prestación del Servicio de Justicia</v>
      </c>
      <c r="D15" s="456"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459" t="str">
        <f>'Mapa Final'!E15</f>
        <v>Depender de terceros (Convenio, Secretarias, propietarios.)</v>
      </c>
      <c r="F15" s="459"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59" t="str">
        <f>'Mapa Final'!G15</f>
        <v>Usuarios, productos y prácticas organizacionales</v>
      </c>
      <c r="H15" s="462" t="str">
        <f>'Mapa Final'!I15</f>
        <v>Media</v>
      </c>
      <c r="I15" s="465" t="str">
        <f>'Mapa Final'!L15</f>
        <v>Mayor</v>
      </c>
      <c r="J15" s="444" t="str">
        <f>'Mapa Final'!N15</f>
        <v xml:space="preserve">Alto </v>
      </c>
      <c r="K15" s="447" t="str">
        <f>'Mapa Final'!AA15</f>
        <v>Baja</v>
      </c>
      <c r="L15" s="447" t="str">
        <f>'Mapa Final'!AE15</f>
        <v>Mayor</v>
      </c>
      <c r="M15" s="450" t="str">
        <f>'Mapa Final'!AG15</f>
        <v xml:space="preserve">Alto </v>
      </c>
      <c r="N15" s="447" t="str">
        <f>'Mapa Final'!AH15</f>
        <v>Aceptar</v>
      </c>
      <c r="O15" s="584" t="s">
        <v>638</v>
      </c>
      <c r="P15" s="525" t="s">
        <v>501</v>
      </c>
      <c r="Q15" s="441"/>
      <c r="R15" s="474">
        <v>44936</v>
      </c>
      <c r="S15" s="525" t="s">
        <v>636</v>
      </c>
      <c r="T15" s="568" t="s">
        <v>639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0" customFormat="1" ht="13.5" customHeight="1">
      <c r="A16" s="454"/>
      <c r="B16" s="523"/>
      <c r="C16" s="457"/>
      <c r="D16" s="457"/>
      <c r="E16" s="460"/>
      <c r="F16" s="460"/>
      <c r="G16" s="460"/>
      <c r="H16" s="463"/>
      <c r="I16" s="466"/>
      <c r="J16" s="445"/>
      <c r="K16" s="448"/>
      <c r="L16" s="448"/>
      <c r="M16" s="451"/>
      <c r="N16" s="448"/>
      <c r="O16" s="585"/>
      <c r="P16" s="475"/>
      <c r="Q16" s="442"/>
      <c r="R16" s="475"/>
      <c r="S16" s="475"/>
      <c r="T16" s="58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0" customFormat="1" ht="13.5" customHeight="1">
      <c r="A17" s="454"/>
      <c r="B17" s="523"/>
      <c r="C17" s="457"/>
      <c r="D17" s="457"/>
      <c r="E17" s="460"/>
      <c r="F17" s="460"/>
      <c r="G17" s="460"/>
      <c r="H17" s="463"/>
      <c r="I17" s="466"/>
      <c r="J17" s="445"/>
      <c r="K17" s="448"/>
      <c r="L17" s="448"/>
      <c r="M17" s="451"/>
      <c r="N17" s="448"/>
      <c r="O17" s="585"/>
      <c r="P17" s="475"/>
      <c r="Q17" s="442"/>
      <c r="R17" s="475"/>
      <c r="S17" s="475"/>
      <c r="T17" s="58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0" customFormat="1" ht="13.5" customHeight="1">
      <c r="A18" s="454"/>
      <c r="B18" s="523"/>
      <c r="C18" s="457"/>
      <c r="D18" s="457"/>
      <c r="E18" s="460"/>
      <c r="F18" s="460"/>
      <c r="G18" s="460"/>
      <c r="H18" s="463"/>
      <c r="I18" s="466"/>
      <c r="J18" s="445"/>
      <c r="K18" s="448"/>
      <c r="L18" s="448"/>
      <c r="M18" s="451"/>
      <c r="N18" s="448"/>
      <c r="O18" s="585"/>
      <c r="P18" s="475"/>
      <c r="Q18" s="442"/>
      <c r="R18" s="475"/>
      <c r="S18" s="475"/>
      <c r="T18" s="58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0" customFormat="1" ht="409.5" customHeight="1">
      <c r="A19" s="455"/>
      <c r="B19" s="524"/>
      <c r="C19" s="458"/>
      <c r="D19" s="458"/>
      <c r="E19" s="461"/>
      <c r="F19" s="461"/>
      <c r="G19" s="461"/>
      <c r="H19" s="464"/>
      <c r="I19" s="467"/>
      <c r="J19" s="446"/>
      <c r="K19" s="449"/>
      <c r="L19" s="449"/>
      <c r="M19" s="452"/>
      <c r="N19" s="449"/>
      <c r="O19" s="586"/>
      <c r="P19" s="476"/>
      <c r="Q19" s="443"/>
      <c r="R19" s="476"/>
      <c r="S19" s="476"/>
      <c r="T19" s="58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453">
        <f>'Mapa Final'!A20</f>
        <v>3</v>
      </c>
      <c r="B20" s="439" t="str">
        <f>'Mapa Final'!B20</f>
        <v>Demora en la ejecución de los contratos de consultorías de estudios y diseños de infraestructura física de alta y media alta complejidad</v>
      </c>
      <c r="C20" s="456" t="str">
        <f>'Mapa Final'!C20</f>
        <v>Afectación en la Prestación del Servicio de Justicia</v>
      </c>
      <c r="D20" s="456"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459" t="str">
        <f>'Mapa Final'!E20</f>
        <v>La presencia de cambios normativos o ajustes al programa arquitectónico y a la falta de calidad en el diseño, causan demoras considerables en el proyecto de estudios y diseños.</v>
      </c>
      <c r="F20" s="459" t="str">
        <f>'Mapa Final'!F20</f>
        <v>Posibilidad de que se genere retraso en la contratación de la construcción del proyecto, a causa de los cambios normativos, ajustes al programa arquitectónico o falta en la calidad de los diseños y estudios técnicos.</v>
      </c>
      <c r="G20" s="459" t="str">
        <f>'Mapa Final'!G20</f>
        <v>Ejecución y Administración de Procesos</v>
      </c>
      <c r="H20" s="462" t="str">
        <f>'Mapa Final'!I20</f>
        <v>Baja</v>
      </c>
      <c r="I20" s="465" t="str">
        <f>'Mapa Final'!L20</f>
        <v>Moderado</v>
      </c>
      <c r="J20" s="444" t="str">
        <f>'Mapa Final'!N20</f>
        <v>Moderado</v>
      </c>
      <c r="K20" s="447" t="str">
        <f>'Mapa Final'!AA20</f>
        <v>Baja</v>
      </c>
      <c r="L20" s="447" t="str">
        <f>'Mapa Final'!AE20</f>
        <v>Moderado</v>
      </c>
      <c r="M20" s="450" t="str">
        <f>'Mapa Final'!AG20</f>
        <v>Moderado</v>
      </c>
      <c r="N20" s="447" t="str">
        <f>'Mapa Final'!AH20</f>
        <v>Aceptar</v>
      </c>
      <c r="O20" s="581" t="s">
        <v>640</v>
      </c>
      <c r="P20" s="525" t="s">
        <v>501</v>
      </c>
      <c r="Q20" s="525"/>
      <c r="R20" s="474">
        <v>44936</v>
      </c>
      <c r="S20" s="525" t="s">
        <v>636</v>
      </c>
      <c r="T20" s="568" t="s">
        <v>641</v>
      </c>
      <c r="U20" s="35"/>
      <c r="V20" s="35"/>
    </row>
    <row r="21" spans="1:176">
      <c r="A21" s="454"/>
      <c r="B21" s="523"/>
      <c r="C21" s="457"/>
      <c r="D21" s="457"/>
      <c r="E21" s="460"/>
      <c r="F21" s="460"/>
      <c r="G21" s="460"/>
      <c r="H21" s="463"/>
      <c r="I21" s="466"/>
      <c r="J21" s="445"/>
      <c r="K21" s="448"/>
      <c r="L21" s="448"/>
      <c r="M21" s="451"/>
      <c r="N21" s="448"/>
      <c r="O21" s="582"/>
      <c r="P21" s="475"/>
      <c r="Q21" s="475"/>
      <c r="R21" s="475"/>
      <c r="S21" s="475"/>
      <c r="T21" s="363"/>
      <c r="U21" s="35"/>
      <c r="V21" s="35"/>
    </row>
    <row r="22" spans="1:176">
      <c r="A22" s="454"/>
      <c r="B22" s="523"/>
      <c r="C22" s="457"/>
      <c r="D22" s="457"/>
      <c r="E22" s="460"/>
      <c r="F22" s="460"/>
      <c r="G22" s="460"/>
      <c r="H22" s="463"/>
      <c r="I22" s="466"/>
      <c r="J22" s="445"/>
      <c r="K22" s="448"/>
      <c r="L22" s="448"/>
      <c r="M22" s="451"/>
      <c r="N22" s="448"/>
      <c r="O22" s="582"/>
      <c r="P22" s="475"/>
      <c r="Q22" s="475"/>
      <c r="R22" s="475"/>
      <c r="S22" s="475"/>
      <c r="T22" s="363"/>
      <c r="U22" s="35"/>
      <c r="V22" s="35"/>
    </row>
    <row r="23" spans="1:176">
      <c r="A23" s="454"/>
      <c r="B23" s="523"/>
      <c r="C23" s="457"/>
      <c r="D23" s="457"/>
      <c r="E23" s="460"/>
      <c r="F23" s="460"/>
      <c r="G23" s="460"/>
      <c r="H23" s="463"/>
      <c r="I23" s="466"/>
      <c r="J23" s="445"/>
      <c r="K23" s="448"/>
      <c r="L23" s="448"/>
      <c r="M23" s="451"/>
      <c r="N23" s="448"/>
      <c r="O23" s="582"/>
      <c r="P23" s="475"/>
      <c r="Q23" s="475"/>
      <c r="R23" s="475"/>
      <c r="S23" s="475"/>
      <c r="T23" s="363"/>
      <c r="U23" s="35"/>
      <c r="V23" s="35"/>
    </row>
    <row r="24" spans="1:176" ht="371.25" customHeight="1">
      <c r="A24" s="455"/>
      <c r="B24" s="524"/>
      <c r="C24" s="458"/>
      <c r="D24" s="458"/>
      <c r="E24" s="461"/>
      <c r="F24" s="461"/>
      <c r="G24" s="461"/>
      <c r="H24" s="464"/>
      <c r="I24" s="467"/>
      <c r="J24" s="446"/>
      <c r="K24" s="449"/>
      <c r="L24" s="449"/>
      <c r="M24" s="452"/>
      <c r="N24" s="449"/>
      <c r="O24" s="583"/>
      <c r="P24" s="476"/>
      <c r="Q24" s="476"/>
      <c r="R24" s="476"/>
      <c r="S24" s="476"/>
      <c r="T24" s="569"/>
      <c r="U24" s="35"/>
      <c r="V24" s="35"/>
    </row>
    <row r="25" spans="1:176" ht="15" customHeight="1">
      <c r="A25" s="453">
        <f>'Mapa Final'!A25</f>
        <v>4</v>
      </c>
      <c r="B25" s="439" t="str">
        <f>'Mapa Final'!B25</f>
        <v>Demora en la ejecución de los contratos de contrucción y mobiliario en proyectos de inversión de alta y media alta complejidad</v>
      </c>
      <c r="C25" s="456" t="str">
        <f>'Mapa Final'!C25</f>
        <v>Afectación en la Prestación del Servicio de Justicia</v>
      </c>
      <c r="D25" s="456" t="str">
        <f>'Mapa Final'!D25</f>
        <v>1. Peticiones, reclamos de origen social, bloqueos o problemas de orden público en la zona donde se construye la nueva sede judicial.
2. Interventoría externa de baja calidad o del contratista de obra; desafíos técnicos imprevisibles que exigen tiempos sobre la marcha de la obra para su ajuste o baja capacidad de implementar un plan de contingencia para no comprometer fecha de entrega de la obra.
3. Dificultad en la disponibilidad de recursos financieros, suministro de equipos, materiales, mano de obra y otros recursos necesarios
4. Relacionadas con los procesos adquisición, contratación o liquidación de los proyectos de infraestructura judicial
5. Cambios de las administraciones en las entidades territoriales, injerencia por cambios en la construcción de las sedes judiciales por parte de las autoridades de entidades territoriales o sanciones de autoridades competentes por incumplimientos del Constructor en requisitos constructivos, laborales o ambientales.</v>
      </c>
      <c r="E25" s="459" t="str">
        <f>'Mapa Final'!E25</f>
        <v>Demora en la entrega de una sede judicial nueva, debido a la dificultad para resolver la causa que ocasiona el retraso en el cronograma del proyecto o se originen condiciones nuevas adicionales externas o imputables al Constructor que ocasionen nuevos retrasos.</v>
      </c>
      <c r="F25" s="459" t="str">
        <f>'Mapa Final'!F25</f>
        <v>Posibilidad de que la entrega de una sede judicial nueva se retrase, por factores asociados a las dificultades y condiciones externas o imputables al Contratista en la contrucción de la infraestructura judicial, impidiendo la entrega de la nueva sede judicial a tiempo para mejorar el acceso a la justicia.</v>
      </c>
      <c r="G25" s="459" t="str">
        <f>'Mapa Final'!G25</f>
        <v>Ejecución y Administración de Procesos</v>
      </c>
      <c r="H25" s="462" t="str">
        <f>'Mapa Final'!I25</f>
        <v>Baja</v>
      </c>
      <c r="I25" s="465" t="str">
        <f>'Mapa Final'!L25</f>
        <v>Moderado</v>
      </c>
      <c r="J25" s="444" t="str">
        <f>'Mapa Final'!N25</f>
        <v>Moderado</v>
      </c>
      <c r="K25" s="447" t="str">
        <f>'Mapa Final'!AA25</f>
        <v>Baja</v>
      </c>
      <c r="L25" s="447" t="str">
        <f>'Mapa Final'!AE25</f>
        <v>Moderado</v>
      </c>
      <c r="M25" s="450" t="str">
        <f>'Mapa Final'!AG25</f>
        <v>Moderado</v>
      </c>
      <c r="N25" s="447" t="str">
        <f>'Mapa Final'!AH25</f>
        <v>Aceptar</v>
      </c>
      <c r="O25" s="574" t="s">
        <v>642</v>
      </c>
      <c r="P25" s="471"/>
      <c r="Q25" s="565"/>
      <c r="R25" s="474">
        <v>44936</v>
      </c>
      <c r="S25" s="525" t="s">
        <v>636</v>
      </c>
      <c r="T25" s="571" t="s">
        <v>643</v>
      </c>
    </row>
    <row r="26" spans="1:176">
      <c r="A26" s="454"/>
      <c r="B26" s="523"/>
      <c r="C26" s="457"/>
      <c r="D26" s="457"/>
      <c r="E26" s="460"/>
      <c r="F26" s="460"/>
      <c r="G26" s="460"/>
      <c r="H26" s="463"/>
      <c r="I26" s="466"/>
      <c r="J26" s="445"/>
      <c r="K26" s="448"/>
      <c r="L26" s="448"/>
      <c r="M26" s="451"/>
      <c r="N26" s="448"/>
      <c r="O26" s="575"/>
      <c r="P26" s="472"/>
      <c r="Q26" s="566"/>
      <c r="R26" s="475"/>
      <c r="S26" s="475"/>
      <c r="T26" s="572"/>
    </row>
    <row r="27" spans="1:176">
      <c r="A27" s="454"/>
      <c r="B27" s="523"/>
      <c r="C27" s="457"/>
      <c r="D27" s="457"/>
      <c r="E27" s="460"/>
      <c r="F27" s="460"/>
      <c r="G27" s="460"/>
      <c r="H27" s="463"/>
      <c r="I27" s="466"/>
      <c r="J27" s="445"/>
      <c r="K27" s="448"/>
      <c r="L27" s="448"/>
      <c r="M27" s="451"/>
      <c r="N27" s="448"/>
      <c r="O27" s="575"/>
      <c r="P27" s="472"/>
      <c r="Q27" s="566"/>
      <c r="R27" s="475"/>
      <c r="S27" s="475"/>
      <c r="T27" s="572"/>
    </row>
    <row r="28" spans="1:176">
      <c r="A28" s="454"/>
      <c r="B28" s="523"/>
      <c r="C28" s="457"/>
      <c r="D28" s="457"/>
      <c r="E28" s="460"/>
      <c r="F28" s="460"/>
      <c r="G28" s="460"/>
      <c r="H28" s="463"/>
      <c r="I28" s="466"/>
      <c r="J28" s="445"/>
      <c r="K28" s="448"/>
      <c r="L28" s="448"/>
      <c r="M28" s="451"/>
      <c r="N28" s="448"/>
      <c r="O28" s="575"/>
      <c r="P28" s="472"/>
      <c r="Q28" s="566"/>
      <c r="R28" s="475"/>
      <c r="S28" s="475"/>
      <c r="T28" s="572"/>
    </row>
    <row r="29" spans="1:176" ht="409.5" customHeight="1">
      <c r="A29" s="455"/>
      <c r="B29" s="524"/>
      <c r="C29" s="458"/>
      <c r="D29" s="458"/>
      <c r="E29" s="461"/>
      <c r="F29" s="461"/>
      <c r="G29" s="461"/>
      <c r="H29" s="464"/>
      <c r="I29" s="467"/>
      <c r="J29" s="446"/>
      <c r="K29" s="449"/>
      <c r="L29" s="449"/>
      <c r="M29" s="452"/>
      <c r="N29" s="449"/>
      <c r="O29" s="576"/>
      <c r="P29" s="473"/>
      <c r="Q29" s="567"/>
      <c r="R29" s="476"/>
      <c r="S29" s="476"/>
      <c r="T29" s="573"/>
    </row>
    <row r="30" spans="1:176">
      <c r="A30" s="453">
        <f>'Mapa Final'!A30</f>
        <v>5</v>
      </c>
      <c r="B30" s="439" t="str">
        <f>'Mapa Final'!B30</f>
        <v>Daño o deterioro en sedes judiciales en construcción o ya construidas de alta y media alta complejidad</v>
      </c>
      <c r="C30" s="456" t="str">
        <f>'Mapa Final'!C30</f>
        <v>Afectación en la Prestación del Servicio de Justicia</v>
      </c>
      <c r="D30" s="456"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459" t="str">
        <f>'Mapa Final'!E30</f>
        <v>Evento o situación adversa que genera un daño a la infraestructura física judicial.</v>
      </c>
      <c r="F30" s="459" t="str">
        <f>'Mapa Final'!F30</f>
        <v>Posibilidad de que dado un evento o situación externa, se genere una afectación grave o leve a la infraestructura física judicial, a causa de un evento que impacte la infraestructura física.</v>
      </c>
      <c r="G30" s="459" t="str">
        <f>'Mapa Final'!G30</f>
        <v>Daños Activos Fijos/Eventos Externos</v>
      </c>
      <c r="H30" s="462" t="str">
        <f>'Mapa Final'!I30</f>
        <v>Baja</v>
      </c>
      <c r="I30" s="465" t="str">
        <f>'Mapa Final'!L30</f>
        <v>Moderado</v>
      </c>
      <c r="J30" s="444" t="str">
        <f>'Mapa Final'!N30</f>
        <v>Moderado</v>
      </c>
      <c r="K30" s="447" t="str">
        <f>'Mapa Final'!AA30</f>
        <v>Baja</v>
      </c>
      <c r="L30" s="447" t="str">
        <f>'Mapa Final'!AE30</f>
        <v>Moderado</v>
      </c>
      <c r="M30" s="450" t="str">
        <f>'Mapa Final'!AG30</f>
        <v>Moderado</v>
      </c>
      <c r="N30" s="447" t="str">
        <f>'Mapa Final'!AH30</f>
        <v>Aceptar</v>
      </c>
      <c r="O30" s="578" t="s">
        <v>644</v>
      </c>
      <c r="P30" s="471"/>
      <c r="Q30" s="565"/>
      <c r="R30" s="474">
        <v>44936</v>
      </c>
      <c r="S30" s="525" t="s">
        <v>636</v>
      </c>
      <c r="T30" s="577"/>
    </row>
    <row r="31" spans="1:176">
      <c r="A31" s="454"/>
      <c r="B31" s="523"/>
      <c r="C31" s="457"/>
      <c r="D31" s="457"/>
      <c r="E31" s="460"/>
      <c r="F31" s="460"/>
      <c r="G31" s="460"/>
      <c r="H31" s="463"/>
      <c r="I31" s="466"/>
      <c r="J31" s="445"/>
      <c r="K31" s="448"/>
      <c r="L31" s="448"/>
      <c r="M31" s="451"/>
      <c r="N31" s="448"/>
      <c r="O31" s="579"/>
      <c r="P31" s="472"/>
      <c r="Q31" s="566"/>
      <c r="R31" s="475"/>
      <c r="S31" s="475"/>
      <c r="T31" s="363"/>
    </row>
    <row r="32" spans="1:176">
      <c r="A32" s="454"/>
      <c r="B32" s="523"/>
      <c r="C32" s="457"/>
      <c r="D32" s="457"/>
      <c r="E32" s="460"/>
      <c r="F32" s="460"/>
      <c r="G32" s="460"/>
      <c r="H32" s="463"/>
      <c r="I32" s="466"/>
      <c r="J32" s="445"/>
      <c r="K32" s="448"/>
      <c r="L32" s="448"/>
      <c r="M32" s="451"/>
      <c r="N32" s="448"/>
      <c r="O32" s="579"/>
      <c r="P32" s="472"/>
      <c r="Q32" s="566"/>
      <c r="R32" s="475"/>
      <c r="S32" s="475"/>
      <c r="T32" s="363"/>
    </row>
    <row r="33" spans="1:20">
      <c r="A33" s="454"/>
      <c r="B33" s="523"/>
      <c r="C33" s="457"/>
      <c r="D33" s="457"/>
      <c r="E33" s="460"/>
      <c r="F33" s="460"/>
      <c r="G33" s="460"/>
      <c r="H33" s="463"/>
      <c r="I33" s="466"/>
      <c r="J33" s="445"/>
      <c r="K33" s="448"/>
      <c r="L33" s="448"/>
      <c r="M33" s="451"/>
      <c r="N33" s="448"/>
      <c r="O33" s="579"/>
      <c r="P33" s="472"/>
      <c r="Q33" s="566"/>
      <c r="R33" s="475"/>
      <c r="S33" s="475"/>
      <c r="T33" s="363"/>
    </row>
    <row r="34" spans="1:20" ht="120.75" customHeight="1">
      <c r="A34" s="455"/>
      <c r="B34" s="524"/>
      <c r="C34" s="458"/>
      <c r="D34" s="458"/>
      <c r="E34" s="461"/>
      <c r="F34" s="461"/>
      <c r="G34" s="461"/>
      <c r="H34" s="464"/>
      <c r="I34" s="467"/>
      <c r="J34" s="446"/>
      <c r="K34" s="449"/>
      <c r="L34" s="449"/>
      <c r="M34" s="452"/>
      <c r="N34" s="449"/>
      <c r="O34" s="580"/>
      <c r="P34" s="473"/>
      <c r="Q34" s="567"/>
      <c r="R34" s="476"/>
      <c r="S34" s="476"/>
      <c r="T34" s="569"/>
    </row>
    <row r="35" spans="1:20">
      <c r="A35" s="453">
        <f>'Mapa Final'!A35</f>
        <v>6</v>
      </c>
      <c r="B35" s="439" t="str">
        <f>'Mapa Final'!B35</f>
        <v>Impacto ambiental negativo, ocasionado por las actividades constructivas de alta y media alta complejidad</v>
      </c>
      <c r="C35" s="456" t="str">
        <f>'Mapa Final'!C35</f>
        <v xml:space="preserve"> Afectación Ambiental</v>
      </c>
      <c r="D35" s="456"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459" t="str">
        <f>'Mapa Final'!E35</f>
        <v>Incumplimiento ambiental, ocasionado por el desconocimiento, mala aplicación de los requisitos ambientales que solicitan las autoridades ambientales.</v>
      </c>
      <c r="F35" s="459" t="str">
        <f>'Mapa Final'!F35</f>
        <v>Posibilidad de que la ocurrencia de un incumplimiento ambiental, a causa del desconocimiento o la indebida aplicación de los requisitos ambientales, lo que puede acarrear sanciones y retrasos en los proyectos de infraestructura.</v>
      </c>
      <c r="G35" s="459" t="str">
        <f>'Mapa Final'!G35</f>
        <v>Eventos Ambientales Internos</v>
      </c>
      <c r="H35" s="462" t="str">
        <f>'Mapa Final'!I35</f>
        <v>Baja</v>
      </c>
      <c r="I35" s="465" t="str">
        <f>'Mapa Final'!L35</f>
        <v>Moderado</v>
      </c>
      <c r="J35" s="444" t="str">
        <f>'Mapa Final'!N35</f>
        <v>Moderado</v>
      </c>
      <c r="K35" s="447" t="str">
        <f>'Mapa Final'!AA35</f>
        <v>Baja</v>
      </c>
      <c r="L35" s="447" t="str">
        <f>'Mapa Final'!AE35</f>
        <v>Moderado</v>
      </c>
      <c r="M35" s="450" t="str">
        <f>'Mapa Final'!AG35</f>
        <v>Moderado</v>
      </c>
      <c r="N35" s="447" t="str">
        <f>'Mapa Final'!AH35</f>
        <v>Aceptar</v>
      </c>
      <c r="O35" s="570" t="s">
        <v>645</v>
      </c>
      <c r="P35" s="471"/>
      <c r="Q35" s="565"/>
      <c r="R35" s="474">
        <v>44936</v>
      </c>
      <c r="S35" s="525" t="s">
        <v>636</v>
      </c>
      <c r="T35" s="568" t="s">
        <v>646</v>
      </c>
    </row>
    <row r="36" spans="1:20">
      <c r="A36" s="454"/>
      <c r="B36" s="523"/>
      <c r="C36" s="457"/>
      <c r="D36" s="457"/>
      <c r="E36" s="460"/>
      <c r="F36" s="460"/>
      <c r="G36" s="460"/>
      <c r="H36" s="463"/>
      <c r="I36" s="466"/>
      <c r="J36" s="445"/>
      <c r="K36" s="448"/>
      <c r="L36" s="448"/>
      <c r="M36" s="451"/>
      <c r="N36" s="448"/>
      <c r="O36" s="560"/>
      <c r="P36" s="472"/>
      <c r="Q36" s="566"/>
      <c r="R36" s="475"/>
      <c r="S36" s="475"/>
      <c r="T36" s="363"/>
    </row>
    <row r="37" spans="1:20">
      <c r="A37" s="454"/>
      <c r="B37" s="523"/>
      <c r="C37" s="457"/>
      <c r="D37" s="457"/>
      <c r="E37" s="460"/>
      <c r="F37" s="460"/>
      <c r="G37" s="460"/>
      <c r="H37" s="463"/>
      <c r="I37" s="466"/>
      <c r="J37" s="445"/>
      <c r="K37" s="448"/>
      <c r="L37" s="448"/>
      <c r="M37" s="451"/>
      <c r="N37" s="448"/>
      <c r="O37" s="560"/>
      <c r="P37" s="472"/>
      <c r="Q37" s="566"/>
      <c r="R37" s="475"/>
      <c r="S37" s="475"/>
      <c r="T37" s="363"/>
    </row>
    <row r="38" spans="1:20">
      <c r="A38" s="454"/>
      <c r="B38" s="523"/>
      <c r="C38" s="457"/>
      <c r="D38" s="457"/>
      <c r="E38" s="460"/>
      <c r="F38" s="460"/>
      <c r="G38" s="460"/>
      <c r="H38" s="463"/>
      <c r="I38" s="466"/>
      <c r="J38" s="445"/>
      <c r="K38" s="448"/>
      <c r="L38" s="448"/>
      <c r="M38" s="451"/>
      <c r="N38" s="448"/>
      <c r="O38" s="560"/>
      <c r="P38" s="472"/>
      <c r="Q38" s="566"/>
      <c r="R38" s="475"/>
      <c r="S38" s="475"/>
      <c r="T38" s="363"/>
    </row>
    <row r="39" spans="1:20" ht="301.5" customHeight="1">
      <c r="A39" s="455"/>
      <c r="B39" s="524"/>
      <c r="C39" s="458"/>
      <c r="D39" s="458"/>
      <c r="E39" s="461"/>
      <c r="F39" s="461"/>
      <c r="G39" s="461"/>
      <c r="H39" s="464"/>
      <c r="I39" s="467"/>
      <c r="J39" s="446"/>
      <c r="K39" s="449"/>
      <c r="L39" s="449"/>
      <c r="M39" s="452"/>
      <c r="N39" s="449"/>
      <c r="O39" s="561"/>
      <c r="P39" s="473"/>
      <c r="Q39" s="567"/>
      <c r="R39" s="476"/>
      <c r="S39" s="476"/>
      <c r="T39" s="569"/>
    </row>
    <row r="40" spans="1:20">
      <c r="A40" s="453">
        <f>'Mapa Final'!A40</f>
        <v>0</v>
      </c>
      <c r="B40" s="439">
        <f>'Mapa Final'!B40</f>
        <v>0</v>
      </c>
      <c r="C40" s="456">
        <f>'Mapa Final'!C40</f>
        <v>0</v>
      </c>
      <c r="D40" s="456">
        <f>'Mapa Final'!D40</f>
        <v>0</v>
      </c>
      <c r="E40" s="459">
        <f>'Mapa Final'!E40</f>
        <v>0</v>
      </c>
      <c r="F40" s="459">
        <f>'Mapa Final'!F40</f>
        <v>0</v>
      </c>
      <c r="G40" s="459">
        <f>'Mapa Final'!G40</f>
        <v>0</v>
      </c>
      <c r="H40" s="462" t="str">
        <f>'Mapa Final'!I40</f>
        <v>Muy Baja</v>
      </c>
      <c r="I40" s="465" t="b">
        <f>'Mapa Final'!L40</f>
        <v>0</v>
      </c>
      <c r="J40" s="444" t="e">
        <f>'Mapa Final'!N40</f>
        <v>#N/A</v>
      </c>
      <c r="K40" s="447" t="e">
        <f>'Mapa Final'!AA40</f>
        <v>#DIV/0!</v>
      </c>
      <c r="L40" s="447" t="e">
        <f>'Mapa Final'!AE40</f>
        <v>#DIV/0!</v>
      </c>
      <c r="M40" s="450" t="e">
        <f>'Mapa Final'!AG40</f>
        <v>#DIV/0!</v>
      </c>
      <c r="N40" s="447">
        <f>'Mapa Final'!AH40</f>
        <v>0</v>
      </c>
      <c r="O40" s="441"/>
      <c r="P40" s="441"/>
      <c r="Q40" s="441"/>
      <c r="R40" s="441"/>
      <c r="S40" s="441"/>
      <c r="T40" s="441"/>
    </row>
    <row r="41" spans="1:20">
      <c r="A41" s="454"/>
      <c r="B41" s="523"/>
      <c r="C41" s="457"/>
      <c r="D41" s="457"/>
      <c r="E41" s="460"/>
      <c r="F41" s="460"/>
      <c r="G41" s="460"/>
      <c r="H41" s="463"/>
      <c r="I41" s="466"/>
      <c r="J41" s="445"/>
      <c r="K41" s="448"/>
      <c r="L41" s="448"/>
      <c r="M41" s="451"/>
      <c r="N41" s="448"/>
      <c r="O41" s="442"/>
      <c r="P41" s="442"/>
      <c r="Q41" s="442"/>
      <c r="R41" s="442"/>
      <c r="S41" s="442"/>
      <c r="T41" s="442"/>
    </row>
    <row r="42" spans="1:20">
      <c r="A42" s="454"/>
      <c r="B42" s="523"/>
      <c r="C42" s="457"/>
      <c r="D42" s="457"/>
      <c r="E42" s="460"/>
      <c r="F42" s="460"/>
      <c r="G42" s="460"/>
      <c r="H42" s="463"/>
      <c r="I42" s="466"/>
      <c r="J42" s="445"/>
      <c r="K42" s="448"/>
      <c r="L42" s="448"/>
      <c r="M42" s="451"/>
      <c r="N42" s="448"/>
      <c r="O42" s="442"/>
      <c r="P42" s="442"/>
      <c r="Q42" s="442"/>
      <c r="R42" s="442"/>
      <c r="S42" s="442"/>
      <c r="T42" s="442"/>
    </row>
    <row r="43" spans="1:20">
      <c r="A43" s="454"/>
      <c r="B43" s="523"/>
      <c r="C43" s="457"/>
      <c r="D43" s="457"/>
      <c r="E43" s="460"/>
      <c r="F43" s="460"/>
      <c r="G43" s="460"/>
      <c r="H43" s="463"/>
      <c r="I43" s="466"/>
      <c r="J43" s="445"/>
      <c r="K43" s="448"/>
      <c r="L43" s="448"/>
      <c r="M43" s="451"/>
      <c r="N43" s="448"/>
      <c r="O43" s="442"/>
      <c r="P43" s="442"/>
      <c r="Q43" s="442"/>
      <c r="R43" s="442"/>
      <c r="S43" s="442"/>
      <c r="T43" s="442"/>
    </row>
    <row r="44" spans="1:20" ht="15.75" thickBot="1">
      <c r="A44" s="455"/>
      <c r="B44" s="524"/>
      <c r="C44" s="458"/>
      <c r="D44" s="458"/>
      <c r="E44" s="461"/>
      <c r="F44" s="461"/>
      <c r="G44" s="461"/>
      <c r="H44" s="464"/>
      <c r="I44" s="467"/>
      <c r="J44" s="446"/>
      <c r="K44" s="449"/>
      <c r="L44" s="449"/>
      <c r="M44" s="452"/>
      <c r="N44" s="449"/>
      <c r="O44" s="443"/>
      <c r="P44" s="443"/>
      <c r="Q44" s="443"/>
      <c r="R44" s="443"/>
      <c r="S44" s="443"/>
      <c r="T44" s="443"/>
    </row>
    <row r="45" spans="1:20">
      <c r="A45" s="453">
        <f>'Mapa Final'!A45</f>
        <v>0</v>
      </c>
      <c r="B45" s="439">
        <f>'Mapa Final'!B45</f>
        <v>0</v>
      </c>
      <c r="C45" s="456">
        <f>'Mapa Final'!C45</f>
        <v>0</v>
      </c>
      <c r="D45" s="456">
        <f>'Mapa Final'!D45</f>
        <v>0</v>
      </c>
      <c r="E45" s="459">
        <f>'Mapa Final'!E45</f>
        <v>0</v>
      </c>
      <c r="F45" s="459">
        <f>'Mapa Final'!F45</f>
        <v>0</v>
      </c>
      <c r="G45" s="459">
        <f>'Mapa Final'!G45</f>
        <v>0</v>
      </c>
      <c r="H45" s="462" t="str">
        <f>'Mapa Final'!I45</f>
        <v>Muy Baja</v>
      </c>
      <c r="I45" s="465" t="b">
        <f>'Mapa Final'!L45</f>
        <v>0</v>
      </c>
      <c r="J45" s="444" t="e">
        <f>'Mapa Final'!N45</f>
        <v>#N/A</v>
      </c>
      <c r="K45" s="447" t="e">
        <f>'Mapa Final'!AA45</f>
        <v>#DIV/0!</v>
      </c>
      <c r="L45" s="447" t="e">
        <f>'Mapa Final'!AE45</f>
        <v>#DIV/0!</v>
      </c>
      <c r="M45" s="450" t="e">
        <f>'Mapa Final'!AG45</f>
        <v>#DIV/0!</v>
      </c>
      <c r="N45" s="447">
        <f>'Mapa Final'!AH45</f>
        <v>0</v>
      </c>
      <c r="O45" s="441"/>
      <c r="P45" s="441"/>
      <c r="Q45" s="441"/>
      <c r="R45" s="441"/>
      <c r="S45" s="441"/>
      <c r="T45" s="441"/>
    </row>
    <row r="46" spans="1:20">
      <c r="A46" s="454"/>
      <c r="B46" s="523"/>
      <c r="C46" s="457"/>
      <c r="D46" s="457"/>
      <c r="E46" s="460"/>
      <c r="F46" s="460"/>
      <c r="G46" s="460"/>
      <c r="H46" s="463"/>
      <c r="I46" s="466"/>
      <c r="J46" s="445"/>
      <c r="K46" s="448"/>
      <c r="L46" s="448"/>
      <c r="M46" s="451"/>
      <c r="N46" s="448"/>
      <c r="O46" s="442"/>
      <c r="P46" s="442"/>
      <c r="Q46" s="442"/>
      <c r="R46" s="442"/>
      <c r="S46" s="442"/>
      <c r="T46" s="442"/>
    </row>
    <row r="47" spans="1:20">
      <c r="A47" s="454"/>
      <c r="B47" s="523"/>
      <c r="C47" s="457"/>
      <c r="D47" s="457"/>
      <c r="E47" s="460"/>
      <c r="F47" s="460"/>
      <c r="G47" s="460"/>
      <c r="H47" s="463"/>
      <c r="I47" s="466"/>
      <c r="J47" s="445"/>
      <c r="K47" s="448"/>
      <c r="L47" s="448"/>
      <c r="M47" s="451"/>
      <c r="N47" s="448"/>
      <c r="O47" s="442"/>
      <c r="P47" s="442"/>
      <c r="Q47" s="442"/>
      <c r="R47" s="442"/>
      <c r="S47" s="442"/>
      <c r="T47" s="442"/>
    </row>
    <row r="48" spans="1:20">
      <c r="A48" s="454"/>
      <c r="B48" s="523"/>
      <c r="C48" s="457"/>
      <c r="D48" s="457"/>
      <c r="E48" s="460"/>
      <c r="F48" s="460"/>
      <c r="G48" s="460"/>
      <c r="H48" s="463"/>
      <c r="I48" s="466"/>
      <c r="J48" s="445"/>
      <c r="K48" s="448"/>
      <c r="L48" s="448"/>
      <c r="M48" s="451"/>
      <c r="N48" s="448"/>
      <c r="O48" s="442"/>
      <c r="P48" s="442"/>
      <c r="Q48" s="442"/>
      <c r="R48" s="442"/>
      <c r="S48" s="442"/>
      <c r="T48" s="442"/>
    </row>
    <row r="49" spans="1:20" ht="15.75" thickBot="1">
      <c r="A49" s="455"/>
      <c r="B49" s="524"/>
      <c r="C49" s="458"/>
      <c r="D49" s="458"/>
      <c r="E49" s="461"/>
      <c r="F49" s="461"/>
      <c r="G49" s="461"/>
      <c r="H49" s="464"/>
      <c r="I49" s="467"/>
      <c r="J49" s="446"/>
      <c r="K49" s="449"/>
      <c r="L49" s="449"/>
      <c r="M49" s="452"/>
      <c r="N49" s="449"/>
      <c r="O49" s="443"/>
      <c r="P49" s="443"/>
      <c r="Q49" s="443"/>
      <c r="R49" s="443"/>
      <c r="S49" s="443"/>
      <c r="T49" s="443"/>
    </row>
    <row r="50" spans="1:20">
      <c r="A50" s="453">
        <f>'Mapa Final'!A50</f>
        <v>0</v>
      </c>
      <c r="B50" s="439">
        <f>'Mapa Final'!B50</f>
        <v>0</v>
      </c>
      <c r="C50" s="456">
        <f>'Mapa Final'!C50</f>
        <v>0</v>
      </c>
      <c r="D50" s="456">
        <f>'Mapa Final'!D50</f>
        <v>0</v>
      </c>
      <c r="E50" s="459">
        <f>'Mapa Final'!E50</f>
        <v>0</v>
      </c>
      <c r="F50" s="459">
        <f>'Mapa Final'!F50</f>
        <v>0</v>
      </c>
      <c r="G50" s="459">
        <f>'Mapa Final'!G50</f>
        <v>0</v>
      </c>
      <c r="H50" s="462" t="str">
        <f>'Mapa Final'!I50</f>
        <v>Muy Baja</v>
      </c>
      <c r="I50" s="465" t="b">
        <f>'Mapa Final'!L50</f>
        <v>0</v>
      </c>
      <c r="J50" s="444" t="e">
        <f>'Mapa Final'!N50</f>
        <v>#N/A</v>
      </c>
      <c r="K50" s="447" t="e">
        <f>'Mapa Final'!AA50</f>
        <v>#DIV/0!</v>
      </c>
      <c r="L50" s="447" t="e">
        <f>'Mapa Final'!AE50</f>
        <v>#DIV/0!</v>
      </c>
      <c r="M50" s="450" t="e">
        <f>'Mapa Final'!AG50</f>
        <v>#DIV/0!</v>
      </c>
      <c r="N50" s="447">
        <f>'Mapa Final'!AH50</f>
        <v>0</v>
      </c>
      <c r="O50" s="441"/>
      <c r="P50" s="441"/>
      <c r="Q50" s="441"/>
      <c r="R50" s="441"/>
      <c r="S50" s="441"/>
      <c r="T50" s="441"/>
    </row>
    <row r="51" spans="1:20">
      <c r="A51" s="454"/>
      <c r="B51" s="523"/>
      <c r="C51" s="457"/>
      <c r="D51" s="457"/>
      <c r="E51" s="460"/>
      <c r="F51" s="460"/>
      <c r="G51" s="460"/>
      <c r="H51" s="463"/>
      <c r="I51" s="466"/>
      <c r="J51" s="445"/>
      <c r="K51" s="448"/>
      <c r="L51" s="448"/>
      <c r="M51" s="451"/>
      <c r="N51" s="448"/>
      <c r="O51" s="442"/>
      <c r="P51" s="442"/>
      <c r="Q51" s="442"/>
      <c r="R51" s="442"/>
      <c r="S51" s="442"/>
      <c r="T51" s="442"/>
    </row>
    <row r="52" spans="1:20">
      <c r="A52" s="454"/>
      <c r="B52" s="523"/>
      <c r="C52" s="457"/>
      <c r="D52" s="457"/>
      <c r="E52" s="460"/>
      <c r="F52" s="460"/>
      <c r="G52" s="460"/>
      <c r="H52" s="463"/>
      <c r="I52" s="466"/>
      <c r="J52" s="445"/>
      <c r="K52" s="448"/>
      <c r="L52" s="448"/>
      <c r="M52" s="451"/>
      <c r="N52" s="448"/>
      <c r="O52" s="442"/>
      <c r="P52" s="442"/>
      <c r="Q52" s="442"/>
      <c r="R52" s="442"/>
      <c r="S52" s="442"/>
      <c r="T52" s="442"/>
    </row>
    <row r="53" spans="1:20">
      <c r="A53" s="454"/>
      <c r="B53" s="523"/>
      <c r="C53" s="457"/>
      <c r="D53" s="457"/>
      <c r="E53" s="460"/>
      <c r="F53" s="460"/>
      <c r="G53" s="460"/>
      <c r="H53" s="463"/>
      <c r="I53" s="466"/>
      <c r="J53" s="445"/>
      <c r="K53" s="448"/>
      <c r="L53" s="448"/>
      <c r="M53" s="451"/>
      <c r="N53" s="448"/>
      <c r="O53" s="442"/>
      <c r="P53" s="442"/>
      <c r="Q53" s="442"/>
      <c r="R53" s="442"/>
      <c r="S53" s="442"/>
      <c r="T53" s="442"/>
    </row>
    <row r="54" spans="1:20" ht="15.75" thickBot="1">
      <c r="A54" s="455"/>
      <c r="B54" s="524"/>
      <c r="C54" s="458"/>
      <c r="D54" s="458"/>
      <c r="E54" s="461"/>
      <c r="F54" s="461"/>
      <c r="G54" s="461"/>
      <c r="H54" s="464"/>
      <c r="I54" s="467"/>
      <c r="J54" s="446"/>
      <c r="K54" s="449"/>
      <c r="L54" s="449"/>
      <c r="M54" s="452"/>
      <c r="N54" s="449"/>
      <c r="O54" s="443"/>
      <c r="P54" s="443"/>
      <c r="Q54" s="443"/>
      <c r="R54" s="443"/>
      <c r="S54" s="443"/>
      <c r="T54" s="443"/>
    </row>
    <row r="55" spans="1:20">
      <c r="A55" s="453">
        <f>'Mapa Final'!A55</f>
        <v>0</v>
      </c>
      <c r="B55" s="439">
        <f>'Mapa Final'!B55</f>
        <v>0</v>
      </c>
      <c r="C55" s="456">
        <f>'Mapa Final'!C55</f>
        <v>0</v>
      </c>
      <c r="D55" s="456">
        <f>'Mapa Final'!D55</f>
        <v>0</v>
      </c>
      <c r="E55" s="459">
        <f>'Mapa Final'!E55</f>
        <v>0</v>
      </c>
      <c r="F55" s="459">
        <f>'Mapa Final'!F55</f>
        <v>0</v>
      </c>
      <c r="G55" s="459">
        <f>'Mapa Final'!G55</f>
        <v>0</v>
      </c>
      <c r="H55" s="462" t="str">
        <f>'Mapa Final'!I55</f>
        <v>Muy Baja</v>
      </c>
      <c r="I55" s="465" t="b">
        <f>'Mapa Final'!L55</f>
        <v>0</v>
      </c>
      <c r="J55" s="444" t="e">
        <f>'Mapa Final'!N55</f>
        <v>#N/A</v>
      </c>
      <c r="K55" s="447" t="e">
        <f>'Mapa Final'!AA55</f>
        <v>#DIV/0!</v>
      </c>
      <c r="L55" s="447" t="e">
        <f>'Mapa Final'!AE55</f>
        <v>#DIV/0!</v>
      </c>
      <c r="M55" s="450" t="e">
        <f>'Mapa Final'!AG55</f>
        <v>#DIV/0!</v>
      </c>
      <c r="N55" s="447">
        <f>'Mapa Final'!AH55</f>
        <v>0</v>
      </c>
      <c r="O55" s="441"/>
      <c r="P55" s="441"/>
      <c r="Q55" s="441"/>
      <c r="R55" s="441"/>
      <c r="S55" s="441"/>
      <c r="T55" s="441"/>
    </row>
    <row r="56" spans="1:20">
      <c r="A56" s="454"/>
      <c r="B56" s="523"/>
      <c r="C56" s="457"/>
      <c r="D56" s="457"/>
      <c r="E56" s="460"/>
      <c r="F56" s="460"/>
      <c r="G56" s="460"/>
      <c r="H56" s="463"/>
      <c r="I56" s="466"/>
      <c r="J56" s="445"/>
      <c r="K56" s="448"/>
      <c r="L56" s="448"/>
      <c r="M56" s="451"/>
      <c r="N56" s="448"/>
      <c r="O56" s="442"/>
      <c r="P56" s="442"/>
      <c r="Q56" s="442"/>
      <c r="R56" s="442"/>
      <c r="S56" s="442"/>
      <c r="T56" s="442"/>
    </row>
    <row r="57" spans="1:20">
      <c r="A57" s="454"/>
      <c r="B57" s="523"/>
      <c r="C57" s="457"/>
      <c r="D57" s="457"/>
      <c r="E57" s="460"/>
      <c r="F57" s="460"/>
      <c r="G57" s="460"/>
      <c r="H57" s="463"/>
      <c r="I57" s="466"/>
      <c r="J57" s="445"/>
      <c r="K57" s="448"/>
      <c r="L57" s="448"/>
      <c r="M57" s="451"/>
      <c r="N57" s="448"/>
      <c r="O57" s="442"/>
      <c r="P57" s="442"/>
      <c r="Q57" s="442"/>
      <c r="R57" s="442"/>
      <c r="S57" s="442"/>
      <c r="T57" s="442"/>
    </row>
    <row r="58" spans="1:20">
      <c r="A58" s="454"/>
      <c r="B58" s="523"/>
      <c r="C58" s="457"/>
      <c r="D58" s="457"/>
      <c r="E58" s="460"/>
      <c r="F58" s="460"/>
      <c r="G58" s="460"/>
      <c r="H58" s="463"/>
      <c r="I58" s="466"/>
      <c r="J58" s="445"/>
      <c r="K58" s="448"/>
      <c r="L58" s="448"/>
      <c r="M58" s="451"/>
      <c r="N58" s="448"/>
      <c r="O58" s="442"/>
      <c r="P58" s="442"/>
      <c r="Q58" s="442"/>
      <c r="R58" s="442"/>
      <c r="S58" s="442"/>
      <c r="T58" s="442"/>
    </row>
    <row r="59" spans="1:20" ht="15.75" thickBot="1">
      <c r="A59" s="455"/>
      <c r="B59" s="524"/>
      <c r="C59" s="458"/>
      <c r="D59" s="458"/>
      <c r="E59" s="461"/>
      <c r="F59" s="461"/>
      <c r="G59" s="461"/>
      <c r="H59" s="464"/>
      <c r="I59" s="467"/>
      <c r="J59" s="446"/>
      <c r="K59" s="449"/>
      <c r="L59" s="449"/>
      <c r="M59" s="452"/>
      <c r="N59" s="449"/>
      <c r="O59" s="443"/>
      <c r="P59" s="443"/>
      <c r="Q59" s="443"/>
      <c r="R59" s="443"/>
      <c r="S59" s="443"/>
      <c r="T59" s="443"/>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A7:B7 H7 H60:J1048576">
    <cfRule type="containsText" dxfId="279" priority="686" operator="containsText" text="1- Bajo">
      <formula>NOT(ISERROR(SEARCH("1- Bajo",A7)))</formula>
    </cfRule>
    <cfRule type="containsText" dxfId="278" priority="685" operator="containsText" text="4- Bajo">
      <formula>NOT(ISERROR(SEARCH("4- Bajo",A7)))</formula>
    </cfRule>
    <cfRule type="containsText" dxfId="277" priority="684" operator="containsText" text="3- Bajo">
      <formula>NOT(ISERROR(SEARCH("3- Bajo",A7)))</formula>
    </cfRule>
  </conditionalFormatting>
  <conditionalFormatting sqref="A15:D15">
    <cfRule type="containsText" dxfId="276" priority="582" operator="containsText" text="1- Bajo">
      <formula>NOT(ISERROR(SEARCH("1- Bajo",A15)))</formula>
    </cfRule>
    <cfRule type="containsText" dxfId="275" priority="581" operator="containsText" text="4- Bajo">
      <formula>NOT(ISERROR(SEARCH("4- Bajo",A15)))</formula>
    </cfRule>
    <cfRule type="containsText" dxfId="274" priority="580" operator="containsText" text="3- Bajo">
      <formula>NOT(ISERROR(SEARCH("3- Bajo",A15)))</formula>
    </cfRule>
    <cfRule type="containsText" dxfId="273" priority="579" operator="containsText" text="4- Moderado">
      <formula>NOT(ISERROR(SEARCH("4- Moderado",A15)))</formula>
    </cfRule>
    <cfRule type="containsText" dxfId="272" priority="578" operator="containsText" text="6- Moderado">
      <formula>NOT(ISERROR(SEARCH("6- Moderado",A15)))</formula>
    </cfRule>
    <cfRule type="containsText" dxfId="271" priority="577" operator="containsText" text="3- Moderado">
      <formula>NOT(ISERROR(SEARCH("3- Moderado",A15)))</formula>
    </cfRule>
  </conditionalFormatting>
  <conditionalFormatting sqref="A20:G20">
    <cfRule type="containsText" dxfId="270" priority="547" operator="containsText" text="1- Bajo">
      <formula>NOT(ISERROR(SEARCH("1- Bajo",A20)))</formula>
    </cfRule>
    <cfRule type="containsText" dxfId="269" priority="546" operator="containsText" text="4- Bajo">
      <formula>NOT(ISERROR(SEARCH("4- Bajo",A20)))</formula>
    </cfRule>
    <cfRule type="containsText" dxfId="268" priority="545" operator="containsText" text="3- Bajo">
      <formula>NOT(ISERROR(SEARCH("3- Bajo",A20)))</formula>
    </cfRule>
    <cfRule type="containsText" dxfId="267" priority="544" operator="containsText" text="4- Moderado">
      <formula>NOT(ISERROR(SEARCH("4- Moderado",A20)))</formula>
    </cfRule>
    <cfRule type="containsText" dxfId="266" priority="543" operator="containsText" text="6- Moderado">
      <formula>NOT(ISERROR(SEARCH("6- Moderado",A20)))</formula>
    </cfRule>
    <cfRule type="containsText" dxfId="265" priority="542" operator="containsText" text="3- Moderado">
      <formula>NOT(ISERROR(SEARCH("3- Moderado",A20)))</formula>
    </cfRule>
  </conditionalFormatting>
  <conditionalFormatting sqref="A10:I10 E15:I15">
    <cfRule type="containsText" dxfId="264" priority="644" operator="containsText" text="1- Bajo">
      <formula>NOT(ISERROR(SEARCH("1- Bajo",A10)))</formula>
    </cfRule>
    <cfRule type="containsText" dxfId="263" priority="639" operator="containsText" text="3- Moderado">
      <formula>NOT(ISERROR(SEARCH("3- Moderado",A10)))</formula>
    </cfRule>
    <cfRule type="containsText" dxfId="262" priority="643" operator="containsText" text="4- Bajo">
      <formula>NOT(ISERROR(SEARCH("4- Bajo",A10)))</formula>
    </cfRule>
    <cfRule type="containsText" dxfId="261" priority="642" operator="containsText" text="3- Bajo">
      <formula>NOT(ISERROR(SEARCH("3- Bajo",A10)))</formula>
    </cfRule>
    <cfRule type="containsText" dxfId="260" priority="641" operator="containsText" text="4- Moderado">
      <formula>NOT(ISERROR(SEARCH("4- Moderado",A10)))</formula>
    </cfRule>
    <cfRule type="containsText" dxfId="259" priority="640" operator="containsText" text="6- Moderado">
      <formula>NOT(ISERROR(SEARCH("6- Moderado",A10)))</formula>
    </cfRule>
  </conditionalFormatting>
  <conditionalFormatting sqref="A25:I25">
    <cfRule type="containsText" dxfId="258" priority="522" operator="containsText" text="4- Bajo">
      <formula>NOT(ISERROR(SEARCH("4- Bajo",A25)))</formula>
    </cfRule>
    <cfRule type="containsText" dxfId="257" priority="521" operator="containsText" text="3- Bajo">
      <formula>NOT(ISERROR(SEARCH("3- Bajo",A25)))</formula>
    </cfRule>
    <cfRule type="containsText" dxfId="256" priority="520" operator="containsText" text="4- Moderado">
      <formula>NOT(ISERROR(SEARCH("4- Moderado",A25)))</formula>
    </cfRule>
    <cfRule type="containsText" dxfId="255" priority="519" operator="containsText" text="6- Moderado">
      <formula>NOT(ISERROR(SEARCH("6- Moderado",A25)))</formula>
    </cfRule>
    <cfRule type="containsText" dxfId="254" priority="523" operator="containsText" text="1- Bajo">
      <formula>NOT(ISERROR(SEARCH("1- Bajo",A25)))</formula>
    </cfRule>
    <cfRule type="containsText" dxfId="253" priority="518" operator="containsText" text="3- Moderado">
      <formula>NOT(ISERROR(SEARCH("3- Moderado",A25)))</formula>
    </cfRule>
  </conditionalFormatting>
  <conditionalFormatting sqref="A30:I30">
    <cfRule type="containsText" dxfId="252" priority="456" operator="containsText" text="1- Bajo">
      <formula>NOT(ISERROR(SEARCH("1- Bajo",A30)))</formula>
    </cfRule>
    <cfRule type="containsText" dxfId="251" priority="455" operator="containsText" text="4- Bajo">
      <formula>NOT(ISERROR(SEARCH("4- Bajo",A30)))</formula>
    </cfRule>
    <cfRule type="containsText" dxfId="250" priority="453" operator="containsText" text="4- Moderado">
      <formula>NOT(ISERROR(SEARCH("4- Moderado",A30)))</formula>
    </cfRule>
    <cfRule type="containsText" dxfId="249" priority="452" operator="containsText" text="6- Moderado">
      <formula>NOT(ISERROR(SEARCH("6- Moderado",A30)))</formula>
    </cfRule>
    <cfRule type="containsText" dxfId="248" priority="451" operator="containsText" text="3- Moderado">
      <formula>NOT(ISERROR(SEARCH("3- Moderado",A30)))</formula>
    </cfRule>
    <cfRule type="containsText" dxfId="247" priority="454" operator="containsText" text="3- Bajo">
      <formula>NOT(ISERROR(SEARCH("3- Bajo",A30)))</formula>
    </cfRule>
  </conditionalFormatting>
  <conditionalFormatting sqref="A35:I35">
    <cfRule type="containsText" dxfId="246" priority="389" operator="containsText" text="1- Bajo">
      <formula>NOT(ISERROR(SEARCH("1- Bajo",A35)))</formula>
    </cfRule>
    <cfRule type="containsText" dxfId="245" priority="388" operator="containsText" text="4- Bajo">
      <formula>NOT(ISERROR(SEARCH("4- Bajo",A35)))</formula>
    </cfRule>
    <cfRule type="containsText" dxfId="244" priority="387" operator="containsText" text="3- Bajo">
      <formula>NOT(ISERROR(SEARCH("3- Bajo",A35)))</formula>
    </cfRule>
    <cfRule type="containsText" dxfId="243" priority="386" operator="containsText" text="4- Moderado">
      <formula>NOT(ISERROR(SEARCH("4- Moderado",A35)))</formula>
    </cfRule>
    <cfRule type="containsText" dxfId="242" priority="385" operator="containsText" text="6- Moderado">
      <formula>NOT(ISERROR(SEARCH("6- Moderado",A35)))</formula>
    </cfRule>
    <cfRule type="containsText" dxfId="241" priority="384" operator="containsText" text="3- Moderado">
      <formula>NOT(ISERROR(SEARCH("3- Moderado",A35)))</formula>
    </cfRule>
  </conditionalFormatting>
  <conditionalFormatting sqref="A40:I40">
    <cfRule type="containsText" dxfId="240" priority="322" operator="containsText" text="1- Bajo">
      <formula>NOT(ISERROR(SEARCH("1- Bajo",A40)))</formula>
    </cfRule>
    <cfRule type="containsText" dxfId="239" priority="321" operator="containsText" text="4- Bajo">
      <formula>NOT(ISERROR(SEARCH("4- Bajo",A40)))</formula>
    </cfRule>
    <cfRule type="containsText" dxfId="238" priority="320" operator="containsText" text="3- Bajo">
      <formula>NOT(ISERROR(SEARCH("3- Bajo",A40)))</formula>
    </cfRule>
    <cfRule type="containsText" dxfId="237" priority="319" operator="containsText" text="4- Moderado">
      <formula>NOT(ISERROR(SEARCH("4- Moderado",A40)))</formula>
    </cfRule>
    <cfRule type="containsText" dxfId="236" priority="318" operator="containsText" text="6- Moderado">
      <formula>NOT(ISERROR(SEARCH("6- Moderado",A40)))</formula>
    </cfRule>
    <cfRule type="containsText" dxfId="235" priority="317" operator="containsText" text="3- Moderado">
      <formula>NOT(ISERROR(SEARCH("3- Moderado",A40)))</formula>
    </cfRule>
  </conditionalFormatting>
  <conditionalFormatting sqref="A45:I45">
    <cfRule type="containsText" dxfId="234" priority="255" operator="containsText" text="1- Bajo">
      <formula>NOT(ISERROR(SEARCH("1- Bajo",A45)))</formula>
    </cfRule>
    <cfRule type="containsText" dxfId="233" priority="250" operator="containsText" text="3- Moderado">
      <formula>NOT(ISERROR(SEARCH("3- Moderado",A45)))</formula>
    </cfRule>
    <cfRule type="containsText" dxfId="232" priority="251" operator="containsText" text="6- Moderado">
      <formula>NOT(ISERROR(SEARCH("6- Moderado",A45)))</formula>
    </cfRule>
    <cfRule type="containsText" dxfId="231" priority="252" operator="containsText" text="4- Moderado">
      <formula>NOT(ISERROR(SEARCH("4- Moderado",A45)))</formula>
    </cfRule>
    <cfRule type="containsText" dxfId="230" priority="253" operator="containsText" text="3- Bajo">
      <formula>NOT(ISERROR(SEARCH("3- Bajo",A45)))</formula>
    </cfRule>
    <cfRule type="containsText" dxfId="229" priority="254" operator="containsText" text="4- Bajo">
      <formula>NOT(ISERROR(SEARCH("4- Bajo",A45)))</formula>
    </cfRule>
  </conditionalFormatting>
  <conditionalFormatting sqref="A50:I50">
    <cfRule type="containsText" dxfId="228" priority="188" operator="containsText" text="1- Bajo">
      <formula>NOT(ISERROR(SEARCH("1- Bajo",A50)))</formula>
    </cfRule>
    <cfRule type="containsText" dxfId="227" priority="185" operator="containsText" text="4- Moderado">
      <formula>NOT(ISERROR(SEARCH("4- Moderado",A50)))</formula>
    </cfRule>
    <cfRule type="containsText" dxfId="226" priority="183" operator="containsText" text="3- Moderado">
      <formula>NOT(ISERROR(SEARCH("3- Moderado",A50)))</formula>
    </cfRule>
    <cfRule type="containsText" dxfId="225" priority="184" operator="containsText" text="6- Moderado">
      <formula>NOT(ISERROR(SEARCH("6- Moderado",A50)))</formula>
    </cfRule>
    <cfRule type="containsText" dxfId="224" priority="186" operator="containsText" text="3- Bajo">
      <formula>NOT(ISERROR(SEARCH("3- Bajo",A50)))</formula>
    </cfRule>
    <cfRule type="containsText" dxfId="223" priority="187" operator="containsText" text="4- Bajo">
      <formula>NOT(ISERROR(SEARCH("4- Bajo",A50)))</formula>
    </cfRule>
  </conditionalFormatting>
  <conditionalFormatting sqref="A55:I55">
    <cfRule type="containsText" dxfId="222" priority="121" operator="containsText" text="1- Bajo">
      <formula>NOT(ISERROR(SEARCH("1- Bajo",A55)))</formula>
    </cfRule>
    <cfRule type="containsText" dxfId="221" priority="116" operator="containsText" text="3- Moderado">
      <formula>NOT(ISERROR(SEARCH("3- Moderado",A55)))</formula>
    </cfRule>
    <cfRule type="containsText" dxfId="220" priority="120" operator="containsText" text="4- Bajo">
      <formula>NOT(ISERROR(SEARCH("4- Bajo",A55)))</formula>
    </cfRule>
    <cfRule type="containsText" dxfId="219" priority="119" operator="containsText" text="3- Bajo">
      <formula>NOT(ISERROR(SEARCH("3- Bajo",A55)))</formula>
    </cfRule>
    <cfRule type="containsText" dxfId="218" priority="118" operator="containsText" text="4- Moderado">
      <formula>NOT(ISERROR(SEARCH("4- Moderado",A55)))</formula>
    </cfRule>
    <cfRule type="containsText" dxfId="217" priority="117" operator="containsText" text="6- Moderado">
      <formula>NOT(ISERROR(SEARCH("6- Moderado",A55)))</formula>
    </cfRule>
  </conditionalFormatting>
  <conditionalFormatting sqref="D8:J8">
    <cfRule type="containsText" dxfId="216" priority="680" operator="containsText" text="1- Bajo">
      <formula>NOT(ISERROR(SEARCH("1- Bajo",D8)))</formula>
    </cfRule>
    <cfRule type="containsText" dxfId="215" priority="677" operator="containsText" text="3- Bajo">
      <formula>NOT(ISERROR(SEARCH("3- Bajo",D8)))</formula>
    </cfRule>
    <cfRule type="containsText" dxfId="214" priority="676" operator="containsText" text="4- Moderado">
      <formula>NOT(ISERROR(SEARCH("4- Moderado",D8)))</formula>
    </cfRule>
    <cfRule type="containsText" dxfId="213" priority="674" operator="containsText" text="3- Moderado">
      <formula>NOT(ISERROR(SEARCH("3- Moderado",D8)))</formula>
    </cfRule>
    <cfRule type="containsText" dxfId="212" priority="675" operator="containsText" text="6- Moderado">
      <formula>NOT(ISERROR(SEARCH("6- Moderado",D8)))</formula>
    </cfRule>
    <cfRule type="containsText" dxfId="211" priority="678" operator="containsText" text="4- Bajo">
      <formula>NOT(ISERROR(SEARCH("4- Bajo",D8)))</formula>
    </cfRule>
  </conditionalFormatting>
  <conditionalFormatting sqref="H10:H24">
    <cfRule type="containsText" dxfId="210" priority="602" operator="containsText" text="Alta">
      <formula>NOT(ISERROR(SEARCH("Alta",H10)))</formula>
    </cfRule>
    <cfRule type="containsText" dxfId="209" priority="600" operator="containsText" text="Baja">
      <formula>NOT(ISERROR(SEARCH("Baja",H10)))</formula>
    </cfRule>
    <cfRule type="containsText" dxfId="208" priority="604" operator="containsText" text="Muy Alta">
      <formula>NOT(ISERROR(SEARCH("Muy Alta",H10)))</formula>
    </cfRule>
    <cfRule type="containsText" dxfId="207" priority="601" operator="containsText" text="Media">
      <formula>NOT(ISERROR(SEARCH("Media",H10)))</formula>
    </cfRule>
    <cfRule type="containsText" dxfId="206" priority="599" operator="containsText" text="Muy Baja">
      <formula>NOT(ISERROR(SEARCH("Muy Baja",H10)))</formula>
    </cfRule>
    <cfRule type="containsText" dxfId="205" priority="593" operator="containsText" text="Alta">
      <formula>NOT(ISERROR(SEARCH("Alta",H10)))</formula>
    </cfRule>
    <cfRule type="containsText" dxfId="204" priority="594" operator="containsText" text="Muy Alta">
      <formula>NOT(ISERROR(SEARCH("Muy Alta",H10)))</formula>
    </cfRule>
  </conditionalFormatting>
  <conditionalFormatting sqref="H10:H29">
    <cfRule type="containsText" dxfId="203" priority="501" operator="containsText" text="Muy Alta">
      <formula>NOT(ISERROR(SEARCH("Muy Alta",H10)))</formula>
    </cfRule>
  </conditionalFormatting>
  <conditionalFormatting sqref="H25:H29">
    <cfRule type="containsText" dxfId="202" priority="499" operator="containsText" text="Alta">
      <formula>NOT(ISERROR(SEARCH("Alta",H25)))</formula>
    </cfRule>
    <cfRule type="containsText" dxfId="201" priority="498" operator="containsText" text="Media">
      <formula>NOT(ISERROR(SEARCH("Media",H25)))</formula>
    </cfRule>
    <cfRule type="containsText" dxfId="200" priority="491" operator="containsText" text="Muy Alta">
      <formula>NOT(ISERROR(SEARCH("Muy Alta",H25)))</formula>
    </cfRule>
    <cfRule type="containsText" dxfId="199" priority="490" operator="containsText" text="Alta">
      <formula>NOT(ISERROR(SEARCH("Alta",H25)))</formula>
    </cfRule>
    <cfRule type="containsText" dxfId="198" priority="496" operator="containsText" text="Muy Baja">
      <formula>NOT(ISERROR(SEARCH("Muy Baja",H25)))</formula>
    </cfRule>
    <cfRule type="containsText" dxfId="197" priority="497" operator="containsText" text="Baja">
      <formula>NOT(ISERROR(SEARCH("Baja",H25)))</formula>
    </cfRule>
  </conditionalFormatting>
  <conditionalFormatting sqref="H25:H34">
    <cfRule type="containsText" dxfId="196" priority="434" operator="containsText" text="Muy Alta">
      <formula>NOT(ISERROR(SEARCH("Muy Alta",H25)))</formula>
    </cfRule>
  </conditionalFormatting>
  <conditionalFormatting sqref="H30:H34">
    <cfRule type="containsText" dxfId="195" priority="424" operator="containsText" text="Muy Alta">
      <formula>NOT(ISERROR(SEARCH("Muy Alta",H30)))</formula>
    </cfRule>
    <cfRule type="containsText" dxfId="194" priority="423" operator="containsText" text="Alta">
      <formula>NOT(ISERROR(SEARCH("Alta",H30)))</formula>
    </cfRule>
    <cfRule type="containsText" dxfId="193" priority="431" operator="containsText" text="Media">
      <formula>NOT(ISERROR(SEARCH("Media",H30)))</formula>
    </cfRule>
    <cfRule type="containsText" dxfId="192" priority="429" operator="containsText" text="Muy Baja">
      <formula>NOT(ISERROR(SEARCH("Muy Baja",H30)))</formula>
    </cfRule>
    <cfRule type="containsText" dxfId="191" priority="430" operator="containsText" text="Baja">
      <formula>NOT(ISERROR(SEARCH("Baja",H30)))</formula>
    </cfRule>
    <cfRule type="containsText" dxfId="190" priority="432" operator="containsText" text="Alta">
      <formula>NOT(ISERROR(SEARCH("Alta",H30)))</formula>
    </cfRule>
  </conditionalFormatting>
  <conditionalFormatting sqref="H30:H39">
    <cfRule type="containsText" dxfId="189" priority="367" operator="containsText" text="Muy Alta">
      <formula>NOT(ISERROR(SEARCH("Muy Alta",H30)))</formula>
    </cfRule>
  </conditionalFormatting>
  <conditionalFormatting sqref="H35:H39">
    <cfRule type="containsText" dxfId="188" priority="357" operator="containsText" text="Muy Alta">
      <formula>NOT(ISERROR(SEARCH("Muy Alta",H35)))</formula>
    </cfRule>
    <cfRule type="containsText" dxfId="187" priority="362" operator="containsText" text="Muy Baja">
      <formula>NOT(ISERROR(SEARCH("Muy Baja",H35)))</formula>
    </cfRule>
    <cfRule type="containsText" dxfId="186" priority="356" operator="containsText" text="Alta">
      <formula>NOT(ISERROR(SEARCH("Alta",H35)))</formula>
    </cfRule>
    <cfRule type="containsText" dxfId="185" priority="364" operator="containsText" text="Media">
      <formula>NOT(ISERROR(SEARCH("Media",H35)))</formula>
    </cfRule>
    <cfRule type="containsText" dxfId="184" priority="363" operator="containsText" text="Baja">
      <formula>NOT(ISERROR(SEARCH("Baja",H35)))</formula>
    </cfRule>
    <cfRule type="containsText" dxfId="183" priority="365" operator="containsText" text="Alta">
      <formula>NOT(ISERROR(SEARCH("Alta",H35)))</formula>
    </cfRule>
  </conditionalFormatting>
  <conditionalFormatting sqref="H35:H44">
    <cfRule type="containsText" dxfId="182" priority="300" operator="containsText" text="Muy Alta">
      <formula>NOT(ISERROR(SEARCH("Muy Alta",H35)))</formula>
    </cfRule>
  </conditionalFormatting>
  <conditionalFormatting sqref="H40:H44">
    <cfRule type="containsText" dxfId="181" priority="298" operator="containsText" text="Alta">
      <formula>NOT(ISERROR(SEARCH("Alta",H40)))</formula>
    </cfRule>
    <cfRule type="containsText" dxfId="180" priority="289" operator="containsText" text="Alta">
      <formula>NOT(ISERROR(SEARCH("Alta",H40)))</formula>
    </cfRule>
    <cfRule type="containsText" dxfId="179" priority="290" operator="containsText" text="Muy Alta">
      <formula>NOT(ISERROR(SEARCH("Muy Alta",H40)))</formula>
    </cfRule>
    <cfRule type="containsText" dxfId="178" priority="296" operator="containsText" text="Baja">
      <formula>NOT(ISERROR(SEARCH("Baja",H40)))</formula>
    </cfRule>
    <cfRule type="containsText" dxfId="177" priority="295" operator="containsText" text="Muy Baja">
      <formula>NOT(ISERROR(SEARCH("Muy Baja",H40)))</formula>
    </cfRule>
    <cfRule type="containsText" dxfId="176" priority="297" operator="containsText" text="Media">
      <formula>NOT(ISERROR(SEARCH("Media",H40)))</formula>
    </cfRule>
  </conditionalFormatting>
  <conditionalFormatting sqref="H40:H49">
    <cfRule type="containsText" dxfId="175" priority="233" operator="containsText" text="Muy Alta">
      <formula>NOT(ISERROR(SEARCH("Muy Alta",H40)))</formula>
    </cfRule>
  </conditionalFormatting>
  <conditionalFormatting sqref="H45:H49">
    <cfRule type="containsText" dxfId="174" priority="229" operator="containsText" text="Baja">
      <formula>NOT(ISERROR(SEARCH("Baja",H45)))</formula>
    </cfRule>
    <cfRule type="containsText" dxfId="173" priority="230" operator="containsText" text="Media">
      <formula>NOT(ISERROR(SEARCH("Media",H45)))</formula>
    </cfRule>
    <cfRule type="containsText" dxfId="172" priority="223" operator="containsText" text="Muy Alta">
      <formula>NOT(ISERROR(SEARCH("Muy Alta",H45)))</formula>
    </cfRule>
    <cfRule type="containsText" dxfId="171" priority="222" operator="containsText" text="Alta">
      <formula>NOT(ISERROR(SEARCH("Alta",H45)))</formula>
    </cfRule>
    <cfRule type="containsText" dxfId="170" priority="231" operator="containsText" text="Alta">
      <formula>NOT(ISERROR(SEARCH("Alta",H45)))</formula>
    </cfRule>
    <cfRule type="containsText" dxfId="169" priority="228" operator="containsText" text="Muy Baja">
      <formula>NOT(ISERROR(SEARCH("Muy Baja",H45)))</formula>
    </cfRule>
  </conditionalFormatting>
  <conditionalFormatting sqref="H45:H54">
    <cfRule type="containsText" dxfId="168" priority="166" operator="containsText" text="Muy Alta">
      <formula>NOT(ISERROR(SEARCH("Muy Alta",H45)))</formula>
    </cfRule>
  </conditionalFormatting>
  <conditionalFormatting sqref="H50:H54">
    <cfRule type="containsText" dxfId="167" priority="155" operator="containsText" text="Alta">
      <formula>NOT(ISERROR(SEARCH("Alta",H50)))</formula>
    </cfRule>
    <cfRule type="containsText" dxfId="166" priority="162" operator="containsText" text="Baja">
      <formula>NOT(ISERROR(SEARCH("Baja",H50)))</formula>
    </cfRule>
    <cfRule type="containsText" dxfId="165" priority="161" operator="containsText" text="Muy Baja">
      <formula>NOT(ISERROR(SEARCH("Muy Baja",H50)))</formula>
    </cfRule>
    <cfRule type="containsText" dxfId="164" priority="164" operator="containsText" text="Alta">
      <formula>NOT(ISERROR(SEARCH("Alta",H50)))</formula>
    </cfRule>
    <cfRule type="containsText" dxfId="163" priority="156" operator="containsText" text="Muy Alta">
      <formula>NOT(ISERROR(SEARCH("Muy Alta",H50)))</formula>
    </cfRule>
    <cfRule type="containsText" dxfId="162" priority="163" operator="containsText" text="Media">
      <formula>NOT(ISERROR(SEARCH("Media",H50)))</formula>
    </cfRule>
  </conditionalFormatting>
  <conditionalFormatting sqref="H50:H59">
    <cfRule type="containsText" dxfId="161" priority="99" operator="containsText" text="Muy Alta">
      <formula>NOT(ISERROR(SEARCH("Muy Alta",H50)))</formula>
    </cfRule>
  </conditionalFormatting>
  <conditionalFormatting sqref="H55:H59">
    <cfRule type="containsText" dxfId="160" priority="97" operator="containsText" text="Alta">
      <formula>NOT(ISERROR(SEARCH("Alta",H55)))</formula>
    </cfRule>
    <cfRule type="containsText" dxfId="159" priority="96" operator="containsText" text="Media">
      <formula>NOT(ISERROR(SEARCH("Media",H55)))</formula>
    </cfRule>
    <cfRule type="containsText" dxfId="158" priority="95" operator="containsText" text="Baja">
      <formula>NOT(ISERROR(SEARCH("Baja",H55)))</formula>
    </cfRule>
    <cfRule type="containsText" dxfId="157" priority="94" operator="containsText" text="Muy Baja">
      <formula>NOT(ISERROR(SEARCH("Muy Baja",H55)))</formula>
    </cfRule>
    <cfRule type="containsText" dxfId="156" priority="87" operator="containsText" text="Muy Alta">
      <formula>NOT(ISERROR(SEARCH("Muy Alta",H55)))</formula>
    </cfRule>
    <cfRule type="containsText" dxfId="155" priority="89" operator="containsText" text="Muy Alta">
      <formula>NOT(ISERROR(SEARCH("Muy Alta",H55)))</formula>
    </cfRule>
    <cfRule type="containsText" dxfId="154" priority="88" operator="containsText" text="Alta">
      <formula>NOT(ISERROR(SEARCH("Alta",H55)))</formula>
    </cfRule>
  </conditionalFormatting>
  <conditionalFormatting sqref="H20:I20">
    <cfRule type="containsText" dxfId="153" priority="654" operator="containsText" text="3- Bajo">
      <formula>NOT(ISERROR(SEARCH("3- Bajo",H20)))</formula>
    </cfRule>
    <cfRule type="containsText" dxfId="152" priority="652" operator="containsText" text="6- Moderado">
      <formula>NOT(ISERROR(SEARCH("6- Moderado",H20)))</formula>
    </cfRule>
    <cfRule type="containsText" dxfId="151" priority="651" operator="containsText" text="3- Moderado">
      <formula>NOT(ISERROR(SEARCH("3- Moderado",H20)))</formula>
    </cfRule>
    <cfRule type="containsText" dxfId="150" priority="655" operator="containsText" text="4- Bajo">
      <formula>NOT(ISERROR(SEARCH("4- Bajo",H20)))</formula>
    </cfRule>
    <cfRule type="containsText" dxfId="149" priority="656" operator="containsText" text="1- Bajo">
      <formula>NOT(ISERROR(SEARCH("1- Bajo",H20)))</formula>
    </cfRule>
    <cfRule type="containsText" dxfId="148" priority="653" operator="containsText" text="4- Moderado">
      <formula>NOT(ISERROR(SEARCH("4- Moderado",H20)))</formula>
    </cfRule>
  </conditionalFormatting>
  <conditionalFormatting sqref="H60:J1048576 A7:B7 H7">
    <cfRule type="containsText" dxfId="147" priority="683" operator="containsText" text="4- Moderado">
      <formula>NOT(ISERROR(SEARCH("4- Moderado",A7)))</formula>
    </cfRule>
    <cfRule type="containsText" dxfId="146" priority="681" operator="containsText" text="3- Moderado">
      <formula>NOT(ISERROR(SEARCH("3- Moderado",A7)))</formula>
    </cfRule>
    <cfRule type="containsText" dxfId="145" priority="682" operator="containsText" text="6- Moderado">
      <formula>NOT(ISERROR(SEARCH("6- Moderado",A7)))</formula>
    </cfRule>
  </conditionalFormatting>
  <conditionalFormatting sqref="I10:I59">
    <cfRule type="containsText" dxfId="144" priority="90" operator="containsText" text="Catastrófico">
      <formula>NOT(ISERROR(SEARCH("Catastrófico",I10)))</formula>
    </cfRule>
    <cfRule type="containsText" dxfId="143" priority="91" operator="containsText" text="Mayor">
      <formula>NOT(ISERROR(SEARCH("Mayor",I10)))</formula>
    </cfRule>
    <cfRule type="containsText" dxfId="142" priority="92" operator="containsText" text="Menor">
      <formula>NOT(ISERROR(SEARCH("Menor",I10)))</formula>
    </cfRule>
    <cfRule type="containsText" dxfId="141" priority="93" operator="containsText" text="Leve">
      <formula>NOT(ISERROR(SEARCH("Leve",I10)))</formula>
    </cfRule>
  </conditionalFormatting>
  <conditionalFormatting sqref="I55:I59">
    <cfRule type="containsText" dxfId="140" priority="98" operator="containsText" text="Moderado">
      <formula>NOT(ISERROR(SEARCH("Moderado",I55)))</formula>
    </cfRule>
  </conditionalFormatting>
  <conditionalFormatting sqref="I10:J54">
    <cfRule type="containsText" dxfId="139" priority="150" operator="containsText" text="Moderado">
      <formula>NOT(ISERROR(SEARCH("Moderado",I10)))</formula>
    </cfRule>
  </conditionalFormatting>
  <conditionalFormatting sqref="J8 J60:J1048576">
    <cfRule type="containsText" dxfId="138" priority="679" operator="containsText" text="2- Bajo">
      <formula>NOT(ISERROR(SEARCH("2- Bajo",J8)))</formula>
    </cfRule>
    <cfRule type="containsText" dxfId="137" priority="669" operator="containsText" text="10- Alto">
      <formula>NOT(ISERROR(SEARCH("10- Alto",J8)))</formula>
    </cfRule>
    <cfRule type="containsText" dxfId="136" priority="668" operator="containsText" text="12- Alto">
      <formula>NOT(ISERROR(SEARCH("12- Alto",J8)))</formula>
    </cfRule>
    <cfRule type="containsText" dxfId="135" priority="666" operator="containsText" text="10- Extremo">
      <formula>NOT(ISERROR(SEARCH("10- Extremo",J8)))</formula>
    </cfRule>
    <cfRule type="containsText" dxfId="134" priority="672" operator="containsText" text="5- Alto">
      <formula>NOT(ISERROR(SEARCH("5- Alto",J8)))</formula>
    </cfRule>
    <cfRule type="containsText" dxfId="133" priority="665" operator="containsText" text="15- Extremo">
      <formula>NOT(ISERROR(SEARCH("15- Extremo",J8)))</formula>
    </cfRule>
    <cfRule type="containsText" dxfId="132" priority="671" operator="containsText" text="8- Alto">
      <formula>NOT(ISERROR(SEARCH("8- Alto",J8)))</formula>
    </cfRule>
    <cfRule type="containsText" dxfId="131" priority="664" operator="containsText" text="20- Extremo">
      <formula>NOT(ISERROR(SEARCH("20- Extremo",J8)))</formula>
    </cfRule>
    <cfRule type="containsText" dxfId="130" priority="663" operator="containsText" text="25- Extremo">
      <formula>NOT(ISERROR(SEARCH("25- Extremo",J8)))</formula>
    </cfRule>
    <cfRule type="containsText" dxfId="129" priority="673" operator="containsText" text="4- Alto">
      <formula>NOT(ISERROR(SEARCH("4- Alto",J8)))</formula>
    </cfRule>
    <cfRule type="containsText" dxfId="128" priority="670" operator="containsText" text="9- Alto">
      <formula>NOT(ISERROR(SEARCH("9- Alto",J8)))</formula>
    </cfRule>
    <cfRule type="containsText" dxfId="127" priority="667" operator="containsText" text="5- Extremo">
      <formula>NOT(ISERROR(SEARCH("5- Extremo",J8)))</formula>
    </cfRule>
  </conditionalFormatting>
  <conditionalFormatting sqref="J10:J24">
    <cfRule type="colorScale" priority="620">
      <colorScale>
        <cfvo type="min"/>
        <cfvo type="max"/>
        <color rgb="FFFF7128"/>
        <color rgb="FFFFEF9C"/>
      </colorScale>
    </cfRule>
  </conditionalFormatting>
  <conditionalFormatting sqref="J10:J54">
    <cfRule type="containsText" dxfId="126" priority="181" operator="containsText" text="Extremo">
      <formula>NOT(ISERROR(SEARCH("Extremo",J10)))</formula>
    </cfRule>
    <cfRule type="containsText" dxfId="125" priority="180" operator="containsText" text="Alto">
      <formula>NOT(ISERROR(SEARCH("Alto",J10)))</formula>
    </cfRule>
    <cfRule type="containsText" dxfId="124" priority="178" operator="containsText" text="Bajo">
      <formula>NOT(ISERROR(SEARCH("Bajo",J10)))</formula>
    </cfRule>
    <cfRule type="containsText" dxfId="123" priority="179" operator="containsText" text="Moderado">
      <formula>NOT(ISERROR(SEARCH("Moderado",J10)))</formula>
    </cfRule>
  </conditionalFormatting>
  <conditionalFormatting sqref="J10:J59">
    <cfRule type="containsText" dxfId="122" priority="82" operator="containsText" text="Extremo">
      <formula>NOT(ISERROR(SEARCH("Extremo",J10)))</formula>
    </cfRule>
    <cfRule type="containsText" dxfId="121" priority="81" operator="containsText" text="Bajo">
      <formula>NOT(ISERROR(SEARCH("Bajo",J10)))</formula>
    </cfRule>
  </conditionalFormatting>
  <conditionalFormatting sqref="J25:J29">
    <cfRule type="colorScale" priority="517">
      <colorScale>
        <cfvo type="min"/>
        <cfvo type="max"/>
        <color rgb="FFFF7128"/>
        <color rgb="FFFFEF9C"/>
      </colorScale>
    </cfRule>
  </conditionalFormatting>
  <conditionalFormatting sqref="J30:J34">
    <cfRule type="colorScale" priority="450">
      <colorScale>
        <cfvo type="min"/>
        <cfvo type="max"/>
        <color rgb="FFFF7128"/>
        <color rgb="FFFFEF9C"/>
      </colorScale>
    </cfRule>
  </conditionalFormatting>
  <conditionalFormatting sqref="J35:J39">
    <cfRule type="colorScale" priority="383">
      <colorScale>
        <cfvo type="min"/>
        <cfvo type="max"/>
        <color rgb="FFFF7128"/>
        <color rgb="FFFFEF9C"/>
      </colorScale>
    </cfRule>
  </conditionalFormatting>
  <conditionalFormatting sqref="J40:J44">
    <cfRule type="colorScale" priority="316">
      <colorScale>
        <cfvo type="min"/>
        <cfvo type="max"/>
        <color rgb="FFFF7128"/>
        <color rgb="FFFFEF9C"/>
      </colorScale>
    </cfRule>
  </conditionalFormatting>
  <conditionalFormatting sqref="J45:J49">
    <cfRule type="colorScale" priority="249">
      <colorScale>
        <cfvo type="min"/>
        <cfvo type="max"/>
        <color rgb="FFFF7128"/>
        <color rgb="FFFFEF9C"/>
      </colorScale>
    </cfRule>
  </conditionalFormatting>
  <conditionalFormatting sqref="J50:J54">
    <cfRule type="colorScale" priority="182">
      <colorScale>
        <cfvo type="min"/>
        <cfvo type="max"/>
        <color rgb="FFFF7128"/>
        <color rgb="FFFFEF9C"/>
      </colorScale>
    </cfRule>
  </conditionalFormatting>
  <conditionalFormatting sqref="J55:J59">
    <cfRule type="containsText" dxfId="120" priority="112" operator="containsText" text="Moderado">
      <formula>NOT(ISERROR(SEARCH("Moderado",J55)))</formula>
    </cfRule>
    <cfRule type="containsText" dxfId="119" priority="113" operator="containsText" text="Alto">
      <formula>NOT(ISERROR(SEARCH("Alto",J55)))</formula>
    </cfRule>
    <cfRule type="containsText" dxfId="118" priority="114" operator="containsText" text="Extremo">
      <formula>NOT(ISERROR(SEARCH("Extremo",J55)))</formula>
    </cfRule>
    <cfRule type="colorScale" priority="115">
      <colorScale>
        <cfvo type="min"/>
        <cfvo type="max"/>
        <color rgb="FFFF7128"/>
        <color rgb="FFFFEF9C"/>
      </colorScale>
    </cfRule>
    <cfRule type="containsText" dxfId="117" priority="83" operator="containsText" text="Moderado">
      <formula>NOT(ISERROR(SEARCH("Moderado",J55)))</formula>
    </cfRule>
    <cfRule type="containsText" dxfId="116" priority="111" operator="containsText" text="Bajo">
      <formula>NOT(ISERROR(SEARCH("Bajo",J55)))</formula>
    </cfRule>
  </conditionalFormatting>
  <conditionalFormatting sqref="K10:K59">
    <cfRule type="containsText" dxfId="115" priority="79" operator="containsText" text="Baja">
      <formula>NOT(ISERROR(SEARCH("Baja",K10)))</formula>
    </cfRule>
    <cfRule type="containsText" dxfId="114" priority="85" operator="containsText" text="Media">
      <formula>NOT(ISERROR(SEARCH("Media",K10)))</formula>
    </cfRule>
    <cfRule type="containsText" dxfId="113" priority="77" operator="containsText" text="Muy Alta">
      <formula>NOT(ISERROR(SEARCH("Muy Alta",K10)))</formula>
    </cfRule>
    <cfRule type="containsText" dxfId="112" priority="78" operator="containsText" text="Alta">
      <formula>NOT(ISERROR(SEARCH("Alta",K10)))</formula>
    </cfRule>
    <cfRule type="containsText" dxfId="111" priority="80" operator="containsText" text="Muy Baja">
      <formula>NOT(ISERROR(SEARCH("Muy Baja",K10)))</formula>
    </cfRule>
  </conditionalFormatting>
  <conditionalFormatting sqref="K10:L10 K15:L15 K20:L20">
    <cfRule type="containsText" dxfId="110" priority="659" operator="containsText" text="4- Moderado">
      <formula>NOT(ISERROR(SEARCH("4- Moderado",K10)))</formula>
    </cfRule>
    <cfRule type="containsText" dxfId="109" priority="662" operator="containsText" text="1- Bajo">
      <formula>NOT(ISERROR(SEARCH("1- Bajo",K10)))</formula>
    </cfRule>
    <cfRule type="containsText" dxfId="108" priority="657" operator="containsText" text="3- Moderado">
      <formula>NOT(ISERROR(SEARCH("3- Moderado",K10)))</formula>
    </cfRule>
    <cfRule type="containsText" dxfId="107" priority="661" operator="containsText" text="4- Bajo">
      <formula>NOT(ISERROR(SEARCH("4- Bajo",K10)))</formula>
    </cfRule>
    <cfRule type="containsText" dxfId="106" priority="660" operator="containsText" text="3- Bajo">
      <formula>NOT(ISERROR(SEARCH("3- Bajo",K10)))</formula>
    </cfRule>
    <cfRule type="containsText" dxfId="105" priority="658" operator="containsText" text="6- Moderado">
      <formula>NOT(ISERROR(SEARCH("6- Moderado",K10)))</formula>
    </cfRule>
  </conditionalFormatting>
  <conditionalFormatting sqref="K25:L25">
    <cfRule type="containsText" dxfId="104" priority="536" operator="containsText" text="3- Moderado">
      <formula>NOT(ISERROR(SEARCH("3- Moderado",K25)))</formula>
    </cfRule>
    <cfRule type="containsText" dxfId="103" priority="539" operator="containsText" text="3- Bajo">
      <formula>NOT(ISERROR(SEARCH("3- Bajo",K25)))</formula>
    </cfRule>
    <cfRule type="containsText" dxfId="102" priority="540" operator="containsText" text="4- Bajo">
      <formula>NOT(ISERROR(SEARCH("4- Bajo",K25)))</formula>
    </cfRule>
    <cfRule type="containsText" dxfId="101" priority="537" operator="containsText" text="6- Moderado">
      <formula>NOT(ISERROR(SEARCH("6- Moderado",K25)))</formula>
    </cfRule>
    <cfRule type="containsText" dxfId="100" priority="541" operator="containsText" text="1- Bajo">
      <formula>NOT(ISERROR(SEARCH("1- Bajo",K25)))</formula>
    </cfRule>
    <cfRule type="containsText" dxfId="99" priority="538" operator="containsText" text="4- Moderado">
      <formula>NOT(ISERROR(SEARCH("4- Moderado",K25)))</formula>
    </cfRule>
  </conditionalFormatting>
  <conditionalFormatting sqref="K30:L30">
    <cfRule type="containsText" dxfId="98" priority="473" operator="containsText" text="4- Bajo">
      <formula>NOT(ISERROR(SEARCH("4- Bajo",K30)))</formula>
    </cfRule>
    <cfRule type="containsText" dxfId="97" priority="474" operator="containsText" text="1- Bajo">
      <formula>NOT(ISERROR(SEARCH("1- Bajo",K30)))</formula>
    </cfRule>
    <cfRule type="containsText" dxfId="96" priority="472" operator="containsText" text="3- Bajo">
      <formula>NOT(ISERROR(SEARCH("3- Bajo",K30)))</formula>
    </cfRule>
    <cfRule type="containsText" dxfId="95" priority="469" operator="containsText" text="3- Moderado">
      <formula>NOT(ISERROR(SEARCH("3- Moderado",K30)))</formula>
    </cfRule>
    <cfRule type="containsText" dxfId="94" priority="471" operator="containsText" text="4- Moderado">
      <formula>NOT(ISERROR(SEARCH("4- Moderado",K30)))</formula>
    </cfRule>
    <cfRule type="containsText" dxfId="93" priority="470" operator="containsText" text="6- Moderado">
      <formula>NOT(ISERROR(SEARCH("6- Moderado",K30)))</formula>
    </cfRule>
  </conditionalFormatting>
  <conditionalFormatting sqref="K35:L35">
    <cfRule type="containsText" dxfId="92" priority="406" operator="containsText" text="4- Bajo">
      <formula>NOT(ISERROR(SEARCH("4- Bajo",K35)))</formula>
    </cfRule>
    <cfRule type="containsText" dxfId="91" priority="402" operator="containsText" text="3- Moderado">
      <formula>NOT(ISERROR(SEARCH("3- Moderado",K35)))</formula>
    </cfRule>
    <cfRule type="containsText" dxfId="90" priority="407" operator="containsText" text="1- Bajo">
      <formula>NOT(ISERROR(SEARCH("1- Bajo",K35)))</formula>
    </cfRule>
    <cfRule type="containsText" dxfId="89" priority="405" operator="containsText" text="3- Bajo">
      <formula>NOT(ISERROR(SEARCH("3- Bajo",K35)))</formula>
    </cfRule>
    <cfRule type="containsText" dxfId="88" priority="403" operator="containsText" text="6- Moderado">
      <formula>NOT(ISERROR(SEARCH("6- Moderado",K35)))</formula>
    </cfRule>
    <cfRule type="containsText" dxfId="87" priority="404" operator="containsText" text="4- Moderado">
      <formula>NOT(ISERROR(SEARCH("4- Moderado",K35)))</formula>
    </cfRule>
  </conditionalFormatting>
  <conditionalFormatting sqref="K40:L40">
    <cfRule type="containsText" dxfId="86" priority="335" operator="containsText" text="3- Moderado">
      <formula>NOT(ISERROR(SEARCH("3- Moderado",K40)))</formula>
    </cfRule>
    <cfRule type="containsText" dxfId="85" priority="339" operator="containsText" text="4- Bajo">
      <formula>NOT(ISERROR(SEARCH("4- Bajo",K40)))</formula>
    </cfRule>
    <cfRule type="containsText" dxfId="84" priority="340" operator="containsText" text="1- Bajo">
      <formula>NOT(ISERROR(SEARCH("1- Bajo",K40)))</formula>
    </cfRule>
    <cfRule type="containsText" dxfId="83" priority="337" operator="containsText" text="4- Moderado">
      <formula>NOT(ISERROR(SEARCH("4- Moderado",K40)))</formula>
    </cfRule>
    <cfRule type="containsText" dxfId="82" priority="336" operator="containsText" text="6- Moderado">
      <formula>NOT(ISERROR(SEARCH("6- Moderado",K40)))</formula>
    </cfRule>
    <cfRule type="containsText" dxfId="81" priority="338" operator="containsText" text="3- Bajo">
      <formula>NOT(ISERROR(SEARCH("3- Bajo",K40)))</formula>
    </cfRule>
  </conditionalFormatting>
  <conditionalFormatting sqref="K45:L45">
    <cfRule type="containsText" dxfId="80" priority="269" operator="containsText" text="6- Moderado">
      <formula>NOT(ISERROR(SEARCH("6- Moderado",K45)))</formula>
    </cfRule>
    <cfRule type="containsText" dxfId="79" priority="268" operator="containsText" text="3- Moderado">
      <formula>NOT(ISERROR(SEARCH("3- Moderado",K45)))</formula>
    </cfRule>
    <cfRule type="containsText" dxfId="78" priority="270" operator="containsText" text="4- Moderado">
      <formula>NOT(ISERROR(SEARCH("4- Moderado",K45)))</formula>
    </cfRule>
    <cfRule type="containsText" dxfId="77" priority="271" operator="containsText" text="3- Bajo">
      <formula>NOT(ISERROR(SEARCH("3- Bajo",K45)))</formula>
    </cfRule>
    <cfRule type="containsText" dxfId="76" priority="272" operator="containsText" text="4- Bajo">
      <formula>NOT(ISERROR(SEARCH("4- Bajo",K45)))</formula>
    </cfRule>
    <cfRule type="containsText" dxfId="75" priority="273" operator="containsText" text="1- Bajo">
      <formula>NOT(ISERROR(SEARCH("1- Bajo",K45)))</formula>
    </cfRule>
  </conditionalFormatting>
  <conditionalFormatting sqref="K50:L50">
    <cfRule type="containsText" dxfId="74" priority="201" operator="containsText" text="3- Moderado">
      <formula>NOT(ISERROR(SEARCH("3- Moderado",K50)))</formula>
    </cfRule>
    <cfRule type="containsText" dxfId="73" priority="204" operator="containsText" text="3- Bajo">
      <formula>NOT(ISERROR(SEARCH("3- Bajo",K50)))</formula>
    </cfRule>
    <cfRule type="containsText" dxfId="72" priority="205" operator="containsText" text="4- Bajo">
      <formula>NOT(ISERROR(SEARCH("4- Bajo",K50)))</formula>
    </cfRule>
    <cfRule type="containsText" dxfId="71" priority="203" operator="containsText" text="4- Moderado">
      <formula>NOT(ISERROR(SEARCH("4- Moderado",K50)))</formula>
    </cfRule>
    <cfRule type="containsText" dxfId="70" priority="202" operator="containsText" text="6- Moderado">
      <formula>NOT(ISERROR(SEARCH("6- Moderado",K50)))</formula>
    </cfRule>
    <cfRule type="containsText" dxfId="69" priority="206" operator="containsText" text="1- Bajo">
      <formula>NOT(ISERROR(SEARCH("1- Bajo",K50)))</formula>
    </cfRule>
  </conditionalFormatting>
  <conditionalFormatting sqref="K55:L55">
    <cfRule type="containsText" dxfId="68" priority="134" operator="containsText" text="3- Moderado">
      <formula>NOT(ISERROR(SEARCH("3- Moderado",K55)))</formula>
    </cfRule>
    <cfRule type="containsText" dxfId="67" priority="135" operator="containsText" text="6- Moderado">
      <formula>NOT(ISERROR(SEARCH("6- Moderado",K55)))</formula>
    </cfRule>
    <cfRule type="containsText" dxfId="66" priority="136" operator="containsText" text="4- Moderado">
      <formula>NOT(ISERROR(SEARCH("4- Moderado",K55)))</formula>
    </cfRule>
    <cfRule type="containsText" dxfId="65" priority="137" operator="containsText" text="3- Bajo">
      <formula>NOT(ISERROR(SEARCH("3- Bajo",K55)))</formula>
    </cfRule>
    <cfRule type="containsText" dxfId="64" priority="138" operator="containsText" text="4- Bajo">
      <formula>NOT(ISERROR(SEARCH("4- Bajo",K55)))</formula>
    </cfRule>
    <cfRule type="containsText" dxfId="63" priority="139" operator="containsText" text="1- Bajo">
      <formula>NOT(ISERROR(SEARCH("1- Bajo",K55)))</formula>
    </cfRule>
  </conditionalFormatting>
  <conditionalFormatting sqref="K8:M8">
    <cfRule type="containsText" dxfId="62" priority="621" operator="containsText" text="3- Moderado">
      <formula>NOT(ISERROR(SEARCH("3- Moderado",K8)))</formula>
    </cfRule>
    <cfRule type="containsText" dxfId="61" priority="622" operator="containsText" text="6- Moderado">
      <formula>NOT(ISERROR(SEARCH("6- Moderado",K8)))</formula>
    </cfRule>
    <cfRule type="containsText" dxfId="60" priority="623" operator="containsText" text="4- Moderado">
      <formula>NOT(ISERROR(SEARCH("4- Moderado",K8)))</formula>
    </cfRule>
    <cfRule type="containsText" dxfId="59" priority="624" operator="containsText" text="3- Bajo">
      <formula>NOT(ISERROR(SEARCH("3- Bajo",K8)))</formula>
    </cfRule>
    <cfRule type="containsText" dxfId="58" priority="625" operator="containsText" text="4- Bajo">
      <formula>NOT(ISERROR(SEARCH("4- Bajo",K8)))</formula>
    </cfRule>
    <cfRule type="containsText" dxfId="57" priority="626" operator="containsText" text="1- Bajo">
      <formula>NOT(ISERROR(SEARCH("1- Bajo",K8)))</formula>
    </cfRule>
  </conditionalFormatting>
  <conditionalFormatting sqref="L10:L59">
    <cfRule type="containsText" dxfId="56" priority="73" operator="containsText" text="Catastrófico">
      <formula>NOT(ISERROR(SEARCH("Catastrófico",L10)))</formula>
    </cfRule>
    <cfRule type="containsText" dxfId="55" priority="76" operator="containsText" text="Leve">
      <formula>NOT(ISERROR(SEARCH("Leve",L10)))</formula>
    </cfRule>
    <cfRule type="containsText" dxfId="54" priority="74" operator="containsText" text="Mayor">
      <formula>NOT(ISERROR(SEARCH("Mayor",L10)))</formula>
    </cfRule>
    <cfRule type="containsText" dxfId="53" priority="75" operator="containsText" text="Menor">
      <formula>NOT(ISERROR(SEARCH("Menor",L10)))</formula>
    </cfRule>
  </conditionalFormatting>
  <conditionalFormatting sqref="L10:M59">
    <cfRule type="containsText" dxfId="52" priority="84" operator="containsText" text="Moderado">
      <formula>NOT(ISERROR(SEARCH("Moderado",L10)))</formula>
    </cfRule>
  </conditionalFormatting>
  <conditionalFormatting sqref="M10:M24">
    <cfRule type="colorScale" priority="615">
      <colorScale>
        <cfvo type="min"/>
        <cfvo type="max"/>
        <color rgb="FFFF7128"/>
        <color rgb="FFFFEF9C"/>
      </colorScale>
    </cfRule>
  </conditionalFormatting>
  <conditionalFormatting sqref="M10:M59">
    <cfRule type="containsText" dxfId="51" priority="109" operator="containsText" text="Extremo">
      <formula>NOT(ISERROR(SEARCH("Extremo",M10)))</formula>
    </cfRule>
    <cfRule type="containsText" dxfId="50" priority="108" operator="containsText" text="Alto">
      <formula>NOT(ISERROR(SEARCH("Alto",M10)))</formula>
    </cfRule>
    <cfRule type="containsText" dxfId="49" priority="107" operator="containsText" text="Moderado">
      <formula>NOT(ISERROR(SEARCH("Moderado",M10)))</formula>
    </cfRule>
    <cfRule type="containsText" dxfId="48" priority="106" operator="containsText" text="Bajo">
      <formula>NOT(ISERROR(SEARCH("Bajo",M10)))</formula>
    </cfRule>
  </conditionalFormatting>
  <conditionalFormatting sqref="M25:M29">
    <cfRule type="colorScale" priority="512">
      <colorScale>
        <cfvo type="min"/>
        <cfvo type="max"/>
        <color rgb="FFFF7128"/>
        <color rgb="FFFFEF9C"/>
      </colorScale>
    </cfRule>
  </conditionalFormatting>
  <conditionalFormatting sqref="M30:M34">
    <cfRule type="colorScale" priority="445">
      <colorScale>
        <cfvo type="min"/>
        <cfvo type="max"/>
        <color rgb="FFFF7128"/>
        <color rgb="FFFFEF9C"/>
      </colorScale>
    </cfRule>
  </conditionalFormatting>
  <conditionalFormatting sqref="M35:M39">
    <cfRule type="colorScale" priority="378">
      <colorScale>
        <cfvo type="min"/>
        <cfvo type="max"/>
        <color rgb="FFFF7128"/>
        <color rgb="FFFFEF9C"/>
      </colorScale>
    </cfRule>
  </conditionalFormatting>
  <conditionalFormatting sqref="M40:M44">
    <cfRule type="colorScale" priority="311">
      <colorScale>
        <cfvo type="min"/>
        <cfvo type="max"/>
        <color rgb="FFFF7128"/>
        <color rgb="FFFFEF9C"/>
      </colorScale>
    </cfRule>
  </conditionalFormatting>
  <conditionalFormatting sqref="M45:M49">
    <cfRule type="colorScale" priority="244">
      <colorScale>
        <cfvo type="min"/>
        <cfvo type="max"/>
        <color rgb="FFFF7128"/>
        <color rgb="FFFFEF9C"/>
      </colorScale>
    </cfRule>
  </conditionalFormatting>
  <conditionalFormatting sqref="M50:M54">
    <cfRule type="colorScale" priority="177">
      <colorScale>
        <cfvo type="min"/>
        <cfvo type="max"/>
        <color rgb="FFFF7128"/>
        <color rgb="FFFFEF9C"/>
      </colorScale>
    </cfRule>
  </conditionalFormatting>
  <conditionalFormatting sqref="M55:M59">
    <cfRule type="colorScale" priority="110">
      <colorScale>
        <cfvo type="min"/>
        <cfvo type="max"/>
        <color rgb="FFFF7128"/>
        <color rgb="FFFFEF9C"/>
      </colorScale>
    </cfRule>
  </conditionalFormatting>
  <conditionalFormatting sqref="N10 N15 N20">
    <cfRule type="containsText" dxfId="47" priority="606" operator="containsText" text="6- Moderado">
      <formula>NOT(ISERROR(SEARCH("6- Moderado",N10)))</formula>
    </cfRule>
    <cfRule type="containsText" dxfId="46" priority="609" operator="containsText" text="4- Bajo">
      <formula>NOT(ISERROR(SEARCH("4- Bajo",N10)))</formula>
    </cfRule>
    <cfRule type="containsText" dxfId="45" priority="608" operator="containsText" text="3- Bajo">
      <formula>NOT(ISERROR(SEARCH("3- Bajo",N10)))</formula>
    </cfRule>
    <cfRule type="containsText" dxfId="44" priority="607" operator="containsText" text="4- Moderado">
      <formula>NOT(ISERROR(SEARCH("4- Moderado",N10)))</formula>
    </cfRule>
    <cfRule type="containsText" dxfId="43" priority="610" operator="containsText" text="1- Bajo">
      <formula>NOT(ISERROR(SEARCH("1- Bajo",N10)))</formula>
    </cfRule>
    <cfRule type="containsText" dxfId="42" priority="605" operator="containsText" text="3- Moderado">
      <formula>NOT(ISERROR(SEARCH("3- Moderado",N10)))</formula>
    </cfRule>
  </conditionalFormatting>
  <conditionalFormatting sqref="N25">
    <cfRule type="containsText" dxfId="41" priority="504" operator="containsText" text="4- Moderado">
      <formula>NOT(ISERROR(SEARCH("4- Moderado",N25)))</formula>
    </cfRule>
    <cfRule type="containsText" dxfId="40" priority="506" operator="containsText" text="4- Bajo">
      <formula>NOT(ISERROR(SEARCH("4- Bajo",N25)))</formula>
    </cfRule>
    <cfRule type="containsText" dxfId="39" priority="502" operator="containsText" text="3- Moderado">
      <formula>NOT(ISERROR(SEARCH("3- Moderado",N25)))</formula>
    </cfRule>
    <cfRule type="containsText" dxfId="38" priority="507" operator="containsText" text="1- Bajo">
      <formula>NOT(ISERROR(SEARCH("1- Bajo",N25)))</formula>
    </cfRule>
    <cfRule type="containsText" dxfId="37" priority="503" operator="containsText" text="6- Moderado">
      <formula>NOT(ISERROR(SEARCH("6- Moderado",N25)))</formula>
    </cfRule>
    <cfRule type="containsText" dxfId="36" priority="505" operator="containsText" text="3- Bajo">
      <formula>NOT(ISERROR(SEARCH("3- Bajo",N25)))</formula>
    </cfRule>
  </conditionalFormatting>
  <conditionalFormatting sqref="N30">
    <cfRule type="containsText" dxfId="35" priority="435" operator="containsText" text="3- Moderado">
      <formula>NOT(ISERROR(SEARCH("3- Moderado",N30)))</formula>
    </cfRule>
    <cfRule type="containsText" dxfId="34" priority="439" operator="containsText" text="4- Bajo">
      <formula>NOT(ISERROR(SEARCH("4- Bajo",N30)))</formula>
    </cfRule>
    <cfRule type="containsText" dxfId="33" priority="440" operator="containsText" text="1- Bajo">
      <formula>NOT(ISERROR(SEARCH("1- Bajo",N30)))</formula>
    </cfRule>
    <cfRule type="containsText" dxfId="32" priority="436" operator="containsText" text="6- Moderado">
      <formula>NOT(ISERROR(SEARCH("6- Moderado",N30)))</formula>
    </cfRule>
    <cfRule type="containsText" dxfId="31" priority="437" operator="containsText" text="4- Moderado">
      <formula>NOT(ISERROR(SEARCH("4- Moderado",N30)))</formula>
    </cfRule>
    <cfRule type="containsText" dxfId="30" priority="438" operator="containsText" text="3- Bajo">
      <formula>NOT(ISERROR(SEARCH("3- Bajo",N30)))</formula>
    </cfRule>
  </conditionalFormatting>
  <conditionalFormatting sqref="N35">
    <cfRule type="containsText" dxfId="29" priority="370" operator="containsText" text="4- Moderado">
      <formula>NOT(ISERROR(SEARCH("4- Moderado",N35)))</formula>
    </cfRule>
    <cfRule type="containsText" dxfId="28" priority="369" operator="containsText" text="6- Moderado">
      <formula>NOT(ISERROR(SEARCH("6- Moderado",N35)))</formula>
    </cfRule>
    <cfRule type="containsText" dxfId="27" priority="371" operator="containsText" text="3- Bajo">
      <formula>NOT(ISERROR(SEARCH("3- Bajo",N35)))</formula>
    </cfRule>
    <cfRule type="containsText" dxfId="26" priority="372" operator="containsText" text="4- Bajo">
      <formula>NOT(ISERROR(SEARCH("4- Bajo",N35)))</formula>
    </cfRule>
    <cfRule type="containsText" dxfId="25" priority="373" operator="containsText" text="1- Bajo">
      <formula>NOT(ISERROR(SEARCH("1- Bajo",N35)))</formula>
    </cfRule>
    <cfRule type="containsText" dxfId="24" priority="368" operator="containsText" text="3- Moderado">
      <formula>NOT(ISERROR(SEARCH("3- Moderado",N35)))</formula>
    </cfRule>
  </conditionalFormatting>
  <conditionalFormatting sqref="N40">
    <cfRule type="containsText" dxfId="23" priority="305" operator="containsText" text="4- Bajo">
      <formula>NOT(ISERROR(SEARCH("4- Bajo",N40)))</formula>
    </cfRule>
    <cfRule type="containsText" dxfId="22" priority="306" operator="containsText" text="1- Bajo">
      <formula>NOT(ISERROR(SEARCH("1- Bajo",N40)))</formula>
    </cfRule>
    <cfRule type="containsText" dxfId="21" priority="302" operator="containsText" text="6- Moderado">
      <formula>NOT(ISERROR(SEARCH("6- Moderado",N40)))</formula>
    </cfRule>
    <cfRule type="containsText" dxfId="20" priority="304" operator="containsText" text="3- Bajo">
      <formula>NOT(ISERROR(SEARCH("3- Bajo",N40)))</formula>
    </cfRule>
    <cfRule type="containsText" dxfId="19" priority="303" operator="containsText" text="4- Moderado">
      <formula>NOT(ISERROR(SEARCH("4- Moderado",N40)))</formula>
    </cfRule>
    <cfRule type="containsText" dxfId="18" priority="301" operator="containsText" text="3- Moderado">
      <formula>NOT(ISERROR(SEARCH("3- Moderado",N40)))</formula>
    </cfRule>
  </conditionalFormatting>
  <conditionalFormatting sqref="N45">
    <cfRule type="containsText" dxfId="17" priority="237" operator="containsText" text="3- Bajo">
      <formula>NOT(ISERROR(SEARCH("3- Bajo",N45)))</formula>
    </cfRule>
    <cfRule type="containsText" dxfId="16" priority="239" operator="containsText" text="1- Bajo">
      <formula>NOT(ISERROR(SEARCH("1- Bajo",N45)))</formula>
    </cfRule>
    <cfRule type="containsText" dxfId="15" priority="236" operator="containsText" text="4- Moderado">
      <formula>NOT(ISERROR(SEARCH("4- Moderado",N45)))</formula>
    </cfRule>
    <cfRule type="containsText" dxfId="14" priority="235" operator="containsText" text="6- Moderado">
      <formula>NOT(ISERROR(SEARCH("6- Moderado",N45)))</formula>
    </cfRule>
    <cfRule type="containsText" dxfId="13" priority="234" operator="containsText" text="3- Moderado">
      <formula>NOT(ISERROR(SEARCH("3- Moderado",N45)))</formula>
    </cfRule>
    <cfRule type="containsText" dxfId="12" priority="238" operator="containsText" text="4- Bajo">
      <formula>NOT(ISERROR(SEARCH("4- Bajo",N45)))</formula>
    </cfRule>
  </conditionalFormatting>
  <conditionalFormatting sqref="N50">
    <cfRule type="containsText" dxfId="11" priority="171" operator="containsText" text="4- Bajo">
      <formula>NOT(ISERROR(SEARCH("4- Bajo",N50)))</formula>
    </cfRule>
    <cfRule type="containsText" dxfId="10" priority="172" operator="containsText" text="1- Bajo">
      <formula>NOT(ISERROR(SEARCH("1- Bajo",N50)))</formula>
    </cfRule>
    <cfRule type="containsText" dxfId="9" priority="167" operator="containsText" text="3- Moderado">
      <formula>NOT(ISERROR(SEARCH("3- Moderado",N50)))</formula>
    </cfRule>
    <cfRule type="containsText" dxfId="8" priority="168" operator="containsText" text="6- Moderado">
      <formula>NOT(ISERROR(SEARCH("6- Moderado",N50)))</formula>
    </cfRule>
    <cfRule type="containsText" dxfId="7" priority="169" operator="containsText" text="4- Moderado">
      <formula>NOT(ISERROR(SEARCH("4- Moderado",N50)))</formula>
    </cfRule>
    <cfRule type="containsText" dxfId="6" priority="170" operator="containsText" text="3- Bajo">
      <formula>NOT(ISERROR(SEARCH("3- Bajo",N50)))</formula>
    </cfRule>
  </conditionalFormatting>
  <conditionalFormatting sqref="N55">
    <cfRule type="containsText" dxfId="5" priority="103" operator="containsText" text="3- Bajo">
      <formula>NOT(ISERROR(SEARCH("3- Bajo",N55)))</formula>
    </cfRule>
    <cfRule type="containsText" dxfId="4" priority="102" operator="containsText" text="4- Moderado">
      <formula>NOT(ISERROR(SEARCH("4- Moderado",N55)))</formula>
    </cfRule>
    <cfRule type="containsText" dxfId="3" priority="101" operator="containsText" text="6- Moderado">
      <formula>NOT(ISERROR(SEARCH("6- Moderado",N55)))</formula>
    </cfRule>
    <cfRule type="containsText" dxfId="2" priority="100" operator="containsText" text="3- Moderado">
      <formula>NOT(ISERROR(SEARCH("3- Moderado",N55)))</formula>
    </cfRule>
    <cfRule type="containsText" dxfId="1" priority="104" operator="containsText" text="4- Bajo">
      <formula>NOT(ISERROR(SEARCH("4- Bajo",N55)))</formula>
    </cfRule>
    <cfRule type="containsText" dxfId="0" priority="105" operator="containsText" text="1- Bajo">
      <formula>NOT(ISERROR(SEARCH("1- Bajo",N55)))</formula>
    </cfRule>
  </conditionalFormatting>
  <dataValidations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429A-E5B3-4963-AA47-1F1F8ECF606A}">
  <dimension ref="A1"/>
  <sheetViews>
    <sheetView workbookViewId="0"/>
  </sheetViews>
  <sheetFormatPr defaultColWidth="9.140625"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49BB-05C7-41AB-B5C8-ACF0E1E4F180}">
  <dimension ref="A1"/>
  <sheetViews>
    <sheetView workbookViewId="0"/>
  </sheetViews>
  <sheetFormatPr defaultColWidth="9.140625"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43DB-6313-4713-93D5-175A23EF3017}">
  <dimension ref="A1"/>
  <sheetViews>
    <sheetView workbookViewId="0"/>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E55D-18F3-49C8-A7F6-C6E9F1C158D3}">
  <sheetPr codeName="Sheet5"/>
  <dimension ref="A1:F11"/>
  <sheetViews>
    <sheetView showGridLines="0" view="pageBreakPreview" zoomScale="90" zoomScaleNormal="90" zoomScaleSheetLayoutView="90" workbookViewId="0">
      <selection activeCell="A6" sqref="A6"/>
    </sheetView>
  </sheetViews>
  <sheetFormatPr defaultColWidth="10.28515625" defaultRowHeight="15"/>
  <cols>
    <col min="1" max="1" width="60.7109375" style="227" customWidth="1"/>
    <col min="2" max="2" width="15.7109375" style="228" customWidth="1"/>
    <col min="3" max="5" width="15.7109375" style="229" customWidth="1"/>
    <col min="6" max="6" width="40.7109375" style="227" customWidth="1"/>
    <col min="7" max="7" width="2.7109375" style="214" customWidth="1"/>
    <col min="8" max="16384" width="10.28515625" style="214"/>
  </cols>
  <sheetData>
    <row r="1" spans="1:6" ht="79.900000000000006" customHeight="1">
      <c r="A1" s="213"/>
      <c r="B1" s="250" t="s">
        <v>145</v>
      </c>
      <c r="C1" s="250"/>
      <c r="D1" s="250"/>
      <c r="E1" s="250"/>
      <c r="F1" s="213"/>
    </row>
    <row r="2" spans="1:6">
      <c r="A2" s="251" t="s">
        <v>146</v>
      </c>
      <c r="B2" s="251"/>
      <c r="C2" s="251"/>
      <c r="D2" s="251"/>
      <c r="E2" s="251"/>
      <c r="F2" s="251"/>
    </row>
    <row r="3" spans="1:6" ht="28.5" customHeight="1">
      <c r="A3" s="252" t="s">
        <v>147</v>
      </c>
      <c r="B3" s="253" t="s">
        <v>148</v>
      </c>
      <c r="C3" s="253"/>
      <c r="D3" s="253"/>
      <c r="E3" s="253"/>
      <c r="F3" s="215" t="s">
        <v>149</v>
      </c>
    </row>
    <row r="4" spans="1:6" ht="46.5" customHeight="1">
      <c r="A4" s="252"/>
      <c r="B4" s="216" t="s">
        <v>150</v>
      </c>
      <c r="C4" s="216" t="s">
        <v>151</v>
      </c>
      <c r="D4" s="216" t="s">
        <v>152</v>
      </c>
      <c r="E4" s="216" t="s">
        <v>153</v>
      </c>
      <c r="F4" s="217"/>
    </row>
    <row r="5" spans="1:6" ht="64.900000000000006" customHeight="1">
      <c r="A5" s="218" t="s">
        <v>154</v>
      </c>
      <c r="B5" s="219" t="s">
        <v>155</v>
      </c>
      <c r="C5" s="220" t="s">
        <v>156</v>
      </c>
      <c r="D5" s="220" t="s">
        <v>157</v>
      </c>
      <c r="E5" s="220" t="s">
        <v>158</v>
      </c>
      <c r="F5" s="221" t="s">
        <v>159</v>
      </c>
    </row>
    <row r="6" spans="1:6" ht="64.900000000000006" customHeight="1">
      <c r="A6" s="222" t="s">
        <v>160</v>
      </c>
      <c r="B6" s="219" t="s">
        <v>155</v>
      </c>
      <c r="C6" s="220" t="s">
        <v>156</v>
      </c>
      <c r="D6" s="220" t="s">
        <v>161</v>
      </c>
      <c r="E6" s="220" t="s">
        <v>158</v>
      </c>
      <c r="F6" s="221" t="s">
        <v>159</v>
      </c>
    </row>
    <row r="7" spans="1:6" ht="64.900000000000006" customHeight="1">
      <c r="A7" s="222" t="s">
        <v>162</v>
      </c>
      <c r="B7" s="223"/>
      <c r="C7" s="224"/>
      <c r="D7" s="224">
        <v>28</v>
      </c>
      <c r="E7" s="224" t="s">
        <v>163</v>
      </c>
      <c r="F7" s="221" t="s">
        <v>159</v>
      </c>
    </row>
    <row r="8" spans="1:6" ht="64.900000000000006" customHeight="1">
      <c r="A8" s="218" t="s">
        <v>164</v>
      </c>
      <c r="B8" s="223" t="s">
        <v>165</v>
      </c>
      <c r="C8" s="224" t="s">
        <v>166</v>
      </c>
      <c r="D8" s="224" t="s">
        <v>167</v>
      </c>
      <c r="E8" s="224" t="s">
        <v>168</v>
      </c>
      <c r="F8" s="221" t="s">
        <v>159</v>
      </c>
    </row>
    <row r="9" spans="1:6" ht="64.900000000000006" customHeight="1">
      <c r="A9" s="225" t="s">
        <v>169</v>
      </c>
      <c r="B9" s="223" t="s">
        <v>170</v>
      </c>
      <c r="C9" s="224">
        <v>17</v>
      </c>
      <c r="D9" s="224"/>
      <c r="E9" s="224" t="s">
        <v>171</v>
      </c>
      <c r="F9" s="226" t="s">
        <v>172</v>
      </c>
    </row>
    <row r="10" spans="1:6" ht="64.900000000000006" customHeight="1">
      <c r="A10" s="222" t="s">
        <v>173</v>
      </c>
      <c r="B10" s="219" t="s">
        <v>174</v>
      </c>
      <c r="C10" s="220" t="s">
        <v>175</v>
      </c>
      <c r="D10" s="220" t="s">
        <v>176</v>
      </c>
      <c r="E10" s="220" t="s">
        <v>177</v>
      </c>
      <c r="F10" s="221" t="s">
        <v>159</v>
      </c>
    </row>
    <row r="11" spans="1:6" ht="64.900000000000006" customHeight="1">
      <c r="A11" s="225" t="s">
        <v>178</v>
      </c>
      <c r="B11" s="219" t="s">
        <v>179</v>
      </c>
      <c r="C11" s="220" t="s">
        <v>180</v>
      </c>
      <c r="D11" s="224" t="s">
        <v>181</v>
      </c>
      <c r="E11" s="224" t="s">
        <v>182</v>
      </c>
      <c r="F11" s="226" t="s">
        <v>159</v>
      </c>
    </row>
  </sheetData>
  <mergeCells count="4">
    <mergeCell ref="B1:E1"/>
    <mergeCell ref="A2:F2"/>
    <mergeCell ref="A3:A4"/>
    <mergeCell ref="B3:E3"/>
  </mergeCells>
  <dataValidations count="2">
    <dataValidation allowBlank="1" showInputMessage="1" showErrorMessage="1" prompt="Proponer y escribir en una frase la estrategia para gestionar la debilidad, la oportunidad, la amenaza o la fortaleza.Usar verbo de acción en infinitivo._x000a_" sqref="G1 A3" xr:uid="{238BC3B6-D0C1-4275-A0E4-F599AE314683}"/>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4 F3" xr:uid="{822490E1-9E09-4C86-B9E9-1C15DCE043FE}"/>
  </dataValidations>
  <pageMargins left="0.7" right="0.7" top="0.75" bottom="0.75" header="0.3" footer="0.3"/>
  <pageSetup scale="48"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5" zoomScale="140" zoomScaleNormal="140" workbookViewId="0">
      <selection activeCell="E31" sqref="E31:F31"/>
    </sheetView>
  </sheetViews>
  <sheetFormatPr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78" t="s">
        <v>183</v>
      </c>
      <c r="C2" s="279"/>
      <c r="D2" s="279"/>
      <c r="E2" s="279"/>
      <c r="F2" s="279"/>
      <c r="G2" s="279"/>
      <c r="H2" s="280"/>
    </row>
    <row r="3" spans="2:8" ht="16.5">
      <c r="B3" s="281" t="s">
        <v>184</v>
      </c>
      <c r="C3" s="282"/>
      <c r="D3" s="282"/>
      <c r="E3" s="282"/>
      <c r="F3" s="282"/>
      <c r="G3" s="282"/>
      <c r="H3" s="283"/>
    </row>
    <row r="4" spans="2:8" ht="88.5" customHeight="1">
      <c r="B4" s="284" t="s">
        <v>185</v>
      </c>
      <c r="C4" s="285"/>
      <c r="D4" s="285"/>
      <c r="E4" s="285"/>
      <c r="F4" s="285"/>
      <c r="G4" s="285"/>
      <c r="H4" s="286"/>
    </row>
    <row r="5" spans="2:8" ht="16.5">
      <c r="B5" s="8"/>
      <c r="C5" s="9"/>
      <c r="D5" s="9"/>
      <c r="E5" s="9"/>
      <c r="F5" s="9"/>
      <c r="G5" s="9"/>
      <c r="H5" s="10"/>
    </row>
    <row r="6" spans="2:8" ht="16.5" customHeight="1">
      <c r="B6" s="287" t="s">
        <v>186</v>
      </c>
      <c r="C6" s="288"/>
      <c r="D6" s="288"/>
      <c r="E6" s="288"/>
      <c r="F6" s="288"/>
      <c r="G6" s="288"/>
      <c r="H6" s="289"/>
    </row>
    <row r="7" spans="2:8" ht="44.25" customHeight="1">
      <c r="B7" s="287"/>
      <c r="C7" s="288"/>
      <c r="D7" s="288"/>
      <c r="E7" s="288"/>
      <c r="F7" s="288"/>
      <c r="G7" s="288"/>
      <c r="H7" s="289"/>
    </row>
    <row r="8" spans="2:8" ht="15.75" thickBot="1">
      <c r="B8" s="11"/>
      <c r="C8" s="12"/>
      <c r="D8" s="13"/>
      <c r="E8" s="14"/>
      <c r="F8" s="14"/>
      <c r="G8" s="15"/>
      <c r="H8" s="16"/>
    </row>
    <row r="9" spans="2:8">
      <c r="B9" s="11"/>
      <c r="C9" s="274" t="s">
        <v>187</v>
      </c>
      <c r="D9" s="275"/>
      <c r="E9" s="276" t="s">
        <v>188</v>
      </c>
      <c r="F9" s="277"/>
      <c r="G9" s="12"/>
      <c r="H9" s="16"/>
    </row>
    <row r="10" spans="2:8" ht="35.25" customHeight="1">
      <c r="B10" s="11"/>
      <c r="C10" s="270" t="s">
        <v>189</v>
      </c>
      <c r="D10" s="271"/>
      <c r="E10" s="272" t="s">
        <v>190</v>
      </c>
      <c r="F10" s="273"/>
      <c r="G10" s="12"/>
      <c r="H10" s="16"/>
    </row>
    <row r="11" spans="2:8" ht="17.25" customHeight="1">
      <c r="B11" s="11"/>
      <c r="C11" s="270" t="s">
        <v>191</v>
      </c>
      <c r="D11" s="271"/>
      <c r="E11" s="272" t="s">
        <v>192</v>
      </c>
      <c r="F11" s="273"/>
      <c r="G11" s="12"/>
      <c r="H11" s="16"/>
    </row>
    <row r="12" spans="2:8" ht="19.5" customHeight="1">
      <c r="B12" s="11"/>
      <c r="C12" s="270" t="s">
        <v>193</v>
      </c>
      <c r="D12" s="271"/>
      <c r="E12" s="272" t="s">
        <v>194</v>
      </c>
      <c r="F12" s="273"/>
      <c r="G12" s="12"/>
      <c r="H12" s="16"/>
    </row>
    <row r="13" spans="2:8" ht="27" customHeight="1">
      <c r="B13" s="11"/>
      <c r="C13" s="270" t="s">
        <v>195</v>
      </c>
      <c r="D13" s="271"/>
      <c r="E13" s="272" t="s">
        <v>196</v>
      </c>
      <c r="F13" s="273"/>
      <c r="G13" s="12"/>
      <c r="H13" s="16"/>
    </row>
    <row r="14" spans="2:8" ht="34.5" customHeight="1">
      <c r="B14" s="11"/>
      <c r="C14" s="268" t="s">
        <v>197</v>
      </c>
      <c r="D14" s="269"/>
      <c r="E14" s="262" t="s">
        <v>198</v>
      </c>
      <c r="F14" s="263"/>
      <c r="G14" s="12"/>
      <c r="H14" s="16"/>
    </row>
    <row r="15" spans="2:8" ht="27.75" customHeight="1">
      <c r="B15" s="11"/>
      <c r="C15" s="268" t="s">
        <v>199</v>
      </c>
      <c r="D15" s="269"/>
      <c r="E15" s="262" t="s">
        <v>200</v>
      </c>
      <c r="F15" s="263"/>
      <c r="G15" s="12"/>
      <c r="H15" s="16"/>
    </row>
    <row r="16" spans="2:8" ht="28.5" customHeight="1">
      <c r="B16" s="11"/>
      <c r="C16" s="268" t="s">
        <v>201</v>
      </c>
      <c r="D16" s="269"/>
      <c r="E16" s="262" t="s">
        <v>202</v>
      </c>
      <c r="F16" s="263"/>
      <c r="G16" s="12"/>
      <c r="H16" s="16"/>
    </row>
    <row r="17" spans="2:8" ht="72.75" customHeight="1">
      <c r="B17" s="11"/>
      <c r="C17" s="268" t="s">
        <v>203</v>
      </c>
      <c r="D17" s="269"/>
      <c r="E17" s="262" t="s">
        <v>204</v>
      </c>
      <c r="F17" s="263"/>
      <c r="G17" s="12"/>
      <c r="H17" s="16"/>
    </row>
    <row r="18" spans="2:8" ht="64.5" customHeight="1">
      <c r="B18" s="11"/>
      <c r="C18" s="268" t="s">
        <v>205</v>
      </c>
      <c r="D18" s="269"/>
      <c r="E18" s="262" t="s">
        <v>206</v>
      </c>
      <c r="F18" s="263"/>
      <c r="G18" s="12"/>
      <c r="H18" s="16"/>
    </row>
    <row r="19" spans="2:8" ht="71.25" customHeight="1">
      <c r="B19" s="11"/>
      <c r="C19" s="268" t="s">
        <v>207</v>
      </c>
      <c r="D19" s="269"/>
      <c r="E19" s="262" t="s">
        <v>208</v>
      </c>
      <c r="F19" s="263"/>
      <c r="G19" s="12"/>
      <c r="H19" s="16"/>
    </row>
    <row r="20" spans="2:8" ht="55.5" customHeight="1">
      <c r="B20" s="11"/>
      <c r="C20" s="260" t="s">
        <v>209</v>
      </c>
      <c r="D20" s="261"/>
      <c r="E20" s="262" t="s">
        <v>210</v>
      </c>
      <c r="F20" s="263"/>
      <c r="G20" s="12"/>
      <c r="H20" s="16"/>
    </row>
    <row r="21" spans="2:8" ht="42" customHeight="1">
      <c r="B21" s="11"/>
      <c r="C21" s="260" t="s">
        <v>211</v>
      </c>
      <c r="D21" s="261"/>
      <c r="E21" s="262" t="s">
        <v>212</v>
      </c>
      <c r="F21" s="263"/>
      <c r="G21" s="12"/>
      <c r="H21" s="16"/>
    </row>
    <row r="22" spans="2:8" ht="59.25" customHeight="1">
      <c r="B22" s="11"/>
      <c r="C22" s="260" t="s">
        <v>213</v>
      </c>
      <c r="D22" s="261"/>
      <c r="E22" s="262" t="s">
        <v>214</v>
      </c>
      <c r="F22" s="263"/>
      <c r="G22" s="12"/>
      <c r="H22" s="16"/>
    </row>
    <row r="23" spans="2:8" ht="23.25" customHeight="1">
      <c r="B23" s="11"/>
      <c r="C23" s="260" t="s">
        <v>215</v>
      </c>
      <c r="D23" s="261"/>
      <c r="E23" s="262" t="s">
        <v>216</v>
      </c>
      <c r="F23" s="263"/>
      <c r="G23" s="12"/>
      <c r="H23" s="16"/>
    </row>
    <row r="24" spans="2:8" ht="30.75" customHeight="1">
      <c r="B24" s="11"/>
      <c r="C24" s="260" t="s">
        <v>217</v>
      </c>
      <c r="D24" s="261"/>
      <c r="E24" s="262" t="s">
        <v>218</v>
      </c>
      <c r="F24" s="263"/>
      <c r="G24" s="12"/>
      <c r="H24" s="16"/>
    </row>
    <row r="25" spans="2:8" ht="33" customHeight="1">
      <c r="B25" s="11"/>
      <c r="C25" s="260" t="s">
        <v>219</v>
      </c>
      <c r="D25" s="261"/>
      <c r="E25" s="262" t="s">
        <v>220</v>
      </c>
      <c r="F25" s="263"/>
      <c r="G25" s="12"/>
      <c r="H25" s="16"/>
    </row>
    <row r="26" spans="2:8" ht="30" customHeight="1">
      <c r="B26" s="11"/>
      <c r="C26" s="260" t="s">
        <v>221</v>
      </c>
      <c r="D26" s="261"/>
      <c r="E26" s="262" t="s">
        <v>222</v>
      </c>
      <c r="F26" s="263"/>
      <c r="G26" s="12"/>
      <c r="H26" s="16"/>
    </row>
    <row r="27" spans="2:8" ht="35.25" customHeight="1">
      <c r="B27" s="11"/>
      <c r="C27" s="260" t="s">
        <v>223</v>
      </c>
      <c r="D27" s="261"/>
      <c r="E27" s="262" t="s">
        <v>224</v>
      </c>
      <c r="F27" s="263"/>
      <c r="G27" s="12"/>
      <c r="H27" s="16"/>
    </row>
    <row r="28" spans="2:8" ht="31.5" customHeight="1">
      <c r="B28" s="11"/>
      <c r="C28" s="260" t="s">
        <v>225</v>
      </c>
      <c r="D28" s="261"/>
      <c r="E28" s="262" t="s">
        <v>226</v>
      </c>
      <c r="F28" s="263"/>
      <c r="G28" s="12"/>
      <c r="H28" s="16"/>
    </row>
    <row r="29" spans="2:8" ht="35.25" customHeight="1">
      <c r="B29" s="11"/>
      <c r="C29" s="260" t="s">
        <v>227</v>
      </c>
      <c r="D29" s="261"/>
      <c r="E29" s="262" t="s">
        <v>228</v>
      </c>
      <c r="F29" s="263"/>
      <c r="G29" s="12"/>
      <c r="H29" s="16"/>
    </row>
    <row r="30" spans="2:8" ht="59.25" customHeight="1">
      <c r="B30" s="11"/>
      <c r="C30" s="260" t="s">
        <v>229</v>
      </c>
      <c r="D30" s="261"/>
      <c r="E30" s="262" t="s">
        <v>230</v>
      </c>
      <c r="F30" s="263"/>
      <c r="G30" s="12"/>
      <c r="H30" s="16"/>
    </row>
    <row r="31" spans="2:8" ht="57" customHeight="1">
      <c r="B31" s="11"/>
      <c r="C31" s="260" t="s">
        <v>231</v>
      </c>
      <c r="D31" s="261"/>
      <c r="E31" s="262" t="s">
        <v>232</v>
      </c>
      <c r="F31" s="263"/>
      <c r="G31" s="12"/>
      <c r="H31" s="16"/>
    </row>
    <row r="32" spans="2:8" ht="82.5" customHeight="1">
      <c r="B32" s="11"/>
      <c r="C32" s="260" t="s">
        <v>233</v>
      </c>
      <c r="D32" s="261"/>
      <c r="E32" s="262" t="s">
        <v>234</v>
      </c>
      <c r="F32" s="263"/>
      <c r="G32" s="12"/>
      <c r="H32" s="16"/>
    </row>
    <row r="33" spans="2:8" ht="46.5" customHeight="1">
      <c r="B33" s="11"/>
      <c r="C33" s="260" t="s">
        <v>235</v>
      </c>
      <c r="D33" s="261"/>
      <c r="E33" s="262" t="s">
        <v>236</v>
      </c>
      <c r="F33" s="263"/>
      <c r="G33" s="12"/>
      <c r="H33" s="16"/>
    </row>
    <row r="34" spans="2:8" ht="6.75" customHeight="1" thickBot="1">
      <c r="B34" s="11"/>
      <c r="C34" s="264"/>
      <c r="D34" s="265"/>
      <c r="E34" s="266"/>
      <c r="F34" s="267"/>
      <c r="G34" s="12"/>
      <c r="H34" s="16"/>
    </row>
    <row r="35" spans="2:8" ht="15.75" thickTop="1">
      <c r="B35" s="11"/>
      <c r="C35" s="17"/>
      <c r="D35" s="17"/>
      <c r="E35" s="18"/>
      <c r="F35" s="18"/>
      <c r="G35" s="12"/>
      <c r="H35" s="16"/>
    </row>
    <row r="36" spans="2:8" ht="21" customHeight="1">
      <c r="B36" s="257" t="s">
        <v>237</v>
      </c>
      <c r="C36" s="258"/>
      <c r="D36" s="258"/>
      <c r="E36" s="258"/>
      <c r="F36" s="258"/>
      <c r="G36" s="258"/>
      <c r="H36" s="259"/>
    </row>
    <row r="37" spans="2:8" ht="20.25" customHeight="1">
      <c r="B37" s="257" t="s">
        <v>238</v>
      </c>
      <c r="C37" s="258"/>
      <c r="D37" s="258"/>
      <c r="E37" s="258"/>
      <c r="F37" s="258"/>
      <c r="G37" s="258"/>
      <c r="H37" s="259"/>
    </row>
    <row r="38" spans="2:8" ht="20.25" customHeight="1">
      <c r="B38" s="257" t="s">
        <v>239</v>
      </c>
      <c r="C38" s="258"/>
      <c r="D38" s="258"/>
      <c r="E38" s="258"/>
      <c r="F38" s="258"/>
      <c r="G38" s="258"/>
      <c r="H38" s="259"/>
    </row>
    <row r="39" spans="2:8" ht="21.75" customHeight="1">
      <c r="B39" s="257" t="s">
        <v>240</v>
      </c>
      <c r="C39" s="258"/>
      <c r="D39" s="258"/>
      <c r="E39" s="258"/>
      <c r="F39" s="258"/>
      <c r="G39" s="258"/>
      <c r="H39" s="259"/>
    </row>
    <row r="40" spans="2:8" ht="22.5" customHeight="1">
      <c r="B40" s="257" t="s">
        <v>241</v>
      </c>
      <c r="C40" s="258"/>
      <c r="D40" s="258"/>
      <c r="E40" s="258"/>
      <c r="F40" s="258"/>
      <c r="G40" s="258"/>
      <c r="H40" s="259"/>
    </row>
    <row r="41" spans="2:8" ht="32.25" customHeight="1" thickBot="1">
      <c r="B41" s="254" t="s">
        <v>242</v>
      </c>
      <c r="C41" s="255"/>
      <c r="D41" s="255"/>
      <c r="E41" s="255"/>
      <c r="F41" s="255"/>
      <c r="G41" s="255"/>
      <c r="H41" s="256"/>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9"/>
  <sheetViews>
    <sheetView topLeftCell="A9" zoomScale="90" zoomScaleNormal="90" workbookViewId="0">
      <pane xSplit="3" ySplit="1" topLeftCell="F10" activePane="bottomRight" state="frozen"/>
      <selection pane="bottomRight" activeCell="N10" sqref="N10:N14"/>
      <selection pane="bottomLeft" activeCell="A10" sqref="A10"/>
      <selection pane="topRight" activeCell="D9" sqref="D9"/>
    </sheetView>
  </sheetViews>
  <sheetFormatPr defaultColWidth="11.42578125" defaultRowHeight="15"/>
  <cols>
    <col min="2" max="2" width="20" customWidth="1"/>
    <col min="3" max="3" width="25.7109375" customWidth="1"/>
    <col min="4" max="4" width="73.85546875" style="171"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style="171"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0.5703125" customWidth="1"/>
    <col min="35" max="35" width="19.8554687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27" customFormat="1" ht="16.5" customHeight="1">
      <c r="A1" s="355"/>
      <c r="B1" s="356"/>
      <c r="C1" s="356"/>
      <c r="D1" s="346" t="s">
        <v>243</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8" t="s">
        <v>244</v>
      </c>
      <c r="AM1" s="348"/>
      <c r="AN1" s="348"/>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c r="JS1" s="126"/>
      <c r="JT1" s="126"/>
      <c r="JU1" s="126"/>
      <c r="JV1" s="126"/>
      <c r="JW1" s="126"/>
      <c r="JX1" s="126"/>
      <c r="JY1" s="126"/>
      <c r="JZ1" s="126"/>
      <c r="KA1" s="126"/>
      <c r="KB1" s="126"/>
      <c r="KC1" s="126"/>
      <c r="KD1" s="126"/>
      <c r="KE1" s="126"/>
      <c r="KF1" s="126"/>
      <c r="KG1" s="126"/>
      <c r="KH1" s="126"/>
      <c r="KI1" s="126"/>
      <c r="KJ1" s="126"/>
      <c r="KK1" s="126"/>
      <c r="KL1" s="126"/>
    </row>
    <row r="2" spans="1:298" s="127" customFormat="1" ht="39.75"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8"/>
      <c r="AM2" s="348"/>
      <c r="AN2" s="348"/>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row>
    <row r="3" spans="1:298" s="127" customFormat="1" ht="16.5">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8"/>
      <c r="AM3" s="348"/>
      <c r="AN3" s="348"/>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row>
    <row r="4" spans="1:298" s="127" customFormat="1" ht="26.25" customHeight="1">
      <c r="A4" s="349" t="s">
        <v>245</v>
      </c>
      <c r="B4" s="350"/>
      <c r="C4" s="351"/>
      <c r="D4" s="352" t="s">
        <v>246</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
      <c r="AJ4" s="1"/>
      <c r="AK4" s="1"/>
      <c r="AL4" s="1"/>
      <c r="AM4" s="1"/>
      <c r="AN4" s="1"/>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row>
    <row r="5" spans="1:298" s="127" customFormat="1" ht="58.5" customHeight="1">
      <c r="A5" s="349" t="s">
        <v>247</v>
      </c>
      <c r="B5" s="350"/>
      <c r="C5" s="351"/>
      <c r="D5" s="359" t="s">
        <v>248</v>
      </c>
      <c r="E5" s="360"/>
      <c r="F5" s="360"/>
      <c r="G5" s="360"/>
      <c r="H5" s="360"/>
      <c r="I5" s="360"/>
      <c r="J5" s="360"/>
      <c r="K5" s="360"/>
      <c r="L5" s="360"/>
      <c r="M5" s="360"/>
      <c r="N5" s="360"/>
      <c r="O5" s="1"/>
      <c r="P5" s="172"/>
      <c r="Q5" s="1"/>
      <c r="R5" s="1"/>
      <c r="S5" s="1"/>
      <c r="T5" s="1"/>
      <c r="U5" s="1"/>
      <c r="V5" s="1"/>
      <c r="W5" s="1"/>
      <c r="X5" s="1"/>
      <c r="Y5" s="1"/>
      <c r="Z5" s="1"/>
      <c r="AA5" s="1"/>
      <c r="AB5" s="1"/>
      <c r="AC5" s="1"/>
      <c r="AD5" s="1"/>
      <c r="AE5" s="1"/>
      <c r="AF5" s="1"/>
      <c r="AG5" s="1"/>
      <c r="AH5" s="1"/>
      <c r="AI5" s="1"/>
      <c r="AJ5" s="1"/>
      <c r="AK5" s="1"/>
      <c r="AL5" s="1"/>
      <c r="AM5" s="1"/>
      <c r="AN5" s="1"/>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c r="JS5" s="126"/>
      <c r="JT5" s="126"/>
      <c r="JU5" s="126"/>
      <c r="JV5" s="126"/>
      <c r="JW5" s="126"/>
      <c r="JX5" s="126"/>
      <c r="JY5" s="126"/>
      <c r="JZ5" s="126"/>
      <c r="KA5" s="126"/>
      <c r="KB5" s="126"/>
      <c r="KC5" s="126"/>
      <c r="KD5" s="126"/>
      <c r="KE5" s="126"/>
      <c r="KF5" s="126"/>
      <c r="KG5" s="126"/>
      <c r="KH5" s="126"/>
      <c r="KI5" s="126"/>
      <c r="KJ5" s="126"/>
      <c r="KK5" s="126"/>
      <c r="KL5" s="126"/>
    </row>
    <row r="6" spans="1:298" s="127" customFormat="1" ht="18">
      <c r="A6" s="349" t="s">
        <v>249</v>
      </c>
      <c r="B6" s="350"/>
      <c r="C6" s="351"/>
      <c r="D6" s="352" t="s">
        <v>250</v>
      </c>
      <c r="E6" s="353"/>
      <c r="F6" s="353"/>
      <c r="G6" s="353"/>
      <c r="H6" s="353"/>
      <c r="I6" s="353"/>
      <c r="J6" s="353"/>
      <c r="K6" s="353"/>
      <c r="L6" s="353"/>
      <c r="M6" s="353"/>
      <c r="N6" s="353"/>
      <c r="O6" s="1"/>
      <c r="P6" s="172"/>
      <c r="Q6" s="1"/>
      <c r="R6" s="1"/>
      <c r="S6" s="1"/>
      <c r="T6" s="1"/>
      <c r="U6" s="1"/>
      <c r="V6" s="1"/>
      <c r="W6" s="1"/>
      <c r="X6" s="1"/>
      <c r="Y6" s="1"/>
      <c r="Z6" s="1"/>
      <c r="AA6" s="1"/>
      <c r="AB6" s="1"/>
      <c r="AC6" s="1"/>
      <c r="AD6" s="1"/>
      <c r="AE6" s="1"/>
      <c r="AF6" s="1"/>
      <c r="AG6" s="1"/>
      <c r="AH6" s="1"/>
      <c r="AI6" s="1"/>
      <c r="AJ6" s="1"/>
      <c r="AK6" s="1"/>
      <c r="AL6" s="1"/>
      <c r="AM6" s="1"/>
      <c r="AN6" s="1"/>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c r="JS6" s="126"/>
      <c r="JT6" s="126"/>
      <c r="JU6" s="126"/>
      <c r="JV6" s="126"/>
      <c r="JW6" s="126"/>
      <c r="JX6" s="126"/>
      <c r="JY6" s="126"/>
      <c r="JZ6" s="126"/>
      <c r="KA6" s="126"/>
      <c r="KB6" s="126"/>
      <c r="KC6" s="126"/>
      <c r="KD6" s="126"/>
      <c r="KE6" s="126"/>
      <c r="KF6" s="126"/>
      <c r="KG6" s="126"/>
      <c r="KH6" s="126"/>
      <c r="KI6" s="126"/>
      <c r="KJ6" s="126"/>
      <c r="KK6" s="126"/>
      <c r="KL6" s="126"/>
    </row>
    <row r="7" spans="1:298" s="127" customFormat="1" ht="16.5">
      <c r="A7" s="343" t="s">
        <v>251</v>
      </c>
      <c r="B7" s="344"/>
      <c r="C7" s="344"/>
      <c r="D7" s="344"/>
      <c r="E7" s="344"/>
      <c r="F7" s="344"/>
      <c r="G7" s="344"/>
      <c r="H7" s="345"/>
      <c r="I7" s="343" t="s">
        <v>252</v>
      </c>
      <c r="J7" s="344"/>
      <c r="K7" s="344"/>
      <c r="L7" s="344"/>
      <c r="M7" s="344"/>
      <c r="N7" s="345"/>
      <c r="O7" s="343" t="s">
        <v>253</v>
      </c>
      <c r="P7" s="344"/>
      <c r="Q7" s="344"/>
      <c r="R7" s="344"/>
      <c r="S7" s="344"/>
      <c r="T7" s="344"/>
      <c r="U7" s="344"/>
      <c r="V7" s="344"/>
      <c r="W7" s="345"/>
      <c r="X7" s="343" t="s">
        <v>254</v>
      </c>
      <c r="Y7" s="344"/>
      <c r="Z7" s="344"/>
      <c r="AA7" s="344"/>
      <c r="AB7" s="344"/>
      <c r="AC7" s="344"/>
      <c r="AD7" s="344"/>
      <c r="AE7" s="344"/>
      <c r="AF7" s="344"/>
      <c r="AG7" s="344"/>
      <c r="AH7" s="345"/>
      <c r="AI7" s="343" t="s">
        <v>255</v>
      </c>
      <c r="AJ7" s="344"/>
      <c r="AK7" s="344"/>
      <c r="AL7" s="344"/>
      <c r="AM7" s="344"/>
      <c r="AN7" s="361"/>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c r="JW7" s="126"/>
      <c r="JX7" s="126"/>
      <c r="JY7" s="126"/>
      <c r="JZ7" s="126"/>
      <c r="KA7" s="126"/>
      <c r="KB7" s="126"/>
      <c r="KC7" s="126"/>
      <c r="KD7" s="126"/>
      <c r="KE7" s="126"/>
      <c r="KF7" s="126"/>
      <c r="KG7" s="126"/>
      <c r="KH7" s="126"/>
      <c r="KI7" s="126"/>
      <c r="KJ7" s="126"/>
      <c r="KK7" s="126"/>
      <c r="KL7" s="126"/>
    </row>
    <row r="8" spans="1:298" s="127" customFormat="1" ht="16.5" customHeight="1">
      <c r="A8" s="339" t="s">
        <v>256</v>
      </c>
      <c r="B8" s="293" t="s">
        <v>257</v>
      </c>
      <c r="C8" s="341" t="s">
        <v>197</v>
      </c>
      <c r="D8" s="336" t="s">
        <v>258</v>
      </c>
      <c r="E8" s="336" t="s">
        <v>201</v>
      </c>
      <c r="F8" s="342" t="s">
        <v>203</v>
      </c>
      <c r="G8" s="329" t="s">
        <v>205</v>
      </c>
      <c r="H8" s="336" t="s">
        <v>259</v>
      </c>
      <c r="I8" s="337" t="s">
        <v>260</v>
      </c>
      <c r="J8" s="338" t="s">
        <v>261</v>
      </c>
      <c r="K8" s="329" t="s">
        <v>262</v>
      </c>
      <c r="L8" s="329" t="s">
        <v>263</v>
      </c>
      <c r="M8" s="338" t="s">
        <v>261</v>
      </c>
      <c r="N8" s="336" t="s">
        <v>211</v>
      </c>
      <c r="O8" s="333" t="s">
        <v>264</v>
      </c>
      <c r="P8" s="328" t="s">
        <v>213</v>
      </c>
      <c r="Q8" s="329" t="s">
        <v>215</v>
      </c>
      <c r="R8" s="328" t="s">
        <v>265</v>
      </c>
      <c r="S8" s="328"/>
      <c r="T8" s="328"/>
      <c r="U8" s="328"/>
      <c r="V8" s="328"/>
      <c r="W8" s="328"/>
      <c r="X8" s="332" t="s">
        <v>266</v>
      </c>
      <c r="Y8" s="333" t="s">
        <v>267</v>
      </c>
      <c r="Z8" s="333" t="s">
        <v>261</v>
      </c>
      <c r="AA8" s="119"/>
      <c r="AB8" s="119"/>
      <c r="AC8" s="333" t="s">
        <v>268</v>
      </c>
      <c r="AD8" s="333" t="s">
        <v>261</v>
      </c>
      <c r="AE8" s="119"/>
      <c r="AF8" s="119"/>
      <c r="AG8" s="332" t="s">
        <v>269</v>
      </c>
      <c r="AH8" s="333" t="s">
        <v>231</v>
      </c>
      <c r="AI8" s="328" t="s">
        <v>255</v>
      </c>
      <c r="AJ8" s="328" t="s">
        <v>270</v>
      </c>
      <c r="AK8" s="328" t="s">
        <v>271</v>
      </c>
      <c r="AL8" s="328" t="s">
        <v>272</v>
      </c>
      <c r="AM8" s="330" t="s">
        <v>273</v>
      </c>
      <c r="AN8" s="330" t="s">
        <v>235</v>
      </c>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row>
    <row r="9" spans="1:298" s="129" customFormat="1" ht="94.5" customHeight="1">
      <c r="A9" s="340"/>
      <c r="B9" s="294"/>
      <c r="C9" s="293"/>
      <c r="D9" s="329"/>
      <c r="E9" s="329"/>
      <c r="F9" s="293"/>
      <c r="G9" s="337"/>
      <c r="H9" s="329"/>
      <c r="I9" s="337"/>
      <c r="J9" s="338"/>
      <c r="K9" s="337"/>
      <c r="L9" s="337"/>
      <c r="M9" s="338"/>
      <c r="N9" s="329"/>
      <c r="O9" s="334"/>
      <c r="P9" s="329"/>
      <c r="Q9" s="337"/>
      <c r="R9" s="111" t="s">
        <v>274</v>
      </c>
      <c r="S9" s="111" t="s">
        <v>275</v>
      </c>
      <c r="T9" s="111" t="s">
        <v>276</v>
      </c>
      <c r="U9" s="111" t="s">
        <v>277</v>
      </c>
      <c r="V9" s="111" t="s">
        <v>278</v>
      </c>
      <c r="W9" s="111" t="s">
        <v>279</v>
      </c>
      <c r="X9" s="333"/>
      <c r="Y9" s="335"/>
      <c r="Z9" s="335"/>
      <c r="AA9" s="122" t="s">
        <v>280</v>
      </c>
      <c r="AB9" s="122" t="s">
        <v>261</v>
      </c>
      <c r="AC9" s="335"/>
      <c r="AD9" s="335"/>
      <c r="AE9" s="120" t="s">
        <v>268</v>
      </c>
      <c r="AF9" s="120" t="s">
        <v>261</v>
      </c>
      <c r="AG9" s="333"/>
      <c r="AH9" s="334"/>
      <c r="AI9" s="329"/>
      <c r="AJ9" s="329"/>
      <c r="AK9" s="329"/>
      <c r="AL9" s="329"/>
      <c r="AM9" s="331"/>
      <c r="AN9" s="331"/>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row>
    <row r="10" spans="1:298" ht="75">
      <c r="A10" s="308">
        <v>1</v>
      </c>
      <c r="B10" s="317" t="s">
        <v>281</v>
      </c>
      <c r="C10" s="327" t="s">
        <v>282</v>
      </c>
      <c r="D10" s="314" t="s">
        <v>283</v>
      </c>
      <c r="E10" s="319" t="s">
        <v>284</v>
      </c>
      <c r="F10" s="314" t="s">
        <v>285</v>
      </c>
      <c r="G10" s="308" t="s">
        <v>286</v>
      </c>
      <c r="H10" s="298">
        <v>12</v>
      </c>
      <c r="I10" s="304" t="str">
        <f>IF(H10&lt;=2,'Tabla probabilidad'!$B$5,IF(H10&lt;=24,'Tabla probabilidad'!$B$6,IF(H10&lt;=500,'Tabla probabilidad'!$B$7,IF(H10&lt;=5000,'Tabla probabilidad'!$B$8,IF(H10&gt;5000,'Tabla probabilidad'!$B$9)))))</f>
        <v>Baja</v>
      </c>
      <c r="J10" s="305">
        <f>IF(H10&lt;=2,'Tabla probabilidad'!$D$5,IF(H10&lt;=24,'Tabla probabilidad'!$D$6,IF(H10&lt;=500,'Tabla probabilidad'!$D$7,IF(H10&lt;=5000,'Tabla probabilidad'!$D$8,IF(H10&gt;5000,'Tabla probabilidad'!$D$9)))))</f>
        <v>0.4</v>
      </c>
      <c r="K10" s="298" t="s">
        <v>287</v>
      </c>
      <c r="L10" s="29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29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298" t="str">
        <f>VLOOKUP((I10&amp;L10),Hoja1!$B$4:$C$28,2,0)</f>
        <v>Moderado</v>
      </c>
      <c r="O10" s="112">
        <v>1</v>
      </c>
      <c r="P10" s="230" t="s">
        <v>288</v>
      </c>
      <c r="Q10" s="112" t="str">
        <f t="shared" ref="Q10:Q34" si="0">IF(R10="Preventivo","Probabilidad",IF(R10="Detectivo","Probabilidad", IF(R10="Correctivo","Impacto")))</f>
        <v>Probabilidad</v>
      </c>
      <c r="R10" s="112" t="s">
        <v>289</v>
      </c>
      <c r="S10" s="112" t="s">
        <v>290</v>
      </c>
      <c r="T10" s="113">
        <f>VLOOKUP(R10&amp;S10,Hoja1!$Q$4:$R$9,2,0)</f>
        <v>0.45</v>
      </c>
      <c r="U10" s="112" t="s">
        <v>291</v>
      </c>
      <c r="V10" s="112" t="s">
        <v>292</v>
      </c>
      <c r="W10" s="112" t="s">
        <v>293</v>
      </c>
      <c r="X10" s="113">
        <f>IF(Q10="Probabilidad",($J$10*T10),IF(Q10="Impacto"," "))</f>
        <v>0.18000000000000002</v>
      </c>
      <c r="Y10" s="113" t="str">
        <f>IF(Z10&lt;=20%,'Tabla probabilidad'!$B$5,IF(Z10&lt;=40%,'Tabla probabilidad'!$B$6,IF(Z10&lt;=60%,'Tabla probabilidad'!$B$7,IF(Z10&lt;=80%,'Tabla probabilidad'!$B$8,IF(Z10&lt;=100%,'Tabla probabilidad'!$B$9)))))</f>
        <v>Baja</v>
      </c>
      <c r="Z10" s="113">
        <f>IF(R10="Preventivo",(J10-(J10*T10)),IF(R10="Detectivo",(J10-(J10*T10)),IF(R10="Correctivo",(J10))))</f>
        <v>0.22</v>
      </c>
      <c r="AA10" s="295" t="str">
        <f>IF(AB10&lt;=20%,'Tabla probabilidad'!$B$5,IF(AB10&lt;=40%,'Tabla probabilidad'!$B$6,IF(AB10&lt;=60%,'Tabla probabilidad'!$B$7,IF(AB10&lt;=80%,'Tabla probabilidad'!$B$8,IF(AB10&lt;=100%,'Tabla probabilidad'!$B$9)))))</f>
        <v>Baja</v>
      </c>
      <c r="AB10" s="295">
        <f>AVERAGE(Z10:Z14)</f>
        <v>0.22800000000000004</v>
      </c>
      <c r="AC10" s="113" t="str">
        <f t="shared" ref="AC10:AC34" si="1">IF(AD10&lt;=20%,"Leve",IF(AD10&lt;=40%,"Menor",IF(AD10&lt;=60%,"Moderado",IF(AD10&lt;=80%,"Mayor",IF(AD10&lt;=100%,"Catastrófico")))))</f>
        <v>Moderado</v>
      </c>
      <c r="AD10" s="113">
        <f>IF(Q10="Probabilidad",(($M$10-0)),IF(Q10="Impacto",($M$10-($M$10*T10))))</f>
        <v>0.6</v>
      </c>
      <c r="AE10" s="295" t="str">
        <f>IF(AF10&lt;=20%,"Leve",IF(AF10&lt;=40%,"Menor",IF(AF10&lt;=60%,"Moderado",IF(AF10&lt;=80%,"Mayor",IF(AF10&lt;=100%,"Catastrófico")))))</f>
        <v>Moderado</v>
      </c>
      <c r="AF10" s="295">
        <f>AVERAGE(AD10:AD14)</f>
        <v>0.6</v>
      </c>
      <c r="AG10" s="290" t="str">
        <f>VLOOKUP(AA10&amp;AE10,Hoja1!$B$4:$C$28,2,0)</f>
        <v>Moderado</v>
      </c>
      <c r="AH10" s="290" t="s">
        <v>294</v>
      </c>
      <c r="AI10" s="324"/>
      <c r="AJ10" s="290"/>
      <c r="AK10" s="290"/>
      <c r="AL10" s="290"/>
      <c r="AM10" s="311"/>
      <c r="AN10" s="298"/>
    </row>
    <row r="11" spans="1:298" ht="45">
      <c r="A11" s="308"/>
      <c r="B11" s="322"/>
      <c r="C11" s="327"/>
      <c r="D11" s="315"/>
      <c r="E11" s="320"/>
      <c r="F11" s="315"/>
      <c r="G11" s="308"/>
      <c r="H11" s="298"/>
      <c r="I11" s="304"/>
      <c r="J11" s="305"/>
      <c r="K11" s="298"/>
      <c r="L11" s="299"/>
      <c r="M11" s="299"/>
      <c r="N11" s="298"/>
      <c r="O11" s="112">
        <v>2</v>
      </c>
      <c r="P11" s="169" t="s">
        <v>295</v>
      </c>
      <c r="Q11" s="112" t="str">
        <f t="shared" si="0"/>
        <v>Probabilidad</v>
      </c>
      <c r="R11" s="112" t="s">
        <v>289</v>
      </c>
      <c r="S11" s="112" t="s">
        <v>290</v>
      </c>
      <c r="T11" s="113">
        <f>VLOOKUP(R11&amp;S11,Hoja1!$Q$4:$R$9,2,0)</f>
        <v>0.45</v>
      </c>
      <c r="U11" s="112" t="s">
        <v>291</v>
      </c>
      <c r="V11" s="112" t="s">
        <v>292</v>
      </c>
      <c r="W11" s="112" t="s">
        <v>293</v>
      </c>
      <c r="X11" s="113">
        <f>IF(Q11="Probabilidad",($J$10*T11),IF(Q11="Impacto"," "))</f>
        <v>0.18000000000000002</v>
      </c>
      <c r="Y11" s="113" t="str">
        <f>IF(Z11&lt;=20%,'Tabla probabilidad'!$B$5,IF(Z11&lt;=40%,'Tabla probabilidad'!$B$6,IF(Z11&lt;=60%,'Tabla probabilidad'!$B$7,IF(Z11&lt;=80%,'Tabla probabilidad'!$B$8,IF(Z11&lt;=100%,'Tabla probabilidad'!$B$9)))))</f>
        <v>Baja</v>
      </c>
      <c r="Z11" s="113">
        <f>IF(R11="Preventivo",(J10-(J10*T11)),IF(R11="Detectivo",(J10-(J10*T11)),IF(R11="Correctivo",(J10))))</f>
        <v>0.22</v>
      </c>
      <c r="AA11" s="296"/>
      <c r="AB11" s="296"/>
      <c r="AC11" s="113" t="str">
        <f t="shared" si="1"/>
        <v>Moderado</v>
      </c>
      <c r="AD11" s="113">
        <f>IF(Q11="Probabilidad",(($M$10-0)),IF(Q11="Impacto",($M$10-($M$10*T11))))</f>
        <v>0.6</v>
      </c>
      <c r="AE11" s="296"/>
      <c r="AF11" s="296"/>
      <c r="AG11" s="291"/>
      <c r="AH11" s="291"/>
      <c r="AI11" s="325"/>
      <c r="AJ11" s="291"/>
      <c r="AK11" s="291"/>
      <c r="AL11" s="291"/>
      <c r="AM11" s="312"/>
      <c r="AN11" s="298"/>
    </row>
    <row r="12" spans="1:298" ht="30">
      <c r="A12" s="308"/>
      <c r="B12" s="322"/>
      <c r="C12" s="327"/>
      <c r="D12" s="315"/>
      <c r="E12" s="320"/>
      <c r="F12" s="315"/>
      <c r="G12" s="308"/>
      <c r="H12" s="298"/>
      <c r="I12" s="304"/>
      <c r="J12" s="305"/>
      <c r="K12" s="298"/>
      <c r="L12" s="299"/>
      <c r="M12" s="299"/>
      <c r="N12" s="298"/>
      <c r="O12" s="112">
        <v>3</v>
      </c>
      <c r="P12" s="168" t="s">
        <v>296</v>
      </c>
      <c r="Q12" s="112" t="str">
        <f t="shared" si="0"/>
        <v>Probabilidad</v>
      </c>
      <c r="R12" s="112" t="s">
        <v>289</v>
      </c>
      <c r="S12" s="112" t="s">
        <v>290</v>
      </c>
      <c r="T12" s="113">
        <f>VLOOKUP(R12&amp;S12,Hoja1!$Q$4:$R$9,2,0)</f>
        <v>0.45</v>
      </c>
      <c r="U12" s="112" t="s">
        <v>291</v>
      </c>
      <c r="V12" s="112" t="s">
        <v>292</v>
      </c>
      <c r="W12" s="112" t="s">
        <v>293</v>
      </c>
      <c r="X12" s="113">
        <f t="shared" ref="X12:X14" si="2">IF(Q12="Probabilidad",($J$10*T12),IF(Q12="Impacto"," "))</f>
        <v>0.18000000000000002</v>
      </c>
      <c r="Y12" s="113" t="str">
        <f>IF(Z12&lt;=20%,'Tabla probabilidad'!$B$5,IF(Z12&lt;=40%,'Tabla probabilidad'!$B$6,IF(Z12&lt;=60%,'Tabla probabilidad'!$B$7,IF(Z12&lt;=80%,'Tabla probabilidad'!$B$8,IF(Z12&lt;=100%,'Tabla probabilidad'!$B$9)))))</f>
        <v>Baja</v>
      </c>
      <c r="Z12" s="113">
        <f>IF(R12="Preventivo",(J10-(J10*T12)),IF(R12="Detectivo",(J10-(J10*T12)),IF(R12="Correctivo",(J10))))</f>
        <v>0.22</v>
      </c>
      <c r="AA12" s="296"/>
      <c r="AB12" s="296"/>
      <c r="AC12" s="113" t="str">
        <f t="shared" si="1"/>
        <v>Moderado</v>
      </c>
      <c r="AD12" s="113">
        <f>IF(Q12="Probabilidad",(($M$10-0)),IF(Q12="Impacto",($M$10-($M$10*T12))))</f>
        <v>0.6</v>
      </c>
      <c r="AE12" s="296"/>
      <c r="AF12" s="296"/>
      <c r="AG12" s="291"/>
      <c r="AH12" s="291"/>
      <c r="AI12" s="325"/>
      <c r="AJ12" s="291"/>
      <c r="AK12" s="291"/>
      <c r="AL12" s="291"/>
      <c r="AM12" s="312"/>
      <c r="AN12" s="298"/>
    </row>
    <row r="13" spans="1:298" ht="45.75" customHeight="1">
      <c r="A13" s="308"/>
      <c r="B13" s="322"/>
      <c r="C13" s="327"/>
      <c r="D13" s="315"/>
      <c r="E13" s="320"/>
      <c r="F13" s="315"/>
      <c r="G13" s="308"/>
      <c r="H13" s="298"/>
      <c r="I13" s="304"/>
      <c r="J13" s="305"/>
      <c r="K13" s="298"/>
      <c r="L13" s="299"/>
      <c r="M13" s="299"/>
      <c r="N13" s="298"/>
      <c r="O13" s="112">
        <v>4</v>
      </c>
      <c r="P13" s="231" t="s">
        <v>297</v>
      </c>
      <c r="Q13" s="112" t="str">
        <f t="shared" si="0"/>
        <v>Probabilidad</v>
      </c>
      <c r="R13" s="112" t="s">
        <v>289</v>
      </c>
      <c r="S13" s="112" t="s">
        <v>290</v>
      </c>
      <c r="T13" s="113">
        <f>VLOOKUP(R13&amp;S13,Hoja1!$Q$4:$R$9,2,0)</f>
        <v>0.45</v>
      </c>
      <c r="U13" s="112" t="s">
        <v>291</v>
      </c>
      <c r="V13" s="112" t="s">
        <v>292</v>
      </c>
      <c r="W13" s="112" t="s">
        <v>293</v>
      </c>
      <c r="X13" s="113">
        <f t="shared" si="2"/>
        <v>0.18000000000000002</v>
      </c>
      <c r="Y13" s="113" t="str">
        <f>IF(Z13&lt;=20%,'Tabla probabilidad'!$B$5,IF(Z13&lt;=40%,'Tabla probabilidad'!$B$6,IF(Z13&lt;=60%,'Tabla probabilidad'!$B$7,IF(Z13&lt;=80%,'Tabla probabilidad'!$B$8,IF(Z13&lt;=100%,'Tabla probabilidad'!$B$9)))))</f>
        <v>Baja</v>
      </c>
      <c r="Z13" s="113">
        <f>IF(R13="Preventivo",(J10-(J10*T13)),IF(R13="Detectivo",(J10-(J10*T13)),IF(R13="Correctivo",(J10))))</f>
        <v>0.22</v>
      </c>
      <c r="AA13" s="296"/>
      <c r="AB13" s="296"/>
      <c r="AC13" s="113" t="str">
        <f t="shared" si="1"/>
        <v>Moderado</v>
      </c>
      <c r="AD13" s="113">
        <f>IF(Q13="Probabilidad",(($M$10-0)),IF(Q13="Impacto",($M$10-($M$10*T13))))</f>
        <v>0.6</v>
      </c>
      <c r="AE13" s="296"/>
      <c r="AF13" s="296"/>
      <c r="AG13" s="291"/>
      <c r="AH13" s="291"/>
      <c r="AI13" s="325"/>
      <c r="AJ13" s="291"/>
      <c r="AK13" s="291"/>
      <c r="AL13" s="291"/>
      <c r="AM13" s="312"/>
      <c r="AN13" s="298"/>
    </row>
    <row r="14" spans="1:298" ht="45">
      <c r="A14" s="308"/>
      <c r="B14" s="323"/>
      <c r="C14" s="327"/>
      <c r="D14" s="316"/>
      <c r="E14" s="321"/>
      <c r="F14" s="316"/>
      <c r="G14" s="308"/>
      <c r="H14" s="298"/>
      <c r="I14" s="304"/>
      <c r="J14" s="305"/>
      <c r="K14" s="298"/>
      <c r="L14" s="299"/>
      <c r="M14" s="299"/>
      <c r="N14" s="298"/>
      <c r="O14" s="112">
        <v>5</v>
      </c>
      <c r="P14" s="170" t="s">
        <v>298</v>
      </c>
      <c r="Q14" s="112" t="str">
        <f t="shared" si="0"/>
        <v>Probabilidad</v>
      </c>
      <c r="R14" s="112" t="s">
        <v>299</v>
      </c>
      <c r="S14" s="112" t="s">
        <v>290</v>
      </c>
      <c r="T14" s="113">
        <f>VLOOKUP(R14&amp;S14,Hoja1!$Q$4:$R$9,2,0)</f>
        <v>0.35</v>
      </c>
      <c r="U14" s="112" t="s">
        <v>291</v>
      </c>
      <c r="V14" s="112" t="s">
        <v>292</v>
      </c>
      <c r="W14" s="112" t="s">
        <v>293</v>
      </c>
      <c r="X14" s="113">
        <f t="shared" si="2"/>
        <v>0.13999999999999999</v>
      </c>
      <c r="Y14" s="113" t="str">
        <f>IF(Z14&lt;=20%,'Tabla probabilidad'!$B$5,IF(Z14&lt;=40%,'Tabla probabilidad'!$B$6,IF(Z14&lt;=60%,'Tabla probabilidad'!$B$7,IF(Z14&lt;=80%,'Tabla probabilidad'!$B$8,IF(Z14&lt;=100%,'Tabla probabilidad'!$B$9)))))</f>
        <v>Baja</v>
      </c>
      <c r="Z14" s="113">
        <f>IF(R14="Preventivo",(J10-(J10*T14)),IF(R14="Detectivo",(J10-(J10*T14)),IF(R14="Correctivo",(J10))))</f>
        <v>0.26</v>
      </c>
      <c r="AA14" s="297"/>
      <c r="AB14" s="297"/>
      <c r="AC14" s="113" t="str">
        <f t="shared" si="1"/>
        <v>Moderado</v>
      </c>
      <c r="AD14" s="113">
        <f>IF(Q14="Probabilidad",(($M$10-0)),IF(Q14="Impacto",($M$10-($M$10*T14))))</f>
        <v>0.6</v>
      </c>
      <c r="AE14" s="297"/>
      <c r="AF14" s="297"/>
      <c r="AG14" s="292"/>
      <c r="AH14" s="292"/>
      <c r="AI14" s="326"/>
      <c r="AJ14" s="292"/>
      <c r="AK14" s="292"/>
      <c r="AL14" s="292"/>
      <c r="AM14" s="313"/>
      <c r="AN14" s="298"/>
    </row>
    <row r="15" spans="1:298" ht="29.25" customHeight="1">
      <c r="A15" s="298">
        <v>2</v>
      </c>
      <c r="B15" s="290" t="s">
        <v>300</v>
      </c>
      <c r="C15" s="298" t="s">
        <v>301</v>
      </c>
      <c r="D15" s="362" t="s">
        <v>302</v>
      </c>
      <c r="E15" s="362" t="s">
        <v>303</v>
      </c>
      <c r="F15" s="314" t="s">
        <v>304</v>
      </c>
      <c r="G15" s="298" t="s">
        <v>305</v>
      </c>
      <c r="H15" s="317">
        <v>50</v>
      </c>
      <c r="I15" s="304" t="str">
        <f>IF(H15&lt;=2,'Tabla probabilidad'!$B$5,IF(H15&lt;=24,'Tabla probabilidad'!$B$6,IF(H15&lt;=500,'Tabla probabilidad'!$B$7,IF(H15&lt;=5000,'Tabla probabilidad'!$B$8,IF(H15&gt;5000,'Tabla probabilidad'!$B$9)))))</f>
        <v>Media</v>
      </c>
      <c r="J15" s="305">
        <f>IF(H15&lt;=2,'Tabla probabilidad'!$D$5,IF(H15&lt;=24,'Tabla probabilidad'!$D$6,IF(H15&lt;=500,'Tabla probabilidad'!$D$7,IF(H15&lt;=5000,'Tabla probabilidad'!$D$8,IF(H15&gt;5000,'Tabla probabilidad'!$D$9)))))</f>
        <v>0.6</v>
      </c>
      <c r="K15" s="298" t="s">
        <v>306</v>
      </c>
      <c r="L15" s="29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8" t="str">
        <f>VLOOKUP((I15&amp;L15),Hoja1!$B$4:$C$28,2,0)</f>
        <v xml:space="preserve">Alto </v>
      </c>
      <c r="O15" s="112">
        <v>1</v>
      </c>
      <c r="P15" s="174" t="s">
        <v>307</v>
      </c>
      <c r="Q15" s="112" t="str">
        <f t="shared" si="0"/>
        <v>Probabilidad</v>
      </c>
      <c r="R15" s="112" t="s">
        <v>289</v>
      </c>
      <c r="S15" s="112" t="s">
        <v>290</v>
      </c>
      <c r="T15" s="113">
        <f>VLOOKUP(R15&amp;S15,Hoja1!$Q$4:$R$9,2,0)</f>
        <v>0.45</v>
      </c>
      <c r="U15" s="112" t="s">
        <v>291</v>
      </c>
      <c r="V15" s="112" t="s">
        <v>292</v>
      </c>
      <c r="W15" s="112" t="s">
        <v>293</v>
      </c>
      <c r="X15" s="113">
        <f>IF(Q15="Probabilidad",($J$15*T15),IF(Q15="Impacto"," "))</f>
        <v>0.27</v>
      </c>
      <c r="Y15" s="113" t="str">
        <f>IF(Z15&lt;=20%,'Tabla probabilidad'!$B$5,IF(Z15&lt;=40%,'Tabla probabilidad'!$B$6,IF(Z15&lt;=60%,'Tabla probabilidad'!$B$7,IF(Z15&lt;=80%,'Tabla probabilidad'!$B$8,IF(Z15&lt;=100%,'Tabla probabilidad'!$B$9)))))</f>
        <v>Baja</v>
      </c>
      <c r="Z15" s="113">
        <f>IF(R15="Preventivo",(J15-(J15*T15)),IF(R15="Detectivo",(J15-(J15*T15)),IF(R15="Correctivo",(J15))))</f>
        <v>0.32999999999999996</v>
      </c>
      <c r="AA15" s="295" t="str">
        <f>IF(AB15&lt;=20%,'Tabla probabilidad'!$B$5,IF(AB15&lt;=40%,'Tabla probabilidad'!$B$6,IF(AB15&lt;=60%,'Tabla probabilidad'!$B$7,IF(AB15&lt;=80%,'Tabla probabilidad'!$B$8,IF(AB15&lt;=100%,'Tabla probabilidad'!$B$9)))))</f>
        <v>Baja</v>
      </c>
      <c r="AB15" s="295">
        <f>AVERAGE(Z15:Z19)</f>
        <v>0.32999999999999996</v>
      </c>
      <c r="AC15" s="113" t="str">
        <f t="shared" si="1"/>
        <v>Mayor</v>
      </c>
      <c r="AD15" s="113">
        <f>IF(Q15="Probabilidad",(($M$15-0)),IF(Q15="Impacto",($M$15-($M$15*T15))))</f>
        <v>0.8</v>
      </c>
      <c r="AE15" s="295" t="str">
        <f>IF(AF15&lt;=20%,"Leve",IF(AF15&lt;=40%,"Menor",IF(AF15&lt;=60%,"Moderado",IF(AF15&lt;=80%,"Mayor",IF(AF15&lt;=100%,"Catastrófico")))))</f>
        <v>Mayor</v>
      </c>
      <c r="AF15" s="295">
        <f>AVERAGE(AD15:AD19)</f>
        <v>0.8</v>
      </c>
      <c r="AG15" s="290" t="str">
        <f>VLOOKUP(AA15&amp;AE15,Hoja1!$B$4:$C$28,2,0)</f>
        <v xml:space="preserve">Alto </v>
      </c>
      <c r="AH15" s="290" t="s">
        <v>294</v>
      </c>
      <c r="AI15" s="324"/>
      <c r="AJ15" s="324"/>
      <c r="AK15" s="364"/>
      <c r="AL15" s="364"/>
      <c r="AM15" s="311"/>
      <c r="AN15" s="298"/>
    </row>
    <row r="16" spans="1:298" ht="57.75" customHeight="1">
      <c r="A16" s="298"/>
      <c r="B16" s="291"/>
      <c r="C16" s="298"/>
      <c r="D16" s="363"/>
      <c r="E16" s="363"/>
      <c r="F16" s="363"/>
      <c r="G16" s="298"/>
      <c r="H16" s="322"/>
      <c r="I16" s="304"/>
      <c r="J16" s="305"/>
      <c r="K16" s="298"/>
      <c r="L16" s="299"/>
      <c r="M16" s="299"/>
      <c r="N16" s="298"/>
      <c r="O16" s="112">
        <v>2</v>
      </c>
      <c r="P16" s="174" t="s">
        <v>308</v>
      </c>
      <c r="Q16" s="112" t="str">
        <f t="shared" si="0"/>
        <v>Probabilidad</v>
      </c>
      <c r="R16" s="112" t="s">
        <v>289</v>
      </c>
      <c r="S16" s="112" t="s">
        <v>290</v>
      </c>
      <c r="T16" s="113">
        <f>VLOOKUP(R16&amp;S16,Hoja1!$Q$4:$R$9,2,0)</f>
        <v>0.45</v>
      </c>
      <c r="U16" s="112" t="s">
        <v>291</v>
      </c>
      <c r="V16" s="112" t="s">
        <v>292</v>
      </c>
      <c r="W16" s="112" t="s">
        <v>293</v>
      </c>
      <c r="X16" s="113">
        <f>IF(Q16="Probabilidad",($J$15*T16),IF(Q16="Impacto"," "))</f>
        <v>0.27</v>
      </c>
      <c r="Y16" s="113" t="str">
        <f>IF(Z16&lt;=20%,'Tabla probabilidad'!$B$5,IF(Z16&lt;=40%,'Tabla probabilidad'!$B$6,IF(Z16&lt;=60%,'Tabla probabilidad'!$B$7,IF(Z16&lt;=80%,'Tabla probabilidad'!$B$8,IF(Z16&lt;=100%,'Tabla probabilidad'!$B$9)))))</f>
        <v>Baja</v>
      </c>
      <c r="Z16" s="113">
        <f>IF(R16="Preventivo",(J15-(J15*T16)),IF(R16="Detectivo",(J15-(J15*T16)),IF(R16="Correctivo",(J15))))</f>
        <v>0.32999999999999996</v>
      </c>
      <c r="AA16" s="296"/>
      <c r="AB16" s="296"/>
      <c r="AC16" s="113" t="str">
        <f t="shared" si="1"/>
        <v>Mayor</v>
      </c>
      <c r="AD16" s="113">
        <f t="shared" ref="AD16:AD19" si="3">IF(Q16="Probabilidad",(($M$15-0)),IF(Q16="Impacto",($M$15-($M$15*T16))))</f>
        <v>0.8</v>
      </c>
      <c r="AE16" s="296"/>
      <c r="AF16" s="296"/>
      <c r="AG16" s="291"/>
      <c r="AH16" s="291"/>
      <c r="AI16" s="325"/>
      <c r="AJ16" s="325"/>
      <c r="AK16" s="365"/>
      <c r="AL16" s="365"/>
      <c r="AM16" s="312"/>
      <c r="AN16" s="298"/>
    </row>
    <row r="17" spans="1:40" ht="38.25">
      <c r="A17" s="298"/>
      <c r="B17" s="291"/>
      <c r="C17" s="298"/>
      <c r="D17" s="363"/>
      <c r="E17" s="363"/>
      <c r="F17" s="363"/>
      <c r="G17" s="298"/>
      <c r="H17" s="322"/>
      <c r="I17" s="304"/>
      <c r="J17" s="305"/>
      <c r="K17" s="298"/>
      <c r="L17" s="299"/>
      <c r="M17" s="299"/>
      <c r="N17" s="298"/>
      <c r="O17" s="112">
        <v>3</v>
      </c>
      <c r="P17" s="174" t="s">
        <v>309</v>
      </c>
      <c r="Q17" s="112" t="str">
        <f t="shared" si="0"/>
        <v>Probabilidad</v>
      </c>
      <c r="R17" s="112" t="s">
        <v>289</v>
      </c>
      <c r="S17" s="112" t="s">
        <v>290</v>
      </c>
      <c r="T17" s="113">
        <f>VLOOKUP(R17&amp;S17,Hoja1!$Q$4:$R$9,2,0)</f>
        <v>0.45</v>
      </c>
      <c r="U17" s="112" t="s">
        <v>291</v>
      </c>
      <c r="V17" s="112" t="s">
        <v>292</v>
      </c>
      <c r="W17" s="112" t="s">
        <v>293</v>
      </c>
      <c r="X17" s="113">
        <f t="shared" ref="X17:X19" si="4">IF(Q17="Probabilidad",($J$15*T17),IF(Q17="Impacto"," "))</f>
        <v>0.27</v>
      </c>
      <c r="Y17" s="113" t="str">
        <f>IF(Z17&lt;=20%,'Tabla probabilidad'!$B$5,IF(Z17&lt;=40%,'Tabla probabilidad'!$B$6,IF(Z17&lt;=60%,'Tabla probabilidad'!$B$7,IF(Z17&lt;=80%,'Tabla probabilidad'!$B$8,IF(Z17&lt;=100%,'Tabla probabilidad'!$B$9)))))</f>
        <v>Baja</v>
      </c>
      <c r="Z17" s="113">
        <f>IF(R17="Preventivo",(J15-(J15*T17)),IF(R17="Detectivo",(J15-(J15*T17)),IF(R17="Correctivo",(J15))))</f>
        <v>0.32999999999999996</v>
      </c>
      <c r="AA17" s="296"/>
      <c r="AB17" s="296"/>
      <c r="AC17" s="113" t="str">
        <f t="shared" si="1"/>
        <v>Mayor</v>
      </c>
      <c r="AD17" s="113">
        <f t="shared" si="3"/>
        <v>0.8</v>
      </c>
      <c r="AE17" s="296"/>
      <c r="AF17" s="296"/>
      <c r="AG17" s="291"/>
      <c r="AH17" s="291"/>
      <c r="AI17" s="325"/>
      <c r="AJ17" s="325"/>
      <c r="AK17" s="365"/>
      <c r="AL17" s="365"/>
      <c r="AM17" s="312"/>
      <c r="AN17" s="298"/>
    </row>
    <row r="18" spans="1:40" ht="51">
      <c r="A18" s="298"/>
      <c r="B18" s="291"/>
      <c r="C18" s="298"/>
      <c r="D18" s="363"/>
      <c r="E18" s="363"/>
      <c r="F18" s="363"/>
      <c r="G18" s="298"/>
      <c r="H18" s="322"/>
      <c r="I18" s="304"/>
      <c r="J18" s="305"/>
      <c r="K18" s="298"/>
      <c r="L18" s="299"/>
      <c r="M18" s="299"/>
      <c r="N18" s="298"/>
      <c r="O18" s="112">
        <v>4</v>
      </c>
      <c r="P18" s="174" t="s">
        <v>310</v>
      </c>
      <c r="Q18" s="112" t="str">
        <f t="shared" si="0"/>
        <v>Probabilidad</v>
      </c>
      <c r="R18" s="112" t="s">
        <v>289</v>
      </c>
      <c r="S18" s="112" t="s">
        <v>290</v>
      </c>
      <c r="T18" s="113">
        <f>VLOOKUP(R18&amp;S18,Hoja1!$Q$4:$R$9,2,0)</f>
        <v>0.45</v>
      </c>
      <c r="U18" s="112" t="s">
        <v>291</v>
      </c>
      <c r="V18" s="112" t="s">
        <v>292</v>
      </c>
      <c r="W18" s="112" t="s">
        <v>293</v>
      </c>
      <c r="X18" s="113">
        <f t="shared" si="4"/>
        <v>0.27</v>
      </c>
      <c r="Y18" s="113" t="str">
        <f>IF(Z18&lt;=20%,'Tabla probabilidad'!$B$5,IF(Z18&lt;=40%,'Tabla probabilidad'!$B$6,IF(Z18&lt;=60%,'Tabla probabilidad'!$B$7,IF(Z18&lt;=80%,'Tabla probabilidad'!$B$8,IF(Z18&lt;=100%,'Tabla probabilidad'!$B$9)))))</f>
        <v>Baja</v>
      </c>
      <c r="Z18" s="113">
        <f>IF(R18="Preventivo",(J15-(J15*T18)),IF(R18="Detectivo",(J15-(J15*T18)),IF(R18="Correctivo",(J15))))</f>
        <v>0.32999999999999996</v>
      </c>
      <c r="AA18" s="296"/>
      <c r="AB18" s="296"/>
      <c r="AC18" s="113" t="str">
        <f t="shared" si="1"/>
        <v>Mayor</v>
      </c>
      <c r="AD18" s="113">
        <f t="shared" si="3"/>
        <v>0.8</v>
      </c>
      <c r="AE18" s="296"/>
      <c r="AF18" s="296"/>
      <c r="AG18" s="291"/>
      <c r="AH18" s="291"/>
      <c r="AI18" s="325"/>
      <c r="AJ18" s="325"/>
      <c r="AK18" s="365"/>
      <c r="AL18" s="365"/>
      <c r="AM18" s="312"/>
      <c r="AN18" s="298"/>
    </row>
    <row r="19" spans="1:40" ht="30">
      <c r="A19" s="298"/>
      <c r="B19" s="292"/>
      <c r="C19" s="298"/>
      <c r="D19" s="306"/>
      <c r="E19" s="306"/>
      <c r="F19" s="306"/>
      <c r="G19" s="298"/>
      <c r="H19" s="323"/>
      <c r="I19" s="304"/>
      <c r="J19" s="305"/>
      <c r="K19" s="298"/>
      <c r="L19" s="299"/>
      <c r="M19" s="299"/>
      <c r="N19" s="298"/>
      <c r="O19" s="112">
        <v>5</v>
      </c>
      <c r="P19" s="175" t="s">
        <v>311</v>
      </c>
      <c r="Q19" s="112" t="str">
        <f t="shared" si="0"/>
        <v>Probabilidad</v>
      </c>
      <c r="R19" s="112" t="s">
        <v>289</v>
      </c>
      <c r="S19" s="112" t="s">
        <v>290</v>
      </c>
      <c r="T19" s="113">
        <f>VLOOKUP(R19&amp;S19,Hoja1!$Q$4:$R$9,2,0)</f>
        <v>0.45</v>
      </c>
      <c r="U19" s="112" t="s">
        <v>291</v>
      </c>
      <c r="V19" s="112" t="s">
        <v>292</v>
      </c>
      <c r="W19" s="112" t="s">
        <v>293</v>
      </c>
      <c r="X19" s="113">
        <f t="shared" si="4"/>
        <v>0.27</v>
      </c>
      <c r="Y19" s="113" t="str">
        <f>IF(Z19&lt;=20%,'Tabla probabilidad'!$B$5,IF(Z19&lt;=40%,'Tabla probabilidad'!$B$6,IF(Z19&lt;=60%,'Tabla probabilidad'!$B$7,IF(Z19&lt;=80%,'Tabla probabilidad'!$B$8,IF(Z19&lt;=100%,'Tabla probabilidad'!$B$9)))))</f>
        <v>Baja</v>
      </c>
      <c r="Z19" s="113">
        <f>IF(R19="Preventivo",(J15-(J15*T19)),IF(R19="Detectivo",(J15-(J15*T19)),IF(R19="Correctivo",(J15))))</f>
        <v>0.32999999999999996</v>
      </c>
      <c r="AA19" s="297"/>
      <c r="AB19" s="297"/>
      <c r="AC19" s="113" t="str">
        <f t="shared" si="1"/>
        <v>Mayor</v>
      </c>
      <c r="AD19" s="113">
        <f t="shared" si="3"/>
        <v>0.8</v>
      </c>
      <c r="AE19" s="297"/>
      <c r="AF19" s="297"/>
      <c r="AG19" s="292"/>
      <c r="AH19" s="292"/>
      <c r="AI19" s="326"/>
      <c r="AJ19" s="326"/>
      <c r="AK19" s="366"/>
      <c r="AL19" s="366"/>
      <c r="AM19" s="313"/>
      <c r="AN19" s="298"/>
    </row>
    <row r="20" spans="1:40" ht="66.75" customHeight="1">
      <c r="A20" s="308">
        <v>3</v>
      </c>
      <c r="B20" s="317" t="s">
        <v>312</v>
      </c>
      <c r="C20" s="308" t="s">
        <v>301</v>
      </c>
      <c r="D20" s="314" t="s">
        <v>313</v>
      </c>
      <c r="E20" s="319" t="s">
        <v>314</v>
      </c>
      <c r="F20" s="314" t="s">
        <v>315</v>
      </c>
      <c r="G20" s="308" t="s">
        <v>286</v>
      </c>
      <c r="H20" s="298">
        <v>4</v>
      </c>
      <c r="I20" s="304" t="str">
        <f>IF(H20&lt;=2,'Tabla probabilidad'!$B$5,IF(H20&lt;=24,'Tabla probabilidad'!$B$6,IF(H20&lt;=500,'Tabla probabilidad'!$B$7,IF(H20&lt;=5000,'Tabla probabilidad'!$B$8,IF(H20&gt;5000,'Tabla probabilidad'!$B$9)))))</f>
        <v>Baja</v>
      </c>
      <c r="J20" s="305">
        <f>IF(H20&lt;=2,'Tabla probabilidad'!$D$5,IF(H20&lt;=24,'Tabla probabilidad'!$D$6,IF(H20&lt;=500,'Tabla probabilidad'!$D$7,IF(H20&lt;=5000,'Tabla probabilidad'!$D$8,IF(H20&gt;5000,'Tabla probabilidad'!$D$9)))))</f>
        <v>0.4</v>
      </c>
      <c r="K20" s="298" t="s">
        <v>316</v>
      </c>
      <c r="L20" s="29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8" t="str">
        <f>VLOOKUP((I20&amp;L20),Hoja1!$B$4:$C$28,2,0)</f>
        <v>Moderado</v>
      </c>
      <c r="O20" s="112">
        <v>1</v>
      </c>
      <c r="P20" s="169" t="s">
        <v>317</v>
      </c>
      <c r="Q20" s="112" t="str">
        <f t="shared" si="0"/>
        <v>Probabilidad</v>
      </c>
      <c r="R20" s="112" t="s">
        <v>289</v>
      </c>
      <c r="S20" s="112" t="s">
        <v>290</v>
      </c>
      <c r="T20" s="113">
        <f>VLOOKUP(R20&amp;S20,Hoja1!$Q$4:$R$9,2,0)</f>
        <v>0.45</v>
      </c>
      <c r="U20" s="112" t="s">
        <v>291</v>
      </c>
      <c r="V20" s="112" t="s">
        <v>292</v>
      </c>
      <c r="W20" s="112" t="s">
        <v>293</v>
      </c>
      <c r="X20" s="113">
        <f>IF(Q20="Probabilidad",($J$20*T20),IF(Q20="Impacto"," "))</f>
        <v>0.18000000000000002</v>
      </c>
      <c r="Y20" s="113" t="str">
        <f>IF(Z20&lt;=20%,'Tabla probabilidad'!$B$5,IF(Z20&lt;=40%,'Tabla probabilidad'!$B$6,IF(Z20&lt;=60%,'Tabla probabilidad'!$B$7,IF(Z20&lt;=80%,'Tabla probabilidad'!$B$8,IF(Z20&lt;=100%,'Tabla probabilidad'!$B$9)))))</f>
        <v>Baja</v>
      </c>
      <c r="Z20" s="113">
        <f>IF(R20="Preventivo",(J20-(J20*T20)),IF(R20="Detectivo",(J20-(J20*T20)),IF(R20="Correctivo",(J20))))</f>
        <v>0.22</v>
      </c>
      <c r="AA20" s="295" t="str">
        <f>IF(AB20&lt;=20%,'Tabla probabilidad'!$B$5,IF(AB20&lt;=40%,'Tabla probabilidad'!$B$6,IF(AB20&lt;=60%,'Tabla probabilidad'!$B$7,IF(AB20&lt;=80%,'Tabla probabilidad'!$B$8,IF(AB20&lt;=100%,'Tabla probabilidad'!$B$9)))))</f>
        <v>Baja</v>
      </c>
      <c r="AB20" s="295">
        <f>AVERAGE(Z20:Z24)</f>
        <v>0.22000000000000003</v>
      </c>
      <c r="AC20" s="113" t="str">
        <f t="shared" si="1"/>
        <v>Moderado</v>
      </c>
      <c r="AD20" s="113">
        <f>IF(Q20="Probabilidad",(($M$20-0)),IF(Q20="Impacto",($M$20-($M$20*T20))))</f>
        <v>0.6</v>
      </c>
      <c r="AE20" s="295" t="str">
        <f>IF(AF20&lt;=20%,"Leve",IF(AF20&lt;=40%,"Menor",IF(AF20&lt;=60%,"Moderado",IF(AF20&lt;=80%,"Mayor",IF(AF20&lt;=100%,"Catastrófico")))))</f>
        <v>Moderado</v>
      </c>
      <c r="AF20" s="295">
        <f>AVERAGE(AD20:AD24)</f>
        <v>0.6</v>
      </c>
      <c r="AG20" s="290" t="str">
        <f>VLOOKUP(AA20&amp;AE20,Hoja1!$B$4:$C$28,2,0)</f>
        <v>Moderado</v>
      </c>
      <c r="AH20" s="290" t="s">
        <v>294</v>
      </c>
      <c r="AI20" s="290"/>
      <c r="AJ20" s="290"/>
      <c r="AK20" s="290"/>
      <c r="AL20" s="290"/>
      <c r="AM20" s="311"/>
      <c r="AN20" s="298"/>
    </row>
    <row r="21" spans="1:40" ht="69.75" customHeight="1">
      <c r="A21" s="308"/>
      <c r="B21" s="322"/>
      <c r="C21" s="308"/>
      <c r="D21" s="315"/>
      <c r="E21" s="320"/>
      <c r="F21" s="315"/>
      <c r="G21" s="308"/>
      <c r="H21" s="298"/>
      <c r="I21" s="304"/>
      <c r="J21" s="305"/>
      <c r="K21" s="298"/>
      <c r="L21" s="299"/>
      <c r="M21" s="299"/>
      <c r="N21" s="298"/>
      <c r="O21" s="112">
        <v>2</v>
      </c>
      <c r="P21" s="169" t="s">
        <v>318</v>
      </c>
      <c r="Q21" s="112" t="str">
        <f t="shared" si="0"/>
        <v>Probabilidad</v>
      </c>
      <c r="R21" s="112" t="s">
        <v>289</v>
      </c>
      <c r="S21" s="112" t="s">
        <v>290</v>
      </c>
      <c r="T21" s="113">
        <f>VLOOKUP(R21&amp;S21,Hoja1!$Q$4:$R$9,2,0)</f>
        <v>0.45</v>
      </c>
      <c r="U21" s="112" t="s">
        <v>291</v>
      </c>
      <c r="V21" s="112" t="s">
        <v>292</v>
      </c>
      <c r="W21" s="112" t="s">
        <v>293</v>
      </c>
      <c r="X21" s="113">
        <f t="shared" ref="X21:X24" si="5">IF(Q21="Probabilidad",($J$20*T21),IF(Q21="Impacto"," "))</f>
        <v>0.18000000000000002</v>
      </c>
      <c r="Y21" s="113" t="str">
        <f>IF(Z21&lt;=20%,'Tabla probabilidad'!$B$5,IF(Z21&lt;=40%,'Tabla probabilidad'!$B$6,IF(Z21&lt;=60%,'Tabla probabilidad'!$B$7,IF(Z21&lt;=80%,'Tabla probabilidad'!$B$8,IF(Z21&lt;=100%,'Tabla probabilidad'!$B$9)))))</f>
        <v>Baja</v>
      </c>
      <c r="Z21" s="113">
        <f>IF(R21="Preventivo",(J20-(J20*T21)),IF(R21="Detectivo",(J20-(J20*T21)),IF(R21="Correctivo",(J20))))</f>
        <v>0.22</v>
      </c>
      <c r="AA21" s="296"/>
      <c r="AB21" s="296"/>
      <c r="AC21" s="113" t="str">
        <f t="shared" si="1"/>
        <v>Moderado</v>
      </c>
      <c r="AD21" s="113">
        <f t="shared" ref="AD21:AD24" si="6">IF(Q21="Probabilidad",(($M$20-0)),IF(Q21="Impacto",($M$20-($M$20*T21))))</f>
        <v>0.6</v>
      </c>
      <c r="AE21" s="296"/>
      <c r="AF21" s="296"/>
      <c r="AG21" s="291"/>
      <c r="AH21" s="291"/>
      <c r="AI21" s="291"/>
      <c r="AJ21" s="291"/>
      <c r="AK21" s="291"/>
      <c r="AL21" s="291"/>
      <c r="AM21" s="312"/>
      <c r="AN21" s="298"/>
    </row>
    <row r="22" spans="1:40" ht="69" customHeight="1">
      <c r="A22" s="308"/>
      <c r="B22" s="322"/>
      <c r="C22" s="308"/>
      <c r="D22" s="315"/>
      <c r="E22" s="320"/>
      <c r="F22" s="315"/>
      <c r="G22" s="308"/>
      <c r="H22" s="298"/>
      <c r="I22" s="304"/>
      <c r="J22" s="305"/>
      <c r="K22" s="298"/>
      <c r="L22" s="299"/>
      <c r="M22" s="299"/>
      <c r="N22" s="298"/>
      <c r="O22" s="112">
        <v>3</v>
      </c>
      <c r="P22" s="168" t="s">
        <v>319</v>
      </c>
      <c r="Q22" s="112" t="str">
        <f t="shared" si="0"/>
        <v>Probabilidad</v>
      </c>
      <c r="R22" s="112" t="s">
        <v>289</v>
      </c>
      <c r="S22" s="112" t="s">
        <v>290</v>
      </c>
      <c r="T22" s="113">
        <f>VLOOKUP(R22&amp;S22,Hoja1!$Q$4:$R$9,2,0)</f>
        <v>0.45</v>
      </c>
      <c r="U22" s="112" t="s">
        <v>291</v>
      </c>
      <c r="V22" s="112" t="s">
        <v>292</v>
      </c>
      <c r="W22" s="112" t="s">
        <v>293</v>
      </c>
      <c r="X22" s="113">
        <f t="shared" si="5"/>
        <v>0.18000000000000002</v>
      </c>
      <c r="Y22" s="113" t="str">
        <f>IF(Z22&lt;=20%,'Tabla probabilidad'!$B$5,IF(Z22&lt;=40%,'Tabla probabilidad'!$B$6,IF(Z22&lt;=60%,'Tabla probabilidad'!$B$7,IF(Z22&lt;=80%,'Tabla probabilidad'!$B$8,IF(Z22&lt;=100%,'Tabla probabilidad'!$B$9)))))</f>
        <v>Baja</v>
      </c>
      <c r="Z22" s="113">
        <f>IF(R22="Preventivo",(J20-(J20*T22)),IF(R22="Detectivo",(J20-(J20*T22)),IF(R22="Correctivo",(J20))))</f>
        <v>0.22</v>
      </c>
      <c r="AA22" s="296"/>
      <c r="AB22" s="296"/>
      <c r="AC22" s="113" t="str">
        <f t="shared" si="1"/>
        <v>Moderado</v>
      </c>
      <c r="AD22" s="113">
        <f t="shared" si="6"/>
        <v>0.6</v>
      </c>
      <c r="AE22" s="296"/>
      <c r="AF22" s="296"/>
      <c r="AG22" s="291"/>
      <c r="AH22" s="291"/>
      <c r="AI22" s="291"/>
      <c r="AJ22" s="291"/>
      <c r="AK22" s="291"/>
      <c r="AL22" s="291"/>
      <c r="AM22" s="312"/>
      <c r="AN22" s="298"/>
    </row>
    <row r="23" spans="1:40" ht="75.75" customHeight="1">
      <c r="A23" s="308"/>
      <c r="B23" s="322"/>
      <c r="C23" s="308"/>
      <c r="D23" s="315"/>
      <c r="E23" s="320"/>
      <c r="F23" s="315"/>
      <c r="G23" s="308"/>
      <c r="H23" s="298"/>
      <c r="I23" s="304"/>
      <c r="J23" s="305"/>
      <c r="K23" s="298"/>
      <c r="L23" s="299"/>
      <c r="M23" s="299"/>
      <c r="N23" s="298"/>
      <c r="O23" s="112">
        <v>4</v>
      </c>
      <c r="P23" s="169" t="s">
        <v>320</v>
      </c>
      <c r="Q23" s="112" t="str">
        <f t="shared" si="0"/>
        <v>Probabilidad</v>
      </c>
      <c r="R23" s="112" t="s">
        <v>289</v>
      </c>
      <c r="S23" s="112" t="s">
        <v>290</v>
      </c>
      <c r="T23" s="113">
        <f>VLOOKUP(R23&amp;S23,Hoja1!$Q$4:$R$9,2,0)</f>
        <v>0.45</v>
      </c>
      <c r="U23" s="112" t="s">
        <v>291</v>
      </c>
      <c r="V23" s="112" t="s">
        <v>292</v>
      </c>
      <c r="W23" s="112" t="s">
        <v>293</v>
      </c>
      <c r="X23" s="113">
        <f t="shared" si="5"/>
        <v>0.18000000000000002</v>
      </c>
      <c r="Y23" s="113" t="str">
        <f>IF(Z23&lt;=20%,'Tabla probabilidad'!$B$5,IF(Z23&lt;=40%,'Tabla probabilidad'!$B$6,IF(Z23&lt;=60%,'Tabla probabilidad'!$B$7,IF(Z23&lt;=80%,'Tabla probabilidad'!$B$8,IF(Z23&lt;=100%,'Tabla probabilidad'!$B$9)))))</f>
        <v>Baja</v>
      </c>
      <c r="Z23" s="113">
        <f>IF(R23="Preventivo",(J20-(J20*T23)),IF(R23="Detectivo",(J20-(J20*T23)),IF(R23="Correctivo",(J20))))</f>
        <v>0.22</v>
      </c>
      <c r="AA23" s="296"/>
      <c r="AB23" s="296"/>
      <c r="AC23" s="113" t="str">
        <f t="shared" si="1"/>
        <v>Moderado</v>
      </c>
      <c r="AD23" s="113">
        <f t="shared" si="6"/>
        <v>0.6</v>
      </c>
      <c r="AE23" s="296"/>
      <c r="AF23" s="296"/>
      <c r="AG23" s="291"/>
      <c r="AH23" s="291"/>
      <c r="AI23" s="291"/>
      <c r="AJ23" s="291"/>
      <c r="AK23" s="291"/>
      <c r="AL23" s="291"/>
      <c r="AM23" s="312"/>
      <c r="AN23" s="298"/>
    </row>
    <row r="24" spans="1:40" ht="64.5" customHeight="1">
      <c r="A24" s="308"/>
      <c r="B24" s="323"/>
      <c r="C24" s="308"/>
      <c r="D24" s="316"/>
      <c r="E24" s="321"/>
      <c r="F24" s="316"/>
      <c r="G24" s="308"/>
      <c r="H24" s="298"/>
      <c r="I24" s="304"/>
      <c r="J24" s="305"/>
      <c r="K24" s="298"/>
      <c r="L24" s="299"/>
      <c r="M24" s="299"/>
      <c r="N24" s="298"/>
      <c r="O24" s="112">
        <v>5</v>
      </c>
      <c r="P24" s="170" t="s">
        <v>321</v>
      </c>
      <c r="Q24" s="112" t="str">
        <f t="shared" si="0"/>
        <v>Probabilidad</v>
      </c>
      <c r="R24" s="112" t="s">
        <v>289</v>
      </c>
      <c r="S24" s="112" t="s">
        <v>290</v>
      </c>
      <c r="T24" s="113">
        <f>VLOOKUP(R24&amp;S24,Hoja1!$Q$4:$R$9,2,0)</f>
        <v>0.45</v>
      </c>
      <c r="U24" s="112" t="s">
        <v>291</v>
      </c>
      <c r="V24" s="112" t="s">
        <v>292</v>
      </c>
      <c r="W24" s="112" t="s">
        <v>293</v>
      </c>
      <c r="X24" s="113">
        <f t="shared" si="5"/>
        <v>0.18000000000000002</v>
      </c>
      <c r="Y24" s="113" t="str">
        <f>IF(Z24&lt;=20%,'Tabla probabilidad'!$B$5,IF(Z24&lt;=40%,'Tabla probabilidad'!$B$6,IF(Z24&lt;=60%,'Tabla probabilidad'!$B$7,IF(Z24&lt;=80%,'Tabla probabilidad'!$B$8,IF(Z24&lt;=100%,'Tabla probabilidad'!$B$9)))))</f>
        <v>Baja</v>
      </c>
      <c r="Z24" s="113">
        <f>IF(R24="Preventivo",(J20-(J20*T24)),IF(R24="Detectivo",(J20-(J20*T24)),IF(R24="Correctivo",(J20))))</f>
        <v>0.22</v>
      </c>
      <c r="AA24" s="297"/>
      <c r="AB24" s="297"/>
      <c r="AC24" s="113" t="str">
        <f t="shared" si="1"/>
        <v>Moderado</v>
      </c>
      <c r="AD24" s="113">
        <f t="shared" si="6"/>
        <v>0.6</v>
      </c>
      <c r="AE24" s="297"/>
      <c r="AF24" s="297"/>
      <c r="AG24" s="292"/>
      <c r="AH24" s="292"/>
      <c r="AI24" s="292"/>
      <c r="AJ24" s="292"/>
      <c r="AK24" s="292"/>
      <c r="AL24" s="292"/>
      <c r="AM24" s="313"/>
      <c r="AN24" s="298"/>
    </row>
    <row r="25" spans="1:40" ht="75">
      <c r="A25" s="308">
        <v>4</v>
      </c>
      <c r="B25" s="317" t="s">
        <v>322</v>
      </c>
      <c r="C25" s="308" t="s">
        <v>301</v>
      </c>
      <c r="D25" s="314" t="s">
        <v>323</v>
      </c>
      <c r="E25" s="319" t="s">
        <v>324</v>
      </c>
      <c r="F25" s="314" t="s">
        <v>325</v>
      </c>
      <c r="G25" s="308" t="s">
        <v>286</v>
      </c>
      <c r="H25" s="308">
        <v>4</v>
      </c>
      <c r="I25" s="304" t="str">
        <f>IF(H25&lt;=2,'Tabla probabilidad'!$B$5,IF(H25&lt;=24,'Tabla probabilidad'!$B$6,IF(H25&lt;=500,'Tabla probabilidad'!$B$7,IF(H25&lt;=5000,'Tabla probabilidad'!$B$8,IF(H25&gt;5000,'Tabla probabilidad'!$B$9)))))</f>
        <v>Baja</v>
      </c>
      <c r="J25" s="305">
        <f>IF(H25&lt;=2,'Tabla probabilidad'!$D$5,IF(H25&lt;=24,'Tabla probabilidad'!$D$6,IF(H25&lt;=500,'Tabla probabilidad'!$D$7,IF(H25&lt;=5000,'Tabla probabilidad'!$D$8,IF(H25&gt;5000,'Tabla probabilidad'!$D$9)))))</f>
        <v>0.4</v>
      </c>
      <c r="K25" s="298" t="s">
        <v>287</v>
      </c>
      <c r="L25" s="29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8" t="str">
        <f>VLOOKUP((I25&amp;L25),Hoja1!$B$4:$C$28,2,0)</f>
        <v>Moderado</v>
      </c>
      <c r="O25" s="112">
        <v>1</v>
      </c>
      <c r="P25" s="169" t="s">
        <v>326</v>
      </c>
      <c r="Q25" s="112" t="str">
        <f t="shared" si="0"/>
        <v>Probabilidad</v>
      </c>
      <c r="R25" s="112" t="s">
        <v>289</v>
      </c>
      <c r="S25" s="112" t="s">
        <v>290</v>
      </c>
      <c r="T25" s="113">
        <f>VLOOKUP(R25&amp;S25,Hoja1!$Q$4:$R$9,2,0)</f>
        <v>0.45</v>
      </c>
      <c r="U25" s="112" t="s">
        <v>291</v>
      </c>
      <c r="V25" s="112" t="s">
        <v>292</v>
      </c>
      <c r="W25" s="112" t="s">
        <v>293</v>
      </c>
      <c r="X25" s="113">
        <f>IF(Q25="Probabilidad",($J$25*T25),IF(Q25="Impacto"," "))</f>
        <v>0.18000000000000002</v>
      </c>
      <c r="Y25" s="113" t="str">
        <f>IF(Z25&lt;=20%,'Tabla probabilidad'!$B$5,IF(Z25&lt;=40%,'Tabla probabilidad'!$B$6,IF(Z25&lt;=60%,'Tabla probabilidad'!$B$7,IF(Z25&lt;=80%,'Tabla probabilidad'!$B$8,IF(Z25&lt;=100%,'Tabla probabilidad'!$B$9)))))</f>
        <v>Baja</v>
      </c>
      <c r="Z25" s="113">
        <f>IF(R25="Preventivo",(J25-(J25*T25)),IF(R25="Detectivo",(J25-(J25*T25)),IF(R25="Correctivo",(J25))))</f>
        <v>0.22</v>
      </c>
      <c r="AA25" s="295" t="str">
        <f>IF(AB25&lt;=20%,'Tabla probabilidad'!$B$5,IF(AB25&lt;=40%,'Tabla probabilidad'!$B$6,IF(AB25&lt;=60%,'Tabla probabilidad'!$B$7,IF(AB25&lt;=80%,'Tabla probabilidad'!$B$8,IF(AB25&lt;=100%,'Tabla probabilidad'!$B$9)))))</f>
        <v>Baja</v>
      </c>
      <c r="AB25" s="295">
        <f>AVERAGE(Z25:Z29)</f>
        <v>0.22000000000000003</v>
      </c>
      <c r="AC25" s="113" t="str">
        <f t="shared" si="1"/>
        <v>Moderado</v>
      </c>
      <c r="AD25" s="113">
        <f>IF(Q25="Probabilidad",(($M$25-0)),IF(Q25="Impacto",($M$25-($M$25*T25))))</f>
        <v>0.6</v>
      </c>
      <c r="AE25" s="295" t="str">
        <f>IF(AF25&lt;=20%,"Leve",IF(AF25&lt;=40%,"Menor",IF(AF25&lt;=60%,"Moderado",IF(AF25&lt;=80%,"Mayor",IF(AF25&lt;=100%,"Catastrófico")))))</f>
        <v>Moderado</v>
      </c>
      <c r="AF25" s="295">
        <f>AVERAGE(AD25:AD29)</f>
        <v>0.6</v>
      </c>
      <c r="AG25" s="290" t="str">
        <f>VLOOKUP(AA25&amp;AE25,Hoja1!$B$4:$C$28,2,0)</f>
        <v>Moderado</v>
      </c>
      <c r="AH25" s="290" t="s">
        <v>294</v>
      </c>
      <c r="AI25" s="290"/>
      <c r="AJ25" s="290"/>
      <c r="AK25" s="290"/>
      <c r="AL25" s="290"/>
      <c r="AM25" s="311"/>
      <c r="AN25" s="298"/>
    </row>
    <row r="26" spans="1:40" ht="165">
      <c r="A26" s="308"/>
      <c r="B26" s="322"/>
      <c r="C26" s="308"/>
      <c r="D26" s="315"/>
      <c r="E26" s="320"/>
      <c r="F26" s="315"/>
      <c r="G26" s="308"/>
      <c r="H26" s="308"/>
      <c r="I26" s="304"/>
      <c r="J26" s="305"/>
      <c r="K26" s="298"/>
      <c r="L26" s="299"/>
      <c r="M26" s="299"/>
      <c r="N26" s="298"/>
      <c r="O26" s="112">
        <v>2</v>
      </c>
      <c r="P26" s="169" t="s">
        <v>327</v>
      </c>
      <c r="Q26" s="112" t="str">
        <f t="shared" si="0"/>
        <v>Probabilidad</v>
      </c>
      <c r="R26" s="112" t="s">
        <v>289</v>
      </c>
      <c r="S26" s="112" t="s">
        <v>290</v>
      </c>
      <c r="T26" s="113">
        <f>VLOOKUP(R26&amp;S26,Hoja1!$Q$4:$R$9,2,0)</f>
        <v>0.45</v>
      </c>
      <c r="U26" s="112" t="s">
        <v>291</v>
      </c>
      <c r="V26" s="112" t="s">
        <v>292</v>
      </c>
      <c r="W26" s="112" t="s">
        <v>293</v>
      </c>
      <c r="X26" s="113">
        <f t="shared" ref="X26:X29" si="7">IF(Q26="Probabilidad",($J$25*T26),IF(Q26="Impacto"," "))</f>
        <v>0.18000000000000002</v>
      </c>
      <c r="Y26" s="113" t="str">
        <f>IF(Z26&lt;=20%,'Tabla probabilidad'!$B$5,IF(Z26&lt;=40%,'Tabla probabilidad'!$B$6,IF(Z26&lt;=60%,'Tabla probabilidad'!$B$7,IF(Z26&lt;=80%,'Tabla probabilidad'!$B$8,IF(Z26&lt;=100%,'Tabla probabilidad'!$B$9)))))</f>
        <v>Baja</v>
      </c>
      <c r="Z26" s="113">
        <f>IF(R26="Preventivo",(J25-(J25*T26)),IF(R26="Detectivo",(J25-(J25*T26)),IF(R26="Correctivo",(J25))))</f>
        <v>0.22</v>
      </c>
      <c r="AA26" s="296"/>
      <c r="AB26" s="296"/>
      <c r="AC26" s="113" t="str">
        <f t="shared" si="1"/>
        <v>Moderado</v>
      </c>
      <c r="AD26" s="113">
        <f t="shared" ref="AD26:AD29" si="8">IF(Q26="Probabilidad",(($M$25-0)),IF(Q26="Impacto",($M$25-($M$25*T26))))</f>
        <v>0.6</v>
      </c>
      <c r="AE26" s="296"/>
      <c r="AF26" s="296"/>
      <c r="AG26" s="291"/>
      <c r="AH26" s="291"/>
      <c r="AI26" s="291"/>
      <c r="AJ26" s="291"/>
      <c r="AK26" s="291"/>
      <c r="AL26" s="291"/>
      <c r="AM26" s="312"/>
      <c r="AN26" s="298"/>
    </row>
    <row r="27" spans="1:40" ht="120">
      <c r="A27" s="308"/>
      <c r="B27" s="322"/>
      <c r="C27" s="308"/>
      <c r="D27" s="315"/>
      <c r="E27" s="320"/>
      <c r="F27" s="315"/>
      <c r="G27" s="308"/>
      <c r="H27" s="308"/>
      <c r="I27" s="304"/>
      <c r="J27" s="305"/>
      <c r="K27" s="298"/>
      <c r="L27" s="299"/>
      <c r="M27" s="299"/>
      <c r="N27" s="298"/>
      <c r="O27" s="112">
        <v>3</v>
      </c>
      <c r="P27" s="168" t="s">
        <v>328</v>
      </c>
      <c r="Q27" s="112" t="str">
        <f t="shared" si="0"/>
        <v>Probabilidad</v>
      </c>
      <c r="R27" s="112" t="s">
        <v>289</v>
      </c>
      <c r="S27" s="112" t="s">
        <v>290</v>
      </c>
      <c r="T27" s="113">
        <f>VLOOKUP(R27&amp;S27,Hoja1!$Q$4:$R$9,2,0)</f>
        <v>0.45</v>
      </c>
      <c r="U27" s="112" t="s">
        <v>291</v>
      </c>
      <c r="V27" s="112" t="s">
        <v>292</v>
      </c>
      <c r="W27" s="112" t="s">
        <v>293</v>
      </c>
      <c r="X27" s="113">
        <f t="shared" si="7"/>
        <v>0.18000000000000002</v>
      </c>
      <c r="Y27" s="113" t="str">
        <f>IF(Z27&lt;=20%,'Tabla probabilidad'!$B$5,IF(Z27&lt;=40%,'Tabla probabilidad'!$B$6,IF(Z27&lt;=60%,'Tabla probabilidad'!$B$7,IF(Z27&lt;=80%,'Tabla probabilidad'!$B$8,IF(Z27&lt;=100%,'Tabla probabilidad'!$B$9)))))</f>
        <v>Baja</v>
      </c>
      <c r="Z27" s="113">
        <f>IF(R27="Preventivo",(J25-(J25*T27)),IF(R27="Detectivo",(J25-(J25*T27)),IF(R27="Correctivo",(J25))))</f>
        <v>0.22</v>
      </c>
      <c r="AA27" s="296"/>
      <c r="AB27" s="296"/>
      <c r="AC27" s="113" t="str">
        <f t="shared" si="1"/>
        <v>Moderado</v>
      </c>
      <c r="AD27" s="113">
        <f t="shared" si="8"/>
        <v>0.6</v>
      </c>
      <c r="AE27" s="296"/>
      <c r="AF27" s="296"/>
      <c r="AG27" s="291"/>
      <c r="AH27" s="291"/>
      <c r="AI27" s="291"/>
      <c r="AJ27" s="291"/>
      <c r="AK27" s="291"/>
      <c r="AL27" s="291"/>
      <c r="AM27" s="312"/>
      <c r="AN27" s="298"/>
    </row>
    <row r="28" spans="1:40" ht="60">
      <c r="A28" s="308"/>
      <c r="B28" s="322"/>
      <c r="C28" s="308"/>
      <c r="D28" s="315"/>
      <c r="E28" s="320"/>
      <c r="F28" s="315"/>
      <c r="G28" s="308"/>
      <c r="H28" s="308"/>
      <c r="I28" s="304"/>
      <c r="J28" s="305"/>
      <c r="K28" s="298"/>
      <c r="L28" s="299"/>
      <c r="M28" s="299"/>
      <c r="N28" s="298"/>
      <c r="O28" s="112">
        <v>4</v>
      </c>
      <c r="P28" s="169" t="s">
        <v>329</v>
      </c>
      <c r="Q28" s="112" t="str">
        <f t="shared" si="0"/>
        <v>Probabilidad</v>
      </c>
      <c r="R28" s="112" t="s">
        <v>289</v>
      </c>
      <c r="S28" s="112" t="s">
        <v>290</v>
      </c>
      <c r="T28" s="113">
        <f>VLOOKUP(R28&amp;S28,Hoja1!$Q$4:$R$9,2,0)</f>
        <v>0.45</v>
      </c>
      <c r="U28" s="112" t="s">
        <v>291</v>
      </c>
      <c r="V28" s="112" t="s">
        <v>292</v>
      </c>
      <c r="W28" s="112" t="s">
        <v>293</v>
      </c>
      <c r="X28" s="113">
        <f t="shared" si="7"/>
        <v>0.18000000000000002</v>
      </c>
      <c r="Y28" s="113" t="str">
        <f>IF(Z28&lt;=20%,'Tabla probabilidad'!$B$5,IF(Z28&lt;=40%,'Tabla probabilidad'!$B$6,IF(Z28&lt;=60%,'Tabla probabilidad'!$B$7,IF(Z28&lt;=80%,'Tabla probabilidad'!$B$8,IF(Z28&lt;=100%,'Tabla probabilidad'!$B$9)))))</f>
        <v>Baja</v>
      </c>
      <c r="Z28" s="113">
        <f>IF(R28="Preventivo",(J25-(J25*T28)),IF(R28="Detectivo",(J25-(J25*T28)),IF(R28="Correctivo",(J25))))</f>
        <v>0.22</v>
      </c>
      <c r="AA28" s="296"/>
      <c r="AB28" s="296"/>
      <c r="AC28" s="113" t="str">
        <f t="shared" si="1"/>
        <v>Moderado</v>
      </c>
      <c r="AD28" s="113">
        <f t="shared" si="8"/>
        <v>0.6</v>
      </c>
      <c r="AE28" s="296"/>
      <c r="AF28" s="296"/>
      <c r="AG28" s="291"/>
      <c r="AH28" s="291"/>
      <c r="AI28" s="291"/>
      <c r="AJ28" s="291"/>
      <c r="AK28" s="291"/>
      <c r="AL28" s="291"/>
      <c r="AM28" s="312"/>
      <c r="AN28" s="298"/>
    </row>
    <row r="29" spans="1:40" ht="60">
      <c r="A29" s="308"/>
      <c r="B29" s="323"/>
      <c r="C29" s="308"/>
      <c r="D29" s="316"/>
      <c r="E29" s="321"/>
      <c r="F29" s="316"/>
      <c r="G29" s="308"/>
      <c r="H29" s="308"/>
      <c r="I29" s="304"/>
      <c r="J29" s="305"/>
      <c r="K29" s="298"/>
      <c r="L29" s="299"/>
      <c r="M29" s="299"/>
      <c r="N29" s="298"/>
      <c r="O29" s="112">
        <v>5</v>
      </c>
      <c r="P29" s="170" t="s">
        <v>330</v>
      </c>
      <c r="Q29" s="112" t="str">
        <f t="shared" si="0"/>
        <v>Probabilidad</v>
      </c>
      <c r="R29" s="112" t="s">
        <v>289</v>
      </c>
      <c r="S29" s="112" t="s">
        <v>290</v>
      </c>
      <c r="T29" s="113">
        <f>VLOOKUP(R29&amp;S29,Hoja1!$Q$4:$R$9,2,0)</f>
        <v>0.45</v>
      </c>
      <c r="U29" s="112" t="s">
        <v>291</v>
      </c>
      <c r="V29" s="112" t="s">
        <v>292</v>
      </c>
      <c r="W29" s="112" t="s">
        <v>293</v>
      </c>
      <c r="X29" s="113">
        <f t="shared" si="7"/>
        <v>0.18000000000000002</v>
      </c>
      <c r="Y29" s="113" t="str">
        <f>IF(Z29&lt;=20%,'Tabla probabilidad'!$B$5,IF(Z29&lt;=40%,'Tabla probabilidad'!$B$6,IF(Z29&lt;=60%,'Tabla probabilidad'!$B$7,IF(Z29&lt;=80%,'Tabla probabilidad'!$B$8,IF(Z29&lt;=100%,'Tabla probabilidad'!$B$9)))))</f>
        <v>Baja</v>
      </c>
      <c r="Z29" s="113">
        <f>IF(R29="Preventivo",(J25-(J25*T29)),IF(R29="Detectivo",(J25-(J25*T29)),IF(R29="Correctivo",(J25))))</f>
        <v>0.22</v>
      </c>
      <c r="AA29" s="297"/>
      <c r="AB29" s="297"/>
      <c r="AC29" s="113" t="str">
        <f t="shared" si="1"/>
        <v>Moderado</v>
      </c>
      <c r="AD29" s="113">
        <f t="shared" si="8"/>
        <v>0.6</v>
      </c>
      <c r="AE29" s="297"/>
      <c r="AF29" s="297"/>
      <c r="AG29" s="292"/>
      <c r="AH29" s="292"/>
      <c r="AI29" s="292"/>
      <c r="AJ29" s="292"/>
      <c r="AK29" s="292"/>
      <c r="AL29" s="292"/>
      <c r="AM29" s="313"/>
      <c r="AN29" s="298"/>
    </row>
    <row r="30" spans="1:40" ht="73.5" customHeight="1">
      <c r="A30" s="308">
        <v>5</v>
      </c>
      <c r="B30" s="317" t="s">
        <v>331</v>
      </c>
      <c r="C30" s="308" t="s">
        <v>301</v>
      </c>
      <c r="D30" s="314" t="s">
        <v>332</v>
      </c>
      <c r="E30" s="314" t="s">
        <v>333</v>
      </c>
      <c r="F30" s="314" t="s">
        <v>334</v>
      </c>
      <c r="G30" s="308" t="s">
        <v>335</v>
      </c>
      <c r="H30" s="308">
        <v>4</v>
      </c>
      <c r="I30" s="304" t="str">
        <f>IF(H30&lt;=2,'Tabla probabilidad'!$B$5,IF(H30&lt;=24,'Tabla probabilidad'!$B$6,IF(H30&lt;=500,'Tabla probabilidad'!$B$7,IF(H30&lt;=5000,'Tabla probabilidad'!$B$8,IF(H30&gt;5000,'Tabla probabilidad'!$B$9)))))</f>
        <v>Baja</v>
      </c>
      <c r="J30" s="305">
        <f>IF(H30&lt;=2,'Tabla probabilidad'!$D$5,IF(H30&lt;=24,'Tabla probabilidad'!$D$6,IF(H30&lt;=500,'Tabla probabilidad'!$D$7,IF(H30&lt;=5000,'Tabla probabilidad'!$D$8,IF(H30&gt;5000,'Tabla probabilidad'!$D$9)))))</f>
        <v>0.4</v>
      </c>
      <c r="K30" s="298" t="s">
        <v>316</v>
      </c>
      <c r="L30" s="29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8" t="str">
        <f>VLOOKUP((I30&amp;L30),Hoja1!$B$4:$C$28,2,0)</f>
        <v>Moderado</v>
      </c>
      <c r="O30" s="112">
        <v>1</v>
      </c>
      <c r="P30" s="173" t="s">
        <v>336</v>
      </c>
      <c r="Q30" s="112" t="str">
        <f t="shared" si="0"/>
        <v>Probabilidad</v>
      </c>
      <c r="R30" s="112" t="s">
        <v>289</v>
      </c>
      <c r="S30" s="112" t="s">
        <v>290</v>
      </c>
      <c r="T30" s="113">
        <f>VLOOKUP(R30&amp;S30,Hoja1!$Q$4:$R$9,2,0)</f>
        <v>0.45</v>
      </c>
      <c r="U30" s="112" t="s">
        <v>291</v>
      </c>
      <c r="V30" s="112" t="s">
        <v>292</v>
      </c>
      <c r="W30" s="112" t="s">
        <v>293</v>
      </c>
      <c r="X30" s="113">
        <f>IF(Q30="Probabilidad",($J$30*T30),IF(Q30="Impacto"," "))</f>
        <v>0.18000000000000002</v>
      </c>
      <c r="Y30" s="113" t="str">
        <f>IF(Z30&lt;=20%,'Tabla probabilidad'!$B$5,IF(Z30&lt;=40%,'Tabla probabilidad'!$B$6,IF(Z30&lt;=60%,'Tabla probabilidad'!$B$7,IF(Z30&lt;=80%,'Tabla probabilidad'!$B$8,IF(Z30&lt;=100%,'Tabla probabilidad'!$B$9)))))</f>
        <v>Baja</v>
      </c>
      <c r="Z30" s="113">
        <f>IF(R30="Preventivo",(J30-(J30*T30)),IF(R30="Detectivo",(J30-(J30*T30)),IF(R30="Correctivo",(J30))))</f>
        <v>0.22</v>
      </c>
      <c r="AA30" s="295" t="str">
        <f>IF(AB30&lt;=20%,'Tabla probabilidad'!$B$5,IF(AB30&lt;=40%,'Tabla probabilidad'!$B$6,IF(AB30&lt;=60%,'Tabla probabilidad'!$B$7,IF(AB30&lt;=80%,'Tabla probabilidad'!$B$8,IF(AB30&lt;=100%,'Tabla probabilidad'!$B$9)))))</f>
        <v>Baja</v>
      </c>
      <c r="AB30" s="295">
        <f>AVERAGE(Z30:Z34)</f>
        <v>0.22000000000000003</v>
      </c>
      <c r="AC30" s="113" t="str">
        <f t="shared" si="1"/>
        <v>Moderado</v>
      </c>
      <c r="AD30" s="113">
        <f>IF(Q30="Probabilidad",(($M$30-0)),IF(Q30="Impacto",($M$30-($M$30*T30))))</f>
        <v>0.6</v>
      </c>
      <c r="AE30" s="295" t="str">
        <f>IF(AF30&lt;=20%,"Leve",IF(AF30&lt;=40%,"Menor",IF(AF30&lt;=60%,"Moderado",IF(AF30&lt;=80%,"Mayor",IF(AF30&lt;=100%,"Catastrófico")))))</f>
        <v>Moderado</v>
      </c>
      <c r="AF30" s="295">
        <f>AVERAGE(AD30:AD34)</f>
        <v>0.6</v>
      </c>
      <c r="AG30" s="290" t="str">
        <f>VLOOKUP(AA30&amp;AE30,Hoja1!$B$4:$C$28,2,0)</f>
        <v>Moderado</v>
      </c>
      <c r="AH30" s="290" t="s">
        <v>294</v>
      </c>
      <c r="AI30" s="290"/>
      <c r="AJ30" s="290"/>
      <c r="AK30" s="290"/>
      <c r="AL30" s="290"/>
      <c r="AM30" s="311"/>
      <c r="AN30" s="298"/>
    </row>
    <row r="31" spans="1:40" ht="78.75" customHeight="1">
      <c r="A31" s="308"/>
      <c r="B31" s="322"/>
      <c r="C31" s="308"/>
      <c r="D31" s="315"/>
      <c r="E31" s="315"/>
      <c r="F31" s="315"/>
      <c r="G31" s="308"/>
      <c r="H31" s="308"/>
      <c r="I31" s="304"/>
      <c r="J31" s="305"/>
      <c r="K31" s="298"/>
      <c r="L31" s="299"/>
      <c r="M31" s="299"/>
      <c r="N31" s="298"/>
      <c r="O31" s="112">
        <v>2</v>
      </c>
      <c r="P31" s="174" t="s">
        <v>337</v>
      </c>
      <c r="Q31" s="112" t="str">
        <f t="shared" si="0"/>
        <v>Probabilidad</v>
      </c>
      <c r="R31" s="112" t="s">
        <v>289</v>
      </c>
      <c r="S31" s="112" t="s">
        <v>290</v>
      </c>
      <c r="T31" s="113">
        <f>VLOOKUP(R31&amp;S31,Hoja1!$Q$4:$R$9,2,0)</f>
        <v>0.45</v>
      </c>
      <c r="U31" s="112" t="s">
        <v>291</v>
      </c>
      <c r="V31" s="112" t="s">
        <v>292</v>
      </c>
      <c r="W31" s="112" t="s">
        <v>293</v>
      </c>
      <c r="X31" s="113">
        <f t="shared" ref="X31:X34" si="9">IF(Q31="Probabilidad",($J$30*T31),IF(Q31="Impacto"," "))</f>
        <v>0.18000000000000002</v>
      </c>
      <c r="Y31" s="113" t="str">
        <f>IF(Z31&lt;=20%,'Tabla probabilidad'!$B$5,IF(Z31&lt;=40%,'Tabla probabilidad'!$B$6,IF(Z31&lt;=60%,'Tabla probabilidad'!$B$7,IF(Z31&lt;=80%,'Tabla probabilidad'!$B$8,IF(Z31&lt;=100%,'Tabla probabilidad'!$B$9)))))</f>
        <v>Baja</v>
      </c>
      <c r="Z31" s="113">
        <f>IF(R31="Preventivo",(J30-(J30*T31)),IF(R31="Detectivo",(J30-(J30*T31)),IF(R31="Correctivo",(J30))))</f>
        <v>0.22</v>
      </c>
      <c r="AA31" s="296"/>
      <c r="AB31" s="296"/>
      <c r="AC31" s="113" t="str">
        <f t="shared" si="1"/>
        <v>Moderado</v>
      </c>
      <c r="AD31" s="113">
        <f t="shared" ref="AD31:AD34" si="10">IF(Q31="Probabilidad",(($M$30-0)),IF(Q31="Impacto",($M$30-($M$30*T31))))</f>
        <v>0.6</v>
      </c>
      <c r="AE31" s="296"/>
      <c r="AF31" s="296"/>
      <c r="AG31" s="291"/>
      <c r="AH31" s="291"/>
      <c r="AI31" s="291"/>
      <c r="AJ31" s="291"/>
      <c r="AK31" s="291"/>
      <c r="AL31" s="291"/>
      <c r="AM31" s="312"/>
      <c r="AN31" s="298"/>
    </row>
    <row r="32" spans="1:40" ht="50.25" customHeight="1">
      <c r="A32" s="308"/>
      <c r="B32" s="322"/>
      <c r="C32" s="308"/>
      <c r="D32" s="315"/>
      <c r="E32" s="315"/>
      <c r="F32" s="315"/>
      <c r="G32" s="308"/>
      <c r="H32" s="308"/>
      <c r="I32" s="304"/>
      <c r="J32" s="305"/>
      <c r="K32" s="298"/>
      <c r="L32" s="299"/>
      <c r="M32" s="299"/>
      <c r="N32" s="298"/>
      <c r="O32" s="112">
        <v>3</v>
      </c>
      <c r="P32" s="174" t="s">
        <v>338</v>
      </c>
      <c r="Q32" s="112" t="str">
        <f t="shared" si="0"/>
        <v>Probabilidad</v>
      </c>
      <c r="R32" s="112" t="s">
        <v>289</v>
      </c>
      <c r="S32" s="112" t="s">
        <v>290</v>
      </c>
      <c r="T32" s="113">
        <f>VLOOKUP(R32&amp;S32,Hoja1!$Q$4:$R$9,2,0)</f>
        <v>0.45</v>
      </c>
      <c r="U32" s="112" t="s">
        <v>291</v>
      </c>
      <c r="V32" s="112" t="s">
        <v>292</v>
      </c>
      <c r="W32" s="112" t="s">
        <v>293</v>
      </c>
      <c r="X32" s="113">
        <f t="shared" si="9"/>
        <v>0.18000000000000002</v>
      </c>
      <c r="Y32" s="113" t="str">
        <f>IF(Z32&lt;=20%,'Tabla probabilidad'!$B$5,IF(Z32&lt;=40%,'Tabla probabilidad'!$B$6,IF(Z32&lt;=60%,'Tabla probabilidad'!$B$7,IF(Z32&lt;=80%,'Tabla probabilidad'!$B$8,IF(Z32&lt;=100%,'Tabla probabilidad'!$B$9)))))</f>
        <v>Baja</v>
      </c>
      <c r="Z32" s="113">
        <f>IF(R32="Preventivo",(J30-(J30*T32)),IF(R32="Detectivo",(J30-(J30*T32)),IF(R32="Correctivo",(J30))))</f>
        <v>0.22</v>
      </c>
      <c r="AA32" s="296"/>
      <c r="AB32" s="296"/>
      <c r="AC32" s="113" t="str">
        <f t="shared" si="1"/>
        <v>Moderado</v>
      </c>
      <c r="AD32" s="113">
        <f t="shared" si="10"/>
        <v>0.6</v>
      </c>
      <c r="AE32" s="296"/>
      <c r="AF32" s="296"/>
      <c r="AG32" s="291"/>
      <c r="AH32" s="291"/>
      <c r="AI32" s="291"/>
      <c r="AJ32" s="291"/>
      <c r="AK32" s="291"/>
      <c r="AL32" s="291"/>
      <c r="AM32" s="312"/>
      <c r="AN32" s="298"/>
    </row>
    <row r="33" spans="1:40" ht="25.5">
      <c r="A33" s="308"/>
      <c r="B33" s="322"/>
      <c r="C33" s="308"/>
      <c r="D33" s="315"/>
      <c r="E33" s="315"/>
      <c r="F33" s="315"/>
      <c r="G33" s="308"/>
      <c r="H33" s="308"/>
      <c r="I33" s="304"/>
      <c r="J33" s="305"/>
      <c r="K33" s="298"/>
      <c r="L33" s="299"/>
      <c r="M33" s="299"/>
      <c r="N33" s="298"/>
      <c r="O33" s="112">
        <v>4</v>
      </c>
      <c r="P33" s="174" t="s">
        <v>339</v>
      </c>
      <c r="Q33" s="112" t="str">
        <f t="shared" si="0"/>
        <v>Probabilidad</v>
      </c>
      <c r="R33" s="112" t="s">
        <v>289</v>
      </c>
      <c r="S33" s="112" t="s">
        <v>290</v>
      </c>
      <c r="T33" s="113">
        <f>VLOOKUP(R33&amp;S33,Hoja1!$Q$4:$R$9,2,0)</f>
        <v>0.45</v>
      </c>
      <c r="U33" s="112" t="s">
        <v>291</v>
      </c>
      <c r="V33" s="112" t="s">
        <v>292</v>
      </c>
      <c r="W33" s="112" t="s">
        <v>293</v>
      </c>
      <c r="X33" s="113">
        <f t="shared" si="9"/>
        <v>0.18000000000000002</v>
      </c>
      <c r="Y33" s="113" t="str">
        <f>IF(Z33&lt;=20%,'Tabla probabilidad'!$B$5,IF(Z33&lt;=40%,'Tabla probabilidad'!$B$6,IF(Z33&lt;=60%,'Tabla probabilidad'!$B$7,IF(Z33&lt;=80%,'Tabla probabilidad'!$B$8,IF(Z33&lt;=100%,'Tabla probabilidad'!$B$9)))))</f>
        <v>Baja</v>
      </c>
      <c r="Z33" s="113">
        <f>IF(R33="Preventivo",(J30-(J30*T33)),IF(R33="Detectivo",(J30-(J30*T33)),IF(R33="Correctivo",(J30))))</f>
        <v>0.22</v>
      </c>
      <c r="AA33" s="296"/>
      <c r="AB33" s="296"/>
      <c r="AC33" s="113" t="str">
        <f t="shared" si="1"/>
        <v>Moderado</v>
      </c>
      <c r="AD33" s="113">
        <f t="shared" si="10"/>
        <v>0.6</v>
      </c>
      <c r="AE33" s="296"/>
      <c r="AF33" s="296"/>
      <c r="AG33" s="291"/>
      <c r="AH33" s="291"/>
      <c r="AI33" s="291"/>
      <c r="AJ33" s="291"/>
      <c r="AK33" s="291"/>
      <c r="AL33" s="291"/>
      <c r="AM33" s="312"/>
      <c r="AN33" s="298"/>
    </row>
    <row r="34" spans="1:40" ht="45">
      <c r="A34" s="317"/>
      <c r="B34" s="323"/>
      <c r="C34" s="308"/>
      <c r="D34" s="316"/>
      <c r="E34" s="316"/>
      <c r="F34" s="316"/>
      <c r="G34" s="308"/>
      <c r="H34" s="317"/>
      <c r="I34" s="318"/>
      <c r="J34" s="295"/>
      <c r="K34" s="298"/>
      <c r="L34" s="299"/>
      <c r="M34" s="299"/>
      <c r="N34" s="290"/>
      <c r="O34" s="134">
        <v>5</v>
      </c>
      <c r="P34" s="130" t="s">
        <v>340</v>
      </c>
      <c r="Q34" s="134" t="str">
        <f t="shared" si="0"/>
        <v>Probabilidad</v>
      </c>
      <c r="R34" s="134" t="s">
        <v>289</v>
      </c>
      <c r="S34" s="134" t="s">
        <v>290</v>
      </c>
      <c r="T34" s="135">
        <f>VLOOKUP(R34&amp;S34,Hoja1!$Q$4:$R$9,2,0)</f>
        <v>0.45</v>
      </c>
      <c r="U34" s="134" t="s">
        <v>291</v>
      </c>
      <c r="V34" s="134" t="s">
        <v>292</v>
      </c>
      <c r="W34" s="134" t="s">
        <v>293</v>
      </c>
      <c r="X34" s="135">
        <f t="shared" si="9"/>
        <v>0.18000000000000002</v>
      </c>
      <c r="Y34" s="135" t="str">
        <f>IF(Z34&lt;=20%,'Tabla probabilidad'!$B$5,IF(Z34&lt;=40%,'Tabla probabilidad'!$B$6,IF(Z34&lt;=60%,'Tabla probabilidad'!$B$7,IF(Z34&lt;=80%,'Tabla probabilidad'!$B$8,IF(Z34&lt;=100%,'Tabla probabilidad'!$B$9)))))</f>
        <v>Baja</v>
      </c>
      <c r="Z34" s="135">
        <f>IF(R34="Preventivo",(J30-(J30*T34)),IF(R34="Detectivo",(J30-(J30*T34)),IF(R34="Correctivo",(J30))))</f>
        <v>0.22</v>
      </c>
      <c r="AA34" s="297"/>
      <c r="AB34" s="296"/>
      <c r="AC34" s="135" t="str">
        <f t="shared" si="1"/>
        <v>Moderado</v>
      </c>
      <c r="AD34" s="135">
        <f t="shared" si="10"/>
        <v>0.6</v>
      </c>
      <c r="AE34" s="296"/>
      <c r="AF34" s="296"/>
      <c r="AG34" s="291"/>
      <c r="AH34" s="291"/>
      <c r="AI34" s="291"/>
      <c r="AJ34" s="291"/>
      <c r="AK34" s="291"/>
      <c r="AL34" s="291"/>
      <c r="AM34" s="312"/>
      <c r="AN34" s="290"/>
    </row>
    <row r="35" spans="1:40" ht="106.5" customHeight="1">
      <c r="A35" s="298">
        <v>6</v>
      </c>
      <c r="B35" s="290" t="s">
        <v>341</v>
      </c>
      <c r="C35" s="309" t="s">
        <v>342</v>
      </c>
      <c r="D35" s="362" t="s">
        <v>343</v>
      </c>
      <c r="E35" s="307" t="s">
        <v>344</v>
      </c>
      <c r="F35" s="303" t="s">
        <v>345</v>
      </c>
      <c r="G35" s="298" t="s">
        <v>346</v>
      </c>
      <c r="H35" s="298">
        <v>4</v>
      </c>
      <c r="I35" s="304" t="str">
        <f>IF(H35&lt;=2,'Tabla probabilidad'!$B$5,IF(H35&lt;=24,'Tabla probabilidad'!$B$6,IF(H35&lt;=500,'Tabla probabilidad'!$B$7,IF(H35&lt;=5000,'Tabla probabilidad'!$B$8,IF(H35&gt;5000,'Tabla probabilidad'!$B$9)))))</f>
        <v>Baja</v>
      </c>
      <c r="J35" s="305">
        <f>IF(H35&lt;=2,'Tabla probabilidad'!$D$5,IF(H35&lt;=24,'Tabla probabilidad'!$D$6,IF(H35&lt;=500,'Tabla probabilidad'!$D$7,IF(H35&lt;=5000,'Tabla probabilidad'!$D$8,IF(H35&gt;5000,'Tabla probabilidad'!$D$9)))))</f>
        <v>0.4</v>
      </c>
      <c r="K35" s="298" t="s">
        <v>347</v>
      </c>
      <c r="L35" s="29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8" t="str">
        <f>VLOOKUP((I35&amp;L35),Hoja1!$B$4:$C$28,2,0)</f>
        <v>Moderado</v>
      </c>
      <c r="O35" s="112">
        <v>1</v>
      </c>
      <c r="P35" s="130" t="s">
        <v>348</v>
      </c>
      <c r="Q35" s="112" t="str">
        <f t="shared" ref="Q35:Q39" si="11">IF(R35="Preventivo","Probabilidad",IF(R35="Detectivo","Probabilidad", IF(R35="Correctivo","Impacto")))</f>
        <v>Probabilidad</v>
      </c>
      <c r="R35" s="112" t="s">
        <v>289</v>
      </c>
      <c r="S35" s="112" t="s">
        <v>290</v>
      </c>
      <c r="T35" s="113">
        <f>VLOOKUP(R35&amp;S35,Hoja1!$Q$4:$R$9,2,0)</f>
        <v>0.45</v>
      </c>
      <c r="U35" s="112" t="s">
        <v>291</v>
      </c>
      <c r="V35" s="112" t="s">
        <v>292</v>
      </c>
      <c r="W35" s="112" t="s">
        <v>293</v>
      </c>
      <c r="X35" s="113">
        <f>IF(Q35="Probabilidad",($J$35*T35),IF(Q35="Impacto"," "))</f>
        <v>0.18000000000000002</v>
      </c>
      <c r="Y35" s="113" t="str">
        <f>IF(Z35&lt;=20%,'Tabla probabilidad'!$B$5,IF(Z35&lt;=40%,'Tabla probabilidad'!$B$6,IF(Z35&lt;=60%,'Tabla probabilidad'!$B$7,IF(Z35&lt;=80%,'Tabla probabilidad'!$B$8,IF(Z35&lt;=100%,'Tabla probabilidad'!$B$9)))))</f>
        <v>Baja</v>
      </c>
      <c r="Z35" s="113">
        <f>IF(R35="Preventivo",(J35-(J35*T35)),IF(R35="Detectivo",(J35-(J35*T35)),IF(R35="Correctivo",(J35))))</f>
        <v>0.22</v>
      </c>
      <c r="AA35" s="295" t="str">
        <f>IF(AB35&lt;=20%,'Tabla probabilidad'!$B$5,IF(AB35&lt;=40%,'Tabla probabilidad'!$B$6,IF(AB35&lt;=60%,'Tabla probabilidad'!$B$7,IF(AB35&lt;=80%,'Tabla probabilidad'!$B$8,IF(AB35&lt;=100%,'Tabla probabilidad'!$B$9)))))</f>
        <v>Baja</v>
      </c>
      <c r="AB35" s="295">
        <f>AVERAGE(Z35:Z39)</f>
        <v>0.22000000000000003</v>
      </c>
      <c r="AC35" s="113" t="str">
        <f t="shared" ref="AC35:AC39" si="12">IF(AD35&lt;=20%,"Leve",IF(AD35&lt;=40%,"Menor",IF(AD35&lt;=60%,"Moderado",IF(AD35&lt;=80%,"Mayor",IF(AD35&lt;=100%,"Catastrófico")))))</f>
        <v>Moderado</v>
      </c>
      <c r="AD35" s="113">
        <f>IF(Q35="Probabilidad",(($M$35-0)),IF(Q35="Impacto",($M$35-($M$35*T35))))</f>
        <v>0.6</v>
      </c>
      <c r="AE35" s="295" t="str">
        <f>IF(AF35&lt;=20%,"Leve",IF(AF35&lt;=40%,"Menor",IF(AF35&lt;=60%,"Moderado",IF(AF35&lt;=80%,"Mayor",IF(AF35&lt;=100%,"Catastrófico")))))</f>
        <v>Moderado</v>
      </c>
      <c r="AF35" s="295">
        <f>AVERAGE(AD35:AD39)</f>
        <v>0.6</v>
      </c>
      <c r="AG35" s="290" t="str">
        <f>VLOOKUP(AA35&amp;AE35,Hoja1!$B$4:$C$28,2,0)</f>
        <v>Moderado</v>
      </c>
      <c r="AH35" s="290" t="s">
        <v>294</v>
      </c>
      <c r="AI35" s="300"/>
      <c r="AJ35" s="300"/>
      <c r="AK35" s="300"/>
      <c r="AL35" s="300"/>
      <c r="AM35" s="300"/>
      <c r="AN35" s="298"/>
    </row>
    <row r="36" spans="1:40" ht="90">
      <c r="A36" s="298"/>
      <c r="B36" s="291"/>
      <c r="C36" s="309"/>
      <c r="D36" s="363"/>
      <c r="E36" s="307"/>
      <c r="F36" s="303"/>
      <c r="G36" s="298"/>
      <c r="H36" s="298"/>
      <c r="I36" s="304"/>
      <c r="J36" s="305"/>
      <c r="K36" s="298"/>
      <c r="L36" s="299"/>
      <c r="M36" s="299"/>
      <c r="N36" s="298"/>
      <c r="O36" s="112">
        <v>2</v>
      </c>
      <c r="P36" s="232" t="s">
        <v>349</v>
      </c>
      <c r="Q36" s="112" t="str">
        <f t="shared" si="11"/>
        <v>Probabilidad</v>
      </c>
      <c r="R36" s="112" t="s">
        <v>289</v>
      </c>
      <c r="S36" s="112" t="s">
        <v>290</v>
      </c>
      <c r="T36" s="113">
        <f>VLOOKUP(R36&amp;S36,Hoja1!$Q$4:$R$9,2,0)</f>
        <v>0.45</v>
      </c>
      <c r="U36" s="112" t="s">
        <v>291</v>
      </c>
      <c r="V36" s="112" t="s">
        <v>292</v>
      </c>
      <c r="W36" s="112" t="s">
        <v>293</v>
      </c>
      <c r="X36" s="113">
        <f t="shared" ref="X36:X39" si="13">IF(Q36="Probabilidad",($J$35*T36),IF(Q36="Impacto"," "))</f>
        <v>0.18000000000000002</v>
      </c>
      <c r="Y36" s="113" t="str">
        <f>IF(Z36&lt;=20%,'Tabla probabilidad'!$B$5,IF(Z36&lt;=40%,'Tabla probabilidad'!$B$6,IF(Z36&lt;=60%,'Tabla probabilidad'!$B$7,IF(Z36&lt;=80%,'Tabla probabilidad'!$B$8,IF(Z36&lt;=100%,'Tabla probabilidad'!$B$9)))))</f>
        <v>Baja</v>
      </c>
      <c r="Z36" s="113">
        <f>IF(R36="Preventivo",(J35-(J35*T36)),IF(R36="Detectivo",(J35-(J35*T36)),IF(R36="Correctivo",(J35))))</f>
        <v>0.22</v>
      </c>
      <c r="AA36" s="296"/>
      <c r="AB36" s="296"/>
      <c r="AC36" s="113" t="str">
        <f t="shared" si="12"/>
        <v>Moderado</v>
      </c>
      <c r="AD36" s="113">
        <f t="shared" ref="AD36:AD39" si="14">IF(Q36="Probabilidad",(($M$35-0)),IF(Q36="Impacto",($M$35-($M$35*T36))))</f>
        <v>0.6</v>
      </c>
      <c r="AE36" s="296"/>
      <c r="AF36" s="296"/>
      <c r="AG36" s="291"/>
      <c r="AH36" s="291"/>
      <c r="AI36" s="301"/>
      <c r="AJ36" s="301"/>
      <c r="AK36" s="301"/>
      <c r="AL36" s="301"/>
      <c r="AM36" s="301"/>
      <c r="AN36" s="298"/>
    </row>
    <row r="37" spans="1:40" ht="45">
      <c r="A37" s="298"/>
      <c r="B37" s="291"/>
      <c r="C37" s="309"/>
      <c r="D37" s="363"/>
      <c r="E37" s="307"/>
      <c r="F37" s="303"/>
      <c r="G37" s="298"/>
      <c r="H37" s="298"/>
      <c r="I37" s="304"/>
      <c r="J37" s="305"/>
      <c r="K37" s="298"/>
      <c r="L37" s="299"/>
      <c r="M37" s="299"/>
      <c r="N37" s="298"/>
      <c r="O37" s="112">
        <v>3</v>
      </c>
      <c r="P37" s="130" t="s">
        <v>350</v>
      </c>
      <c r="Q37" s="112" t="str">
        <f t="shared" si="11"/>
        <v>Probabilidad</v>
      </c>
      <c r="R37" s="112" t="s">
        <v>289</v>
      </c>
      <c r="S37" s="112" t="s">
        <v>290</v>
      </c>
      <c r="T37" s="113">
        <f>VLOOKUP(R37&amp;S37,Hoja1!$Q$4:$R$9,2,0)</f>
        <v>0.45</v>
      </c>
      <c r="U37" s="112" t="s">
        <v>291</v>
      </c>
      <c r="V37" s="112" t="s">
        <v>292</v>
      </c>
      <c r="W37" s="112" t="s">
        <v>293</v>
      </c>
      <c r="X37" s="113">
        <f t="shared" si="13"/>
        <v>0.18000000000000002</v>
      </c>
      <c r="Y37" s="113" t="str">
        <f>IF(Z37&lt;=20%,'Tabla probabilidad'!$B$5,IF(Z37&lt;=40%,'Tabla probabilidad'!$B$6,IF(Z37&lt;=60%,'Tabla probabilidad'!$B$7,IF(Z37&lt;=80%,'Tabla probabilidad'!$B$8,IF(Z37&lt;=100%,'Tabla probabilidad'!$B$9)))))</f>
        <v>Baja</v>
      </c>
      <c r="Z37" s="113">
        <f>IF(R37="Preventivo",(J35-(J35*T37)),IF(R37="Detectivo",(J35-(J35*T37)),IF(R37="Correctivo",(J35))))</f>
        <v>0.22</v>
      </c>
      <c r="AA37" s="296"/>
      <c r="AB37" s="296"/>
      <c r="AC37" s="113" t="str">
        <f t="shared" si="12"/>
        <v>Moderado</v>
      </c>
      <c r="AD37" s="113">
        <f t="shared" si="14"/>
        <v>0.6</v>
      </c>
      <c r="AE37" s="296"/>
      <c r="AF37" s="296"/>
      <c r="AG37" s="291"/>
      <c r="AH37" s="291"/>
      <c r="AI37" s="301"/>
      <c r="AJ37" s="301"/>
      <c r="AK37" s="301"/>
      <c r="AL37" s="301"/>
      <c r="AM37" s="301"/>
      <c r="AN37" s="298"/>
    </row>
    <row r="38" spans="1:40" ht="45">
      <c r="A38" s="298"/>
      <c r="B38" s="291"/>
      <c r="C38" s="309"/>
      <c r="D38" s="363"/>
      <c r="E38" s="307"/>
      <c r="F38" s="303"/>
      <c r="G38" s="298"/>
      <c r="H38" s="298"/>
      <c r="I38" s="304"/>
      <c r="J38" s="305"/>
      <c r="K38" s="298"/>
      <c r="L38" s="299"/>
      <c r="M38" s="299"/>
      <c r="N38" s="298"/>
      <c r="O38" s="112">
        <v>4</v>
      </c>
      <c r="P38" s="130" t="s">
        <v>351</v>
      </c>
      <c r="Q38" s="112" t="str">
        <f t="shared" si="11"/>
        <v>Probabilidad</v>
      </c>
      <c r="R38" s="112" t="s">
        <v>289</v>
      </c>
      <c r="S38" s="112" t="s">
        <v>290</v>
      </c>
      <c r="T38" s="113">
        <f>VLOOKUP(R38&amp;S38,Hoja1!$Q$4:$R$9,2,0)</f>
        <v>0.45</v>
      </c>
      <c r="U38" s="112" t="s">
        <v>291</v>
      </c>
      <c r="V38" s="112" t="s">
        <v>292</v>
      </c>
      <c r="W38" s="112" t="s">
        <v>293</v>
      </c>
      <c r="X38" s="113">
        <f t="shared" si="13"/>
        <v>0.18000000000000002</v>
      </c>
      <c r="Y38" s="113" t="str">
        <f>IF(Z38&lt;=20%,'Tabla probabilidad'!$B$5,IF(Z38&lt;=40%,'Tabla probabilidad'!$B$6,IF(Z38&lt;=60%,'Tabla probabilidad'!$B$7,IF(Z38&lt;=80%,'Tabla probabilidad'!$B$8,IF(Z38&lt;=100%,'Tabla probabilidad'!$B$9)))))</f>
        <v>Baja</v>
      </c>
      <c r="Z38" s="113">
        <f>IF(R38="Preventivo",(J35-(J35*T38)),IF(R38="Detectivo",(J35-(J35*T38)),IF(R38="Correctivo",(J35))))</f>
        <v>0.22</v>
      </c>
      <c r="AA38" s="296"/>
      <c r="AB38" s="296"/>
      <c r="AC38" s="113" t="str">
        <f t="shared" si="12"/>
        <v>Moderado</v>
      </c>
      <c r="AD38" s="113">
        <f t="shared" si="14"/>
        <v>0.6</v>
      </c>
      <c r="AE38" s="296"/>
      <c r="AF38" s="296"/>
      <c r="AG38" s="291"/>
      <c r="AH38" s="291"/>
      <c r="AI38" s="301"/>
      <c r="AJ38" s="301"/>
      <c r="AK38" s="301"/>
      <c r="AL38" s="301"/>
      <c r="AM38" s="301"/>
      <c r="AN38" s="298"/>
    </row>
    <row r="39" spans="1:40" ht="45.75" customHeight="1">
      <c r="A39" s="298"/>
      <c r="B39" s="292"/>
      <c r="C39" s="309"/>
      <c r="D39" s="306"/>
      <c r="E39" s="307"/>
      <c r="F39" s="303"/>
      <c r="G39" s="298"/>
      <c r="H39" s="298"/>
      <c r="I39" s="304"/>
      <c r="J39" s="305"/>
      <c r="K39" s="298"/>
      <c r="L39" s="299"/>
      <c r="M39" s="299"/>
      <c r="N39" s="298"/>
      <c r="O39" s="112">
        <v>5</v>
      </c>
      <c r="P39" s="130" t="s">
        <v>352</v>
      </c>
      <c r="Q39" s="112" t="str">
        <f t="shared" si="11"/>
        <v>Probabilidad</v>
      </c>
      <c r="R39" s="112" t="s">
        <v>289</v>
      </c>
      <c r="S39" s="112" t="s">
        <v>290</v>
      </c>
      <c r="T39" s="113">
        <f>VLOOKUP(R39&amp;S39,Hoja1!$Q$4:$R$9,2,0)</f>
        <v>0.45</v>
      </c>
      <c r="U39" s="112" t="s">
        <v>291</v>
      </c>
      <c r="V39" s="112" t="s">
        <v>292</v>
      </c>
      <c r="W39" s="112" t="s">
        <v>293</v>
      </c>
      <c r="X39" s="113">
        <f t="shared" si="13"/>
        <v>0.18000000000000002</v>
      </c>
      <c r="Y39" s="113" t="str">
        <f>IF(Z39&lt;=20%,'Tabla probabilidad'!$B$5,IF(Z39&lt;=40%,'Tabla probabilidad'!$B$6,IF(Z39&lt;=60%,'Tabla probabilidad'!$B$7,IF(Z39&lt;=80%,'Tabla probabilidad'!$B$8,IF(Z39&lt;=100%,'Tabla probabilidad'!$B$9)))))</f>
        <v>Baja</v>
      </c>
      <c r="Z39" s="113">
        <f>IF(R39="Preventivo",(J35-(J35*T39)),IF(R39="Detectivo",(J35-(J35*T39)),IF(R39="Correctivo",(J35))))</f>
        <v>0.22</v>
      </c>
      <c r="AA39" s="297"/>
      <c r="AB39" s="297"/>
      <c r="AC39" s="113" t="str">
        <f t="shared" si="12"/>
        <v>Moderado</v>
      </c>
      <c r="AD39" s="113">
        <f t="shared" si="14"/>
        <v>0.6</v>
      </c>
      <c r="AE39" s="297"/>
      <c r="AF39" s="297"/>
      <c r="AG39" s="292"/>
      <c r="AH39" s="291"/>
      <c r="AI39" s="302"/>
      <c r="AJ39" s="302"/>
      <c r="AK39" s="302"/>
      <c r="AL39" s="302"/>
      <c r="AM39" s="302"/>
      <c r="AN39" s="290"/>
    </row>
    <row r="40" spans="1:40">
      <c r="A40" s="298"/>
      <c r="B40" s="290"/>
      <c r="C40" s="309"/>
      <c r="D40" s="165"/>
      <c r="E40" s="310"/>
      <c r="F40" s="298"/>
      <c r="G40" s="298"/>
      <c r="H40" s="298"/>
      <c r="I40" s="304" t="str">
        <f>IF(H40&lt;=2,'Tabla probabilidad'!$B$5,IF(H40&lt;=24,'Tabla probabilidad'!$B$6,IF(H40&lt;=500,'Tabla probabilidad'!$B$7,IF(H40&lt;=5000,'Tabla probabilidad'!$B$8,IF(H40&gt;5000,'Tabla probabilidad'!$B$9)))))</f>
        <v>Muy Baja</v>
      </c>
      <c r="J40" s="305">
        <f>IF(H40&lt;=2,'Tabla probabilidad'!$D$5,IF(H40&lt;=24,'Tabla probabilidad'!$D$6,IF(H40&lt;=500,'Tabla probabilidad'!$D$7,IF(H40&lt;=5000,'Tabla probabilidad'!$D$8,IF(H40&gt;5000,'Tabla probabilidad'!$D$9)))))</f>
        <v>0.2</v>
      </c>
      <c r="K40" s="298"/>
      <c r="L40" s="298"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298"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298" t="e">
        <f>VLOOKUP((I40&amp;L40),Hoja1!$B$4:$C$28,2,0)</f>
        <v>#N/A</v>
      </c>
      <c r="O40" s="112">
        <v>1</v>
      </c>
      <c r="P40" s="130"/>
      <c r="Q40" s="112" t="b">
        <f t="shared" ref="Q40:Q59" si="15">IF(R40="Preventivo","Probabilidad",IF(R40="Detectivo","Probabilidad", IF(R40="Correctivo","Impacto")))</f>
        <v>0</v>
      </c>
      <c r="R40" s="112"/>
      <c r="S40" s="112"/>
      <c r="T40" s="113" t="e">
        <f>VLOOKUP(R40&amp;S40,Hoja1!$Q$4:$R$9,2,0)</f>
        <v>#N/A</v>
      </c>
      <c r="U40" s="112"/>
      <c r="V40" s="112"/>
      <c r="W40" s="112"/>
      <c r="X40" s="113" t="b">
        <f>IF(Q40="Probabilidad",($J$40*T40),IF(Q40="Impacto"," "))</f>
        <v>0</v>
      </c>
      <c r="Y40" s="113" t="b">
        <f>IF(Z40&lt;=20%,'Tabla probabilidad'!$B$5,IF(Z40&lt;=40%,'Tabla probabilidad'!$B$6,IF(Z40&lt;=60%,'Tabla probabilidad'!$B$7,IF(Z40&lt;=80%,'Tabla probabilidad'!$B$8,IF(Z40&lt;=100%,'Tabla probabilidad'!$B$9)))))</f>
        <v>0</v>
      </c>
      <c r="Z40" s="113" t="b">
        <f>IF(R40="Preventivo",(J40-(J40*T40)),IF(R40="Detectivo",(J40-(J40*T40)),IF(R40="Correctivo",(J40))))</f>
        <v>0</v>
      </c>
      <c r="AA40" s="295" t="e">
        <f>IF(AB40&lt;=20%,'Tabla probabilidad'!$B$5,IF(AB40&lt;=40%,'Tabla probabilidad'!$B$6,IF(AB40&lt;=60%,'Tabla probabilidad'!$B$7,IF(AB40&lt;=80%,'Tabla probabilidad'!$B$8,IF(AB40&lt;=100%,'Tabla probabilidad'!$B$9)))))</f>
        <v>#DIV/0!</v>
      </c>
      <c r="AB40" s="295" t="e">
        <f>AVERAGE(Z40:Z44)</f>
        <v>#DIV/0!</v>
      </c>
      <c r="AC40" s="113" t="b">
        <f t="shared" ref="AC40:AC59" si="16">IF(AD40&lt;=20%,"Leve",IF(AD40&lt;=40%,"Menor",IF(AD40&lt;=60%,"Moderado",IF(AD40&lt;=80%,"Mayor",IF(AD40&lt;=100%,"Catastrófico")))))</f>
        <v>0</v>
      </c>
      <c r="AD40" s="113" t="b">
        <f>IF(Q40="Probabilidad",(($M$40-0)),IF(Q40="Impacto",($M$40-($M$40*T40))))</f>
        <v>0</v>
      </c>
      <c r="AE40" s="295" t="e">
        <f>IF(AF40&lt;=20%,"Leve",IF(AF40&lt;=40%,"Menor",IF(AF40&lt;=60%,"Moderado",IF(AF40&lt;=80%,"Mayor",IF(AF40&lt;=100%,"Catastrófico")))))</f>
        <v>#DIV/0!</v>
      </c>
      <c r="AF40" s="295" t="e">
        <f>AVERAGE(AD40:AD44)</f>
        <v>#DIV/0!</v>
      </c>
      <c r="AG40" s="290" t="e">
        <f>VLOOKUP(AA40&amp;AE40,Hoja1!$B$4:$C$28,2,0)</f>
        <v>#DIV/0!</v>
      </c>
      <c r="AH40" s="290"/>
      <c r="AI40" s="300"/>
      <c r="AJ40" s="300"/>
      <c r="AK40" s="300"/>
      <c r="AL40" s="300"/>
      <c r="AM40" s="300"/>
      <c r="AN40" s="298"/>
    </row>
    <row r="41" spans="1:40">
      <c r="A41" s="298"/>
      <c r="B41" s="291"/>
      <c r="C41" s="309"/>
      <c r="D41" s="166"/>
      <c r="E41" s="310"/>
      <c r="F41" s="298"/>
      <c r="G41" s="298"/>
      <c r="H41" s="298"/>
      <c r="I41" s="304"/>
      <c r="J41" s="305"/>
      <c r="K41" s="298"/>
      <c r="L41" s="299"/>
      <c r="M41" s="299"/>
      <c r="N41" s="298"/>
      <c r="O41" s="112">
        <v>2</v>
      </c>
      <c r="P41" s="130"/>
      <c r="Q41" s="112" t="b">
        <f t="shared" si="15"/>
        <v>0</v>
      </c>
      <c r="R41" s="112"/>
      <c r="S41" s="112"/>
      <c r="T41" s="113" t="e">
        <f>VLOOKUP(R41&amp;S41,Hoja1!$Q$4:$R$9,2,0)</f>
        <v>#N/A</v>
      </c>
      <c r="U41" s="112"/>
      <c r="V41" s="112"/>
      <c r="W41" s="112"/>
      <c r="X41" s="113" t="b">
        <f t="shared" ref="X41:X44" si="17">IF(Q41="Probabilidad",($J$40*T41),IF(Q41="Impacto"," "))</f>
        <v>0</v>
      </c>
      <c r="Y41" s="113" t="b">
        <f>IF(Z41&lt;=20%,'Tabla probabilidad'!$B$5,IF(Z41&lt;=40%,'Tabla probabilidad'!$B$6,IF(Z41&lt;=60%,'Tabla probabilidad'!$B$7,IF(Z41&lt;=80%,'Tabla probabilidad'!$B$8,IF(Z41&lt;=100%,'Tabla probabilidad'!$B$9)))))</f>
        <v>0</v>
      </c>
      <c r="Z41" s="113" t="b">
        <f>IF(R41="Preventivo",(J40-(J40*T41)),IF(R41="Detectivo",(J40-(J40*T41)),IF(R41="Correctivo",(J40))))</f>
        <v>0</v>
      </c>
      <c r="AA41" s="296"/>
      <c r="AB41" s="296"/>
      <c r="AC41" s="113" t="b">
        <f t="shared" si="16"/>
        <v>0</v>
      </c>
      <c r="AD41" s="113" t="b">
        <f t="shared" ref="AD41:AD44" si="18">IF(Q41="Probabilidad",(($M$40-0)),IF(Q41="Impacto",($M$40-($M$40*T41))))</f>
        <v>0</v>
      </c>
      <c r="AE41" s="296"/>
      <c r="AF41" s="296"/>
      <c r="AG41" s="291"/>
      <c r="AH41" s="291"/>
      <c r="AI41" s="301"/>
      <c r="AJ41" s="301"/>
      <c r="AK41" s="301"/>
      <c r="AL41" s="301"/>
      <c r="AM41" s="301"/>
      <c r="AN41" s="298"/>
    </row>
    <row r="42" spans="1:40">
      <c r="A42" s="298"/>
      <c r="B42" s="291"/>
      <c r="C42" s="309"/>
      <c r="D42" s="166"/>
      <c r="E42" s="310"/>
      <c r="F42" s="298"/>
      <c r="G42" s="298"/>
      <c r="H42" s="298"/>
      <c r="I42" s="304"/>
      <c r="J42" s="305"/>
      <c r="K42" s="298"/>
      <c r="L42" s="299"/>
      <c r="M42" s="299"/>
      <c r="N42" s="298"/>
      <c r="O42" s="112">
        <v>3</v>
      </c>
      <c r="P42" s="130"/>
      <c r="Q42" s="112" t="b">
        <f t="shared" si="15"/>
        <v>0</v>
      </c>
      <c r="R42" s="112"/>
      <c r="S42" s="112"/>
      <c r="T42" s="113" t="e">
        <f>VLOOKUP(R42&amp;S42,Hoja1!$Q$4:$R$9,2,0)</f>
        <v>#N/A</v>
      </c>
      <c r="U42" s="112"/>
      <c r="V42" s="112"/>
      <c r="W42" s="112"/>
      <c r="X42" s="113" t="b">
        <f t="shared" si="17"/>
        <v>0</v>
      </c>
      <c r="Y42" s="113" t="b">
        <f>IF(Z42&lt;=20%,'Tabla probabilidad'!$B$5,IF(Z42&lt;=40%,'Tabla probabilidad'!$B$6,IF(Z42&lt;=60%,'Tabla probabilidad'!$B$7,IF(Z42&lt;=80%,'Tabla probabilidad'!$B$8,IF(Z42&lt;=100%,'Tabla probabilidad'!$B$9)))))</f>
        <v>0</v>
      </c>
      <c r="Z42" s="113" t="b">
        <f>IF(R42="Preventivo",(J40-(J40*T42)),IF(R42="Detectivo",(J40-(J40*T42)),IF(R42="Correctivo",(J40))))</f>
        <v>0</v>
      </c>
      <c r="AA42" s="296"/>
      <c r="AB42" s="296"/>
      <c r="AC42" s="113" t="b">
        <f t="shared" si="16"/>
        <v>0</v>
      </c>
      <c r="AD42" s="113" t="b">
        <f t="shared" si="18"/>
        <v>0</v>
      </c>
      <c r="AE42" s="296"/>
      <c r="AF42" s="296"/>
      <c r="AG42" s="291"/>
      <c r="AH42" s="291"/>
      <c r="AI42" s="301"/>
      <c r="AJ42" s="301"/>
      <c r="AK42" s="301"/>
      <c r="AL42" s="301"/>
      <c r="AM42" s="301"/>
      <c r="AN42" s="298"/>
    </row>
    <row r="43" spans="1:40">
      <c r="A43" s="298"/>
      <c r="B43" s="291"/>
      <c r="C43" s="309"/>
      <c r="D43" s="166"/>
      <c r="E43" s="310"/>
      <c r="F43" s="298"/>
      <c r="G43" s="298"/>
      <c r="H43" s="298"/>
      <c r="I43" s="304"/>
      <c r="J43" s="305"/>
      <c r="K43" s="298"/>
      <c r="L43" s="299"/>
      <c r="M43" s="299"/>
      <c r="N43" s="298"/>
      <c r="O43" s="112">
        <v>4</v>
      </c>
      <c r="P43" s="130"/>
      <c r="Q43" s="112" t="b">
        <f t="shared" si="15"/>
        <v>0</v>
      </c>
      <c r="R43" s="112"/>
      <c r="S43" s="112"/>
      <c r="T43" s="113" t="e">
        <f>VLOOKUP(R43&amp;S43,Hoja1!$Q$4:$R$9,2,0)</f>
        <v>#N/A</v>
      </c>
      <c r="U43" s="112"/>
      <c r="V43" s="112"/>
      <c r="W43" s="112"/>
      <c r="X43" s="113" t="b">
        <f t="shared" si="17"/>
        <v>0</v>
      </c>
      <c r="Y43" s="113" t="b">
        <f>IF(Z43&lt;=20%,'Tabla probabilidad'!$B$5,IF(Z43&lt;=40%,'Tabla probabilidad'!$B$6,IF(Z43&lt;=60%,'Tabla probabilidad'!$B$7,IF(Z43&lt;=80%,'Tabla probabilidad'!$B$8,IF(Z43&lt;=100%,'Tabla probabilidad'!$B$9)))))</f>
        <v>0</v>
      </c>
      <c r="Z43" s="113" t="b">
        <f>IF(R43="Preventivo",(J40-(J40*T43)),IF(R43="Detectivo",(J40-(J40*T43)),IF(R43="Correctivo",(J40))))</f>
        <v>0</v>
      </c>
      <c r="AA43" s="296"/>
      <c r="AB43" s="296"/>
      <c r="AC43" s="113" t="b">
        <f t="shared" si="16"/>
        <v>0</v>
      </c>
      <c r="AD43" s="113" t="b">
        <f t="shared" si="18"/>
        <v>0</v>
      </c>
      <c r="AE43" s="296"/>
      <c r="AF43" s="296"/>
      <c r="AG43" s="291"/>
      <c r="AH43" s="291"/>
      <c r="AI43" s="301"/>
      <c r="AJ43" s="301"/>
      <c r="AK43" s="301"/>
      <c r="AL43" s="301"/>
      <c r="AM43" s="301"/>
      <c r="AN43" s="298"/>
    </row>
    <row r="44" spans="1:40">
      <c r="A44" s="298"/>
      <c r="B44" s="292"/>
      <c r="C44" s="309"/>
      <c r="D44" s="167"/>
      <c r="E44" s="310"/>
      <c r="F44" s="298"/>
      <c r="G44" s="298"/>
      <c r="H44" s="298"/>
      <c r="I44" s="304"/>
      <c r="J44" s="305"/>
      <c r="K44" s="298"/>
      <c r="L44" s="299"/>
      <c r="M44" s="299"/>
      <c r="N44" s="298"/>
      <c r="O44" s="112">
        <v>5</v>
      </c>
      <c r="P44" s="130"/>
      <c r="Q44" s="112" t="b">
        <f t="shared" si="15"/>
        <v>0</v>
      </c>
      <c r="R44" s="112"/>
      <c r="S44" s="112"/>
      <c r="T44" s="113" t="e">
        <f>VLOOKUP(R44&amp;S44,Hoja1!$Q$4:$R$9,2,0)</f>
        <v>#N/A</v>
      </c>
      <c r="U44" s="112"/>
      <c r="V44" s="112"/>
      <c r="W44" s="112"/>
      <c r="X44" s="113" t="b">
        <f t="shared" si="17"/>
        <v>0</v>
      </c>
      <c r="Y44" s="113" t="b">
        <f>IF(Z44&lt;=20%,'Tabla probabilidad'!$B$5,IF(Z44&lt;=40%,'Tabla probabilidad'!$B$6,IF(Z44&lt;=60%,'Tabla probabilidad'!$B$7,IF(Z44&lt;=80%,'Tabla probabilidad'!$B$8,IF(Z44&lt;=100%,'Tabla probabilidad'!$B$9)))))</f>
        <v>0</v>
      </c>
      <c r="Z44" s="113" t="b">
        <f>IF(R44="Preventivo",(J40-(J40*T44)),IF(R44="Detectivo",(J40-(J40*T44)),IF(R44="Correctivo",(J40))))</f>
        <v>0</v>
      </c>
      <c r="AA44" s="297"/>
      <c r="AB44" s="297"/>
      <c r="AC44" s="113" t="b">
        <f t="shared" si="16"/>
        <v>0</v>
      </c>
      <c r="AD44" s="113" t="b">
        <f t="shared" si="18"/>
        <v>0</v>
      </c>
      <c r="AE44" s="297"/>
      <c r="AF44" s="297"/>
      <c r="AG44" s="292"/>
      <c r="AH44" s="291"/>
      <c r="AI44" s="302"/>
      <c r="AJ44" s="302"/>
      <c r="AK44" s="302"/>
      <c r="AL44" s="302"/>
      <c r="AM44" s="302"/>
      <c r="AN44" s="290"/>
    </row>
    <row r="45" spans="1:40">
      <c r="A45" s="298"/>
      <c r="B45" s="290"/>
      <c r="C45" s="298"/>
      <c r="D45" s="306"/>
      <c r="E45" s="298"/>
      <c r="F45" s="298"/>
      <c r="G45" s="298"/>
      <c r="H45" s="298"/>
      <c r="I45" s="304" t="str">
        <f>IF(H45&lt;=2,'Tabla probabilidad'!$B$5,IF(H45&lt;=24,'Tabla probabilidad'!$B$6,IF(H45&lt;=500,'Tabla probabilidad'!$B$7,IF(H45&lt;=5000,'Tabla probabilidad'!$B$8,IF(H45&gt;5000,'Tabla probabilidad'!$B$9)))))</f>
        <v>Muy Baja</v>
      </c>
      <c r="J45" s="305">
        <f>IF(H45&lt;=2,'Tabla probabilidad'!$D$5,IF(H45&lt;=24,'Tabla probabilidad'!$D$6,IF(H45&lt;=500,'Tabla probabilidad'!$D$7,IF(H45&lt;=5000,'Tabla probabilidad'!$D$8,IF(H45&gt;5000,'Tabla probabilidad'!$D$9)))))</f>
        <v>0.2</v>
      </c>
      <c r="K45" s="298"/>
      <c r="L45" s="298"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298"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298" t="e">
        <f>VLOOKUP((I45&amp;L45),Hoja1!$B$4:$C$28,2,0)</f>
        <v>#N/A</v>
      </c>
      <c r="O45" s="112">
        <v>1</v>
      </c>
      <c r="P45" s="130"/>
      <c r="Q45" s="112" t="b">
        <f t="shared" si="15"/>
        <v>0</v>
      </c>
      <c r="R45" s="112"/>
      <c r="S45" s="112"/>
      <c r="T45" s="113" t="e">
        <f>VLOOKUP(R45&amp;S45,Hoja1!$Q$4:$R$9,2,0)</f>
        <v>#N/A</v>
      </c>
      <c r="U45" s="112"/>
      <c r="V45" s="112"/>
      <c r="W45" s="112"/>
      <c r="X45" s="113" t="b">
        <f>IF(Q45="Probabilidad",($J$45*T45),IF(Q45="Impacto"," "))</f>
        <v>0</v>
      </c>
      <c r="Y45" s="113" t="b">
        <f>IF(Z45&lt;=20%,'Tabla probabilidad'!$B$5,IF(Z45&lt;=40%,'Tabla probabilidad'!$B$6,IF(Z45&lt;=60%,'Tabla probabilidad'!$B$7,IF(Z45&lt;=80%,'Tabla probabilidad'!$B$8,IF(Z45&lt;=100%,'Tabla probabilidad'!$B$9)))))</f>
        <v>0</v>
      </c>
      <c r="Z45" s="113" t="b">
        <f>IF(R45="Preventivo",(J45-(J45*T45)),IF(R45="Detectivo",(J45-(J45*T45)),IF(R45="Correctivo",(J45))))</f>
        <v>0</v>
      </c>
      <c r="AA45" s="295" t="e">
        <f>IF(AB45&lt;=20%,'Tabla probabilidad'!$B$5,IF(AB45&lt;=40%,'Tabla probabilidad'!$B$6,IF(AB45&lt;=60%,'Tabla probabilidad'!$B$7,IF(AB45&lt;=80%,'Tabla probabilidad'!$B$8,IF(AB45&lt;=100%,'Tabla probabilidad'!$B$9)))))</f>
        <v>#DIV/0!</v>
      </c>
      <c r="AB45" s="295" t="e">
        <f>AVERAGE(Z45:Z49)</f>
        <v>#DIV/0!</v>
      </c>
      <c r="AC45" s="113" t="b">
        <f t="shared" si="16"/>
        <v>0</v>
      </c>
      <c r="AD45" s="113" t="b">
        <f>IF(Q45="Probabilidad",(($M$45-0)),IF(Q45="Impacto",($M$45-($M$45*T45))))</f>
        <v>0</v>
      </c>
      <c r="AE45" s="295" t="e">
        <f>IF(AF45&lt;=20%,"Leve",IF(AF45&lt;=40%,"Menor",IF(AF45&lt;=60%,"Moderado",IF(AF45&lt;=80%,"Mayor",IF(AF45&lt;=100%,"Catastrófico")))))</f>
        <v>#DIV/0!</v>
      </c>
      <c r="AF45" s="295" t="e">
        <f>AVERAGE(AD45:AD49)</f>
        <v>#DIV/0!</v>
      </c>
      <c r="AG45" s="290" t="e">
        <f>VLOOKUP(AA45&amp;AE45,Hoja1!$B$4:$C$28,2,0)</f>
        <v>#DIV/0!</v>
      </c>
      <c r="AH45" s="290"/>
      <c r="AI45" s="300"/>
      <c r="AJ45" s="300"/>
      <c r="AK45" s="300"/>
      <c r="AL45" s="300"/>
      <c r="AM45" s="300"/>
      <c r="AN45" s="298"/>
    </row>
    <row r="46" spans="1:40">
      <c r="A46" s="298"/>
      <c r="B46" s="291"/>
      <c r="C46" s="298"/>
      <c r="D46" s="303"/>
      <c r="E46" s="298"/>
      <c r="F46" s="298"/>
      <c r="G46" s="298"/>
      <c r="H46" s="298"/>
      <c r="I46" s="304"/>
      <c r="J46" s="305"/>
      <c r="K46" s="298"/>
      <c r="L46" s="299"/>
      <c r="M46" s="299"/>
      <c r="N46" s="298"/>
      <c r="O46" s="112">
        <v>2</v>
      </c>
      <c r="P46" s="130"/>
      <c r="Q46" s="112" t="b">
        <f t="shared" si="15"/>
        <v>0</v>
      </c>
      <c r="R46" s="112"/>
      <c r="S46" s="112"/>
      <c r="T46" s="113" t="e">
        <f>VLOOKUP(R46&amp;S46,Hoja1!$Q$4:$R$9,2,0)</f>
        <v>#N/A</v>
      </c>
      <c r="U46" s="112"/>
      <c r="V46" s="112"/>
      <c r="W46" s="112"/>
      <c r="X46" s="113" t="b">
        <f t="shared" ref="X46:X49" si="19">IF(Q46="Probabilidad",($J$45*T46),IF(Q46="Impacto"," "))</f>
        <v>0</v>
      </c>
      <c r="Y46" s="113" t="b">
        <f>IF(Z46&lt;=20%,'Tabla probabilidad'!$B$5,IF(Z46&lt;=40%,'Tabla probabilidad'!$B$6,IF(Z46&lt;=60%,'Tabla probabilidad'!$B$7,IF(Z46&lt;=80%,'Tabla probabilidad'!$B$8,IF(Z46&lt;=100%,'Tabla probabilidad'!$B$9)))))</f>
        <v>0</v>
      </c>
      <c r="Z46" s="113" t="b">
        <f>IF(R46="Preventivo",(J45-(J45*T46)),IF(R46="Detectivo",(J45-(J45*T46)),IF(R46="Correctivo",(J45))))</f>
        <v>0</v>
      </c>
      <c r="AA46" s="296"/>
      <c r="AB46" s="296"/>
      <c r="AC46" s="113" t="b">
        <f t="shared" si="16"/>
        <v>0</v>
      </c>
      <c r="AD46" s="113" t="b">
        <f t="shared" ref="AD46:AD49" si="20">IF(Q46="Probabilidad",(($M$45-0)),IF(Q46="Impacto",($M$45-($M$45*T46))))</f>
        <v>0</v>
      </c>
      <c r="AE46" s="296"/>
      <c r="AF46" s="296"/>
      <c r="AG46" s="291"/>
      <c r="AH46" s="291"/>
      <c r="AI46" s="301"/>
      <c r="AJ46" s="301"/>
      <c r="AK46" s="301"/>
      <c r="AL46" s="301"/>
      <c r="AM46" s="301"/>
      <c r="AN46" s="298"/>
    </row>
    <row r="47" spans="1:40">
      <c r="A47" s="298"/>
      <c r="B47" s="291"/>
      <c r="C47" s="298"/>
      <c r="D47" s="303"/>
      <c r="E47" s="298"/>
      <c r="F47" s="298"/>
      <c r="G47" s="298"/>
      <c r="H47" s="298"/>
      <c r="I47" s="304"/>
      <c r="J47" s="305"/>
      <c r="K47" s="298"/>
      <c r="L47" s="299"/>
      <c r="M47" s="299"/>
      <c r="N47" s="298"/>
      <c r="O47" s="112">
        <v>3</v>
      </c>
      <c r="P47" s="130"/>
      <c r="Q47" s="112" t="b">
        <f t="shared" si="15"/>
        <v>0</v>
      </c>
      <c r="R47" s="112"/>
      <c r="S47" s="112"/>
      <c r="T47" s="113" t="e">
        <f>VLOOKUP(R47&amp;S47,Hoja1!$Q$4:$R$9,2,0)</f>
        <v>#N/A</v>
      </c>
      <c r="U47" s="112"/>
      <c r="V47" s="112"/>
      <c r="W47" s="112"/>
      <c r="X47" s="113" t="b">
        <f t="shared" si="19"/>
        <v>0</v>
      </c>
      <c r="Y47" s="113" t="b">
        <f>IF(Z47&lt;=20%,'Tabla probabilidad'!$B$5,IF(Z47&lt;=40%,'Tabla probabilidad'!$B$6,IF(Z47&lt;=60%,'Tabla probabilidad'!$B$7,IF(Z47&lt;=80%,'Tabla probabilidad'!$B$8,IF(Z47&lt;=100%,'Tabla probabilidad'!$B$9)))))</f>
        <v>0</v>
      </c>
      <c r="Z47" s="113" t="b">
        <f>IF(R47="Preventivo",(J45-(J45*T47)),IF(R47="Detectivo",(J45-(J45*T47)),IF(R47="Correctivo",(J45))))</f>
        <v>0</v>
      </c>
      <c r="AA47" s="296"/>
      <c r="AB47" s="296"/>
      <c r="AC47" s="113" t="b">
        <f t="shared" si="16"/>
        <v>0</v>
      </c>
      <c r="AD47" s="113" t="b">
        <f t="shared" si="20"/>
        <v>0</v>
      </c>
      <c r="AE47" s="296"/>
      <c r="AF47" s="296"/>
      <c r="AG47" s="291"/>
      <c r="AH47" s="291"/>
      <c r="AI47" s="301"/>
      <c r="AJ47" s="301"/>
      <c r="AK47" s="301"/>
      <c r="AL47" s="301"/>
      <c r="AM47" s="301"/>
      <c r="AN47" s="298"/>
    </row>
    <row r="48" spans="1:40">
      <c r="A48" s="298"/>
      <c r="B48" s="291"/>
      <c r="C48" s="298"/>
      <c r="D48" s="303"/>
      <c r="E48" s="298"/>
      <c r="F48" s="298"/>
      <c r="G48" s="298"/>
      <c r="H48" s="298"/>
      <c r="I48" s="304"/>
      <c r="J48" s="305"/>
      <c r="K48" s="298"/>
      <c r="L48" s="299"/>
      <c r="M48" s="299"/>
      <c r="N48" s="298"/>
      <c r="O48" s="112">
        <v>4</v>
      </c>
      <c r="P48" s="130"/>
      <c r="Q48" s="112" t="b">
        <f t="shared" si="15"/>
        <v>0</v>
      </c>
      <c r="R48" s="112"/>
      <c r="S48" s="112"/>
      <c r="T48" s="113" t="e">
        <f>VLOOKUP(R48&amp;S48,Hoja1!$Q$4:$R$9,2,0)</f>
        <v>#N/A</v>
      </c>
      <c r="U48" s="112"/>
      <c r="V48" s="112"/>
      <c r="W48" s="112"/>
      <c r="X48" s="113" t="b">
        <f t="shared" si="19"/>
        <v>0</v>
      </c>
      <c r="Y48" s="113" t="b">
        <f>IF(Z48&lt;=20%,'Tabla probabilidad'!$B$5,IF(Z48&lt;=40%,'Tabla probabilidad'!$B$6,IF(Z48&lt;=60%,'Tabla probabilidad'!$B$7,IF(Z48&lt;=80%,'Tabla probabilidad'!$B$8,IF(Z48&lt;=100%,'Tabla probabilidad'!$B$9)))))</f>
        <v>0</v>
      </c>
      <c r="Z48" s="113" t="b">
        <f>IF(R48="Preventivo",(J45-(J45*T48)),IF(R48="Detectivo",(J45-(J45*T48)),IF(R48="Correctivo",(J45))))</f>
        <v>0</v>
      </c>
      <c r="AA48" s="296"/>
      <c r="AB48" s="296"/>
      <c r="AC48" s="113" t="b">
        <f t="shared" si="16"/>
        <v>0</v>
      </c>
      <c r="AD48" s="113" t="b">
        <f t="shared" si="20"/>
        <v>0</v>
      </c>
      <c r="AE48" s="296"/>
      <c r="AF48" s="296"/>
      <c r="AG48" s="291"/>
      <c r="AH48" s="291"/>
      <c r="AI48" s="301"/>
      <c r="AJ48" s="301"/>
      <c r="AK48" s="301"/>
      <c r="AL48" s="301"/>
      <c r="AM48" s="301"/>
      <c r="AN48" s="298"/>
    </row>
    <row r="49" spans="1:40">
      <c r="A49" s="298"/>
      <c r="B49" s="292"/>
      <c r="C49" s="298"/>
      <c r="D49" s="303"/>
      <c r="E49" s="298"/>
      <c r="F49" s="298"/>
      <c r="G49" s="298"/>
      <c r="H49" s="298"/>
      <c r="I49" s="304"/>
      <c r="J49" s="305"/>
      <c r="K49" s="298"/>
      <c r="L49" s="299"/>
      <c r="M49" s="299"/>
      <c r="N49" s="298"/>
      <c r="O49" s="112">
        <v>5</v>
      </c>
      <c r="P49" s="130"/>
      <c r="Q49" s="112" t="b">
        <f t="shared" si="15"/>
        <v>0</v>
      </c>
      <c r="R49" s="112"/>
      <c r="S49" s="112"/>
      <c r="T49" s="113" t="e">
        <f>VLOOKUP(R49&amp;S49,Hoja1!$Q$4:$R$9,2,0)</f>
        <v>#N/A</v>
      </c>
      <c r="U49" s="112"/>
      <c r="V49" s="112"/>
      <c r="W49" s="112"/>
      <c r="X49" s="113" t="b">
        <f t="shared" si="19"/>
        <v>0</v>
      </c>
      <c r="Y49" s="113" t="b">
        <f>IF(Z49&lt;=20%,'Tabla probabilidad'!$B$5,IF(Z49&lt;=40%,'Tabla probabilidad'!$B$6,IF(Z49&lt;=60%,'Tabla probabilidad'!$B$7,IF(Z49&lt;=80%,'Tabla probabilidad'!$B$8,IF(Z49&lt;=100%,'Tabla probabilidad'!$B$9)))))</f>
        <v>0</v>
      </c>
      <c r="Z49" s="113" t="b">
        <f>IF(R49="Preventivo",(J45-(J45*T49)),IF(R49="Detectivo",(J45-(J45*T49)),IF(R49="Correctivo",(J45))))</f>
        <v>0</v>
      </c>
      <c r="AA49" s="297"/>
      <c r="AB49" s="297"/>
      <c r="AC49" s="113" t="b">
        <f t="shared" si="16"/>
        <v>0</v>
      </c>
      <c r="AD49" s="113" t="b">
        <f t="shared" si="20"/>
        <v>0</v>
      </c>
      <c r="AE49" s="297"/>
      <c r="AF49" s="297"/>
      <c r="AG49" s="292"/>
      <c r="AH49" s="291"/>
      <c r="AI49" s="302"/>
      <c r="AJ49" s="302"/>
      <c r="AK49" s="302"/>
      <c r="AL49" s="302"/>
      <c r="AM49" s="302"/>
      <c r="AN49" s="290"/>
    </row>
    <row r="50" spans="1:40">
      <c r="A50" s="298"/>
      <c r="B50" s="290"/>
      <c r="C50" s="298"/>
      <c r="D50" s="303"/>
      <c r="E50" s="298"/>
      <c r="F50" s="298"/>
      <c r="G50" s="298"/>
      <c r="H50" s="298"/>
      <c r="I50" s="304" t="str">
        <f>IF(H50&lt;=2,'Tabla probabilidad'!$B$5,IF(H50&lt;=24,'Tabla probabilidad'!$B$6,IF(H50&lt;=500,'Tabla probabilidad'!$B$7,IF(H50&lt;=5000,'Tabla probabilidad'!$B$8,IF(H50&gt;5000,'Tabla probabilidad'!$B$9)))))</f>
        <v>Muy Baja</v>
      </c>
      <c r="J50" s="305">
        <f>IF(H50&lt;=2,'Tabla probabilidad'!$D$5,IF(H50&lt;=24,'Tabla probabilidad'!$D$6,IF(H50&lt;=500,'Tabla probabilidad'!$D$7,IF(H50&lt;=5000,'Tabla probabilidad'!$D$8,IF(H50&gt;5000,'Tabla probabilidad'!$D$9)))))</f>
        <v>0.2</v>
      </c>
      <c r="K50" s="298"/>
      <c r="L50" s="298"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298"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298" t="e">
        <f>VLOOKUP((I50&amp;L50),Hoja1!$B$4:$C$28,2,0)</f>
        <v>#N/A</v>
      </c>
      <c r="O50" s="112">
        <v>1</v>
      </c>
      <c r="P50" s="130"/>
      <c r="Q50" s="112" t="b">
        <f t="shared" si="15"/>
        <v>0</v>
      </c>
      <c r="R50" s="112"/>
      <c r="S50" s="112"/>
      <c r="T50" s="113" t="e">
        <f>VLOOKUP(R50&amp;S50,Hoja1!$Q$4:$R$9,2,0)</f>
        <v>#N/A</v>
      </c>
      <c r="U50" s="112"/>
      <c r="V50" s="112"/>
      <c r="W50" s="112"/>
      <c r="X50" s="113" t="b">
        <f>IF(Q50="Probabilidad",($J$50*T50),IF(Q50="Impacto"," "))</f>
        <v>0</v>
      </c>
      <c r="Y50" s="113" t="b">
        <f>IF(Z50&lt;=20%,'Tabla probabilidad'!$B$5,IF(Z50&lt;=40%,'Tabla probabilidad'!$B$6,IF(Z50&lt;=60%,'Tabla probabilidad'!$B$7,IF(Z50&lt;=80%,'Tabla probabilidad'!$B$8,IF(Z50&lt;=100%,'Tabla probabilidad'!$B$9)))))</f>
        <v>0</v>
      </c>
      <c r="Z50" s="113" t="b">
        <f>IF(R50="Preventivo",(J50-(J50*T50)),IF(R50="Detectivo",(J50-(J50*T50)),IF(R50="Correctivo",(J50))))</f>
        <v>0</v>
      </c>
      <c r="AA50" s="295" t="e">
        <f>IF(AB50&lt;=20%,'Tabla probabilidad'!$B$5,IF(AB50&lt;=40%,'Tabla probabilidad'!$B$6,IF(AB50&lt;=60%,'Tabla probabilidad'!$B$7,IF(AB50&lt;=80%,'Tabla probabilidad'!$B$8,IF(AB50&lt;=100%,'Tabla probabilidad'!$B$9)))))</f>
        <v>#DIV/0!</v>
      </c>
      <c r="AB50" s="295" t="e">
        <f>AVERAGE(Z50:Z54)</f>
        <v>#DIV/0!</v>
      </c>
      <c r="AC50" s="113" t="b">
        <f t="shared" si="16"/>
        <v>0</v>
      </c>
      <c r="AD50" s="113" t="b">
        <f>IF(Q50="Probabilidad",(($M$50-0)),IF(Q50="Impacto",($M$50-($M$50*T50))))</f>
        <v>0</v>
      </c>
      <c r="AE50" s="295" t="e">
        <f>IF(AF50&lt;=20%,"Leve",IF(AF50&lt;=40%,"Menor",IF(AF50&lt;=60%,"Moderado",IF(AF50&lt;=80%,"Mayor",IF(AF50&lt;=100%,"Catastrófico")))))</f>
        <v>#DIV/0!</v>
      </c>
      <c r="AF50" s="295" t="e">
        <f>AVERAGE(AD50:AD54)</f>
        <v>#DIV/0!</v>
      </c>
      <c r="AG50" s="290" t="e">
        <f>VLOOKUP(AA50&amp;AE50,Hoja1!$B$4:$C$28,2,0)</f>
        <v>#DIV/0!</v>
      </c>
      <c r="AH50" s="290"/>
      <c r="AI50" s="300"/>
      <c r="AJ50" s="300"/>
      <c r="AK50" s="300"/>
      <c r="AL50" s="300"/>
      <c r="AM50" s="300"/>
      <c r="AN50" s="298"/>
    </row>
    <row r="51" spans="1:40">
      <c r="A51" s="298"/>
      <c r="B51" s="291"/>
      <c r="C51" s="298"/>
      <c r="D51" s="303"/>
      <c r="E51" s="298"/>
      <c r="F51" s="298"/>
      <c r="G51" s="298"/>
      <c r="H51" s="298"/>
      <c r="I51" s="304"/>
      <c r="J51" s="305"/>
      <c r="K51" s="298"/>
      <c r="L51" s="299"/>
      <c r="M51" s="299"/>
      <c r="N51" s="298"/>
      <c r="O51" s="112">
        <v>2</v>
      </c>
      <c r="P51" s="130"/>
      <c r="Q51" s="112" t="b">
        <f t="shared" si="15"/>
        <v>0</v>
      </c>
      <c r="R51" s="112"/>
      <c r="S51" s="112"/>
      <c r="T51" s="113" t="e">
        <f>VLOOKUP(R51&amp;S51,Hoja1!$Q$4:$R$9,2,0)</f>
        <v>#N/A</v>
      </c>
      <c r="U51" s="112"/>
      <c r="V51" s="112"/>
      <c r="W51" s="112"/>
      <c r="X51" s="113" t="b">
        <f>IF(Q51="Probabilidad",($J$50*T51),IF(Q51="Impacto"," "))</f>
        <v>0</v>
      </c>
      <c r="Y51" s="113" t="b">
        <f>IF(Z51&lt;=20%,'Tabla probabilidad'!$B$5,IF(Z51&lt;=40%,'Tabla probabilidad'!$B$6,IF(Z51&lt;=60%,'Tabla probabilidad'!$B$7,IF(Z51&lt;=80%,'Tabla probabilidad'!$B$8,IF(Z51&lt;=100%,'Tabla probabilidad'!$B$9)))))</f>
        <v>0</v>
      </c>
      <c r="Z51" s="113" t="b">
        <f>IF(R51="Preventivo",(J50-(J50*T51)),IF(R51="Detectivo",(J50-(J50*T51)),IF(R51="Correctivo",(J50))))</f>
        <v>0</v>
      </c>
      <c r="AA51" s="296"/>
      <c r="AB51" s="296"/>
      <c r="AC51" s="113" t="b">
        <f t="shared" si="16"/>
        <v>0</v>
      </c>
      <c r="AD51" s="113" t="b">
        <f t="shared" ref="AD51:AD54" si="21">IF(Q51="Probabilidad",(($M$50-0)),IF(Q51="Impacto",($M$50-($M$50*T51))))</f>
        <v>0</v>
      </c>
      <c r="AE51" s="296"/>
      <c r="AF51" s="296"/>
      <c r="AG51" s="291"/>
      <c r="AH51" s="291"/>
      <c r="AI51" s="301"/>
      <c r="AJ51" s="301"/>
      <c r="AK51" s="301"/>
      <c r="AL51" s="301"/>
      <c r="AM51" s="301"/>
      <c r="AN51" s="298"/>
    </row>
    <row r="52" spans="1:40">
      <c r="A52" s="298"/>
      <c r="B52" s="291"/>
      <c r="C52" s="298"/>
      <c r="D52" s="303"/>
      <c r="E52" s="298"/>
      <c r="F52" s="298"/>
      <c r="G52" s="298"/>
      <c r="H52" s="298"/>
      <c r="I52" s="304"/>
      <c r="J52" s="305"/>
      <c r="K52" s="298"/>
      <c r="L52" s="299"/>
      <c r="M52" s="299"/>
      <c r="N52" s="298"/>
      <c r="O52" s="112">
        <v>3</v>
      </c>
      <c r="P52" s="130"/>
      <c r="Q52" s="112" t="b">
        <f t="shared" si="15"/>
        <v>0</v>
      </c>
      <c r="R52" s="112"/>
      <c r="S52" s="112"/>
      <c r="T52" s="113" t="e">
        <f>VLOOKUP(R52&amp;S52,Hoja1!$Q$4:$R$9,2,0)</f>
        <v>#N/A</v>
      </c>
      <c r="U52" s="112"/>
      <c r="V52" s="112"/>
      <c r="W52" s="112"/>
      <c r="X52" s="113" t="b">
        <f>IF(Q52="Probabilidad",($J$50*T52),IF(Q52="Impacto"," "))</f>
        <v>0</v>
      </c>
      <c r="Y52" s="113" t="b">
        <f>IF(Z52&lt;=20%,'Tabla probabilidad'!$B$5,IF(Z52&lt;=40%,'Tabla probabilidad'!$B$6,IF(Z52&lt;=60%,'Tabla probabilidad'!$B$7,IF(Z52&lt;=80%,'Tabla probabilidad'!$B$8,IF(Z52&lt;=100%,'Tabla probabilidad'!$B$9)))))</f>
        <v>0</v>
      </c>
      <c r="Z52" s="113" t="b">
        <f>IF(R52="Preventivo",(J50-(J50*T52)),IF(R52="Detectivo",(J50-(J50*T52)),IF(R52="Correctivo",(J50))))</f>
        <v>0</v>
      </c>
      <c r="AA52" s="296"/>
      <c r="AB52" s="296"/>
      <c r="AC52" s="113" t="b">
        <f t="shared" si="16"/>
        <v>0</v>
      </c>
      <c r="AD52" s="113" t="b">
        <f t="shared" si="21"/>
        <v>0</v>
      </c>
      <c r="AE52" s="296"/>
      <c r="AF52" s="296"/>
      <c r="AG52" s="291"/>
      <c r="AH52" s="291"/>
      <c r="AI52" s="301"/>
      <c r="AJ52" s="301"/>
      <c r="AK52" s="301"/>
      <c r="AL52" s="301"/>
      <c r="AM52" s="301"/>
      <c r="AN52" s="298"/>
    </row>
    <row r="53" spans="1:40">
      <c r="A53" s="298"/>
      <c r="B53" s="291"/>
      <c r="C53" s="298"/>
      <c r="D53" s="303"/>
      <c r="E53" s="298"/>
      <c r="F53" s="298"/>
      <c r="G53" s="298"/>
      <c r="H53" s="298"/>
      <c r="I53" s="304"/>
      <c r="J53" s="305"/>
      <c r="K53" s="298"/>
      <c r="L53" s="299"/>
      <c r="M53" s="299"/>
      <c r="N53" s="298"/>
      <c r="O53" s="112">
        <v>4</v>
      </c>
      <c r="P53" s="130"/>
      <c r="Q53" s="112" t="b">
        <f t="shared" si="15"/>
        <v>0</v>
      </c>
      <c r="R53" s="112"/>
      <c r="S53" s="112"/>
      <c r="T53" s="113" t="e">
        <f>VLOOKUP(R53&amp;S53,Hoja1!$Q$4:$R$9,2,0)</f>
        <v>#N/A</v>
      </c>
      <c r="U53" s="112"/>
      <c r="V53" s="112"/>
      <c r="W53" s="112"/>
      <c r="X53" s="113" t="b">
        <f>IF(Q53="Probabilidad",($J$50*T53),IF(Q53="Impacto"," "))</f>
        <v>0</v>
      </c>
      <c r="Y53" s="113" t="b">
        <f>IF(Z53&lt;=20%,'Tabla probabilidad'!$B$5,IF(Z53&lt;=40%,'Tabla probabilidad'!$B$6,IF(Z53&lt;=60%,'Tabla probabilidad'!$B$7,IF(Z53&lt;=80%,'Tabla probabilidad'!$B$8,IF(Z53&lt;=100%,'Tabla probabilidad'!$B$9)))))</f>
        <v>0</v>
      </c>
      <c r="Z53" s="113" t="b">
        <f>IF(R53="Preventivo",(J50-(J50*T53)),IF(R53="Detectivo",(J50-(J50*T53)),IF(R53="Correctivo",(J50))))</f>
        <v>0</v>
      </c>
      <c r="AA53" s="296"/>
      <c r="AB53" s="296"/>
      <c r="AC53" s="113" t="b">
        <f t="shared" si="16"/>
        <v>0</v>
      </c>
      <c r="AD53" s="113" t="b">
        <f t="shared" si="21"/>
        <v>0</v>
      </c>
      <c r="AE53" s="296"/>
      <c r="AF53" s="296"/>
      <c r="AG53" s="291"/>
      <c r="AH53" s="291"/>
      <c r="AI53" s="301"/>
      <c r="AJ53" s="301"/>
      <c r="AK53" s="301"/>
      <c r="AL53" s="301"/>
      <c r="AM53" s="301"/>
      <c r="AN53" s="298"/>
    </row>
    <row r="54" spans="1:40">
      <c r="A54" s="298"/>
      <c r="B54" s="292"/>
      <c r="C54" s="298"/>
      <c r="D54" s="303"/>
      <c r="E54" s="298"/>
      <c r="F54" s="298"/>
      <c r="G54" s="298"/>
      <c r="H54" s="298"/>
      <c r="I54" s="304"/>
      <c r="J54" s="305"/>
      <c r="K54" s="298"/>
      <c r="L54" s="299"/>
      <c r="M54" s="299"/>
      <c r="N54" s="298"/>
      <c r="O54" s="112">
        <v>5</v>
      </c>
      <c r="P54" s="130"/>
      <c r="Q54" s="112" t="b">
        <f t="shared" si="15"/>
        <v>0</v>
      </c>
      <c r="R54" s="112"/>
      <c r="S54" s="112"/>
      <c r="T54" s="113" t="e">
        <f>VLOOKUP(R54&amp;S54,Hoja1!$Q$4:$R$9,2,0)</f>
        <v>#N/A</v>
      </c>
      <c r="U54" s="112"/>
      <c r="V54" s="112"/>
      <c r="W54" s="112"/>
      <c r="X54" s="113" t="b">
        <f t="shared" ref="X54" si="22">IF(Q54="Probabilidad",($J$35*T54),IF(Q54="Impacto"," "))</f>
        <v>0</v>
      </c>
      <c r="Y54" s="113" t="b">
        <f>IF(Z54&lt;=20%,'Tabla probabilidad'!$B$5,IF(Z54&lt;=40%,'Tabla probabilidad'!$B$6,IF(Z54&lt;=60%,'Tabla probabilidad'!$B$7,IF(Z54&lt;=80%,'Tabla probabilidad'!$B$8,IF(Z54&lt;=100%,'Tabla probabilidad'!$B$9)))))</f>
        <v>0</v>
      </c>
      <c r="Z54" s="113" t="b">
        <f>IF(R54="Preventivo",(J50-(J50*T54)),IF(R54="Detectivo",(J50-(J50*T54)),IF(R54="Correctivo",(J50))))</f>
        <v>0</v>
      </c>
      <c r="AA54" s="297"/>
      <c r="AB54" s="297"/>
      <c r="AC54" s="113" t="b">
        <f t="shared" si="16"/>
        <v>0</v>
      </c>
      <c r="AD54" s="113" t="b">
        <f t="shared" si="21"/>
        <v>0</v>
      </c>
      <c r="AE54" s="297"/>
      <c r="AF54" s="297"/>
      <c r="AG54" s="292"/>
      <c r="AH54" s="291"/>
      <c r="AI54" s="302"/>
      <c r="AJ54" s="302"/>
      <c r="AK54" s="302"/>
      <c r="AL54" s="302"/>
      <c r="AM54" s="302"/>
      <c r="AN54" s="290"/>
    </row>
    <row r="55" spans="1:40">
      <c r="A55" s="298"/>
      <c r="B55" s="290"/>
      <c r="C55" s="298"/>
      <c r="D55" s="303"/>
      <c r="E55" s="298"/>
      <c r="F55" s="298"/>
      <c r="G55" s="298"/>
      <c r="H55" s="298"/>
      <c r="I55" s="304" t="str">
        <f>IF(H55&lt;=2,'Tabla probabilidad'!$B$5,IF(H55&lt;=24,'Tabla probabilidad'!$B$6,IF(H55&lt;=500,'Tabla probabilidad'!$B$7,IF(H55&lt;=5000,'Tabla probabilidad'!$B$8,IF(H55&gt;5000,'Tabla probabilidad'!$B$9)))))</f>
        <v>Muy Baja</v>
      </c>
      <c r="J55" s="305">
        <f>IF(H55&lt;=2,'Tabla probabilidad'!$D$5,IF(H55&lt;=24,'Tabla probabilidad'!$D$6,IF(H55&lt;=500,'Tabla probabilidad'!$D$7,IF(H55&lt;=5000,'Tabla probabilidad'!$D$8,IF(H55&gt;5000,'Tabla probabilidad'!$D$9)))))</f>
        <v>0.2</v>
      </c>
      <c r="K55" s="298"/>
      <c r="L55" s="298"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298"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298" t="e">
        <f>VLOOKUP((I55&amp;L55),Hoja1!$B$4:$C$28,2,0)</f>
        <v>#N/A</v>
      </c>
      <c r="O55" s="112">
        <v>1</v>
      </c>
      <c r="P55" s="130"/>
      <c r="Q55" s="112" t="b">
        <f t="shared" si="15"/>
        <v>0</v>
      </c>
      <c r="R55" s="112"/>
      <c r="S55" s="112"/>
      <c r="T55" s="113" t="e">
        <f>VLOOKUP(R55&amp;S55,Hoja1!$Q$4:$R$9,2,0)</f>
        <v>#N/A</v>
      </c>
      <c r="U55" s="112"/>
      <c r="V55" s="112"/>
      <c r="W55" s="112"/>
      <c r="X55" s="113" t="b">
        <f>IF(Q55="Probabilidad",($J$55*T55),IF(Q55="Impacto"," "))</f>
        <v>0</v>
      </c>
      <c r="Y55" s="113" t="b">
        <f>IF(Z55&lt;=20%,'Tabla probabilidad'!$B$5,IF(Z55&lt;=40%,'Tabla probabilidad'!$B$6,IF(Z55&lt;=60%,'Tabla probabilidad'!$B$7,IF(Z55&lt;=80%,'Tabla probabilidad'!$B$8,IF(Z55&lt;=100%,'Tabla probabilidad'!$B$9)))))</f>
        <v>0</v>
      </c>
      <c r="Z55" s="113" t="b">
        <f>IF(R55="Preventivo",(J55-(J55*T55)),IF(R55="Detectivo",(J55-(J55*T55)),IF(R55="Correctivo",(J55))))</f>
        <v>0</v>
      </c>
      <c r="AA55" s="295" t="e">
        <f>IF(AB55&lt;=20%,'Tabla probabilidad'!$B$5,IF(AB55&lt;=40%,'Tabla probabilidad'!$B$6,IF(AB55&lt;=60%,'Tabla probabilidad'!$B$7,IF(AB55&lt;=80%,'Tabla probabilidad'!$B$8,IF(AB55&lt;=100%,'Tabla probabilidad'!$B$9)))))</f>
        <v>#DIV/0!</v>
      </c>
      <c r="AB55" s="295" t="e">
        <f>AVERAGE(Z55:Z59)</f>
        <v>#DIV/0!</v>
      </c>
      <c r="AC55" s="113" t="b">
        <f t="shared" si="16"/>
        <v>0</v>
      </c>
      <c r="AD55" s="113" t="b">
        <f>IF(Q55="Probabilidad",(($M$55-0)),IF(Q55="Impacto",($M$55-($M$55*T55))))</f>
        <v>0</v>
      </c>
      <c r="AE55" s="295" t="e">
        <f>IF(AF55&lt;=20%,"Leve",IF(AF55&lt;=40%,"Menor",IF(AF55&lt;=60%,"Moderado",IF(AF55&lt;=80%,"Mayor",IF(AF55&lt;=100%,"Catastrófico")))))</f>
        <v>#DIV/0!</v>
      </c>
      <c r="AF55" s="295" t="e">
        <f>AVERAGE(AD55:AD59)</f>
        <v>#DIV/0!</v>
      </c>
      <c r="AG55" s="290" t="e">
        <f>VLOOKUP(AA55&amp;AE55,Hoja1!$B$4:$C$28,2,0)</f>
        <v>#DIV/0!</v>
      </c>
      <c r="AH55" s="298"/>
      <c r="AI55" s="300"/>
      <c r="AJ55" s="300"/>
      <c r="AK55" s="300"/>
      <c r="AL55" s="300"/>
      <c r="AM55" s="300"/>
      <c r="AN55" s="300"/>
    </row>
    <row r="56" spans="1:40">
      <c r="A56" s="298"/>
      <c r="B56" s="291"/>
      <c r="C56" s="298"/>
      <c r="D56" s="303"/>
      <c r="E56" s="298"/>
      <c r="F56" s="298"/>
      <c r="G56" s="298"/>
      <c r="H56" s="298"/>
      <c r="I56" s="304"/>
      <c r="J56" s="305"/>
      <c r="K56" s="298"/>
      <c r="L56" s="299"/>
      <c r="M56" s="299"/>
      <c r="N56" s="298"/>
      <c r="O56" s="112">
        <v>2</v>
      </c>
      <c r="P56" s="130"/>
      <c r="Q56" s="112" t="b">
        <f t="shared" si="15"/>
        <v>0</v>
      </c>
      <c r="R56" s="112"/>
      <c r="S56" s="112"/>
      <c r="T56" s="113" t="e">
        <f>VLOOKUP(R56&amp;S56,Hoja1!$Q$4:$R$9,2,0)</f>
        <v>#N/A</v>
      </c>
      <c r="U56" s="112"/>
      <c r="V56" s="112"/>
      <c r="W56" s="112"/>
      <c r="X56" s="113" t="b">
        <f t="shared" ref="X56:X59" si="23">IF(Q56="Probabilidad",($J$55*T56),IF(Q56="Impacto"," "))</f>
        <v>0</v>
      </c>
      <c r="Y56" s="113" t="b">
        <f>IF(Z56&lt;=20%,'Tabla probabilidad'!$B$5,IF(Z56&lt;=40%,'Tabla probabilidad'!$B$6,IF(Z56&lt;=60%,'Tabla probabilidad'!$B$7,IF(Z56&lt;=80%,'Tabla probabilidad'!$B$8,IF(Z56&lt;=100%,'Tabla probabilidad'!$B$9)))))</f>
        <v>0</v>
      </c>
      <c r="Z56" s="113" t="b">
        <f>IF(R56="Preventivo",(J55-(J55*T56)),IF(R56="Detectivo",(J55-(J55*T56)),IF(R56="Correctivo",(J55))))</f>
        <v>0</v>
      </c>
      <c r="AA56" s="296"/>
      <c r="AB56" s="296"/>
      <c r="AC56" s="113" t="b">
        <f t="shared" si="16"/>
        <v>0</v>
      </c>
      <c r="AD56" s="113" t="b">
        <f t="shared" ref="AD56:AD59" si="24">IF(Q56="Probabilidad",(($M$55-0)),IF(Q56="Impacto",($M$55-($M$55*T56))))</f>
        <v>0</v>
      </c>
      <c r="AE56" s="296"/>
      <c r="AF56" s="296"/>
      <c r="AG56" s="291"/>
      <c r="AH56" s="298"/>
      <c r="AI56" s="301"/>
      <c r="AJ56" s="301"/>
      <c r="AK56" s="301"/>
      <c r="AL56" s="301"/>
      <c r="AM56" s="301"/>
      <c r="AN56" s="301"/>
    </row>
    <row r="57" spans="1:40">
      <c r="A57" s="298"/>
      <c r="B57" s="291"/>
      <c r="C57" s="298"/>
      <c r="D57" s="303"/>
      <c r="E57" s="298"/>
      <c r="F57" s="298"/>
      <c r="G57" s="298"/>
      <c r="H57" s="298"/>
      <c r="I57" s="304"/>
      <c r="J57" s="305"/>
      <c r="K57" s="298"/>
      <c r="L57" s="299"/>
      <c r="M57" s="299"/>
      <c r="N57" s="298"/>
      <c r="O57" s="112">
        <v>3</v>
      </c>
      <c r="P57" s="130"/>
      <c r="Q57" s="112" t="b">
        <f t="shared" si="15"/>
        <v>0</v>
      </c>
      <c r="R57" s="112"/>
      <c r="S57" s="112"/>
      <c r="T57" s="113" t="e">
        <f>VLOOKUP(R57&amp;S57,Hoja1!$Q$4:$R$9,2,0)</f>
        <v>#N/A</v>
      </c>
      <c r="U57" s="112"/>
      <c r="V57" s="112"/>
      <c r="W57" s="112"/>
      <c r="X57" s="113" t="b">
        <f t="shared" si="23"/>
        <v>0</v>
      </c>
      <c r="Y57" s="113" t="b">
        <f>IF(Z57&lt;=20%,'Tabla probabilidad'!$B$5,IF(Z57&lt;=40%,'Tabla probabilidad'!$B$6,IF(Z57&lt;=60%,'Tabla probabilidad'!$B$7,IF(Z57&lt;=80%,'Tabla probabilidad'!$B$8,IF(Z57&lt;=100%,'Tabla probabilidad'!$B$9)))))</f>
        <v>0</v>
      </c>
      <c r="Z57" s="113" t="b">
        <f>IF(R57="Preventivo",(J55-(J55*T57)),IF(R57="Detectivo",(J55-(J55*T57)),IF(R57="Correctivo",(J55))))</f>
        <v>0</v>
      </c>
      <c r="AA57" s="296"/>
      <c r="AB57" s="296"/>
      <c r="AC57" s="113" t="b">
        <f t="shared" si="16"/>
        <v>0</v>
      </c>
      <c r="AD57" s="113" t="b">
        <f t="shared" si="24"/>
        <v>0</v>
      </c>
      <c r="AE57" s="296"/>
      <c r="AF57" s="296"/>
      <c r="AG57" s="291"/>
      <c r="AH57" s="298"/>
      <c r="AI57" s="301"/>
      <c r="AJ57" s="301"/>
      <c r="AK57" s="301"/>
      <c r="AL57" s="301"/>
      <c r="AM57" s="301"/>
      <c r="AN57" s="301"/>
    </row>
    <row r="58" spans="1:40">
      <c r="A58" s="298"/>
      <c r="B58" s="291"/>
      <c r="C58" s="298"/>
      <c r="D58" s="303"/>
      <c r="E58" s="298"/>
      <c r="F58" s="298"/>
      <c r="G58" s="298"/>
      <c r="H58" s="298"/>
      <c r="I58" s="304"/>
      <c r="J58" s="305"/>
      <c r="K58" s="298"/>
      <c r="L58" s="299"/>
      <c r="M58" s="299"/>
      <c r="N58" s="298"/>
      <c r="O58" s="112">
        <v>4</v>
      </c>
      <c r="P58" s="130"/>
      <c r="Q58" s="112" t="b">
        <f t="shared" si="15"/>
        <v>0</v>
      </c>
      <c r="R58" s="112"/>
      <c r="S58" s="112"/>
      <c r="T58" s="113" t="e">
        <f>VLOOKUP(R58&amp;S58,Hoja1!$Q$4:$R$9,2,0)</f>
        <v>#N/A</v>
      </c>
      <c r="U58" s="112"/>
      <c r="V58" s="112"/>
      <c r="W58" s="112"/>
      <c r="X58" s="113" t="b">
        <f t="shared" si="23"/>
        <v>0</v>
      </c>
      <c r="Y58" s="113" t="b">
        <f>IF(Z58&lt;=20%,'Tabla probabilidad'!$B$5,IF(Z58&lt;=40%,'Tabla probabilidad'!$B$6,IF(Z58&lt;=60%,'Tabla probabilidad'!$B$7,IF(Z58&lt;=80%,'Tabla probabilidad'!$B$8,IF(Z58&lt;=100%,'Tabla probabilidad'!$B$9)))))</f>
        <v>0</v>
      </c>
      <c r="Z58" s="113" t="b">
        <f>IF(R58="Preventivo",(J55-(J55*T58)),IF(R58="Detectivo",(J55-(J55*T58)),IF(R58="Correctivo",(J55))))</f>
        <v>0</v>
      </c>
      <c r="AA58" s="296"/>
      <c r="AB58" s="296"/>
      <c r="AC58" s="113" t="b">
        <f t="shared" si="16"/>
        <v>0</v>
      </c>
      <c r="AD58" s="113" t="b">
        <f t="shared" si="24"/>
        <v>0</v>
      </c>
      <c r="AE58" s="296"/>
      <c r="AF58" s="296"/>
      <c r="AG58" s="291"/>
      <c r="AH58" s="298"/>
      <c r="AI58" s="301"/>
      <c r="AJ58" s="301"/>
      <c r="AK58" s="301"/>
      <c r="AL58" s="301"/>
      <c r="AM58" s="301"/>
      <c r="AN58" s="301"/>
    </row>
    <row r="59" spans="1:40" ht="20.25" customHeight="1">
      <c r="A59" s="298"/>
      <c r="B59" s="292"/>
      <c r="C59" s="298"/>
      <c r="D59" s="303"/>
      <c r="E59" s="298"/>
      <c r="F59" s="298"/>
      <c r="G59" s="298"/>
      <c r="H59" s="298"/>
      <c r="I59" s="304"/>
      <c r="J59" s="305"/>
      <c r="K59" s="298"/>
      <c r="L59" s="299"/>
      <c r="M59" s="299"/>
      <c r="N59" s="298"/>
      <c r="O59" s="112">
        <v>5</v>
      </c>
      <c r="P59" s="130"/>
      <c r="Q59" s="112" t="b">
        <f t="shared" si="15"/>
        <v>0</v>
      </c>
      <c r="R59" s="112"/>
      <c r="S59" s="112"/>
      <c r="T59" s="113" t="e">
        <f>VLOOKUP(R59&amp;S59,Hoja1!$Q$4:$R$9,2,0)</f>
        <v>#N/A</v>
      </c>
      <c r="U59" s="112"/>
      <c r="V59" s="112"/>
      <c r="W59" s="112"/>
      <c r="X59" s="113" t="b">
        <f t="shared" si="23"/>
        <v>0</v>
      </c>
      <c r="Y59" s="113" t="b">
        <f>IF(Z59&lt;=20%,'Tabla probabilidad'!$B$5,IF(Z59&lt;=40%,'Tabla probabilidad'!$B$6,IF(Z59&lt;=60%,'Tabla probabilidad'!$B$7,IF(Z59&lt;=80%,'Tabla probabilidad'!$B$8,IF(Z59&lt;=100%,'Tabla probabilidad'!$B$9)))))</f>
        <v>0</v>
      </c>
      <c r="Z59" s="113" t="b">
        <f>IF(R59="Preventivo",(J55-(J55*T59)),IF(R59="Detectivo",(J55-(J55*T59)),IF(R59="Correctivo",(J55))))</f>
        <v>0</v>
      </c>
      <c r="AA59" s="297"/>
      <c r="AB59" s="297"/>
      <c r="AC59" s="113" t="b">
        <f t="shared" si="16"/>
        <v>0</v>
      </c>
      <c r="AD59" s="113" t="b">
        <f t="shared" si="24"/>
        <v>0</v>
      </c>
      <c r="AE59" s="297"/>
      <c r="AF59" s="297"/>
      <c r="AG59" s="292"/>
      <c r="AH59" s="298"/>
      <c r="AI59" s="302"/>
      <c r="AJ59" s="302"/>
      <c r="AK59" s="302"/>
      <c r="AL59" s="302"/>
      <c r="AM59" s="302"/>
      <c r="AN59" s="302"/>
    </row>
  </sheetData>
  <mergeCells count="305">
    <mergeCell ref="D20:D24"/>
    <mergeCell ref="D25:D29"/>
    <mergeCell ref="D30:D34"/>
    <mergeCell ref="D35:D39"/>
    <mergeCell ref="AB20:AB24"/>
    <mergeCell ref="AH35:AH39"/>
    <mergeCell ref="AI35:AI39"/>
    <mergeCell ref="AJ35:AJ39"/>
    <mergeCell ref="AK35:AK39"/>
    <mergeCell ref="H20:H24"/>
    <mergeCell ref="I20:I24"/>
    <mergeCell ref="J20:J24"/>
    <mergeCell ref="G35:G39"/>
    <mergeCell ref="H35:H39"/>
    <mergeCell ref="I35:I39"/>
    <mergeCell ref="AH30:AH34"/>
    <mergeCell ref="AI30:AI34"/>
    <mergeCell ref="AJ30:AJ34"/>
    <mergeCell ref="AK30:AK34"/>
    <mergeCell ref="AL30:AL34"/>
    <mergeCell ref="AM30:AM34"/>
    <mergeCell ref="AB35:AB39"/>
    <mergeCell ref="AE35:AE39"/>
    <mergeCell ref="AF35:AF39"/>
    <mergeCell ref="AG35:AG39"/>
    <mergeCell ref="AG30:AG34"/>
    <mergeCell ref="AE30:AE34"/>
    <mergeCell ref="AF30:AF34"/>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D15:D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E10:E14"/>
    <mergeCell ref="F10:F14"/>
    <mergeCell ref="L10:L14"/>
    <mergeCell ref="M10:M14"/>
    <mergeCell ref="G10:G14"/>
    <mergeCell ref="H10:H14"/>
    <mergeCell ref="I10:I14"/>
    <mergeCell ref="J10:J14"/>
    <mergeCell ref="K10:K14"/>
    <mergeCell ref="B10:B14"/>
    <mergeCell ref="D10:D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B20:B24"/>
    <mergeCell ref="B25:B29"/>
    <mergeCell ref="B30:B34"/>
    <mergeCell ref="C35:C39"/>
    <mergeCell ref="E30:E34"/>
    <mergeCell ref="F30:F34"/>
    <mergeCell ref="G30:G34"/>
    <mergeCell ref="H30:H34"/>
    <mergeCell ref="I30:I34"/>
    <mergeCell ref="J30:J34"/>
    <mergeCell ref="J35:J39"/>
    <mergeCell ref="AB30:AB34"/>
    <mergeCell ref="K30:K34"/>
    <mergeCell ref="L30:L34"/>
    <mergeCell ref="M30:M34"/>
    <mergeCell ref="K35:K39"/>
    <mergeCell ref="L35:L39"/>
    <mergeCell ref="M35:M39"/>
    <mergeCell ref="N35:N39"/>
    <mergeCell ref="AA35:AA39"/>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AL35:AL39"/>
    <mergeCell ref="AM35:AM39"/>
    <mergeCell ref="A35:A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E40:E44"/>
    <mergeCell ref="F40:F44"/>
    <mergeCell ref="G40:G44"/>
    <mergeCell ref="H40:H44"/>
    <mergeCell ref="I40:I44"/>
    <mergeCell ref="A45:A49"/>
    <mergeCell ref="C45:C49"/>
    <mergeCell ref="D45:D49"/>
    <mergeCell ref="E45:E49"/>
    <mergeCell ref="F45:F49"/>
    <mergeCell ref="G45:G49"/>
    <mergeCell ref="H45:H49"/>
    <mergeCell ref="I45:I49"/>
    <mergeCell ref="J45:J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B35:B39"/>
    <mergeCell ref="B40:B44"/>
    <mergeCell ref="B45:B49"/>
    <mergeCell ref="B50:B54"/>
    <mergeCell ref="B55:B59"/>
    <mergeCell ref="B8:B9"/>
    <mergeCell ref="AE55:AE59"/>
    <mergeCell ref="AF55:AF59"/>
    <mergeCell ref="AG55:AG59"/>
    <mergeCell ref="K55:K59"/>
    <mergeCell ref="L55:L59"/>
    <mergeCell ref="M55:M59"/>
    <mergeCell ref="N55:N59"/>
    <mergeCell ref="AA55:AA59"/>
    <mergeCell ref="AB55:AB59"/>
    <mergeCell ref="K45:K49"/>
    <mergeCell ref="L45:L49"/>
    <mergeCell ref="M45:M49"/>
    <mergeCell ref="N45:N49"/>
    <mergeCell ref="AA45:AA49"/>
    <mergeCell ref="AB45:AB49"/>
    <mergeCell ref="AE45:AE49"/>
    <mergeCell ref="AF45:AF49"/>
    <mergeCell ref="AG45:AG49"/>
  </mergeCells>
  <conditionalFormatting sqref="I10">
    <cfRule type="cellIs" dxfId="1457" priority="852" operator="between">
      <formula>0</formula>
      <formula>2</formula>
    </cfRule>
    <cfRule type="cellIs" dxfId="1456" priority="851" operator="between">
      <formula>1</formula>
      <formula>2</formula>
    </cfRule>
    <cfRule type="containsText" dxfId="1455" priority="848" operator="containsText" text="Muy baja">
      <formula>NOT(ISERROR(SEARCH("Muy baja",I10)))</formula>
    </cfRule>
    <cfRule type="containsText" dxfId="1454" priority="847" operator="containsText" text="Baja">
      <formula>NOT(ISERROR(SEARCH("Baja",I10)))</formula>
    </cfRule>
    <cfRule type="containsText" dxfId="1453" priority="846" operator="containsText" text="Media">
      <formula>NOT(ISERROR(SEARCH("Media",I10)))</formula>
    </cfRule>
    <cfRule type="containsText" dxfId="1452" priority="845" operator="containsText" text="Alta">
      <formula>NOT(ISERROR(SEARCH("Alta",I10)))</formula>
    </cfRule>
    <cfRule type="containsText" dxfId="1451" priority="836" operator="containsText" text="Muy bajo">
      <formula>NOT(ISERROR(SEARCH("Muy bajo",I10)))</formula>
    </cfRule>
    <cfRule type="containsText" dxfId="1450" priority="835" operator="containsText" text="Muy Baja'Tabla probabilidad'!">
      <formula>NOT(ISERROR(SEARCH("Muy Baja'Tabla probabilidad'!",I10)))</formula>
    </cfRule>
    <cfRule type="containsText" dxfId="1449" priority="834" operator="containsText" text="Muy Baja">
      <formula>NOT(ISERROR(SEARCH("Muy Baja",I10)))</formula>
    </cfRule>
    <cfRule type="containsText" dxfId="1448" priority="833" operator="containsText" text="Muy Baja">
      <formula>NOT(ISERROR(SEARCH("Muy Baja",I10)))</formula>
    </cfRule>
    <cfRule type="containsText" dxfId="1447" priority="832" operator="containsText" text="Muy Baja">
      <formula>NOT(ISERROR(SEARCH("Muy Baja",I10)))</formula>
    </cfRule>
    <cfRule type="containsText" dxfId="1446" priority="831" operator="containsText" text="Baja">
      <formula>NOT(ISERROR(SEARCH("Baja",I10)))</formula>
    </cfRule>
    <cfRule type="containsText" dxfId="1445" priority="830" operator="containsText" text="Muy Baja">
      <formula>NOT(ISERROR(SEARCH("Muy Baja",I10)))</formula>
    </cfRule>
    <cfRule type="containsText" dxfId="1444" priority="827" operator="containsText" text="Media">
      <formula>NOT(ISERROR(SEARCH("Media",I10)))</formula>
    </cfRule>
    <cfRule type="containsText" dxfId="1443" priority="826" operator="containsText" text="Media">
      <formula>NOT(ISERROR(SEARCH("Media",I10)))</formula>
    </cfRule>
    <cfRule type="containsText" dxfId="1442" priority="825" operator="containsText" text="Media">
      <formula>NOT(ISERROR(SEARCH("Media",I10)))</formula>
    </cfRule>
    <cfRule type="containsText" dxfId="1441" priority="824" operator="containsText" text="Alta">
      <formula>NOT(ISERROR(SEARCH("Alta",I10)))</formula>
    </cfRule>
    <cfRule type="containsText" dxfId="1440" priority="701" operator="containsText" text="Muy Alta">
      <formula>NOT(ISERROR(SEARCH("Muy Alta",I10)))</formula>
    </cfRule>
    <cfRule type="containsText" dxfId="1439" priority="698" operator="containsText" text="Muy Baja">
      <formula>NOT(ISERROR(SEARCH("Muy Baja",I10)))</formula>
    </cfRule>
    <cfRule type="containsText" dxfId="1438" priority="699" operator="containsText" text="Baja">
      <formula>NOT(ISERROR(SEARCH("Baja",I10)))</formula>
    </cfRule>
  </conditionalFormatting>
  <conditionalFormatting sqref="I15 I20 I25">
    <cfRule type="containsText" dxfId="1437" priority="572" operator="containsText" text="Muy Baja">
      <formula>NOT(ISERROR(SEARCH("Muy Baja",I15)))</formula>
    </cfRule>
    <cfRule type="cellIs" dxfId="1436" priority="584" operator="between">
      <formula>0</formula>
      <formula>2</formula>
    </cfRule>
    <cfRule type="cellIs" dxfId="1435" priority="583" operator="between">
      <formula>1</formula>
      <formula>2</formula>
    </cfRule>
    <cfRule type="containsText" dxfId="1434" priority="571" operator="containsText" text="Baja">
      <formula>NOT(ISERROR(SEARCH("Baja",I15)))</formula>
    </cfRule>
    <cfRule type="containsText" dxfId="1433" priority="570" operator="containsText" text="Muy Baja">
      <formula>NOT(ISERROR(SEARCH("Muy Baja",I15)))</formula>
    </cfRule>
    <cfRule type="containsText" dxfId="1432" priority="569" operator="containsText" text="Media">
      <formula>NOT(ISERROR(SEARCH("Media",I15)))</formula>
    </cfRule>
    <cfRule type="containsText" dxfId="1431" priority="568" operator="containsText" text="Media">
      <formula>NOT(ISERROR(SEARCH("Media",I15)))</formula>
    </cfRule>
    <cfRule type="containsText" dxfId="1430" priority="573" operator="containsText" text="Muy Baja">
      <formula>NOT(ISERROR(SEARCH("Muy Baja",I15)))</formula>
    </cfRule>
    <cfRule type="containsText" dxfId="1429" priority="574" operator="containsText" text="Muy Baja">
      <formula>NOT(ISERROR(SEARCH("Muy Baja",I15)))</formula>
    </cfRule>
    <cfRule type="containsText" dxfId="1428" priority="575" operator="containsText" text="Muy Baja'Tabla probabilidad'!">
      <formula>NOT(ISERROR(SEARCH("Muy Baja'Tabla probabilidad'!",I15)))</formula>
    </cfRule>
    <cfRule type="containsText" dxfId="1427" priority="576" operator="containsText" text="Muy bajo">
      <formula>NOT(ISERROR(SEARCH("Muy bajo",I15)))</formula>
    </cfRule>
    <cfRule type="containsText" dxfId="1426" priority="577" operator="containsText" text="Alta">
      <formula>NOT(ISERROR(SEARCH("Alta",I15)))</formula>
    </cfRule>
    <cfRule type="containsText" dxfId="1425" priority="578" operator="containsText" text="Media">
      <formula>NOT(ISERROR(SEARCH("Media",I15)))</formula>
    </cfRule>
    <cfRule type="containsText" dxfId="1424" priority="579" operator="containsText" text="Baja">
      <formula>NOT(ISERROR(SEARCH("Baja",I15)))</formula>
    </cfRule>
    <cfRule type="containsText" dxfId="1423" priority="580" operator="containsText" text="Muy baja">
      <formula>NOT(ISERROR(SEARCH("Muy baja",I15)))</formula>
    </cfRule>
    <cfRule type="containsText" dxfId="1422" priority="567" operator="containsText" text="Media">
      <formula>NOT(ISERROR(SEARCH("Media",I15)))</formula>
    </cfRule>
    <cfRule type="containsText" dxfId="1421" priority="566" operator="containsText" text="Alta">
      <formula>NOT(ISERROR(SEARCH("Alta",I15)))</formula>
    </cfRule>
    <cfRule type="containsText" dxfId="1420" priority="564" operator="containsText" text="Muy Alta">
      <formula>NOT(ISERROR(SEARCH("Muy Alta",I15)))</formula>
    </cfRule>
    <cfRule type="containsText" dxfId="1419" priority="563" operator="containsText" text="Baja">
      <formula>NOT(ISERROR(SEARCH("Baja",I15)))</formula>
    </cfRule>
    <cfRule type="containsText" dxfId="1418" priority="562" operator="containsText" text="Muy Baja">
      <formula>NOT(ISERROR(SEARCH("Muy Baja",I15)))</formula>
    </cfRule>
  </conditionalFormatting>
  <conditionalFormatting sqref="I30 I35 I40">
    <cfRule type="containsText" dxfId="1417" priority="410" operator="containsText" text="Muy Baja">
      <formula>NOT(ISERROR(SEARCH("Muy Baja",I30)))</formula>
    </cfRule>
    <cfRule type="containsText" dxfId="1416" priority="411" operator="containsText" text="Baja">
      <formula>NOT(ISERROR(SEARCH("Baja",I30)))</formula>
    </cfRule>
    <cfRule type="containsText" dxfId="1415" priority="409" operator="containsText" text="Media">
      <formula>NOT(ISERROR(SEARCH("Media",I30)))</formula>
    </cfRule>
    <cfRule type="containsText" dxfId="1414" priority="408" operator="containsText" text="Media">
      <formula>NOT(ISERROR(SEARCH("Media",I30)))</formula>
    </cfRule>
    <cfRule type="containsText" dxfId="1413" priority="418" operator="containsText" text="Media">
      <formula>NOT(ISERROR(SEARCH("Media",I30)))</formula>
    </cfRule>
    <cfRule type="containsText" dxfId="1412" priority="417" operator="containsText" text="Alta">
      <formula>NOT(ISERROR(SEARCH("Alta",I30)))</formula>
    </cfRule>
    <cfRule type="containsText" dxfId="1411" priority="416" operator="containsText" text="Muy bajo">
      <formula>NOT(ISERROR(SEARCH("Muy bajo",I30)))</formula>
    </cfRule>
    <cfRule type="containsText" dxfId="1410" priority="415" operator="containsText" text="Muy Baja'Tabla probabilidad'!">
      <formula>NOT(ISERROR(SEARCH("Muy Baja'Tabla probabilidad'!",I30)))</formula>
    </cfRule>
    <cfRule type="containsText" dxfId="1409" priority="414" operator="containsText" text="Muy Baja">
      <formula>NOT(ISERROR(SEARCH("Muy Baja",I30)))</formula>
    </cfRule>
    <cfRule type="cellIs" dxfId="1408" priority="423" operator="between">
      <formula>1</formula>
      <formula>2</formula>
    </cfRule>
    <cfRule type="cellIs" dxfId="1407" priority="424" operator="between">
      <formula>0</formula>
      <formula>2</formula>
    </cfRule>
    <cfRule type="containsText" dxfId="1406" priority="407" operator="containsText" text="Media">
      <formula>NOT(ISERROR(SEARCH("Media",I30)))</formula>
    </cfRule>
    <cfRule type="containsText" dxfId="1405" priority="406" operator="containsText" text="Alta">
      <formula>NOT(ISERROR(SEARCH("Alta",I30)))</formula>
    </cfRule>
    <cfRule type="containsText" dxfId="1404" priority="404" operator="containsText" text="Muy Alta">
      <formula>NOT(ISERROR(SEARCH("Muy Alta",I30)))</formula>
    </cfRule>
    <cfRule type="containsText" dxfId="1403" priority="420" operator="containsText" text="Muy baja">
      <formula>NOT(ISERROR(SEARCH("Muy baja",I30)))</formula>
    </cfRule>
    <cfRule type="containsText" dxfId="1402" priority="419" operator="containsText" text="Baja">
      <formula>NOT(ISERROR(SEARCH("Baja",I30)))</formula>
    </cfRule>
    <cfRule type="containsText" dxfId="1401" priority="403" operator="containsText" text="Baja">
      <formula>NOT(ISERROR(SEARCH("Baja",I30)))</formula>
    </cfRule>
    <cfRule type="containsText" dxfId="1400" priority="413" operator="containsText" text="Muy Baja">
      <formula>NOT(ISERROR(SEARCH("Muy Baja",I30)))</formula>
    </cfRule>
    <cfRule type="containsText" dxfId="1399" priority="412" operator="containsText" text="Muy Baja">
      <formula>NOT(ISERROR(SEARCH("Muy Baja",I30)))</formula>
    </cfRule>
    <cfRule type="containsText" dxfId="1398" priority="402" operator="containsText" text="Muy Baja">
      <formula>NOT(ISERROR(SEARCH("Muy Baja",I30)))</formula>
    </cfRule>
  </conditionalFormatting>
  <conditionalFormatting sqref="I45">
    <cfRule type="containsText" dxfId="1397" priority="193" operator="containsText" text="Baja">
      <formula>NOT(ISERROR(SEARCH("Baja",I45)))</formula>
    </cfRule>
    <cfRule type="containsText" dxfId="1396" priority="192" operator="containsText" text="Muy Baja">
      <formula>NOT(ISERROR(SEARCH("Muy Baja",I45)))</formula>
    </cfRule>
    <cfRule type="containsText" dxfId="1395" priority="191" operator="containsText" text="Media">
      <formula>NOT(ISERROR(SEARCH("Media",I45)))</formula>
    </cfRule>
    <cfRule type="containsText" dxfId="1394" priority="190" operator="containsText" text="Media">
      <formula>NOT(ISERROR(SEARCH("Media",I45)))</formula>
    </cfRule>
    <cfRule type="containsText" dxfId="1393" priority="189" operator="containsText" text="Media">
      <formula>NOT(ISERROR(SEARCH("Media",I45)))</formula>
    </cfRule>
    <cfRule type="containsText" dxfId="1392" priority="194" operator="containsText" text="Muy Baja">
      <formula>NOT(ISERROR(SEARCH("Muy Baja",I45)))</formula>
    </cfRule>
    <cfRule type="containsText" dxfId="1391" priority="188" operator="containsText" text="Alta">
      <formula>NOT(ISERROR(SEARCH("Alta",I45)))</formula>
    </cfRule>
    <cfRule type="containsText" dxfId="1390" priority="186" operator="containsText" text="Muy Alta">
      <formula>NOT(ISERROR(SEARCH("Muy Alta",I45)))</formula>
    </cfRule>
    <cfRule type="containsText" dxfId="1389" priority="185" operator="containsText" text="Baja">
      <formula>NOT(ISERROR(SEARCH("Baja",I45)))</formula>
    </cfRule>
    <cfRule type="containsText" dxfId="1388" priority="184" operator="containsText" text="Muy Baja">
      <formula>NOT(ISERROR(SEARCH("Muy Baja",I45)))</formula>
    </cfRule>
    <cfRule type="containsText" dxfId="1387" priority="195" operator="containsText" text="Muy Baja">
      <formula>NOT(ISERROR(SEARCH("Muy Baja",I45)))</formula>
    </cfRule>
    <cfRule type="containsText" dxfId="1386" priority="196" operator="containsText" text="Muy Baja">
      <formula>NOT(ISERROR(SEARCH("Muy Baja",I45)))</formula>
    </cfRule>
    <cfRule type="containsText" dxfId="1385" priority="197" operator="containsText" text="Muy Baja'Tabla probabilidad'!">
      <formula>NOT(ISERROR(SEARCH("Muy Baja'Tabla probabilidad'!",I45)))</formula>
    </cfRule>
    <cfRule type="containsText" dxfId="1384" priority="198" operator="containsText" text="Muy bajo">
      <formula>NOT(ISERROR(SEARCH("Muy bajo",I45)))</formula>
    </cfRule>
    <cfRule type="containsText" dxfId="1383" priority="199" operator="containsText" text="Alta">
      <formula>NOT(ISERROR(SEARCH("Alta",I45)))</formula>
    </cfRule>
    <cfRule type="containsText" dxfId="1382" priority="200" operator="containsText" text="Media">
      <formula>NOT(ISERROR(SEARCH("Media",I45)))</formula>
    </cfRule>
    <cfRule type="containsText" dxfId="1381" priority="201" operator="containsText" text="Baja">
      <formula>NOT(ISERROR(SEARCH("Baja",I45)))</formula>
    </cfRule>
    <cfRule type="cellIs" dxfId="1380" priority="206" operator="between">
      <formula>0</formula>
      <formula>2</formula>
    </cfRule>
    <cfRule type="cellIs" dxfId="1379" priority="205" operator="between">
      <formula>1</formula>
      <formula>2</formula>
    </cfRule>
    <cfRule type="containsText" dxfId="1378" priority="202" operator="containsText" text="Muy baja">
      <formula>NOT(ISERROR(SEARCH("Muy baja",I45)))</formula>
    </cfRule>
  </conditionalFormatting>
  <conditionalFormatting sqref="I50">
    <cfRule type="cellIs" dxfId="1377" priority="136" operator="between">
      <formula>0</formula>
      <formula>2</formula>
    </cfRule>
    <cfRule type="cellIs" dxfId="1376" priority="135" operator="between">
      <formula>1</formula>
      <formula>2</formula>
    </cfRule>
    <cfRule type="containsText" dxfId="1375" priority="122" operator="containsText" text="Muy Baja">
      <formula>NOT(ISERROR(SEARCH("Muy Baja",I50)))</formula>
    </cfRule>
    <cfRule type="containsText" dxfId="1374" priority="114" operator="containsText" text="Muy Baja">
      <formula>NOT(ISERROR(SEARCH("Muy Baja",I50)))</formula>
    </cfRule>
    <cfRule type="containsText" dxfId="1373" priority="115" operator="containsText" text="Baja">
      <formula>NOT(ISERROR(SEARCH("Baja",I50)))</formula>
    </cfRule>
    <cfRule type="containsText" dxfId="1372" priority="116" operator="containsText" text="Muy Alta">
      <formula>NOT(ISERROR(SEARCH("Muy Alta",I50)))</formula>
    </cfRule>
    <cfRule type="containsText" dxfId="1371" priority="132" operator="containsText" text="Muy baja">
      <formula>NOT(ISERROR(SEARCH("Muy baja",I50)))</formula>
    </cfRule>
    <cfRule type="containsText" dxfId="1370" priority="131" operator="containsText" text="Baja">
      <formula>NOT(ISERROR(SEARCH("Baja",I50)))</formula>
    </cfRule>
    <cfRule type="containsText" dxfId="1369" priority="130" operator="containsText" text="Media">
      <formula>NOT(ISERROR(SEARCH("Media",I50)))</formula>
    </cfRule>
    <cfRule type="containsText" dxfId="1368" priority="129" operator="containsText" text="Alta">
      <formula>NOT(ISERROR(SEARCH("Alta",I50)))</formula>
    </cfRule>
    <cfRule type="containsText" dxfId="1367" priority="128" operator="containsText" text="Muy bajo">
      <formula>NOT(ISERROR(SEARCH("Muy bajo",I50)))</formula>
    </cfRule>
    <cfRule type="containsText" dxfId="1366" priority="127" operator="containsText" text="Muy Baja'Tabla probabilidad'!">
      <formula>NOT(ISERROR(SEARCH("Muy Baja'Tabla probabilidad'!",I50)))</formula>
    </cfRule>
    <cfRule type="containsText" dxfId="1365" priority="126" operator="containsText" text="Muy Baja">
      <formula>NOT(ISERROR(SEARCH("Muy Baja",I50)))</formula>
    </cfRule>
    <cfRule type="containsText" dxfId="1364" priority="125" operator="containsText" text="Muy Baja">
      <formula>NOT(ISERROR(SEARCH("Muy Baja",I50)))</formula>
    </cfRule>
    <cfRule type="containsText" dxfId="1363" priority="124" operator="containsText" text="Muy Baja">
      <formula>NOT(ISERROR(SEARCH("Muy Baja",I50)))</formula>
    </cfRule>
    <cfRule type="containsText" dxfId="1362" priority="123" operator="containsText" text="Baja">
      <formula>NOT(ISERROR(SEARCH("Baja",I50)))</formula>
    </cfRule>
    <cfRule type="containsText" dxfId="1361" priority="121" operator="containsText" text="Media">
      <formula>NOT(ISERROR(SEARCH("Media",I50)))</formula>
    </cfRule>
    <cfRule type="containsText" dxfId="1360" priority="120" operator="containsText" text="Media">
      <formula>NOT(ISERROR(SEARCH("Media",I50)))</formula>
    </cfRule>
    <cfRule type="containsText" dxfId="1359" priority="119" operator="containsText" text="Media">
      <formula>NOT(ISERROR(SEARCH("Media",I50)))</formula>
    </cfRule>
    <cfRule type="containsText" dxfId="1358" priority="118" operator="containsText" text="Alta">
      <formula>NOT(ISERROR(SEARCH("Alta",I50)))</formula>
    </cfRule>
  </conditionalFormatting>
  <conditionalFormatting sqref="I55">
    <cfRule type="containsText" dxfId="1357" priority="60" operator="containsText" text="Media">
      <formula>NOT(ISERROR(SEARCH("Media",I55)))</formula>
    </cfRule>
    <cfRule type="containsText" dxfId="1356" priority="44" operator="containsText" text="Muy Baja">
      <formula>NOT(ISERROR(SEARCH("Muy Baja",I55)))</formula>
    </cfRule>
    <cfRule type="containsText" dxfId="1355" priority="45" operator="containsText" text="Baja">
      <formula>NOT(ISERROR(SEARCH("Baja",I55)))</formula>
    </cfRule>
    <cfRule type="containsText" dxfId="1354" priority="46" operator="containsText" text="Muy Alta">
      <formula>NOT(ISERROR(SEARCH("Muy Alta",I55)))</formula>
    </cfRule>
    <cfRule type="containsText" dxfId="1353" priority="48" operator="containsText" text="Alta">
      <formula>NOT(ISERROR(SEARCH("Alta",I55)))</formula>
    </cfRule>
    <cfRule type="containsText" dxfId="1352" priority="49" operator="containsText" text="Media">
      <formula>NOT(ISERROR(SEARCH("Media",I55)))</formula>
    </cfRule>
    <cfRule type="containsText" dxfId="1351" priority="50" operator="containsText" text="Media">
      <formula>NOT(ISERROR(SEARCH("Media",I55)))</formula>
    </cfRule>
    <cfRule type="containsText" dxfId="1350" priority="51" operator="containsText" text="Media">
      <formula>NOT(ISERROR(SEARCH("Media",I55)))</formula>
    </cfRule>
    <cfRule type="containsText" dxfId="1349" priority="52" operator="containsText" text="Muy Baja">
      <formula>NOT(ISERROR(SEARCH("Muy Baja",I55)))</formula>
    </cfRule>
    <cfRule type="containsText" dxfId="1348" priority="53" operator="containsText" text="Baja">
      <formula>NOT(ISERROR(SEARCH("Baja",I55)))</formula>
    </cfRule>
    <cfRule type="cellIs" dxfId="1347" priority="66" operator="between">
      <formula>0</formula>
      <formula>2</formula>
    </cfRule>
    <cfRule type="cellIs" dxfId="1346" priority="65" operator="between">
      <formula>1</formula>
      <formula>2</formula>
    </cfRule>
    <cfRule type="containsText" dxfId="1345" priority="62" operator="containsText" text="Muy baja">
      <formula>NOT(ISERROR(SEARCH("Muy baja",I55)))</formula>
    </cfRule>
    <cfRule type="containsText" dxfId="1344" priority="61" operator="containsText" text="Baja">
      <formula>NOT(ISERROR(SEARCH("Baja",I55)))</formula>
    </cfRule>
    <cfRule type="containsText" dxfId="1343" priority="54" operator="containsText" text="Muy Baja">
      <formula>NOT(ISERROR(SEARCH("Muy Baja",I55)))</formula>
    </cfRule>
    <cfRule type="containsText" dxfId="1342" priority="59" operator="containsText" text="Alta">
      <formula>NOT(ISERROR(SEARCH("Alta",I55)))</formula>
    </cfRule>
    <cfRule type="containsText" dxfId="1341" priority="58" operator="containsText" text="Muy bajo">
      <formula>NOT(ISERROR(SEARCH("Muy bajo",I55)))</formula>
    </cfRule>
    <cfRule type="containsText" dxfId="1340" priority="57" operator="containsText" text="Muy Baja'Tabla probabilidad'!">
      <formula>NOT(ISERROR(SEARCH("Muy Baja'Tabla probabilidad'!",I55)))</formula>
    </cfRule>
    <cfRule type="containsText" dxfId="1339" priority="56" operator="containsText" text="Muy Baja">
      <formula>NOT(ISERROR(SEARCH("Muy Baja",I55)))</formula>
    </cfRule>
    <cfRule type="containsText" dxfId="1338" priority="55" operator="containsText" text="Muy Baja">
      <formula>NOT(ISERROR(SEARCH("Muy Baja",I55)))</formula>
    </cfRule>
  </conditionalFormatting>
  <conditionalFormatting sqref="L10:M10 L15:M15 L20:M20 L25:M25 L30:M30 L35:M35 L40:M40 L45:M45 L50:M50 L55:M55">
    <cfRule type="containsText" dxfId="1337" priority="681" operator="containsText" text="Catastrófico">
      <formula>NOT(ISERROR(SEARCH("Catastrófico",L10)))</formula>
    </cfRule>
    <cfRule type="containsText" dxfId="1336" priority="686" operator="containsText" text="Leve">
      <formula>NOT(ISERROR(SEARCH("Leve",L10)))</formula>
    </cfRule>
    <cfRule type="containsText" dxfId="1335" priority="682" operator="containsText" text="Mayor">
      <formula>NOT(ISERROR(SEARCH("Mayor",L10)))</formula>
    </cfRule>
    <cfRule type="containsText" dxfId="1334" priority="683" operator="containsText" text="Alta">
      <formula>NOT(ISERROR(SEARCH("Alta",L10)))</formula>
    </cfRule>
    <cfRule type="containsText" dxfId="1333" priority="684" operator="containsText" text="Moderado">
      <formula>NOT(ISERROR(SEARCH("Moderado",L10)))</formula>
    </cfRule>
    <cfRule type="containsText" dxfId="1332" priority="685" operator="containsText" text="Menor">
      <formula>NOT(ISERROR(SEARCH("Menor",L10)))</formula>
    </cfRule>
  </conditionalFormatting>
  <conditionalFormatting sqref="N10 N15 N20 N25">
    <cfRule type="containsText" dxfId="1331" priority="691" operator="containsText" text="Extremo">
      <formula>NOT(ISERROR(SEARCH("Extremo",N10)))</formula>
    </cfRule>
    <cfRule type="containsText" dxfId="1330" priority="687" operator="containsText" text="Extremo">
      <formula>NOT(ISERROR(SEARCH("Extremo",N10)))</formula>
    </cfRule>
    <cfRule type="containsText" dxfId="1329" priority="689" operator="containsText" text="Bajo">
      <formula>NOT(ISERROR(SEARCH("Bajo",N10)))</formula>
    </cfRule>
    <cfRule type="containsText" dxfId="1328" priority="690" operator="containsText" text="Moderado">
      <formula>NOT(ISERROR(SEARCH("Moderado",N10)))</formula>
    </cfRule>
    <cfRule type="containsText" dxfId="1327" priority="688" operator="containsText" text="Alto">
      <formula>NOT(ISERROR(SEARCH("Alto",N10)))</formula>
    </cfRule>
  </conditionalFormatting>
  <conditionalFormatting sqref="N30 N35">
    <cfRule type="containsText" dxfId="1326" priority="433" operator="containsText" text="Bajo">
      <formula>NOT(ISERROR(SEARCH("Bajo",N30)))</formula>
    </cfRule>
    <cfRule type="containsText" dxfId="1325" priority="434" operator="containsText" text="Moderado">
      <formula>NOT(ISERROR(SEARCH("Moderado",N30)))</formula>
    </cfRule>
    <cfRule type="containsText" dxfId="1324" priority="435" operator="containsText" text="Extremo">
      <formula>NOT(ISERROR(SEARCH("Extremo",N30)))</formula>
    </cfRule>
    <cfRule type="containsText" dxfId="1323" priority="431" operator="containsText" text="Extremo">
      <formula>NOT(ISERROR(SEARCH("Extremo",N30)))</formula>
    </cfRule>
    <cfRule type="containsText" dxfId="1322" priority="432" operator="containsText" text="Alto">
      <formula>NOT(ISERROR(SEARCH("Alto",N30)))</formula>
    </cfRule>
  </conditionalFormatting>
  <conditionalFormatting sqref="N40">
    <cfRule type="containsText" dxfId="1321" priority="277" operator="containsText" text="Extremo">
      <formula>NOT(ISERROR(SEARCH("Extremo",N40)))</formula>
    </cfRule>
    <cfRule type="containsText" dxfId="1320" priority="278" operator="containsText" text="Alto">
      <formula>NOT(ISERROR(SEARCH("Alto",N40)))</formula>
    </cfRule>
    <cfRule type="containsText" dxfId="1319" priority="281" operator="containsText" text="Extremo">
      <formula>NOT(ISERROR(SEARCH("Extremo",N40)))</formula>
    </cfRule>
    <cfRule type="containsText" dxfId="1318" priority="279" operator="containsText" text="Bajo">
      <formula>NOT(ISERROR(SEARCH("Bajo",N40)))</formula>
    </cfRule>
    <cfRule type="containsText" dxfId="1317" priority="280" operator="containsText" text="Moderado">
      <formula>NOT(ISERROR(SEARCH("Moderado",N40)))</formula>
    </cfRule>
  </conditionalFormatting>
  <conditionalFormatting sqref="N45">
    <cfRule type="containsText" dxfId="1316" priority="208" operator="containsText" text="Alto">
      <formula>NOT(ISERROR(SEARCH("Alto",N45)))</formula>
    </cfRule>
    <cfRule type="containsText" dxfId="1315" priority="207" operator="containsText" text="Extremo">
      <formula>NOT(ISERROR(SEARCH("Extremo",N45)))</formula>
    </cfRule>
    <cfRule type="containsText" dxfId="1314" priority="210" operator="containsText" text="Moderado">
      <formula>NOT(ISERROR(SEARCH("Moderado",N45)))</formula>
    </cfRule>
    <cfRule type="containsText" dxfId="1313" priority="209" operator="containsText" text="Bajo">
      <formula>NOT(ISERROR(SEARCH("Bajo",N45)))</formula>
    </cfRule>
    <cfRule type="containsText" dxfId="1312" priority="211" operator="containsText" text="Extremo">
      <formula>NOT(ISERROR(SEARCH("Extremo",N45)))</formula>
    </cfRule>
  </conditionalFormatting>
  <conditionalFormatting sqref="N50">
    <cfRule type="containsText" dxfId="1311" priority="138" operator="containsText" text="Alto">
      <formula>NOT(ISERROR(SEARCH("Alto",N50)))</formula>
    </cfRule>
    <cfRule type="containsText" dxfId="1310" priority="140" operator="containsText" text="Moderado">
      <formula>NOT(ISERROR(SEARCH("Moderado",N50)))</formula>
    </cfRule>
    <cfRule type="containsText" dxfId="1309" priority="137" operator="containsText" text="Extremo">
      <formula>NOT(ISERROR(SEARCH("Extremo",N50)))</formula>
    </cfRule>
    <cfRule type="containsText" dxfId="1308" priority="141" operator="containsText" text="Extremo">
      <formula>NOT(ISERROR(SEARCH("Extremo",N50)))</formula>
    </cfRule>
    <cfRule type="containsText" dxfId="1307" priority="139" operator="containsText" text="Bajo">
      <formula>NOT(ISERROR(SEARCH("Bajo",N50)))</formula>
    </cfRule>
  </conditionalFormatting>
  <conditionalFormatting sqref="N55">
    <cfRule type="containsText" dxfId="1306" priority="67" operator="containsText" text="Extremo">
      <formula>NOT(ISERROR(SEARCH("Extremo",N55)))</formula>
    </cfRule>
    <cfRule type="containsText" dxfId="1305" priority="71" operator="containsText" text="Extremo">
      <formula>NOT(ISERROR(SEARCH("Extremo",N55)))</formula>
    </cfRule>
    <cfRule type="containsText" dxfId="1304" priority="69" operator="containsText" text="Bajo">
      <formula>NOT(ISERROR(SEARCH("Bajo",N55)))</formula>
    </cfRule>
    <cfRule type="containsText" dxfId="1303" priority="68" operator="containsText" text="Alto">
      <formula>NOT(ISERROR(SEARCH("Alto",N55)))</formula>
    </cfRule>
    <cfRule type="containsText" dxfId="1302" priority="70" operator="containsText" text="Moderado">
      <formula>NOT(ISERROR(SEARCH("Moderado",N55)))</formula>
    </cfRule>
  </conditionalFormatting>
  <conditionalFormatting sqref="Y10:Y14">
    <cfRule type="containsText" dxfId="1301" priority="619" operator="containsText" text="Baja">
      <formula>NOT(ISERROR(SEARCH("Baja",Y10)))</formula>
    </cfRule>
    <cfRule type="containsText" dxfId="1300" priority="620" operator="containsText" text="Muy Baja">
      <formula>NOT(ISERROR(SEARCH("Muy Baja",Y10)))</formula>
    </cfRule>
  </conditionalFormatting>
  <conditionalFormatting sqref="Y10:Y19">
    <cfRule type="containsText" dxfId="1299" priority="561" operator="containsText" text="Muy Baja">
      <formula>NOT(ISERROR(SEARCH("Muy Baja",Y10)))</formula>
    </cfRule>
  </conditionalFormatting>
  <conditionalFormatting sqref="Y10:Y59">
    <cfRule type="containsText" dxfId="1298" priority="28" operator="containsText" text="Media">
      <formula>NOT(ISERROR(SEARCH("Media",Y10)))</formula>
    </cfRule>
    <cfRule type="containsText" dxfId="1297" priority="27" operator="containsText" text="Alta">
      <formula>NOT(ISERROR(SEARCH("Alta",Y10)))</formula>
    </cfRule>
    <cfRule type="containsText" dxfId="1296" priority="26" operator="containsText" text="Muy Alta">
      <formula>NOT(ISERROR(SEARCH("Muy Alta",Y10)))</formula>
    </cfRule>
  </conditionalFormatting>
  <conditionalFormatting sqref="Y15:Y19">
    <cfRule type="containsText" dxfId="1295" priority="560" operator="containsText" text="Baja">
      <formula>NOT(ISERROR(SEARCH("Baja",Y15)))</formula>
    </cfRule>
  </conditionalFormatting>
  <conditionalFormatting sqref="Y15:Y24">
    <cfRule type="containsText" dxfId="1294" priority="531" operator="containsText" text="Muy Baja">
      <formula>NOT(ISERROR(SEARCH("Muy Baja",Y15)))</formula>
    </cfRule>
  </conditionalFormatting>
  <conditionalFormatting sqref="Y20:Y24">
    <cfRule type="containsText" dxfId="1293" priority="530" operator="containsText" text="Baja">
      <formula>NOT(ISERROR(SEARCH("Baja",Y20)))</formula>
    </cfRule>
  </conditionalFormatting>
  <conditionalFormatting sqref="Y20:Y29">
    <cfRule type="containsText" dxfId="1292" priority="471" operator="containsText" text="Muy Baja">
      <formula>NOT(ISERROR(SEARCH("Muy Baja",Y20)))</formula>
    </cfRule>
  </conditionalFormatting>
  <conditionalFormatting sqref="Y25:Y29">
    <cfRule type="containsText" dxfId="1291" priority="470" operator="containsText" text="Baja">
      <formula>NOT(ISERROR(SEARCH("Baja",Y25)))</formula>
    </cfRule>
  </conditionalFormatting>
  <conditionalFormatting sqref="Y25:Y34">
    <cfRule type="containsText" dxfId="1290" priority="401" operator="containsText" text="Muy Baja">
      <formula>NOT(ISERROR(SEARCH("Muy Baja",Y25)))</formula>
    </cfRule>
  </conditionalFormatting>
  <conditionalFormatting sqref="Y30:Y34">
    <cfRule type="containsText" dxfId="1289" priority="400" operator="containsText" text="Baja">
      <formula>NOT(ISERROR(SEARCH("Baja",Y30)))</formula>
    </cfRule>
  </conditionalFormatting>
  <conditionalFormatting sqref="Y30:Y39">
    <cfRule type="containsText" dxfId="1288" priority="311" operator="containsText" text="Muy Baja">
      <formula>NOT(ISERROR(SEARCH("Muy Baja",Y30)))</formula>
    </cfRule>
  </conditionalFormatting>
  <conditionalFormatting sqref="Y35:Y39">
    <cfRule type="containsText" dxfId="1287" priority="310" operator="containsText" text="Baja">
      <formula>NOT(ISERROR(SEARCH("Baja",Y35)))</formula>
    </cfRule>
  </conditionalFormatting>
  <conditionalFormatting sqref="Y35:Y44">
    <cfRule type="containsText" dxfId="1286" priority="241" operator="containsText" text="Muy Baja">
      <formula>NOT(ISERROR(SEARCH("Muy Baja",Y35)))</formula>
    </cfRule>
  </conditionalFormatting>
  <conditionalFormatting sqref="Y40:Y44">
    <cfRule type="containsText" dxfId="1285" priority="240" operator="containsText" text="Baja">
      <formula>NOT(ISERROR(SEARCH("Baja",Y40)))</formula>
    </cfRule>
  </conditionalFormatting>
  <conditionalFormatting sqref="Y40:Y49">
    <cfRule type="containsText" dxfId="1284" priority="171" operator="containsText" text="Muy Baja">
      <formula>NOT(ISERROR(SEARCH("Muy Baja",Y40)))</formula>
    </cfRule>
  </conditionalFormatting>
  <conditionalFormatting sqref="Y45:Y49">
    <cfRule type="containsText" dxfId="1283" priority="170" operator="containsText" text="Baja">
      <formula>NOT(ISERROR(SEARCH("Baja",Y45)))</formula>
    </cfRule>
  </conditionalFormatting>
  <conditionalFormatting sqref="Y45:Y54">
    <cfRule type="containsText" dxfId="1282" priority="101" operator="containsText" text="Muy Baja">
      <formula>NOT(ISERROR(SEARCH("Muy Baja",Y45)))</formula>
    </cfRule>
  </conditionalFormatting>
  <conditionalFormatting sqref="Y50:Y54">
    <cfRule type="containsText" dxfId="1281" priority="100" operator="containsText" text="Baja">
      <formula>NOT(ISERROR(SEARCH("Baja",Y50)))</formula>
    </cfRule>
  </conditionalFormatting>
  <conditionalFormatting sqref="Y50:Y59">
    <cfRule type="containsText" dxfId="1280" priority="31" operator="containsText" text="Muy Baja">
      <formula>NOT(ISERROR(SEARCH("Muy Baja",Y50)))</formula>
    </cfRule>
  </conditionalFormatting>
  <conditionalFormatting sqref="Y55:Y59">
    <cfRule type="containsText" dxfId="1279" priority="30" operator="containsText" text="Baja">
      <formula>NOT(ISERROR(SEARCH("Baja",Y55)))</formula>
    </cfRule>
    <cfRule type="containsText" dxfId="1278" priority="29" operator="containsText" text="Muy Baja">
      <formula>NOT(ISERROR(SEARCH("Muy Baja",Y55)))</formula>
    </cfRule>
  </conditionalFormatting>
  <conditionalFormatting sqref="AA10:AA59">
    <cfRule type="containsText" dxfId="1277" priority="1" operator="containsText" text="Muy Baja">
      <formula>NOT(ISERROR(SEARCH("Muy Baja",AA10)))</formula>
    </cfRule>
    <cfRule type="containsText" dxfId="1276" priority="593" operator="containsText" text="Baja">
      <formula>NOT(ISERROR(SEARCH("Baja",AA10)))</formula>
    </cfRule>
    <cfRule type="containsText" dxfId="1275" priority="592" operator="containsText" text="Media">
      <formula>NOT(ISERROR(SEARCH("Media",AA10)))</formula>
    </cfRule>
    <cfRule type="containsText" dxfId="1274" priority="591" operator="containsText" text="Alta">
      <formula>NOT(ISERROR(SEARCH("Alta",AA10)))</formula>
    </cfRule>
    <cfRule type="containsText" dxfId="1273" priority="590" operator="containsText" text="Muy Alta">
      <formula>NOT(ISERROR(SEARCH("Muy Alta",AA10)))</formula>
    </cfRule>
    <cfRule type="containsText" dxfId="1272" priority="594" operator="containsText" text="Muy Baja">
      <formula>NOT(ISERROR(SEARCH("Muy Baja",AA10)))</formula>
    </cfRule>
  </conditionalFormatting>
  <conditionalFormatting sqref="AC10:AC59">
    <cfRule type="containsText" dxfId="1271" priority="21" operator="containsText" text="Catastrófico">
      <formula>NOT(ISERROR(SEARCH("Catastrófico",AC10)))</formula>
    </cfRule>
    <cfRule type="containsText" dxfId="1270" priority="22" operator="containsText" text="Mayor">
      <formula>NOT(ISERROR(SEARCH("Mayor",AC10)))</formula>
    </cfRule>
    <cfRule type="containsText" dxfId="1269" priority="23" operator="containsText" text="Moderado">
      <formula>NOT(ISERROR(SEARCH("Moderado",AC10)))</formula>
    </cfRule>
    <cfRule type="containsText" dxfId="1268" priority="24" operator="containsText" text="Menor">
      <formula>NOT(ISERROR(SEARCH("Menor",AC10)))</formula>
    </cfRule>
    <cfRule type="containsText" dxfId="1267" priority="25" operator="containsText" text="Leve">
      <formula>NOT(ISERROR(SEARCH("Leve",AC10)))</formula>
    </cfRule>
  </conditionalFormatting>
  <conditionalFormatting sqref="AE10:AE59">
    <cfRule type="containsText" dxfId="1266" priority="2" operator="containsText" text="Catastrófico">
      <formula>NOT(ISERROR(SEARCH("Catastrófico",AE10)))</formula>
    </cfRule>
    <cfRule type="containsText" dxfId="1265" priority="3" operator="containsText" text="Moderado">
      <formula>NOT(ISERROR(SEARCH("Moderado",AE10)))</formula>
    </cfRule>
    <cfRule type="containsText" dxfId="1264" priority="4" operator="containsText" text="Menor">
      <formula>NOT(ISERROR(SEARCH("Menor",AE10)))</formula>
    </cfRule>
    <cfRule type="containsText" dxfId="1263" priority="5" operator="containsText" text="Leve">
      <formula>NOT(ISERROR(SEARCH("Leve",AE10)))</formula>
    </cfRule>
    <cfRule type="containsText" dxfId="1262" priority="6" operator="containsText" text="Mayor">
      <formula>NOT(ISERROR(SEARCH("Mayor",AE10)))</formula>
    </cfRule>
  </conditionalFormatting>
  <conditionalFormatting sqref="AG10">
    <cfRule type="containsText" dxfId="1261" priority="604" operator="containsText" text="Menor">
      <formula>NOT(ISERROR(SEARCH("Menor",AG10)))</formula>
    </cfRule>
    <cfRule type="containsText" dxfId="1260" priority="603" operator="containsText" text="Moderado">
      <formula>NOT(ISERROR(SEARCH("Moderado",AG10)))</formula>
    </cfRule>
    <cfRule type="containsText" dxfId="1259" priority="602" operator="containsText" text="Alto">
      <formula>NOT(ISERROR(SEARCH("Alto",AG10)))</formula>
    </cfRule>
    <cfRule type="containsText" dxfId="1258" priority="601" operator="containsText" text="Extremo">
      <formula>NOT(ISERROR(SEARCH("Extremo",AG10)))</formula>
    </cfRule>
    <cfRule type="containsText" dxfId="1257" priority="605" operator="containsText" text="Bajo">
      <formula>NOT(ISERROR(SEARCH("Bajo",AG10)))</formula>
    </cfRule>
    <cfRule type="containsText" dxfId="1256" priority="609" operator="containsText" text="Alto">
      <formula>NOT(ISERROR(SEARCH("Alto",AG10)))</formula>
    </cfRule>
    <cfRule type="containsText" dxfId="1255" priority="606" operator="containsText" text="Moderado">
      <formula>NOT(ISERROR(SEARCH("Moderado",AG10)))</formula>
    </cfRule>
    <cfRule type="containsText" dxfId="1254" priority="607" operator="containsText" text="Extremo">
      <formula>NOT(ISERROR(SEARCH("Extremo",AG10)))</formula>
    </cfRule>
    <cfRule type="containsText" dxfId="1253" priority="608" operator="containsText" text="Baja">
      <formula>NOT(ISERROR(SEARCH("Baja",AG10)))</formula>
    </cfRule>
  </conditionalFormatting>
  <conditionalFormatting sqref="AG15">
    <cfRule type="containsText" dxfId="1252" priority="543" operator="containsText" text="Alto">
      <formula>NOT(ISERROR(SEARCH("Alto",AG15)))</formula>
    </cfRule>
    <cfRule type="containsText" dxfId="1251" priority="544" operator="containsText" text="Moderado">
      <formula>NOT(ISERROR(SEARCH("Moderado",AG15)))</formula>
    </cfRule>
    <cfRule type="containsText" dxfId="1250" priority="545" operator="containsText" text="Menor">
      <formula>NOT(ISERROR(SEARCH("Menor",AG15)))</formula>
    </cfRule>
    <cfRule type="containsText" dxfId="1249" priority="546" operator="containsText" text="Bajo">
      <formula>NOT(ISERROR(SEARCH("Bajo",AG15)))</formula>
    </cfRule>
    <cfRule type="containsText" dxfId="1248" priority="547" operator="containsText" text="Moderado">
      <formula>NOT(ISERROR(SEARCH("Moderado",AG15)))</formula>
    </cfRule>
    <cfRule type="containsText" dxfId="1247" priority="548" operator="containsText" text="Extremo">
      <formula>NOT(ISERROR(SEARCH("Extremo",AG15)))</formula>
    </cfRule>
    <cfRule type="containsText" dxfId="1246" priority="549" operator="containsText" text="Baja">
      <formula>NOT(ISERROR(SEARCH("Baja",AG15)))</formula>
    </cfRule>
    <cfRule type="containsText" dxfId="1245" priority="550" operator="containsText" text="Alto">
      <formula>NOT(ISERROR(SEARCH("Alto",AG15)))</formula>
    </cfRule>
    <cfRule type="containsText" dxfId="1244" priority="542" operator="containsText" text="Extremo">
      <formula>NOT(ISERROR(SEARCH("Extremo",AG15)))</formula>
    </cfRule>
  </conditionalFormatting>
  <conditionalFormatting sqref="AG20">
    <cfRule type="containsText" dxfId="1243" priority="517" operator="containsText" text="Moderado">
      <formula>NOT(ISERROR(SEARCH("Moderado",AG20)))</formula>
    </cfRule>
    <cfRule type="containsText" dxfId="1242" priority="512" operator="containsText" text="Extremo">
      <formula>NOT(ISERROR(SEARCH("Extremo",AG20)))</formula>
    </cfRule>
    <cfRule type="containsText" dxfId="1241" priority="513" operator="containsText" text="Alto">
      <formula>NOT(ISERROR(SEARCH("Alto",AG20)))</formula>
    </cfRule>
    <cfRule type="containsText" dxfId="1240" priority="514" operator="containsText" text="Moderado">
      <formula>NOT(ISERROR(SEARCH("Moderado",AG20)))</formula>
    </cfRule>
    <cfRule type="containsText" dxfId="1239" priority="515" operator="containsText" text="Menor">
      <formula>NOT(ISERROR(SEARCH("Menor",AG20)))</formula>
    </cfRule>
    <cfRule type="containsText" dxfId="1238" priority="520" operator="containsText" text="Alto">
      <formula>NOT(ISERROR(SEARCH("Alto",AG20)))</formula>
    </cfRule>
    <cfRule type="containsText" dxfId="1237" priority="516" operator="containsText" text="Bajo">
      <formula>NOT(ISERROR(SEARCH("Bajo",AG20)))</formula>
    </cfRule>
    <cfRule type="containsText" dxfId="1236" priority="519" operator="containsText" text="Baja">
      <formula>NOT(ISERROR(SEARCH("Baja",AG20)))</formula>
    </cfRule>
    <cfRule type="containsText" dxfId="1235" priority="518" operator="containsText" text="Extremo">
      <formula>NOT(ISERROR(SEARCH("Extremo",AG20)))</formula>
    </cfRule>
  </conditionalFormatting>
  <conditionalFormatting sqref="AG25">
    <cfRule type="containsText" dxfId="1234" priority="456" operator="containsText" text="Bajo">
      <formula>NOT(ISERROR(SEARCH("Bajo",AG25)))</formula>
    </cfRule>
    <cfRule type="containsText" dxfId="1233" priority="455" operator="containsText" text="Menor">
      <formula>NOT(ISERROR(SEARCH("Menor",AG25)))</formula>
    </cfRule>
    <cfRule type="containsText" dxfId="1232" priority="454" operator="containsText" text="Moderado">
      <formula>NOT(ISERROR(SEARCH("Moderado",AG25)))</formula>
    </cfRule>
    <cfRule type="containsText" dxfId="1231" priority="453" operator="containsText" text="Alto">
      <formula>NOT(ISERROR(SEARCH("Alto",AG25)))</formula>
    </cfRule>
    <cfRule type="containsText" dxfId="1230" priority="452" operator="containsText" text="Extremo">
      <formula>NOT(ISERROR(SEARCH("Extremo",AG25)))</formula>
    </cfRule>
    <cfRule type="containsText" dxfId="1229" priority="457" operator="containsText" text="Moderado">
      <formula>NOT(ISERROR(SEARCH("Moderado",AG25)))</formula>
    </cfRule>
    <cfRule type="containsText" dxfId="1228" priority="458" operator="containsText" text="Extremo">
      <formula>NOT(ISERROR(SEARCH("Extremo",AG25)))</formula>
    </cfRule>
    <cfRule type="containsText" dxfId="1227" priority="459" operator="containsText" text="Baja">
      <formula>NOT(ISERROR(SEARCH("Baja",AG25)))</formula>
    </cfRule>
    <cfRule type="containsText" dxfId="1226" priority="460" operator="containsText" text="Alto">
      <formula>NOT(ISERROR(SEARCH("Alto",AG25)))</formula>
    </cfRule>
  </conditionalFormatting>
  <conditionalFormatting sqref="AG30">
    <cfRule type="containsText" dxfId="1225" priority="388" operator="containsText" text="Extremo">
      <formula>NOT(ISERROR(SEARCH("Extremo",AG30)))</formula>
    </cfRule>
    <cfRule type="containsText" dxfId="1224" priority="387" operator="containsText" text="Moderado">
      <formula>NOT(ISERROR(SEARCH("Moderado",AG30)))</formula>
    </cfRule>
    <cfRule type="containsText" dxfId="1223" priority="382" operator="containsText" text="Extremo">
      <formula>NOT(ISERROR(SEARCH("Extremo",AG30)))</formula>
    </cfRule>
    <cfRule type="containsText" dxfId="1222" priority="383" operator="containsText" text="Alto">
      <formula>NOT(ISERROR(SEARCH("Alto",AG30)))</formula>
    </cfRule>
    <cfRule type="containsText" dxfId="1221" priority="390" operator="containsText" text="Alto">
      <formula>NOT(ISERROR(SEARCH("Alto",AG30)))</formula>
    </cfRule>
    <cfRule type="containsText" dxfId="1220" priority="386" operator="containsText" text="Bajo">
      <formula>NOT(ISERROR(SEARCH("Bajo",AG30)))</formula>
    </cfRule>
    <cfRule type="containsText" dxfId="1219" priority="385" operator="containsText" text="Menor">
      <formula>NOT(ISERROR(SEARCH("Menor",AG30)))</formula>
    </cfRule>
    <cfRule type="containsText" dxfId="1218" priority="384" operator="containsText" text="Moderado">
      <formula>NOT(ISERROR(SEARCH("Moderado",AG30)))</formula>
    </cfRule>
    <cfRule type="containsText" dxfId="1217" priority="389" operator="containsText" text="Baja">
      <formula>NOT(ISERROR(SEARCH("Baja",AG30)))</formula>
    </cfRule>
  </conditionalFormatting>
  <conditionalFormatting sqref="AG35">
    <cfRule type="containsText" dxfId="1216" priority="296" operator="containsText" text="Bajo">
      <formula>NOT(ISERROR(SEARCH("Bajo",AG35)))</formula>
    </cfRule>
    <cfRule type="containsText" dxfId="1215" priority="292" operator="containsText" text="Extremo">
      <formula>NOT(ISERROR(SEARCH("Extremo",AG35)))</formula>
    </cfRule>
    <cfRule type="containsText" dxfId="1214" priority="300" operator="containsText" text="Alto">
      <formula>NOT(ISERROR(SEARCH("Alto",AG35)))</formula>
    </cfRule>
    <cfRule type="containsText" dxfId="1213" priority="299" operator="containsText" text="Baja">
      <formula>NOT(ISERROR(SEARCH("Baja",AG35)))</formula>
    </cfRule>
    <cfRule type="containsText" dxfId="1212" priority="293" operator="containsText" text="Alto">
      <formula>NOT(ISERROR(SEARCH("Alto",AG35)))</formula>
    </cfRule>
    <cfRule type="containsText" dxfId="1211" priority="294" operator="containsText" text="Moderado">
      <formula>NOT(ISERROR(SEARCH("Moderado",AG35)))</formula>
    </cfRule>
    <cfRule type="containsText" dxfId="1210" priority="295" operator="containsText" text="Menor">
      <formula>NOT(ISERROR(SEARCH("Menor",AG35)))</formula>
    </cfRule>
    <cfRule type="containsText" dxfId="1209" priority="297" operator="containsText" text="Moderado">
      <formula>NOT(ISERROR(SEARCH("Moderado",AG35)))</formula>
    </cfRule>
    <cfRule type="containsText" dxfId="1208" priority="298" operator="containsText" text="Extremo">
      <formula>NOT(ISERROR(SEARCH("Extremo",AG35)))</formula>
    </cfRule>
  </conditionalFormatting>
  <conditionalFormatting sqref="AG40">
    <cfRule type="containsText" dxfId="1207" priority="228" operator="containsText" text="Extremo">
      <formula>NOT(ISERROR(SEARCH("Extremo",AG40)))</formula>
    </cfRule>
    <cfRule type="containsText" dxfId="1206" priority="227" operator="containsText" text="Moderado">
      <formula>NOT(ISERROR(SEARCH("Moderado",AG40)))</formula>
    </cfRule>
    <cfRule type="containsText" dxfId="1205" priority="226" operator="containsText" text="Bajo">
      <formula>NOT(ISERROR(SEARCH("Bajo",AG40)))</formula>
    </cfRule>
    <cfRule type="containsText" dxfId="1204" priority="225" operator="containsText" text="Menor">
      <formula>NOT(ISERROR(SEARCH("Menor",AG40)))</formula>
    </cfRule>
    <cfRule type="containsText" dxfId="1203" priority="224" operator="containsText" text="Moderado">
      <formula>NOT(ISERROR(SEARCH("Moderado",AG40)))</formula>
    </cfRule>
    <cfRule type="containsText" dxfId="1202" priority="223" operator="containsText" text="Alto">
      <formula>NOT(ISERROR(SEARCH("Alto",AG40)))</formula>
    </cfRule>
    <cfRule type="containsText" dxfId="1201" priority="222" operator="containsText" text="Extremo">
      <formula>NOT(ISERROR(SEARCH("Extremo",AG40)))</formula>
    </cfRule>
    <cfRule type="containsText" dxfId="1200" priority="230" operator="containsText" text="Alto">
      <formula>NOT(ISERROR(SEARCH("Alto",AG40)))</formula>
    </cfRule>
    <cfRule type="containsText" dxfId="1199" priority="229" operator="containsText" text="Baja">
      <formula>NOT(ISERROR(SEARCH("Baja",AG40)))</formula>
    </cfRule>
  </conditionalFormatting>
  <conditionalFormatting sqref="AG45">
    <cfRule type="containsText" dxfId="1198" priority="159" operator="containsText" text="Baja">
      <formula>NOT(ISERROR(SEARCH("Baja",AG45)))</formula>
    </cfRule>
    <cfRule type="containsText" dxfId="1197" priority="160" operator="containsText" text="Alto">
      <formula>NOT(ISERROR(SEARCH("Alto",AG45)))</formula>
    </cfRule>
    <cfRule type="containsText" dxfId="1196" priority="158" operator="containsText" text="Extremo">
      <formula>NOT(ISERROR(SEARCH("Extremo",AG45)))</formula>
    </cfRule>
    <cfRule type="containsText" dxfId="1195" priority="157" operator="containsText" text="Moderado">
      <formula>NOT(ISERROR(SEARCH("Moderado",AG45)))</formula>
    </cfRule>
    <cfRule type="containsText" dxfId="1194" priority="156" operator="containsText" text="Bajo">
      <formula>NOT(ISERROR(SEARCH("Bajo",AG45)))</formula>
    </cfRule>
    <cfRule type="containsText" dxfId="1193" priority="155" operator="containsText" text="Menor">
      <formula>NOT(ISERROR(SEARCH("Menor",AG45)))</formula>
    </cfRule>
    <cfRule type="containsText" dxfId="1192" priority="154" operator="containsText" text="Moderado">
      <formula>NOT(ISERROR(SEARCH("Moderado",AG45)))</formula>
    </cfRule>
    <cfRule type="containsText" dxfId="1191" priority="153" operator="containsText" text="Alto">
      <formula>NOT(ISERROR(SEARCH("Alto",AG45)))</formula>
    </cfRule>
    <cfRule type="containsText" dxfId="1190" priority="152" operator="containsText" text="Extremo">
      <formula>NOT(ISERROR(SEARCH("Extremo",AG45)))</formula>
    </cfRule>
  </conditionalFormatting>
  <conditionalFormatting sqref="AG50">
    <cfRule type="containsText" dxfId="1189" priority="90" operator="containsText" text="Alto">
      <formula>NOT(ISERROR(SEARCH("Alto",AG50)))</formula>
    </cfRule>
    <cfRule type="containsText" dxfId="1188" priority="89" operator="containsText" text="Baja">
      <formula>NOT(ISERROR(SEARCH("Baja",AG50)))</formula>
    </cfRule>
    <cfRule type="containsText" dxfId="1187" priority="82" operator="containsText" text="Extremo">
      <formula>NOT(ISERROR(SEARCH("Extremo",AG50)))</formula>
    </cfRule>
    <cfRule type="containsText" dxfId="1186" priority="87" operator="containsText" text="Moderado">
      <formula>NOT(ISERROR(SEARCH("Moderado",AG50)))</formula>
    </cfRule>
    <cfRule type="containsText" dxfId="1185" priority="86" operator="containsText" text="Bajo">
      <formula>NOT(ISERROR(SEARCH("Bajo",AG50)))</formula>
    </cfRule>
    <cfRule type="containsText" dxfId="1184" priority="83" operator="containsText" text="Alto">
      <formula>NOT(ISERROR(SEARCH("Alto",AG50)))</formula>
    </cfRule>
    <cfRule type="containsText" dxfId="1183" priority="85" operator="containsText" text="Menor">
      <formula>NOT(ISERROR(SEARCH("Menor",AG50)))</formula>
    </cfRule>
    <cfRule type="containsText" dxfId="1182" priority="84" operator="containsText" text="Moderado">
      <formula>NOT(ISERROR(SEARCH("Moderado",AG50)))</formula>
    </cfRule>
    <cfRule type="containsText" dxfId="1181" priority="88" operator="containsText" text="Extremo">
      <formula>NOT(ISERROR(SEARCH("Extremo",AG50)))</formula>
    </cfRule>
  </conditionalFormatting>
  <conditionalFormatting sqref="AG55">
    <cfRule type="containsText" dxfId="1180" priority="14" operator="containsText" text="Moderado">
      <formula>NOT(ISERROR(SEARCH("Moderado",AG55)))</formula>
    </cfRule>
    <cfRule type="containsText" dxfId="1179" priority="13" operator="containsText" text="Alto">
      <formula>NOT(ISERROR(SEARCH("Alto",AG55)))</formula>
    </cfRule>
    <cfRule type="containsText" dxfId="1178" priority="12" operator="containsText" text="Extremo">
      <formula>NOT(ISERROR(SEARCH("Extremo",AG55)))</formula>
    </cfRule>
    <cfRule type="containsText" dxfId="1177" priority="15" operator="containsText" text="Menor">
      <formula>NOT(ISERROR(SEARCH("Menor",AG55)))</formula>
    </cfRule>
    <cfRule type="containsText" dxfId="1176" priority="16" operator="containsText" text="Bajo">
      <formula>NOT(ISERROR(SEARCH("Bajo",AG55)))</formula>
    </cfRule>
    <cfRule type="containsText" dxfId="1175" priority="17" operator="containsText" text="Moderado">
      <formula>NOT(ISERROR(SEARCH("Moderado",AG55)))</formula>
    </cfRule>
    <cfRule type="containsText" dxfId="1174" priority="19" operator="containsText" text="Baja">
      <formula>NOT(ISERROR(SEARCH("Baja",AG55)))</formula>
    </cfRule>
    <cfRule type="containsText" dxfId="1173" priority="20" operator="containsText" text="Alto">
      <formula>NOT(ISERROR(SEARCH("Alto",AG55)))</formula>
    </cfRule>
    <cfRule type="containsText" dxfId="1172" priority="18" operator="containsText" text="Extremo">
      <formula>NOT(ISERROR(SEARCH("Extremo",AG55)))</formula>
    </cfRule>
  </conditionalFormatting>
  <dataValidations count="1">
    <dataValidation allowBlank="1" showInputMessage="1" showErrorMessage="1" prompt="Enunciar cuál es el control" sqref="P28:P33 P10:P11 P23:P26 P20:P21 P14"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0" operator="containsText" id="{C222FDBF-3C08-4113-9351-76033CF06434}">
            <xm:f>NOT(ISERROR(SEARCH('Tabla probabilidad'!$B$5,I10)))</xm:f>
            <xm:f>'Tabla probabilidad'!$B$5</xm:f>
            <x14:dxf>
              <font>
                <color rgb="FF9C0006"/>
              </font>
              <fill>
                <patternFill>
                  <bgColor rgb="FFFFC7CE"/>
                </patternFill>
              </fill>
            </x14:dxf>
          </x14:cfRule>
          <x14:cfRule type="containsText" priority="849"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582" operator="containsText" id="{0DBD8F32-72F4-47FE-A8E8-92CA123A277C}">
            <xm:f>NOT(ISERROR(SEARCH('Tabla probabilidad'!$B$5,I15)))</xm:f>
            <xm:f>'Tabla probabilidad'!$B$5</xm:f>
            <x14:dxf>
              <font>
                <color rgb="FF9C0006"/>
              </font>
              <fill>
                <patternFill>
                  <bgColor rgb="FFFFC7CE"/>
                </patternFill>
              </fill>
            </x14:dxf>
          </x14:cfRule>
          <x14:cfRule type="containsText" priority="581" operator="containsText" id="{130BBF8F-6F36-4C1F-BB40-DA538C9DA4BA}">
            <xm:f>NOT(ISERROR(SEARCH('Tabla probabilidad'!$B$5,I15)))</xm:f>
            <xm:f>'Tabla probabilidad'!$B$5</xm:f>
            <x14:dxf>
              <font>
                <color rgb="FF006100"/>
              </font>
              <fill>
                <patternFill>
                  <bgColor rgb="FFC6EF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4" operator="containsText" id="{36243104-5BAC-4A7B-8705-D48F4AC59121}">
            <xm:f>NOT(ISERROR(SEARCH('Tabla probabilidad'!$B$5,I50)))</xm:f>
            <xm:f>'Tabla probabilidad'!$B$5</xm:f>
            <x14:dxf>
              <font>
                <color rgb="FF9C0006"/>
              </font>
              <fill>
                <patternFill>
                  <bgColor rgb="FFFFC7CE"/>
                </patternFill>
              </fill>
            </x14:dxf>
          </x14:cfRule>
          <x14:cfRule type="containsText" priority="133" operator="containsText" id="{91325732-CCEB-40E7-9A2C-98900CB15E77}">
            <xm:f>NOT(ISERROR(SEARCH('Tabla probabilidad'!$B$5,I50)))</xm:f>
            <xm:f>'Tabla probabilidad'!$B$5</xm:f>
            <x14:dxf>
              <font>
                <color rgb="FF006100"/>
              </font>
              <fill>
                <patternFill>
                  <bgColor rgb="FFC6EFCE"/>
                </patternFill>
              </fill>
            </x14:dxf>
          </x14:cfRule>
          <xm:sqref>I50</xm:sqref>
        </x14:conditionalFormatting>
        <x14:conditionalFormatting xmlns:xm="http://schemas.microsoft.com/office/excel/2006/main">
          <x14:cfRule type="containsText" priority="64" operator="containsText" id="{E63BDDF0-19FD-41FB-A743-3056F46EF7F2}">
            <xm:f>NOT(ISERROR(SEARCH('Tabla probabilidad'!$B$5,I55)))</xm:f>
            <xm:f>'Tabla probabilidad'!$B$5</xm:f>
            <x14:dxf>
              <font>
                <color rgb="FF9C0006"/>
              </font>
              <fill>
                <patternFill>
                  <bgColor rgb="FFFFC7CE"/>
                </patternFill>
              </fill>
            </x14:dxf>
          </x14:cfRule>
          <x14:cfRule type="containsText" priority="63" operator="containsText" id="{3498E6D8-7225-4046-93C9-2583E1784B5A}">
            <xm:f>NOT(ISERROR(SEARCH('Tabla probabilidad'!$B$5,I55)))</xm:f>
            <xm:f>'Tabla probabilidad'!$B$5</xm:f>
            <x14:dxf>
              <font>
                <color rgb="FF006100"/>
              </font>
              <fill>
                <patternFill>
                  <bgColor rgb="FFC6EF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 AN35 AN40 AN45 AN50 AN55</xm:sqref>
        </x14:dataValidation>
        <x14:dataValidation type="list" allowBlank="1" showInputMessage="1" showErrorMessage="1" xr:uid="{00000000-0002-0000-0400-000002000000}">
          <x14:formula1>
            <xm:f>LISTA!$K$3:$K$6</xm:f>
          </x14:formula1>
          <xm:sqref>AH10 AH15 AH20 AH25 AH30 AH35 AH40 AH45 AH50 AH55</xm:sqref>
        </x14:dataValidation>
        <x14:dataValidation type="list" allowBlank="1" showInputMessage="1" showErrorMessage="1" xr:uid="{00000000-0002-0000-0400-000003000000}">
          <x14:formula1>
            <xm:f>LISTA!$E$3:$E$5</xm:f>
          </x14:formula1>
          <xm:sqref>R10:R59</xm:sqref>
        </x14:dataValidation>
        <x14:dataValidation type="list" allowBlank="1" showInputMessage="1" showErrorMessage="1" xr:uid="{00000000-0002-0000-0400-000004000000}">
          <x14:formula1>
            <xm:f>LISTA!$F$3:$F$4</xm:f>
          </x14:formula1>
          <xm:sqref>S10:S59</xm:sqref>
        </x14:dataValidation>
        <x14:dataValidation type="list" allowBlank="1" showInputMessage="1" showErrorMessage="1" xr:uid="{00000000-0002-0000-0400-000005000000}">
          <x14:formula1>
            <xm:f>LISTA!$G$3:$G$4</xm:f>
          </x14:formula1>
          <xm:sqref>U10:U59</xm:sqref>
        </x14:dataValidation>
        <x14:dataValidation type="list" allowBlank="1" showInputMessage="1" showErrorMessage="1" xr:uid="{00000000-0002-0000-0400-000006000000}">
          <x14:formula1>
            <xm:f>LISTA!$H$3:$H$4</xm:f>
          </x14:formula1>
          <xm:sqref>V10:V59</xm:sqref>
        </x14:dataValidation>
        <x14:dataValidation type="list" allowBlank="1" showInputMessage="1" showErrorMessage="1" xr:uid="{00000000-0002-0000-0400-000007000000}">
          <x14:formula1>
            <xm:f>LISTA!$I$3:$I$4</xm:f>
          </x14:formula1>
          <xm:sqref>W10:W59</xm:sqref>
        </x14:dataValidation>
        <x14:dataValidation type="list" allowBlank="1" showInputMessage="1" showErrorMessage="1" xr:uid="{00000000-0002-0000-0400-000008000000}">
          <x14:formula1>
            <xm:f>LISTA!$C$3:$C$10</xm:f>
          </x14:formula1>
          <xm:sqref>G10:G59</xm:sqref>
        </x14:dataValidation>
        <x14:dataValidation type="list" allowBlank="1" showInputMessage="1" showErrorMessage="1" xr:uid="{00000000-0002-0000-0400-000009000000}">
          <x14:formula1>
            <xm:f>LISTA!$D$3:$D$31</xm:f>
          </x14:formula1>
          <xm:sqref>K10:K59</xm:sqref>
        </x14:dataValidation>
        <x14:dataValidation type="list" allowBlank="1" showInputMessage="1" showErrorMessage="1" xr:uid="{00000000-0002-0000-0400-00000A000000}">
          <x14:formula1>
            <xm:f>LISTA!$B$3:$B$9</xm:f>
          </x14:formula1>
          <xm:sqref>C10:C59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1" zoomScale="50" zoomScaleNormal="50" workbookViewId="0">
      <selection activeCell="I6" sqref="I6"/>
    </sheetView>
  </sheetViews>
  <sheetFormatPr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67" t="s">
        <v>205</v>
      </c>
      <c r="B3" s="367"/>
      <c r="C3" s="367"/>
      <c r="D3" s="367"/>
      <c r="E3" s="367"/>
      <c r="F3" s="367"/>
      <c r="G3" s="367"/>
      <c r="H3" s="367"/>
    </row>
    <row r="4" spans="1:9">
      <c r="A4" s="367"/>
      <c r="B4" s="367"/>
      <c r="C4" s="367"/>
      <c r="D4" s="367"/>
      <c r="E4" s="367"/>
      <c r="F4" s="367"/>
      <c r="G4" s="367"/>
      <c r="H4" s="367"/>
    </row>
    <row r="5" spans="1:9" ht="34.5" thickBot="1">
      <c r="A5" s="19"/>
      <c r="B5" s="19"/>
      <c r="C5" s="19"/>
      <c r="D5" s="19"/>
      <c r="E5" s="19"/>
      <c r="F5" s="19"/>
      <c r="G5" s="19"/>
      <c r="H5" s="19"/>
    </row>
    <row r="6" spans="1:9" ht="71.25" customHeight="1" thickBot="1">
      <c r="A6" s="368" t="s">
        <v>205</v>
      </c>
      <c r="B6" s="84" t="s">
        <v>353</v>
      </c>
      <c r="C6" s="85" t="s">
        <v>354</v>
      </c>
      <c r="D6" s="85" t="s">
        <v>355</v>
      </c>
      <c r="E6" s="85" t="s">
        <v>356</v>
      </c>
      <c r="F6" s="85" t="s">
        <v>357</v>
      </c>
      <c r="G6" s="133" t="s">
        <v>358</v>
      </c>
      <c r="H6" s="84" t="s">
        <v>359</v>
      </c>
      <c r="I6" s="84" t="s">
        <v>360</v>
      </c>
    </row>
    <row r="7" spans="1:9" ht="265.5" customHeight="1" thickBot="1">
      <c r="A7" s="369"/>
      <c r="B7" s="20" t="s">
        <v>361</v>
      </c>
      <c r="C7" s="20" t="s">
        <v>362</v>
      </c>
      <c r="D7" s="20" t="s">
        <v>363</v>
      </c>
      <c r="E7" s="20" t="s">
        <v>364</v>
      </c>
      <c r="F7" s="20" t="s">
        <v>365</v>
      </c>
      <c r="G7" s="21" t="s">
        <v>366</v>
      </c>
      <c r="H7" s="136" t="s">
        <v>367</v>
      </c>
      <c r="I7" s="136" t="s">
        <v>368</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370" t="s">
        <v>369</v>
      </c>
      <c r="C2" s="370"/>
      <c r="D2" s="370"/>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86"/>
      <c r="C3" s="86"/>
      <c r="D3" s="86"/>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97" t="s">
        <v>370</v>
      </c>
      <c r="D4" s="97" t="s">
        <v>371</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98" t="s">
        <v>372</v>
      </c>
      <c r="C5" s="99" t="s">
        <v>373</v>
      </c>
      <c r="D5" s="100">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01" t="s">
        <v>374</v>
      </c>
      <c r="C6" s="102" t="s">
        <v>375</v>
      </c>
      <c r="D6" s="103">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04" t="s">
        <v>376</v>
      </c>
      <c r="C7" s="102" t="s">
        <v>377</v>
      </c>
      <c r="D7" s="103">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05" t="s">
        <v>378</v>
      </c>
      <c r="C8" s="102" t="s">
        <v>379</v>
      </c>
      <c r="D8" s="103">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06" t="s">
        <v>380</v>
      </c>
      <c r="C9" s="102" t="s">
        <v>381</v>
      </c>
      <c r="D9" s="103">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2" zoomScale="55" zoomScaleNormal="55" workbookViewId="0">
      <selection activeCell="D41" sqref="D41"/>
    </sheetView>
  </sheetViews>
  <sheetFormatPr defaultColWidth="11.42578125" defaultRowHeight="15"/>
  <cols>
    <col min="2" max="2" width="40.42578125" customWidth="1"/>
    <col min="3" max="3" width="74.85546875" hidden="1" customWidth="1"/>
    <col min="4" max="4" width="147.85546875" customWidth="1"/>
    <col min="5" max="5" width="26.140625" style="107" customWidth="1"/>
    <col min="11" max="258" width="11.42578125" style="7"/>
  </cols>
  <sheetData>
    <row r="1" spans="1:10" s="7" customFormat="1">
      <c r="E1" s="114"/>
    </row>
    <row r="2" spans="1:10" ht="33.75">
      <c r="A2" s="7"/>
      <c r="B2" s="371" t="s">
        <v>382</v>
      </c>
      <c r="C2" s="371"/>
      <c r="D2" s="371"/>
      <c r="E2" s="371"/>
      <c r="F2" s="7"/>
      <c r="G2" s="7"/>
      <c r="H2" s="7"/>
      <c r="I2" s="7"/>
      <c r="J2" s="7"/>
    </row>
    <row r="3" spans="1:10">
      <c r="A3" s="7"/>
      <c r="B3" s="86"/>
      <c r="C3" s="86"/>
      <c r="D3" s="86"/>
      <c r="E3" s="114"/>
      <c r="F3" s="7"/>
      <c r="G3" s="7"/>
      <c r="H3" s="7"/>
      <c r="I3" s="7"/>
      <c r="J3" s="7"/>
    </row>
    <row r="4" spans="1:10" ht="60">
      <c r="A4" s="7"/>
      <c r="B4" s="25"/>
      <c r="C4" s="87" t="s">
        <v>383</v>
      </c>
      <c r="D4" s="87" t="s">
        <v>384</v>
      </c>
      <c r="E4" s="114"/>
      <c r="F4" s="7"/>
      <c r="G4" s="7"/>
      <c r="H4" s="7"/>
      <c r="I4" s="7"/>
      <c r="J4" s="7"/>
    </row>
    <row r="5" spans="1:10" ht="76.5" customHeight="1">
      <c r="A5" s="26" t="s">
        <v>385</v>
      </c>
      <c r="B5" s="88" t="s">
        <v>386</v>
      </c>
      <c r="C5" s="89" t="s">
        <v>387</v>
      </c>
      <c r="D5" s="90" t="s">
        <v>388</v>
      </c>
      <c r="E5" s="115">
        <v>0.2</v>
      </c>
      <c r="F5" s="7"/>
      <c r="G5" s="7"/>
      <c r="H5" s="7"/>
      <c r="I5" s="7"/>
      <c r="J5" s="7"/>
    </row>
    <row r="6" spans="1:10" ht="99">
      <c r="A6" s="26" t="s">
        <v>389</v>
      </c>
      <c r="B6" s="91" t="s">
        <v>389</v>
      </c>
      <c r="C6" s="92" t="s">
        <v>390</v>
      </c>
      <c r="D6" s="93" t="s">
        <v>391</v>
      </c>
      <c r="E6" s="115">
        <v>0.4</v>
      </c>
      <c r="F6" s="7"/>
      <c r="G6" s="7"/>
      <c r="H6" s="7"/>
      <c r="I6" s="7"/>
      <c r="J6" s="7"/>
    </row>
    <row r="7" spans="1:10" ht="66">
      <c r="A7" s="26" t="s">
        <v>392</v>
      </c>
      <c r="B7" s="94" t="s">
        <v>393</v>
      </c>
      <c r="C7" s="92" t="s">
        <v>394</v>
      </c>
      <c r="D7" s="93" t="s">
        <v>395</v>
      </c>
      <c r="E7" s="115">
        <v>0.6</v>
      </c>
      <c r="F7" s="7"/>
      <c r="G7" s="7"/>
      <c r="H7" s="7"/>
      <c r="I7" s="7"/>
      <c r="J7" s="7"/>
    </row>
    <row r="8" spans="1:10" ht="66">
      <c r="A8" s="26" t="s">
        <v>396</v>
      </c>
      <c r="B8" s="95" t="s">
        <v>397</v>
      </c>
      <c r="C8" s="92" t="s">
        <v>398</v>
      </c>
      <c r="D8" s="93" t="s">
        <v>399</v>
      </c>
      <c r="E8" s="115">
        <v>0.8</v>
      </c>
      <c r="F8" s="7"/>
      <c r="G8" s="7"/>
      <c r="H8" s="7"/>
      <c r="I8" s="7"/>
      <c r="J8" s="7"/>
    </row>
    <row r="9" spans="1:10" ht="66">
      <c r="A9" s="26" t="s">
        <v>400</v>
      </c>
      <c r="B9" s="96" t="s">
        <v>401</v>
      </c>
      <c r="C9" s="92" t="s">
        <v>402</v>
      </c>
      <c r="D9" s="93" t="s">
        <v>403</v>
      </c>
      <c r="E9" s="115">
        <v>1</v>
      </c>
      <c r="F9" s="7"/>
      <c r="G9" s="7"/>
      <c r="H9" s="7"/>
      <c r="I9" s="7"/>
      <c r="J9" s="7"/>
    </row>
    <row r="10" spans="1:10" ht="20.25">
      <c r="A10" s="26"/>
      <c r="B10" s="26"/>
      <c r="C10" s="27"/>
      <c r="D10" s="27"/>
      <c r="E10" s="114"/>
      <c r="F10" s="7"/>
      <c r="G10" s="7"/>
      <c r="H10" s="7"/>
      <c r="I10" s="7"/>
      <c r="J10" s="7"/>
    </row>
    <row r="11" spans="1:10" ht="60">
      <c r="A11" s="26"/>
      <c r="B11" s="25"/>
      <c r="C11" s="87" t="s">
        <v>383</v>
      </c>
      <c r="D11" s="87" t="s">
        <v>404</v>
      </c>
      <c r="E11" s="114"/>
      <c r="F11" s="7"/>
      <c r="G11" s="7"/>
      <c r="H11" s="7"/>
      <c r="I11" s="7"/>
      <c r="J11" s="7"/>
    </row>
    <row r="12" spans="1:10" ht="79.5" customHeight="1">
      <c r="A12" s="26"/>
      <c r="B12" s="88" t="s">
        <v>386</v>
      </c>
      <c r="C12" s="89" t="s">
        <v>387</v>
      </c>
      <c r="D12" s="123" t="s">
        <v>405</v>
      </c>
      <c r="E12" s="115">
        <v>0.2</v>
      </c>
      <c r="F12" s="7"/>
      <c r="G12" s="7"/>
      <c r="H12" s="7"/>
      <c r="I12" s="7"/>
      <c r="J12" s="7"/>
    </row>
    <row r="13" spans="1:10" ht="33">
      <c r="A13" s="26"/>
      <c r="B13" s="91" t="s">
        <v>389</v>
      </c>
      <c r="C13" s="92" t="s">
        <v>390</v>
      </c>
      <c r="D13" s="123" t="s">
        <v>406</v>
      </c>
      <c r="E13" s="115">
        <v>0.4</v>
      </c>
      <c r="F13" s="7"/>
      <c r="G13" s="7"/>
      <c r="H13" s="7"/>
      <c r="I13" s="7"/>
      <c r="J13" s="7"/>
    </row>
    <row r="14" spans="1:10" ht="33">
      <c r="A14" s="26"/>
      <c r="B14" s="94" t="s">
        <v>393</v>
      </c>
      <c r="C14" s="92" t="s">
        <v>394</v>
      </c>
      <c r="D14" s="123" t="s">
        <v>407</v>
      </c>
      <c r="E14" s="115">
        <v>0.6</v>
      </c>
      <c r="F14" s="7"/>
      <c r="G14" s="7"/>
      <c r="H14" s="7"/>
      <c r="I14" s="7"/>
      <c r="J14" s="7"/>
    </row>
    <row r="15" spans="1:10" ht="33">
      <c r="A15" s="26"/>
      <c r="B15" s="95" t="s">
        <v>397</v>
      </c>
      <c r="C15" s="92" t="s">
        <v>398</v>
      </c>
      <c r="D15" s="123" t="s">
        <v>408</v>
      </c>
      <c r="E15" s="115">
        <v>0.8</v>
      </c>
      <c r="F15" s="7"/>
      <c r="G15" s="7"/>
      <c r="H15" s="7"/>
      <c r="I15" s="7"/>
      <c r="J15" s="7"/>
    </row>
    <row r="16" spans="1:10" ht="46.5" customHeight="1">
      <c r="A16" s="26"/>
      <c r="B16" s="96" t="s">
        <v>401</v>
      </c>
      <c r="C16" s="92" t="s">
        <v>402</v>
      </c>
      <c r="D16" s="123" t="s">
        <v>409</v>
      </c>
      <c r="E16" s="115">
        <v>1</v>
      </c>
      <c r="F16" s="7"/>
      <c r="G16" s="7"/>
      <c r="H16" s="7"/>
      <c r="I16" s="7"/>
      <c r="J16" s="7"/>
    </row>
    <row r="17" spans="1:10" ht="20.25">
      <c r="A17" s="26"/>
      <c r="B17" s="26"/>
      <c r="C17" s="27"/>
      <c r="D17" s="27"/>
      <c r="E17" s="114"/>
      <c r="F17" s="7"/>
      <c r="G17" s="7"/>
      <c r="H17" s="7"/>
      <c r="I17" s="7"/>
      <c r="J17" s="7"/>
    </row>
    <row r="18" spans="1:10" ht="16.5">
      <c r="A18" s="26"/>
      <c r="B18" s="28"/>
      <c r="C18" s="28"/>
      <c r="D18" s="28"/>
      <c r="E18" s="114"/>
      <c r="F18" s="7"/>
      <c r="G18" s="7"/>
      <c r="H18" s="7"/>
      <c r="I18" s="7"/>
      <c r="J18" s="7"/>
    </row>
    <row r="19" spans="1:10" ht="60">
      <c r="A19" s="26"/>
      <c r="B19" s="25"/>
      <c r="C19" s="87" t="s">
        <v>383</v>
      </c>
      <c r="D19" s="87" t="s">
        <v>282</v>
      </c>
      <c r="E19" s="114"/>
      <c r="F19" s="7"/>
      <c r="G19" s="7"/>
      <c r="H19" s="7"/>
      <c r="I19" s="7"/>
      <c r="J19" s="7"/>
    </row>
    <row r="20" spans="1:10" ht="57.75" customHeight="1">
      <c r="A20" s="26"/>
      <c r="B20" s="88" t="s">
        <v>386</v>
      </c>
      <c r="C20" s="89" t="s">
        <v>387</v>
      </c>
      <c r="D20" s="123" t="s">
        <v>410</v>
      </c>
      <c r="E20" s="115">
        <v>0.2</v>
      </c>
      <c r="F20" s="7"/>
      <c r="G20" s="7"/>
      <c r="H20" s="7"/>
      <c r="I20" s="7"/>
      <c r="J20" s="7"/>
    </row>
    <row r="21" spans="1:10" ht="54" customHeight="1">
      <c r="A21" s="26"/>
      <c r="B21" s="91" t="s">
        <v>389</v>
      </c>
      <c r="C21" s="92" t="s">
        <v>390</v>
      </c>
      <c r="D21" s="123" t="s">
        <v>411</v>
      </c>
      <c r="E21" s="115">
        <v>0.4</v>
      </c>
      <c r="F21" s="7"/>
      <c r="G21" s="7"/>
      <c r="H21" s="7"/>
      <c r="I21" s="7"/>
      <c r="J21" s="7"/>
    </row>
    <row r="22" spans="1:10" ht="64.5" customHeight="1">
      <c r="A22" s="26"/>
      <c r="B22" s="94" t="s">
        <v>393</v>
      </c>
      <c r="C22" s="92" t="s">
        <v>394</v>
      </c>
      <c r="D22" s="123" t="s">
        <v>287</v>
      </c>
      <c r="E22" s="115">
        <v>0.6</v>
      </c>
      <c r="F22" s="7"/>
      <c r="G22" s="7"/>
      <c r="H22" s="7"/>
      <c r="I22" s="7"/>
      <c r="J22" s="7"/>
    </row>
    <row r="23" spans="1:10" ht="51.75" customHeight="1">
      <c r="A23" s="26"/>
      <c r="B23" s="95" t="s">
        <v>397</v>
      </c>
      <c r="C23" s="92" t="s">
        <v>398</v>
      </c>
      <c r="D23" s="123" t="s">
        <v>412</v>
      </c>
      <c r="E23" s="115">
        <v>0.8</v>
      </c>
      <c r="F23" s="7"/>
      <c r="G23" s="7"/>
      <c r="H23" s="7"/>
      <c r="I23" s="7"/>
      <c r="J23" s="7"/>
    </row>
    <row r="24" spans="1:10" ht="51.75" customHeight="1">
      <c r="A24" s="26"/>
      <c r="B24" s="96" t="s">
        <v>401</v>
      </c>
      <c r="C24" s="92" t="s">
        <v>402</v>
      </c>
      <c r="D24" s="123" t="s">
        <v>413</v>
      </c>
      <c r="E24" s="115">
        <v>1</v>
      </c>
      <c r="F24" s="7"/>
      <c r="G24" s="7"/>
      <c r="H24" s="7"/>
      <c r="I24" s="7"/>
      <c r="J24" s="7"/>
    </row>
    <row r="25" spans="1:10" ht="16.5">
      <c r="A25" s="26"/>
      <c r="B25" s="28"/>
      <c r="C25" s="28"/>
      <c r="D25" s="28"/>
      <c r="E25" s="114"/>
      <c r="F25" s="7"/>
      <c r="G25" s="7"/>
      <c r="H25" s="7"/>
      <c r="I25" s="7"/>
      <c r="J25" s="7"/>
    </row>
    <row r="26" spans="1:10" ht="16.5">
      <c r="A26" s="26"/>
      <c r="B26" s="28"/>
      <c r="C26" s="28"/>
      <c r="D26" s="28"/>
      <c r="E26" s="114"/>
      <c r="F26" s="7"/>
      <c r="G26" s="7"/>
      <c r="H26" s="7"/>
      <c r="I26" s="7"/>
      <c r="J26" s="7"/>
    </row>
    <row r="27" spans="1:10" ht="16.5">
      <c r="A27" s="26"/>
      <c r="B27" s="28"/>
      <c r="C27" s="28"/>
      <c r="D27" s="28"/>
      <c r="E27" s="114"/>
      <c r="F27" s="7"/>
      <c r="G27" s="7"/>
      <c r="H27" s="7"/>
      <c r="I27" s="7"/>
      <c r="J27" s="7"/>
    </row>
    <row r="28" spans="1:10" ht="16.5">
      <c r="A28" s="26"/>
      <c r="B28" s="28"/>
      <c r="C28" s="28"/>
      <c r="D28" s="28"/>
      <c r="E28" s="114"/>
      <c r="F28" s="7"/>
      <c r="G28" s="7"/>
      <c r="H28" s="7"/>
      <c r="I28" s="7"/>
      <c r="J28" s="7"/>
    </row>
    <row r="29" spans="1:10" ht="60">
      <c r="A29" s="26"/>
      <c r="B29" s="25"/>
      <c r="C29" s="87" t="s">
        <v>383</v>
      </c>
      <c r="D29" s="87" t="s">
        <v>414</v>
      </c>
      <c r="E29" s="114"/>
      <c r="F29" s="7"/>
      <c r="G29" s="7"/>
      <c r="H29" s="7"/>
      <c r="I29" s="7"/>
      <c r="J29" s="7"/>
    </row>
    <row r="30" spans="1:10" ht="75.75" customHeight="1">
      <c r="A30" s="26"/>
      <c r="B30" s="88" t="s">
        <v>386</v>
      </c>
      <c r="C30" s="89" t="s">
        <v>387</v>
      </c>
      <c r="D30" s="123" t="s">
        <v>415</v>
      </c>
      <c r="E30" s="115">
        <v>0.2</v>
      </c>
      <c r="F30" s="7"/>
      <c r="G30" s="7"/>
      <c r="H30" s="7"/>
      <c r="I30" s="7"/>
      <c r="J30" s="7"/>
    </row>
    <row r="31" spans="1:10" ht="65.25" customHeight="1">
      <c r="A31" s="26"/>
      <c r="B31" s="91" t="s">
        <v>389</v>
      </c>
      <c r="C31" s="92" t="s">
        <v>390</v>
      </c>
      <c r="D31" s="123" t="s">
        <v>416</v>
      </c>
      <c r="E31" s="115">
        <v>0.4</v>
      </c>
      <c r="F31" s="7"/>
      <c r="G31" s="7"/>
      <c r="H31" s="7"/>
      <c r="I31" s="7"/>
      <c r="J31" s="7"/>
    </row>
    <row r="32" spans="1:10" ht="57" customHeight="1">
      <c r="A32" s="26"/>
      <c r="B32" s="94" t="s">
        <v>393</v>
      </c>
      <c r="C32" s="92" t="s">
        <v>394</v>
      </c>
      <c r="D32" s="123" t="s">
        <v>417</v>
      </c>
      <c r="E32" s="115">
        <v>0.6</v>
      </c>
      <c r="F32" s="7"/>
      <c r="G32" s="7"/>
      <c r="H32" s="7"/>
      <c r="I32" s="7"/>
      <c r="J32" s="7"/>
    </row>
    <row r="33" spans="1:10" ht="66.75" customHeight="1">
      <c r="A33" s="26"/>
      <c r="B33" s="95" t="s">
        <v>397</v>
      </c>
      <c r="C33" s="92" t="s">
        <v>398</v>
      </c>
      <c r="D33" s="123" t="s">
        <v>418</v>
      </c>
      <c r="E33" s="115">
        <v>0.8</v>
      </c>
      <c r="F33" s="7"/>
      <c r="G33" s="7"/>
      <c r="H33" s="7"/>
      <c r="I33" s="7"/>
      <c r="J33" s="7"/>
    </row>
    <row r="34" spans="1:10" ht="79.5" customHeight="1">
      <c r="A34" s="26"/>
      <c r="B34" s="96" t="s">
        <v>401</v>
      </c>
      <c r="C34" s="92" t="s">
        <v>402</v>
      </c>
      <c r="D34" s="123" t="s">
        <v>419</v>
      </c>
      <c r="E34" s="115">
        <v>1</v>
      </c>
      <c r="F34" s="7"/>
      <c r="G34" s="7"/>
      <c r="H34" s="7"/>
      <c r="I34" s="7"/>
      <c r="J34" s="7"/>
    </row>
    <row r="35" spans="1:10">
      <c r="A35" s="26"/>
      <c r="B35" s="26"/>
      <c r="C35" s="26" t="s">
        <v>420</v>
      </c>
      <c r="D35" s="26" t="s">
        <v>421</v>
      </c>
      <c r="E35" s="114"/>
      <c r="F35" s="7"/>
      <c r="G35" s="7"/>
      <c r="H35" s="7"/>
      <c r="I35" s="7"/>
      <c r="J35" s="7"/>
    </row>
    <row r="36" spans="1:10">
      <c r="A36" s="26"/>
      <c r="B36" s="26"/>
      <c r="C36" s="26"/>
      <c r="D36" s="26"/>
      <c r="E36" s="114"/>
      <c r="F36" s="7"/>
      <c r="G36" s="7"/>
      <c r="H36" s="7"/>
      <c r="I36" s="7"/>
      <c r="J36" s="7"/>
    </row>
    <row r="37" spans="1:10">
      <c r="A37" s="26"/>
      <c r="B37" s="26"/>
      <c r="C37" s="26"/>
      <c r="D37" s="26"/>
      <c r="E37" s="114"/>
      <c r="F37" s="7"/>
      <c r="G37" s="7"/>
      <c r="H37" s="7"/>
      <c r="I37" s="7"/>
      <c r="J37" s="7"/>
    </row>
    <row r="38" spans="1:10" ht="60">
      <c r="A38" s="26"/>
      <c r="B38" s="25"/>
      <c r="C38" s="87" t="s">
        <v>383</v>
      </c>
      <c r="D38" s="87" t="s">
        <v>422</v>
      </c>
      <c r="E38" s="114"/>
      <c r="F38" s="7"/>
      <c r="G38" s="7"/>
      <c r="H38" s="7"/>
      <c r="I38" s="7"/>
      <c r="J38" s="7"/>
    </row>
    <row r="39" spans="1:10" ht="99">
      <c r="A39" s="26"/>
      <c r="B39" s="88" t="s">
        <v>386</v>
      </c>
      <c r="C39" s="89" t="s">
        <v>387</v>
      </c>
      <c r="D39" s="124" t="s">
        <v>423</v>
      </c>
      <c r="E39" s="115">
        <v>0.2</v>
      </c>
      <c r="F39" s="7"/>
      <c r="G39" s="7"/>
      <c r="H39" s="7"/>
      <c r="I39" s="7"/>
      <c r="J39" s="7"/>
    </row>
    <row r="40" spans="1:10" ht="99">
      <c r="A40" s="26"/>
      <c r="B40" s="91" t="s">
        <v>389</v>
      </c>
      <c r="C40" s="92" t="s">
        <v>390</v>
      </c>
      <c r="D40" s="124" t="s">
        <v>424</v>
      </c>
      <c r="E40" s="115">
        <v>0.4</v>
      </c>
      <c r="F40" s="7"/>
      <c r="G40" s="7"/>
      <c r="H40" s="7"/>
      <c r="I40" s="7"/>
      <c r="J40" s="7"/>
    </row>
    <row r="41" spans="1:10" ht="99">
      <c r="A41" s="26"/>
      <c r="B41" s="94" t="s">
        <v>393</v>
      </c>
      <c r="C41" s="92" t="s">
        <v>394</v>
      </c>
      <c r="D41" s="124" t="s">
        <v>425</v>
      </c>
      <c r="E41" s="115">
        <v>0.6</v>
      </c>
      <c r="F41" s="7"/>
      <c r="G41" s="7"/>
      <c r="H41" s="7"/>
      <c r="I41" s="7"/>
      <c r="J41" s="7"/>
    </row>
    <row r="42" spans="1:10" ht="99">
      <c r="A42" s="26"/>
      <c r="B42" s="95" t="s">
        <v>397</v>
      </c>
      <c r="C42" s="92" t="s">
        <v>398</v>
      </c>
      <c r="D42" s="124" t="s">
        <v>426</v>
      </c>
      <c r="E42" s="115">
        <v>0.8</v>
      </c>
      <c r="F42" s="7"/>
      <c r="G42" s="7"/>
      <c r="H42" s="7"/>
      <c r="I42" s="7"/>
      <c r="J42" s="7"/>
    </row>
    <row r="43" spans="1:10" ht="99">
      <c r="A43" s="26"/>
      <c r="B43" s="96" t="s">
        <v>401</v>
      </c>
      <c r="C43" s="92" t="s">
        <v>402</v>
      </c>
      <c r="D43" s="124" t="s">
        <v>427</v>
      </c>
      <c r="E43" s="115">
        <v>1</v>
      </c>
      <c r="F43" s="7"/>
      <c r="G43" s="7"/>
      <c r="H43" s="7"/>
      <c r="I43" s="7"/>
      <c r="J43" s="7"/>
    </row>
    <row r="44" spans="1:10">
      <c r="A44" s="26"/>
      <c r="B44" s="26"/>
      <c r="C44" s="26"/>
      <c r="D44" s="26"/>
      <c r="E44" s="114"/>
      <c r="F44" s="7"/>
      <c r="G44" s="7"/>
      <c r="H44" s="7"/>
      <c r="I44" s="7"/>
      <c r="J44" s="7"/>
    </row>
    <row r="45" spans="1:10" ht="56.25" customHeight="1">
      <c r="A45" s="26"/>
      <c r="B45" s="26"/>
      <c r="C45" s="26"/>
      <c r="D45" s="87" t="s">
        <v>428</v>
      </c>
      <c r="E45" s="114"/>
      <c r="F45" s="7"/>
      <c r="G45" s="7"/>
      <c r="H45" s="7"/>
      <c r="I45" s="7"/>
      <c r="J45" s="7"/>
    </row>
    <row r="46" spans="1:10" ht="94.5" customHeight="1">
      <c r="A46" s="26"/>
      <c r="B46" s="95" t="s">
        <v>397</v>
      </c>
      <c r="C46" s="26"/>
      <c r="D46" s="93" t="s">
        <v>429</v>
      </c>
      <c r="E46" s="115">
        <v>0.8</v>
      </c>
      <c r="F46" s="7"/>
      <c r="G46" s="7"/>
      <c r="H46" s="7"/>
      <c r="I46" s="7"/>
      <c r="J46" s="7"/>
    </row>
    <row r="47" spans="1:10" ht="105.75" customHeight="1">
      <c r="A47" s="26"/>
      <c r="B47" s="96" t="s">
        <v>401</v>
      </c>
      <c r="C47" s="27"/>
      <c r="D47" s="93" t="s">
        <v>430</v>
      </c>
      <c r="E47" s="115">
        <v>1</v>
      </c>
      <c r="F47" s="7"/>
      <c r="G47" s="7"/>
      <c r="H47" s="7"/>
      <c r="I47" s="7"/>
      <c r="J47" s="7"/>
    </row>
    <row r="48" spans="1:10">
      <c r="A48" s="26"/>
      <c r="B48" s="23"/>
      <c r="C48" s="23"/>
      <c r="D48" s="23"/>
      <c r="E48" s="114"/>
      <c r="F48" s="7"/>
      <c r="G48" s="7"/>
      <c r="H48" s="7"/>
      <c r="I48" s="7"/>
      <c r="J48" s="7"/>
    </row>
    <row r="49" spans="1:10">
      <c r="A49" s="26"/>
      <c r="B49" s="23"/>
      <c r="C49" s="23"/>
      <c r="D49" s="23"/>
      <c r="E49" s="114"/>
      <c r="F49" s="7"/>
      <c r="G49" s="7"/>
      <c r="H49" s="7"/>
      <c r="I49" s="7"/>
      <c r="J49" s="7"/>
    </row>
    <row r="50" spans="1:10" ht="20.25">
      <c r="A50" s="26"/>
      <c r="B50" s="26"/>
      <c r="C50" s="27"/>
      <c r="D50" s="27"/>
      <c r="E50" s="114"/>
      <c r="F50" s="7"/>
      <c r="G50" s="7"/>
      <c r="H50" s="7"/>
      <c r="I50" s="7"/>
      <c r="J50" s="7"/>
    </row>
    <row r="51" spans="1:10" ht="46.5" customHeight="1">
      <c r="A51" s="26"/>
      <c r="B51" s="26"/>
      <c r="C51" s="26"/>
      <c r="D51" s="87" t="s">
        <v>431</v>
      </c>
      <c r="E51" s="114"/>
      <c r="F51" s="7"/>
      <c r="G51" s="7"/>
      <c r="H51" s="7"/>
      <c r="I51" s="7"/>
      <c r="J51" s="7"/>
    </row>
    <row r="52" spans="1:10" ht="90" customHeight="1">
      <c r="A52" s="26"/>
      <c r="B52" s="95" t="s">
        <v>397</v>
      </c>
      <c r="C52" s="26"/>
      <c r="D52" s="93" t="s">
        <v>432</v>
      </c>
      <c r="E52" s="115">
        <v>0.8</v>
      </c>
      <c r="F52" s="7"/>
      <c r="G52" s="7"/>
      <c r="H52" s="7"/>
      <c r="I52" s="7"/>
      <c r="J52" s="7"/>
    </row>
    <row r="53" spans="1:10" ht="66">
      <c r="A53" s="26"/>
      <c r="B53" s="96" t="s">
        <v>401</v>
      </c>
      <c r="C53" s="27"/>
      <c r="D53" s="93" t="s">
        <v>433</v>
      </c>
      <c r="E53" s="115">
        <v>1</v>
      </c>
      <c r="F53" s="7"/>
      <c r="G53" s="7"/>
      <c r="H53" s="7"/>
      <c r="I53" s="7"/>
      <c r="J53" s="7"/>
    </row>
    <row r="54" spans="1:10" ht="20.25">
      <c r="A54" s="26"/>
      <c r="B54" s="26"/>
      <c r="C54" s="27"/>
      <c r="D54" s="27"/>
      <c r="E54" s="114"/>
      <c r="F54" s="7"/>
      <c r="G54" s="7"/>
      <c r="H54" s="7"/>
      <c r="I54" s="7"/>
      <c r="J54" s="7"/>
    </row>
    <row r="55" spans="1:10" ht="20.25">
      <c r="A55" s="26"/>
      <c r="B55" s="26"/>
      <c r="C55" s="27"/>
      <c r="D55" s="27"/>
      <c r="E55" s="114"/>
      <c r="F55" s="7"/>
      <c r="G55" s="7"/>
      <c r="H55" s="7"/>
      <c r="I55" s="7"/>
      <c r="J55" s="7"/>
    </row>
    <row r="56" spans="1:10" ht="20.25">
      <c r="A56" s="26"/>
      <c r="B56" s="26"/>
      <c r="C56" s="27"/>
      <c r="D56" s="27"/>
      <c r="E56" s="114"/>
      <c r="F56" s="7"/>
      <c r="G56" s="7"/>
      <c r="H56" s="7"/>
      <c r="I56" s="7"/>
      <c r="J56" s="7"/>
    </row>
    <row r="57" spans="1:10" ht="20.25">
      <c r="A57" s="26"/>
      <c r="B57" s="26"/>
      <c r="C57" s="27"/>
      <c r="D57" s="27"/>
      <c r="E57" s="114"/>
      <c r="F57" s="7"/>
      <c r="G57" s="7"/>
      <c r="H57" s="7"/>
      <c r="I57" s="7"/>
      <c r="J57" s="7"/>
    </row>
    <row r="58" spans="1:10" ht="20.25">
      <c r="A58" s="26"/>
      <c r="B58" s="26"/>
      <c r="C58" s="27"/>
      <c r="D58" s="27"/>
      <c r="E58" s="114"/>
      <c r="F58" s="7"/>
      <c r="G58" s="7"/>
      <c r="H58" s="7"/>
      <c r="I58" s="7"/>
      <c r="J58" s="7"/>
    </row>
    <row r="59" spans="1:10" ht="20.25">
      <c r="A59" s="26"/>
      <c r="B59" s="26"/>
      <c r="C59" s="27"/>
      <c r="D59" s="27"/>
      <c r="E59" s="114"/>
      <c r="F59" s="7"/>
      <c r="G59" s="7"/>
      <c r="H59" s="7"/>
      <c r="I59" s="7"/>
      <c r="J59" s="7"/>
    </row>
    <row r="60" spans="1:10" ht="20.25">
      <c r="A60" s="26"/>
      <c r="B60" s="26"/>
      <c r="C60" s="27"/>
      <c r="D60" s="27"/>
      <c r="E60" s="114"/>
      <c r="F60" s="7"/>
      <c r="G60" s="7"/>
      <c r="H60" s="7"/>
      <c r="I60" s="7"/>
      <c r="J60" s="7"/>
    </row>
    <row r="61" spans="1:10" ht="20.25">
      <c r="A61" s="26"/>
      <c r="B61" s="26"/>
      <c r="C61" s="27"/>
      <c r="D61" s="27"/>
      <c r="E61" s="114"/>
      <c r="F61" s="7"/>
      <c r="G61" s="7"/>
      <c r="H61" s="7"/>
      <c r="I61" s="7"/>
      <c r="J61" s="7"/>
    </row>
    <row r="62" spans="1:10" ht="20.25">
      <c r="A62" s="26"/>
      <c r="B62" s="26"/>
      <c r="C62" s="27"/>
      <c r="D62" s="27"/>
      <c r="E62" s="114"/>
      <c r="F62" s="7"/>
      <c r="G62" s="7"/>
      <c r="H62" s="7"/>
      <c r="I62" s="7"/>
      <c r="J62" s="7"/>
    </row>
    <row r="63" spans="1:10" ht="20.25">
      <c r="A63" s="26"/>
      <c r="B63" s="26"/>
      <c r="C63" s="27"/>
      <c r="D63" s="27"/>
      <c r="E63" s="114"/>
      <c r="F63" s="7"/>
      <c r="G63" s="7"/>
      <c r="H63" s="7"/>
      <c r="I63" s="7"/>
      <c r="J63" s="7"/>
    </row>
    <row r="64" spans="1:10" ht="20.25">
      <c r="A64" s="26"/>
      <c r="B64" s="26"/>
      <c r="C64" s="27"/>
      <c r="D64" s="27"/>
      <c r="E64" s="114"/>
      <c r="F64" s="7"/>
      <c r="G64" s="7"/>
      <c r="H64" s="7"/>
      <c r="I64" s="7"/>
      <c r="J64" s="7"/>
    </row>
    <row r="65" spans="1:10" ht="20.25">
      <c r="A65" s="26"/>
      <c r="B65" s="26"/>
      <c r="C65" s="27"/>
      <c r="D65" s="27"/>
      <c r="E65" s="114"/>
      <c r="F65" s="7"/>
      <c r="G65" s="7"/>
      <c r="H65" s="7"/>
      <c r="I65" s="7"/>
      <c r="J65" s="7"/>
    </row>
    <row r="66" spans="1:10" ht="20.25">
      <c r="A66" s="26"/>
      <c r="B66" s="26"/>
      <c r="C66" s="27"/>
      <c r="D66" s="27"/>
      <c r="E66" s="114"/>
      <c r="F66" s="7"/>
      <c r="G66" s="7"/>
      <c r="H66" s="7"/>
      <c r="I66" s="7"/>
      <c r="J66" s="7"/>
    </row>
    <row r="67" spans="1:10" ht="20.25">
      <c r="A67" s="26"/>
      <c r="B67" s="26"/>
      <c r="C67" s="27"/>
      <c r="D67" s="27"/>
      <c r="E67" s="114"/>
      <c r="F67" s="7"/>
      <c r="G67" s="7"/>
      <c r="H67" s="7"/>
      <c r="I67" s="7"/>
      <c r="J67" s="7"/>
    </row>
    <row r="68" spans="1:10" ht="20.25">
      <c r="A68" s="26"/>
      <c r="B68" s="26"/>
      <c r="C68" s="27"/>
      <c r="D68" s="27"/>
      <c r="E68" s="114"/>
      <c r="F68" s="7"/>
      <c r="G68" s="7"/>
      <c r="H68" s="7"/>
      <c r="I68" s="7"/>
      <c r="J68" s="7"/>
    </row>
    <row r="69" spans="1:10" ht="20.25">
      <c r="A69" s="26"/>
      <c r="B69" s="26"/>
      <c r="C69" s="27"/>
      <c r="D69" s="27"/>
      <c r="E69" s="114"/>
      <c r="F69" s="7"/>
      <c r="G69" s="7"/>
      <c r="H69" s="7"/>
      <c r="I69" s="7"/>
      <c r="J69" s="7"/>
    </row>
    <row r="70" spans="1:10" ht="20.25">
      <c r="A70" s="26"/>
      <c r="B70" s="26"/>
      <c r="C70" s="27"/>
      <c r="D70" s="27"/>
      <c r="E70" s="114"/>
      <c r="F70" s="7"/>
      <c r="G70" s="7"/>
      <c r="H70" s="7"/>
      <c r="I70" s="7"/>
      <c r="J70" s="7"/>
    </row>
    <row r="71" spans="1:10" ht="20.25">
      <c r="A71" s="26"/>
      <c r="B71" s="26"/>
      <c r="C71" s="27"/>
      <c r="D71" s="27"/>
      <c r="E71" s="114"/>
      <c r="F71" s="7"/>
      <c r="G71" s="7"/>
      <c r="H71" s="7"/>
      <c r="I71" s="7"/>
      <c r="J71" s="7"/>
    </row>
    <row r="72" spans="1:10" ht="20.25">
      <c r="A72" s="26"/>
      <c r="B72" s="26"/>
      <c r="C72" s="27"/>
      <c r="D72" s="27"/>
      <c r="E72" s="114"/>
      <c r="F72" s="7"/>
      <c r="G72" s="7"/>
      <c r="H72" s="7"/>
      <c r="I72" s="7"/>
      <c r="J72" s="7"/>
    </row>
    <row r="73" spans="1:10" ht="20.25">
      <c r="A73" s="26"/>
      <c r="B73" s="26"/>
      <c r="C73" s="27"/>
      <c r="D73" s="27"/>
      <c r="E73" s="114"/>
      <c r="F73" s="7"/>
      <c r="G73" s="7"/>
      <c r="H73" s="7"/>
      <c r="I73" s="7"/>
      <c r="J73" s="7"/>
    </row>
    <row r="74" spans="1:10" ht="20.25">
      <c r="A74" s="26"/>
      <c r="B74" s="26"/>
      <c r="C74" s="27"/>
      <c r="D74" s="27"/>
      <c r="E74" s="114"/>
      <c r="F74" s="7"/>
      <c r="G74" s="7"/>
      <c r="H74" s="7"/>
      <c r="I74" s="7"/>
      <c r="J74" s="7"/>
    </row>
    <row r="75" spans="1:10" ht="20.25">
      <c r="A75" s="26"/>
      <c r="B75" s="26"/>
      <c r="C75" s="27"/>
      <c r="D75" s="27"/>
      <c r="E75" s="114"/>
      <c r="F75" s="7"/>
      <c r="G75" s="7"/>
      <c r="H75" s="7"/>
      <c r="I75" s="7"/>
      <c r="J75" s="7"/>
    </row>
    <row r="76" spans="1:10" ht="20.25">
      <c r="A76" s="26"/>
      <c r="B76" s="26"/>
      <c r="C76" s="27"/>
      <c r="D76" s="27"/>
      <c r="E76" s="114"/>
      <c r="F76" s="7"/>
      <c r="G76" s="7"/>
      <c r="H76" s="7"/>
      <c r="I76" s="7"/>
      <c r="J76" s="7"/>
    </row>
    <row r="77" spans="1:10" ht="20.25">
      <c r="A77" s="26"/>
      <c r="B77" s="26"/>
      <c r="C77" s="27"/>
      <c r="D77" s="27"/>
      <c r="E77" s="114"/>
      <c r="F77" s="7"/>
      <c r="G77" s="7"/>
      <c r="H77" s="7"/>
      <c r="I77" s="7"/>
      <c r="J77" s="7"/>
    </row>
    <row r="78" spans="1:10" ht="20.25">
      <c r="A78" s="26"/>
      <c r="B78" s="26"/>
      <c r="C78" s="27"/>
      <c r="D78" s="27"/>
      <c r="E78" s="114"/>
      <c r="F78" s="7"/>
      <c r="G78" s="7"/>
      <c r="H78" s="7"/>
      <c r="I78" s="7"/>
      <c r="J78" s="7"/>
    </row>
    <row r="79" spans="1:10" ht="20.25">
      <c r="A79" s="26"/>
      <c r="B79" s="26"/>
      <c r="C79" s="27"/>
      <c r="D79" s="27"/>
      <c r="E79" s="114"/>
      <c r="F79" s="7"/>
      <c r="G79" s="7"/>
      <c r="H79" s="7"/>
      <c r="I79" s="7"/>
      <c r="J79" s="7"/>
    </row>
    <row r="80" spans="1:10" s="7" customFormat="1" ht="20.25">
      <c r="A80" s="26"/>
      <c r="B80" s="26"/>
      <c r="C80" s="27"/>
      <c r="D80" s="27"/>
      <c r="E80" s="114"/>
    </row>
    <row r="81" spans="1:5" s="7" customFormat="1" ht="20.25">
      <c r="A81" s="26"/>
      <c r="B81" s="26"/>
      <c r="C81" s="27"/>
      <c r="D81" s="27"/>
      <c r="E81" s="114"/>
    </row>
    <row r="82" spans="1:5" s="7" customFormat="1" ht="20.25">
      <c r="A82" s="26"/>
      <c r="B82" s="26"/>
      <c r="C82" s="27"/>
      <c r="D82" s="27"/>
      <c r="E82" s="114"/>
    </row>
    <row r="83" spans="1:5" s="7" customFormat="1" ht="20.25">
      <c r="A83" s="26"/>
      <c r="B83" s="26"/>
      <c r="C83" s="27"/>
      <c r="D83" s="27"/>
      <c r="E83" s="114"/>
    </row>
    <row r="84" spans="1:5" s="7" customFormat="1" ht="20.25">
      <c r="A84" s="26"/>
      <c r="B84" s="26"/>
      <c r="C84" s="27"/>
      <c r="D84" s="27"/>
      <c r="E84" s="114"/>
    </row>
    <row r="85" spans="1:5" s="7" customFormat="1" ht="20.25">
      <c r="A85" s="26"/>
      <c r="B85" s="26"/>
      <c r="C85" s="27"/>
      <c r="D85" s="27"/>
      <c r="E85" s="114"/>
    </row>
    <row r="86" spans="1:5" s="7" customFormat="1" ht="20.25">
      <c r="A86" s="26"/>
      <c r="B86" s="26"/>
      <c r="C86" s="27"/>
      <c r="D86" s="27"/>
      <c r="E86" s="114"/>
    </row>
    <row r="87" spans="1:5" s="7" customFormat="1" ht="20.25">
      <c r="A87" s="26"/>
      <c r="B87" s="26"/>
      <c r="C87" s="27"/>
      <c r="D87" s="27"/>
      <c r="E87" s="114"/>
    </row>
    <row r="88" spans="1:5" s="7" customFormat="1" ht="20.25">
      <c r="A88" s="26"/>
      <c r="B88" s="26"/>
      <c r="C88" s="27"/>
      <c r="D88" s="27"/>
      <c r="E88" s="114"/>
    </row>
    <row r="89" spans="1:5" s="7" customFormat="1" ht="20.25">
      <c r="A89" s="26"/>
      <c r="B89" s="26"/>
      <c r="C89" s="27"/>
      <c r="D89" s="27"/>
      <c r="E89" s="114"/>
    </row>
    <row r="90" spans="1:5" s="7" customFormat="1" ht="20.25">
      <c r="A90" s="26"/>
      <c r="B90" s="26"/>
      <c r="C90" s="27"/>
      <c r="D90" s="27"/>
      <c r="E90" s="114"/>
    </row>
    <row r="91" spans="1:5" s="7" customFormat="1" ht="20.25">
      <c r="A91" s="26"/>
      <c r="B91" s="26"/>
      <c r="C91" s="27"/>
      <c r="D91" s="27"/>
      <c r="E91" s="114"/>
    </row>
    <row r="92" spans="1:5" s="7" customFormat="1" ht="20.25">
      <c r="A92" s="26"/>
      <c r="B92" s="26"/>
      <c r="C92" s="27"/>
      <c r="D92" s="27"/>
      <c r="E92" s="114"/>
    </row>
    <row r="93" spans="1:5" s="7" customFormat="1" ht="20.25">
      <c r="A93" s="26"/>
      <c r="B93" s="26"/>
      <c r="C93" s="27"/>
      <c r="D93" s="27"/>
      <c r="E93" s="114"/>
    </row>
    <row r="94" spans="1:5" s="7" customFormat="1" ht="20.25">
      <c r="A94" s="26"/>
      <c r="B94" s="26"/>
      <c r="C94" s="27"/>
      <c r="D94" s="27"/>
      <c r="E94" s="114"/>
    </row>
    <row r="95" spans="1:5" s="7" customFormat="1" ht="20.25">
      <c r="A95" s="26"/>
      <c r="B95" s="26"/>
      <c r="C95" s="27"/>
      <c r="D95" s="27"/>
      <c r="E95" s="114"/>
    </row>
    <row r="96" spans="1:5" s="7" customFormat="1" ht="20.25">
      <c r="A96" s="26"/>
      <c r="B96" s="26"/>
      <c r="C96" s="27"/>
      <c r="D96" s="27"/>
      <c r="E96" s="114"/>
    </row>
    <row r="97" spans="1:5" s="7" customFormat="1" ht="20.25">
      <c r="A97" s="26"/>
      <c r="B97" s="26"/>
      <c r="C97" s="27"/>
      <c r="D97" s="27"/>
      <c r="E97" s="114"/>
    </row>
    <row r="98" spans="1:5" s="7" customFormat="1" ht="20.25">
      <c r="A98" s="26"/>
      <c r="B98" s="26"/>
      <c r="C98" s="27"/>
      <c r="D98" s="27"/>
      <c r="E98" s="114"/>
    </row>
    <row r="99" spans="1:5" s="7" customFormat="1" ht="20.25">
      <c r="A99" s="26"/>
      <c r="B99" s="26"/>
      <c r="C99" s="27"/>
      <c r="D99" s="27"/>
      <c r="E99" s="114"/>
    </row>
    <row r="100" spans="1:5" s="7" customFormat="1" ht="20.25">
      <c r="A100" s="26"/>
      <c r="B100" s="26"/>
      <c r="C100" s="27"/>
      <c r="D100" s="27"/>
      <c r="E100" s="114"/>
    </row>
    <row r="101" spans="1:5" s="7" customFormat="1" ht="20.25">
      <c r="A101" s="26"/>
      <c r="B101" s="26"/>
      <c r="C101" s="27"/>
      <c r="D101" s="27"/>
      <c r="E101" s="114"/>
    </row>
    <row r="102" spans="1:5" s="7" customFormat="1" ht="20.25">
      <c r="A102" s="26"/>
      <c r="B102" s="26"/>
      <c r="C102" s="27"/>
      <c r="D102" s="27"/>
      <c r="E102" s="114"/>
    </row>
    <row r="103" spans="1:5" s="7" customFormat="1" ht="20.25">
      <c r="A103" s="26"/>
      <c r="B103" s="26"/>
      <c r="C103" s="27"/>
      <c r="D103" s="27"/>
      <c r="E103" s="114"/>
    </row>
    <row r="104" spans="1:5" s="7" customFormat="1" ht="20.25">
      <c r="A104" s="26"/>
      <c r="B104" s="26"/>
      <c r="C104" s="27"/>
      <c r="D104" s="27"/>
      <c r="E104" s="114"/>
    </row>
    <row r="105" spans="1:5" s="7" customFormat="1" ht="20.25">
      <c r="A105" s="26"/>
      <c r="B105" s="26"/>
      <c r="C105" s="27"/>
      <c r="D105" s="27"/>
      <c r="E105" s="114"/>
    </row>
    <row r="106" spans="1:5" s="7" customFormat="1" ht="20.25">
      <c r="A106" s="26"/>
      <c r="B106" s="26"/>
      <c r="C106" s="27"/>
      <c r="D106" s="27"/>
      <c r="E106" s="114"/>
    </row>
    <row r="107" spans="1:5" s="7" customFormat="1" ht="20.25">
      <c r="A107" s="26"/>
      <c r="B107" s="26"/>
      <c r="C107" s="27"/>
      <c r="D107" s="27"/>
      <c r="E107" s="114"/>
    </row>
    <row r="108" spans="1:5" s="7" customFormat="1" ht="20.25">
      <c r="A108" s="26"/>
      <c r="B108" s="26"/>
      <c r="C108" s="27"/>
      <c r="D108" s="27"/>
      <c r="E108" s="114"/>
    </row>
    <row r="109" spans="1:5" s="7" customFormat="1" ht="20.25">
      <c r="A109" s="26"/>
      <c r="B109" s="26"/>
      <c r="C109" s="27"/>
      <c r="D109" s="27"/>
      <c r="E109" s="114"/>
    </row>
    <row r="110" spans="1:5" s="7" customFormat="1" ht="20.25">
      <c r="A110" s="26"/>
      <c r="B110" s="26"/>
      <c r="C110" s="27"/>
      <c r="D110" s="27"/>
      <c r="E110" s="114"/>
    </row>
    <row r="111" spans="1:5" s="7" customFormat="1" ht="20.25">
      <c r="A111" s="26"/>
      <c r="B111" s="26"/>
      <c r="C111" s="27"/>
      <c r="D111" s="27"/>
      <c r="E111" s="114"/>
    </row>
    <row r="112" spans="1:5" s="7" customFormat="1" ht="20.25">
      <c r="A112" s="26"/>
      <c r="B112" s="26"/>
      <c r="C112" s="27"/>
      <c r="D112" s="27"/>
      <c r="E112" s="114"/>
    </row>
    <row r="113" spans="1:5" s="7" customFormat="1" ht="20.25">
      <c r="A113" s="26"/>
      <c r="B113" s="26"/>
      <c r="C113" s="27"/>
      <c r="D113" s="27"/>
      <c r="E113" s="114"/>
    </row>
    <row r="114" spans="1:5" s="7" customFormat="1" ht="20.25">
      <c r="A114" s="26"/>
      <c r="B114" s="26"/>
      <c r="C114" s="27"/>
      <c r="D114" s="27"/>
      <c r="E114" s="114"/>
    </row>
    <row r="115" spans="1:5" s="7" customFormat="1" ht="20.25">
      <c r="A115" s="26"/>
      <c r="B115" s="26"/>
      <c r="C115" s="27"/>
      <c r="D115" s="27"/>
      <c r="E115" s="114"/>
    </row>
    <row r="116" spans="1:5" s="7" customFormat="1" ht="20.25">
      <c r="A116" s="26"/>
      <c r="B116" s="26"/>
      <c r="C116" s="27"/>
      <c r="D116" s="27"/>
      <c r="E116" s="114"/>
    </row>
    <row r="117" spans="1:5" s="7" customFormat="1" ht="20.25">
      <c r="A117" s="26"/>
      <c r="B117" s="26"/>
      <c r="C117" s="27"/>
      <c r="D117" s="27"/>
      <c r="E117" s="114"/>
    </row>
    <row r="118" spans="1:5" s="7" customFormat="1" ht="20.25">
      <c r="A118" s="26"/>
      <c r="B118" s="26"/>
      <c r="C118" s="27"/>
      <c r="D118" s="27"/>
      <c r="E118" s="114"/>
    </row>
    <row r="119" spans="1:5" s="7" customFormat="1" ht="20.25">
      <c r="A119" s="26"/>
      <c r="B119" s="26"/>
      <c r="C119" s="27"/>
      <c r="D119" s="27"/>
      <c r="E119" s="114"/>
    </row>
    <row r="120" spans="1:5" s="7" customFormat="1" ht="20.25">
      <c r="A120" s="26"/>
      <c r="B120" s="26"/>
      <c r="C120" s="27"/>
      <c r="D120" s="27"/>
      <c r="E120" s="114"/>
    </row>
    <row r="121" spans="1:5" s="7" customFormat="1" ht="20.25">
      <c r="A121" s="26"/>
      <c r="B121" s="26"/>
      <c r="C121" s="27"/>
      <c r="D121" s="27"/>
      <c r="E121" s="114"/>
    </row>
    <row r="122" spans="1:5" s="7" customFormat="1" ht="20.25">
      <c r="A122" s="26"/>
      <c r="B122" s="26"/>
      <c r="C122" s="27"/>
      <c r="D122" s="27"/>
      <c r="E122" s="114"/>
    </row>
    <row r="123" spans="1:5" s="7" customFormat="1" ht="20.25">
      <c r="A123" s="26"/>
      <c r="B123" s="26"/>
      <c r="C123" s="27"/>
      <c r="D123" s="27"/>
      <c r="E123" s="114"/>
    </row>
    <row r="124" spans="1:5" s="7" customFormat="1" ht="20.25">
      <c r="A124" s="26"/>
      <c r="B124" s="26"/>
      <c r="C124" s="27"/>
      <c r="D124" s="27"/>
      <c r="E124" s="114"/>
    </row>
    <row r="125" spans="1:5" s="7" customFormat="1" ht="20.25">
      <c r="A125" s="26"/>
      <c r="B125" s="26"/>
      <c r="C125" s="27"/>
      <c r="D125" s="27"/>
      <c r="E125" s="114"/>
    </row>
    <row r="126" spans="1:5" s="7" customFormat="1" ht="20.25">
      <c r="A126" s="26"/>
      <c r="B126" s="26"/>
      <c r="C126" s="27"/>
      <c r="D126" s="27"/>
      <c r="E126" s="114"/>
    </row>
    <row r="127" spans="1:5" s="7" customFormat="1" ht="20.25">
      <c r="A127" s="26"/>
      <c r="B127" s="26"/>
      <c r="C127" s="27"/>
      <c r="D127" s="27"/>
      <c r="E127" s="114"/>
    </row>
    <row r="128" spans="1:5" s="7" customFormat="1" ht="20.25">
      <c r="A128" s="26"/>
      <c r="B128" s="26"/>
      <c r="C128" s="27"/>
      <c r="D128" s="27"/>
      <c r="E128" s="114"/>
    </row>
    <row r="129" spans="1:5" s="7" customFormat="1" ht="20.25">
      <c r="A129" s="26"/>
      <c r="B129" s="26"/>
      <c r="C129" s="27"/>
      <c r="D129" s="27"/>
      <c r="E129" s="114"/>
    </row>
    <row r="130" spans="1:5" s="7" customFormat="1" ht="20.25">
      <c r="A130" s="26"/>
      <c r="B130" s="26"/>
      <c r="C130" s="27"/>
      <c r="D130" s="27"/>
      <c r="E130" s="114"/>
    </row>
    <row r="131" spans="1:5" s="7" customFormat="1" ht="20.25">
      <c r="A131" s="26"/>
      <c r="B131" s="26"/>
      <c r="C131" s="27"/>
      <c r="D131" s="27"/>
      <c r="E131" s="114"/>
    </row>
    <row r="132" spans="1:5" s="7" customFormat="1" ht="20.25">
      <c r="A132" s="26"/>
      <c r="B132" s="26"/>
      <c r="C132" s="27"/>
      <c r="D132" s="27"/>
      <c r="E132" s="114"/>
    </row>
    <row r="133" spans="1:5" s="7" customFormat="1" ht="20.25">
      <c r="A133" s="26"/>
      <c r="B133" s="26"/>
      <c r="C133" s="27"/>
      <c r="D133" s="27"/>
      <c r="E133" s="114"/>
    </row>
    <row r="134" spans="1:5" s="7" customFormat="1" ht="20.25">
      <c r="A134" s="26"/>
      <c r="B134" s="26"/>
      <c r="C134" s="27"/>
      <c r="D134" s="27"/>
      <c r="E134" s="114"/>
    </row>
    <row r="135" spans="1:5" s="7" customFormat="1" ht="20.25">
      <c r="A135" s="26"/>
      <c r="B135" s="26"/>
      <c r="C135" s="27"/>
      <c r="D135" s="27"/>
      <c r="E135" s="114"/>
    </row>
    <row r="136" spans="1:5" s="7" customFormat="1" ht="20.25">
      <c r="A136" s="26"/>
      <c r="B136" s="26"/>
      <c r="C136" s="27"/>
      <c r="D136" s="27"/>
      <c r="E136" s="114"/>
    </row>
    <row r="137" spans="1:5" s="7" customFormat="1" ht="20.25">
      <c r="A137" s="26"/>
      <c r="B137" s="26"/>
      <c r="C137" s="27"/>
      <c r="D137" s="27"/>
      <c r="E137" s="114"/>
    </row>
    <row r="138" spans="1:5" s="7" customFormat="1" ht="20.25">
      <c r="A138" s="26"/>
      <c r="B138" s="26"/>
      <c r="C138" s="27"/>
      <c r="D138" s="27"/>
      <c r="E138" s="114"/>
    </row>
    <row r="139" spans="1:5" s="7" customFormat="1" ht="20.25">
      <c r="A139" s="26"/>
      <c r="B139" s="26"/>
      <c r="C139" s="27"/>
      <c r="D139" s="27"/>
      <c r="E139" s="114"/>
    </row>
    <row r="140" spans="1:5" s="7" customFormat="1" ht="20.25">
      <c r="A140" s="26"/>
      <c r="B140" s="26"/>
      <c r="C140" s="27"/>
      <c r="D140" s="27"/>
      <c r="E140" s="114"/>
    </row>
    <row r="141" spans="1:5" s="7" customFormat="1" ht="20.25">
      <c r="A141" s="26"/>
      <c r="B141" s="26"/>
      <c r="C141" s="27"/>
      <c r="D141" s="27"/>
      <c r="E141" s="114"/>
    </row>
    <row r="142" spans="1:5" s="7" customFormat="1" ht="20.25">
      <c r="A142" s="26"/>
      <c r="B142" s="26"/>
      <c r="C142" s="27"/>
      <c r="D142" s="27"/>
      <c r="E142" s="114"/>
    </row>
    <row r="143" spans="1:5" s="7" customFormat="1" ht="20.25">
      <c r="A143" s="26"/>
      <c r="B143" s="26"/>
      <c r="C143" s="27"/>
      <c r="D143" s="27"/>
      <c r="E143" s="114"/>
    </row>
    <row r="144" spans="1:5" s="7" customFormat="1" ht="20.25">
      <c r="A144" s="26"/>
      <c r="B144" s="26"/>
      <c r="C144" s="27"/>
      <c r="D144" s="27"/>
      <c r="E144" s="114"/>
    </row>
    <row r="145" spans="1:5" s="7" customFormat="1" ht="20.25">
      <c r="A145" s="26"/>
      <c r="B145" s="26"/>
      <c r="C145" s="27"/>
      <c r="D145" s="27"/>
      <c r="E145" s="114"/>
    </row>
    <row r="146" spans="1:5" s="7" customFormat="1" ht="20.25">
      <c r="A146" s="26"/>
      <c r="B146" s="26"/>
      <c r="C146" s="27"/>
      <c r="D146" s="27"/>
      <c r="E146" s="114"/>
    </row>
    <row r="147" spans="1:5" s="7" customFormat="1" ht="20.25">
      <c r="A147" s="26"/>
      <c r="B147" s="26"/>
      <c r="C147" s="27"/>
      <c r="D147" s="27"/>
      <c r="E147" s="114"/>
    </row>
    <row r="148" spans="1:5" s="7" customFormat="1" ht="20.25">
      <c r="A148" s="26"/>
      <c r="B148" s="26"/>
      <c r="C148" s="27"/>
      <c r="D148" s="27"/>
      <c r="E148" s="114"/>
    </row>
    <row r="149" spans="1:5" s="7" customFormat="1" ht="20.25">
      <c r="A149" s="26"/>
      <c r="B149" s="26"/>
      <c r="C149" s="27"/>
      <c r="D149" s="27"/>
      <c r="E149" s="114"/>
    </row>
    <row r="150" spans="1:5" s="7" customFormat="1" ht="20.25">
      <c r="A150" s="26"/>
      <c r="B150" s="26"/>
      <c r="C150" s="27"/>
      <c r="D150" s="27"/>
      <c r="E150" s="114"/>
    </row>
    <row r="151" spans="1:5" s="7" customFormat="1" ht="20.25">
      <c r="A151" s="26"/>
      <c r="B151" s="26"/>
      <c r="C151" s="27"/>
      <c r="D151" s="27"/>
      <c r="E151" s="114"/>
    </row>
    <row r="152" spans="1:5" s="7" customFormat="1" ht="20.25">
      <c r="A152" s="26"/>
      <c r="B152" s="26"/>
      <c r="C152" s="27"/>
      <c r="D152" s="27"/>
      <c r="E152" s="114"/>
    </row>
    <row r="153" spans="1:5" s="7" customFormat="1" ht="20.25">
      <c r="A153" s="26"/>
      <c r="B153" s="26"/>
      <c r="C153" s="27"/>
      <c r="D153" s="27"/>
      <c r="E153" s="114"/>
    </row>
    <row r="154" spans="1:5" s="7" customFormat="1" ht="20.25">
      <c r="A154" s="26"/>
      <c r="B154" s="26"/>
      <c r="C154" s="27"/>
      <c r="D154" s="27"/>
      <c r="E154" s="114"/>
    </row>
    <row r="155" spans="1:5" s="7" customFormat="1" ht="20.25">
      <c r="A155" s="26"/>
      <c r="B155" s="26"/>
      <c r="C155" s="27"/>
      <c r="D155" s="27"/>
      <c r="E155" s="114"/>
    </row>
    <row r="156" spans="1:5" s="7" customFormat="1" ht="20.25">
      <c r="A156" s="26"/>
      <c r="B156" s="26"/>
      <c r="C156" s="27"/>
      <c r="D156" s="27"/>
      <c r="E156" s="114"/>
    </row>
    <row r="157" spans="1:5" s="7" customFormat="1" ht="20.25">
      <c r="A157" s="26"/>
      <c r="B157" s="26"/>
      <c r="C157" s="27"/>
      <c r="D157" s="27"/>
      <c r="E157" s="114"/>
    </row>
    <row r="158" spans="1:5" s="7" customFormat="1" ht="20.25">
      <c r="A158" s="26"/>
      <c r="B158" s="26"/>
      <c r="C158" s="27"/>
      <c r="D158" s="27"/>
      <c r="E158" s="114"/>
    </row>
    <row r="159" spans="1:5" s="7" customFormat="1" ht="20.25">
      <c r="A159" s="26"/>
      <c r="B159" s="26"/>
      <c r="C159" s="27"/>
      <c r="D159" s="27"/>
      <c r="E159" s="114"/>
    </row>
    <row r="160" spans="1:5" s="7" customFormat="1" ht="20.25">
      <c r="A160" s="26"/>
      <c r="B160" s="26"/>
      <c r="C160" s="27"/>
      <c r="D160" s="27"/>
      <c r="E160" s="114"/>
    </row>
    <row r="161" spans="1:5" s="7" customFormat="1" ht="20.25">
      <c r="A161" s="26"/>
      <c r="B161" s="26"/>
      <c r="C161" s="27"/>
      <c r="D161" s="27"/>
      <c r="E161" s="114"/>
    </row>
    <row r="162" spans="1:5" s="7" customFormat="1" ht="20.25">
      <c r="A162" s="26"/>
      <c r="B162" s="26"/>
      <c r="C162" s="27"/>
      <c r="D162" s="27"/>
      <c r="E162" s="114"/>
    </row>
    <row r="163" spans="1:5" s="7" customFormat="1" ht="20.25">
      <c r="A163" s="26"/>
      <c r="B163" s="26"/>
      <c r="C163" s="27"/>
      <c r="D163" s="27"/>
      <c r="E163" s="114"/>
    </row>
    <row r="164" spans="1:5" s="7" customFormat="1" ht="20.25">
      <c r="A164" s="26"/>
      <c r="B164" s="26"/>
      <c r="C164" s="27"/>
      <c r="D164" s="27"/>
      <c r="E164" s="114"/>
    </row>
    <row r="165" spans="1:5" s="7" customFormat="1" ht="20.25">
      <c r="A165" s="26"/>
      <c r="B165" s="26"/>
      <c r="C165" s="27"/>
      <c r="D165" s="27"/>
      <c r="E165" s="114"/>
    </row>
    <row r="166" spans="1:5" s="7" customFormat="1" ht="20.25">
      <c r="A166" s="26"/>
      <c r="B166" s="26"/>
      <c r="C166" s="27"/>
      <c r="D166" s="27"/>
      <c r="E166" s="114"/>
    </row>
    <row r="167" spans="1:5" s="7" customFormat="1" ht="20.25">
      <c r="A167" s="26"/>
      <c r="B167" s="26"/>
      <c r="C167" s="27"/>
      <c r="D167" s="27"/>
      <c r="E167" s="114"/>
    </row>
    <row r="168" spans="1:5" s="7" customFormat="1" ht="20.25">
      <c r="A168" s="26"/>
      <c r="B168" s="26"/>
      <c r="C168" s="27"/>
      <c r="D168" s="27"/>
      <c r="E168" s="114"/>
    </row>
    <row r="169" spans="1:5" s="7" customFormat="1" ht="20.25">
      <c r="A169" s="26"/>
      <c r="B169" s="26"/>
      <c r="C169" s="27"/>
      <c r="D169" s="27"/>
      <c r="E169" s="114"/>
    </row>
    <row r="170" spans="1:5" s="7" customFormat="1" ht="20.25">
      <c r="A170" s="26"/>
      <c r="B170" s="26"/>
      <c r="C170" s="27"/>
      <c r="D170" s="27"/>
      <c r="E170" s="114"/>
    </row>
    <row r="171" spans="1:5" s="7" customFormat="1" ht="20.25">
      <c r="A171" s="26"/>
      <c r="B171" s="26"/>
      <c r="C171" s="27"/>
      <c r="D171" s="27"/>
      <c r="E171" s="114"/>
    </row>
    <row r="172" spans="1:5" s="7" customFormat="1" ht="20.25">
      <c r="A172" s="26"/>
      <c r="B172" s="26"/>
      <c r="C172" s="27"/>
      <c r="D172" s="27"/>
      <c r="E172" s="114"/>
    </row>
    <row r="173" spans="1:5" s="7" customFormat="1" ht="20.25">
      <c r="A173" s="26"/>
      <c r="B173" s="26"/>
      <c r="C173" s="27"/>
      <c r="D173" s="27"/>
      <c r="E173" s="114"/>
    </row>
    <row r="174" spans="1:5" s="7" customFormat="1" ht="20.25">
      <c r="A174" s="26"/>
      <c r="B174" s="26"/>
      <c r="C174" s="27"/>
      <c r="D174" s="27"/>
      <c r="E174" s="114"/>
    </row>
    <row r="175" spans="1:5" s="7" customFormat="1" ht="20.25">
      <c r="A175" s="26"/>
      <c r="B175" s="26"/>
      <c r="C175" s="27"/>
      <c r="D175" s="27"/>
      <c r="E175" s="114"/>
    </row>
    <row r="176" spans="1:5" s="7" customFormat="1" ht="20.25">
      <c r="A176" s="26"/>
      <c r="B176" s="26"/>
      <c r="C176" s="27"/>
      <c r="D176" s="27"/>
      <c r="E176" s="114"/>
    </row>
    <row r="177" spans="1:5" s="7" customFormat="1" ht="20.25">
      <c r="A177" s="26"/>
      <c r="B177" s="26"/>
      <c r="C177" s="27"/>
      <c r="D177" s="27"/>
      <c r="E177" s="114"/>
    </row>
    <row r="178" spans="1:5" s="7" customFormat="1" ht="20.25">
      <c r="A178" s="26"/>
      <c r="B178" s="26"/>
      <c r="C178" s="27"/>
      <c r="D178" s="27"/>
      <c r="E178" s="114"/>
    </row>
    <row r="179" spans="1:5" s="7" customFormat="1" ht="20.25">
      <c r="A179" s="26"/>
      <c r="B179" s="26"/>
      <c r="C179" s="27"/>
      <c r="D179" s="27"/>
      <c r="E179" s="114"/>
    </row>
    <row r="180" spans="1:5" s="7" customFormat="1" ht="20.25">
      <c r="A180" s="26"/>
      <c r="B180" s="26"/>
      <c r="C180" s="27"/>
      <c r="D180" s="27"/>
      <c r="E180" s="114"/>
    </row>
    <row r="181" spans="1:5" s="7" customFormat="1" ht="20.25">
      <c r="A181" s="26"/>
      <c r="B181" s="26"/>
      <c r="C181" s="27"/>
      <c r="D181" s="27"/>
      <c r="E181" s="114"/>
    </row>
    <row r="182" spans="1:5" s="7" customFormat="1" ht="20.25">
      <c r="A182" s="26"/>
      <c r="B182" s="26"/>
      <c r="C182" s="27"/>
      <c r="D182" s="27"/>
      <c r="E182" s="114"/>
    </row>
    <row r="183" spans="1:5" s="7" customFormat="1" ht="20.25">
      <c r="A183" s="26"/>
      <c r="B183" s="26"/>
      <c r="C183" s="27"/>
      <c r="D183" s="27"/>
      <c r="E183" s="114"/>
    </row>
    <row r="184" spans="1:5" s="7" customFormat="1" ht="20.25">
      <c r="A184" s="26"/>
      <c r="B184" s="26"/>
      <c r="C184" s="27"/>
      <c r="D184" s="27"/>
      <c r="E184" s="114"/>
    </row>
    <row r="185" spans="1:5" s="7" customFormat="1" ht="20.25">
      <c r="A185" s="26"/>
      <c r="B185" s="26"/>
      <c r="C185" s="27"/>
      <c r="D185" s="27"/>
      <c r="E185" s="114"/>
    </row>
    <row r="186" spans="1:5" s="7" customFormat="1" ht="20.25">
      <c r="A186" s="26"/>
      <c r="B186" s="26"/>
      <c r="C186" s="27"/>
      <c r="D186" s="27"/>
      <c r="E186" s="114"/>
    </row>
    <row r="187" spans="1:5" s="7" customFormat="1" ht="20.25">
      <c r="A187" s="26"/>
      <c r="B187" s="26"/>
      <c r="C187" s="27"/>
      <c r="D187" s="27"/>
      <c r="E187" s="114"/>
    </row>
    <row r="188" spans="1:5" s="7" customFormat="1" ht="20.25">
      <c r="A188" s="26"/>
      <c r="B188" s="26"/>
      <c r="C188" s="27"/>
      <c r="D188" s="27"/>
      <c r="E188" s="114"/>
    </row>
    <row r="189" spans="1:5" s="7" customFormat="1" ht="20.25">
      <c r="A189" s="26"/>
      <c r="B189" s="26"/>
      <c r="C189" s="27"/>
      <c r="D189" s="27"/>
      <c r="E189" s="114"/>
    </row>
    <row r="190" spans="1:5" s="7" customFormat="1" ht="20.25">
      <c r="A190" s="26"/>
      <c r="B190" s="26"/>
      <c r="C190" s="27"/>
      <c r="D190" s="27"/>
      <c r="E190" s="114"/>
    </row>
    <row r="191" spans="1:5" s="7" customFormat="1" ht="20.25">
      <c r="A191" s="26"/>
      <c r="B191" s="26"/>
      <c r="C191" s="27"/>
      <c r="D191" s="27"/>
      <c r="E191" s="114"/>
    </row>
    <row r="192" spans="1:5" s="7" customFormat="1" ht="20.25">
      <c r="A192" s="26"/>
      <c r="B192" s="26"/>
      <c r="C192" s="27"/>
      <c r="D192" s="27"/>
      <c r="E192" s="114"/>
    </row>
    <row r="193" spans="1:5" s="7" customFormat="1" ht="20.25">
      <c r="A193" s="26"/>
      <c r="B193" s="26"/>
      <c r="C193" s="27"/>
      <c r="D193" s="27"/>
      <c r="E193" s="114"/>
    </row>
    <row r="194" spans="1:5" s="7" customFormat="1" ht="20.25">
      <c r="A194" s="26"/>
      <c r="B194" s="26"/>
      <c r="C194" s="27"/>
      <c r="D194" s="27"/>
      <c r="E194" s="114"/>
    </row>
    <row r="195" spans="1:5" s="7" customFormat="1" ht="20.25">
      <c r="A195" s="26"/>
      <c r="B195" s="26"/>
      <c r="C195" s="27"/>
      <c r="D195" s="27"/>
      <c r="E195" s="114"/>
    </row>
    <row r="196" spans="1:5" s="7" customFormat="1" ht="20.25">
      <c r="A196" s="26"/>
      <c r="B196" s="26"/>
      <c r="C196" s="27"/>
      <c r="D196" s="27"/>
      <c r="E196" s="114"/>
    </row>
    <row r="197" spans="1:5" s="7" customFormat="1" ht="20.25">
      <c r="A197" s="26"/>
      <c r="B197" s="26"/>
      <c r="C197" s="27"/>
      <c r="D197" s="27"/>
      <c r="E197" s="114"/>
    </row>
    <row r="198" spans="1:5" s="7" customFormat="1" ht="20.25">
      <c r="A198" s="26"/>
      <c r="B198" s="26"/>
      <c r="C198" s="27"/>
      <c r="D198" s="27"/>
      <c r="E198" s="114"/>
    </row>
    <row r="199" spans="1:5" s="7" customFormat="1" ht="20.25">
      <c r="A199" s="26"/>
      <c r="B199" s="26"/>
      <c r="C199" s="27"/>
      <c r="D199" s="27"/>
      <c r="E199" s="114"/>
    </row>
    <row r="200" spans="1:5" s="7" customFormat="1" ht="20.25">
      <c r="A200" s="26"/>
      <c r="B200" s="26"/>
      <c r="C200" s="27"/>
      <c r="D200" s="27"/>
      <c r="E200" s="114"/>
    </row>
    <row r="201" spans="1:5" s="7" customFormat="1" ht="20.25">
      <c r="A201" s="26"/>
      <c r="B201" s="26"/>
      <c r="C201" s="27"/>
      <c r="D201" s="27"/>
      <c r="E201" s="114"/>
    </row>
    <row r="202" spans="1:5" s="7" customFormat="1" ht="20.25">
      <c r="A202" s="26"/>
      <c r="B202" s="26"/>
      <c r="C202" s="27"/>
      <c r="D202" s="27"/>
      <c r="E202" s="114"/>
    </row>
    <row r="203" spans="1:5" s="7" customFormat="1" ht="20.25">
      <c r="A203" s="26"/>
      <c r="B203" s="26"/>
      <c r="C203" s="27"/>
      <c r="D203" s="27"/>
      <c r="E203" s="114"/>
    </row>
    <row r="204" spans="1:5" s="7" customFormat="1" ht="20.25">
      <c r="A204" s="26"/>
      <c r="B204" s="26"/>
      <c r="C204" s="27"/>
      <c r="D204" s="27"/>
      <c r="E204" s="114"/>
    </row>
    <row r="205" spans="1:5" s="7" customFormat="1" ht="20.25">
      <c r="A205" s="26"/>
      <c r="B205" s="26"/>
      <c r="C205" s="27"/>
      <c r="D205" s="27"/>
      <c r="E205" s="114"/>
    </row>
    <row r="206" spans="1:5" s="7" customFormat="1" ht="20.25">
      <c r="A206" s="26"/>
      <c r="B206" s="26"/>
      <c r="C206" s="27"/>
      <c r="D206" s="27"/>
      <c r="E206" s="114"/>
    </row>
    <row r="207" spans="1:5" s="7" customFormat="1" ht="20.25">
      <c r="A207" s="26"/>
      <c r="B207" s="26"/>
      <c r="C207" s="27"/>
      <c r="D207" s="27"/>
      <c r="E207" s="114"/>
    </row>
    <row r="208" spans="1:5" s="7" customFormat="1" ht="20.25">
      <c r="A208" s="26"/>
      <c r="B208" s="26"/>
      <c r="C208" s="27"/>
      <c r="D208" s="27"/>
      <c r="E208" s="114"/>
    </row>
    <row r="209" spans="1:5" s="7" customFormat="1" ht="20.25">
      <c r="A209" s="26"/>
      <c r="B209" s="26"/>
      <c r="C209" s="27"/>
      <c r="D209" s="27"/>
      <c r="E209" s="114"/>
    </row>
    <row r="210" spans="1:5" s="7" customFormat="1" ht="20.25">
      <c r="A210" s="26"/>
      <c r="B210" s="26"/>
      <c r="C210" s="27"/>
      <c r="D210" s="27"/>
      <c r="E210" s="114"/>
    </row>
    <row r="211" spans="1:5" s="7" customFormat="1" ht="20.25">
      <c r="A211" s="26"/>
      <c r="B211" s="26"/>
      <c r="C211" s="27"/>
      <c r="D211" s="27"/>
      <c r="E211" s="114"/>
    </row>
    <row r="212" spans="1:5" s="7" customFormat="1" ht="20.25">
      <c r="A212" s="26"/>
      <c r="B212" s="26"/>
      <c r="C212" s="27"/>
      <c r="D212" s="27"/>
      <c r="E212" s="114"/>
    </row>
    <row r="213" spans="1:5" s="7" customFormat="1" ht="20.25">
      <c r="A213" s="26"/>
      <c r="B213" s="26"/>
      <c r="C213" s="27"/>
      <c r="D213" s="27"/>
      <c r="E213" s="114"/>
    </row>
    <row r="214" spans="1:5" s="7" customFormat="1" ht="20.25">
      <c r="A214" s="26"/>
      <c r="B214" s="26"/>
      <c r="C214" s="27"/>
      <c r="D214" s="27"/>
      <c r="E214" s="114"/>
    </row>
    <row r="215" spans="1:5" s="7" customFormat="1" ht="20.25">
      <c r="A215" s="26"/>
      <c r="B215" s="26"/>
      <c r="C215" s="27"/>
      <c r="D215" s="27"/>
      <c r="E215" s="114"/>
    </row>
    <row r="216" spans="1:5" s="7" customFormat="1" ht="20.25">
      <c r="A216" s="26"/>
      <c r="B216" s="26"/>
      <c r="C216" s="27"/>
      <c r="D216" s="27"/>
      <c r="E216" s="114"/>
    </row>
    <row r="217" spans="1:5" s="7" customFormat="1" ht="20.25">
      <c r="A217" s="26"/>
      <c r="B217" s="26"/>
      <c r="C217" s="27"/>
      <c r="D217" s="27"/>
      <c r="E217" s="114"/>
    </row>
    <row r="218" spans="1:5" s="7" customFormat="1" ht="20.25">
      <c r="A218" s="26"/>
      <c r="B218" s="26"/>
      <c r="C218" s="27"/>
      <c r="D218" s="27"/>
      <c r="E218" s="114"/>
    </row>
    <row r="219" spans="1:5" s="7" customFormat="1" ht="20.25">
      <c r="A219" s="26"/>
      <c r="B219" s="26"/>
      <c r="C219" s="27"/>
      <c r="D219" s="27"/>
      <c r="E219" s="114"/>
    </row>
    <row r="220" spans="1:5" s="7" customFormat="1" ht="20.25">
      <c r="A220" s="26"/>
      <c r="B220" s="26"/>
      <c r="C220" s="27"/>
      <c r="D220" s="27"/>
      <c r="E220" s="114"/>
    </row>
    <row r="221" spans="1:5" s="7" customFormat="1" ht="20.25">
      <c r="A221" s="26"/>
      <c r="B221" s="26"/>
      <c r="C221" s="27"/>
      <c r="D221" s="27"/>
      <c r="E221" s="114"/>
    </row>
    <row r="222" spans="1:5" s="7" customFormat="1" ht="20.25">
      <c r="A222" s="26"/>
      <c r="B222" s="26"/>
      <c r="C222" s="27"/>
      <c r="D222" s="27"/>
      <c r="E222" s="114"/>
    </row>
    <row r="223" spans="1:5" s="7" customFormat="1" ht="20.25">
      <c r="A223" s="26"/>
      <c r="B223" s="26"/>
      <c r="C223" s="27"/>
      <c r="D223" s="27"/>
      <c r="E223" s="114"/>
    </row>
    <row r="224" spans="1:5" s="7" customFormat="1" ht="20.25">
      <c r="A224" s="26"/>
      <c r="B224" s="26"/>
      <c r="C224" s="27"/>
      <c r="D224" s="27"/>
      <c r="E224" s="114"/>
    </row>
    <row r="225" spans="1:7" s="7" customFormat="1" ht="20.25">
      <c r="A225" s="26"/>
      <c r="B225" s="26"/>
      <c r="C225" s="27"/>
      <c r="D225" s="27"/>
      <c r="E225" s="114"/>
    </row>
    <row r="226" spans="1:7" s="7" customFormat="1" ht="20.25">
      <c r="A226" s="26"/>
      <c r="B226" s="26"/>
      <c r="C226" s="27"/>
      <c r="D226" s="27"/>
      <c r="E226" s="114"/>
    </row>
    <row r="227" spans="1:7" s="7" customFormat="1" ht="20.25">
      <c r="A227" s="26"/>
      <c r="B227" s="26"/>
      <c r="C227" s="27"/>
      <c r="D227" s="27"/>
      <c r="E227" s="114"/>
    </row>
    <row r="228" spans="1:7" s="7" customFormat="1" ht="20.25">
      <c r="A228" s="26"/>
      <c r="B228" s="26"/>
      <c r="C228" s="27"/>
      <c r="D228" s="27"/>
      <c r="E228" s="114"/>
    </row>
    <row r="229" spans="1:7" s="7" customFormat="1" ht="20.25">
      <c r="A229" s="26"/>
      <c r="B229" s="26"/>
      <c r="C229" s="27"/>
      <c r="D229" s="27"/>
      <c r="E229" s="114"/>
    </row>
    <row r="230" spans="1:7" s="7" customFormat="1" ht="20.25">
      <c r="A230" s="26"/>
      <c r="B230" s="26"/>
      <c r="C230" s="27"/>
      <c r="D230" s="27"/>
      <c r="E230" s="114"/>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434</v>
      </c>
      <c r="C237" s="31" t="s">
        <v>435</v>
      </c>
      <c r="D237" t="s">
        <v>434</v>
      </c>
      <c r="E237" s="107" t="s">
        <v>435</v>
      </c>
    </row>
    <row r="238" spans="1:7" ht="21">
      <c r="A238" s="7"/>
      <c r="B238" s="32" t="s">
        <v>436</v>
      </c>
      <c r="C238" s="32" t="s">
        <v>437</v>
      </c>
      <c r="D238" t="s">
        <v>436</v>
      </c>
      <c r="F238" t="s">
        <v>436</v>
      </c>
      <c r="G238" t="e">
        <f>IF(NOT(ISERROR(MATCH(F238,_xlfn.ANCHORARRAY(B249),0))),#REF!&amp;"Por favor no seleccionar los criterios de impacto",F238)</f>
        <v>#REF!</v>
      </c>
    </row>
    <row r="239" spans="1:7" ht="21">
      <c r="A239" s="7"/>
      <c r="B239" s="32" t="s">
        <v>436</v>
      </c>
      <c r="C239" s="32" t="s">
        <v>390</v>
      </c>
      <c r="E239" s="107" t="s">
        <v>437</v>
      </c>
    </row>
    <row r="240" spans="1:7" ht="21">
      <c r="A240" s="7"/>
      <c r="B240" s="32" t="s">
        <v>436</v>
      </c>
      <c r="C240" s="32" t="s">
        <v>394</v>
      </c>
      <c r="E240" s="107" t="s">
        <v>390</v>
      </c>
    </row>
    <row r="241" spans="1:5" ht="21">
      <c r="A241" s="7"/>
      <c r="B241" s="32" t="s">
        <v>436</v>
      </c>
      <c r="C241" s="32" t="s">
        <v>398</v>
      </c>
      <c r="E241" s="107" t="s">
        <v>394</v>
      </c>
    </row>
    <row r="242" spans="1:5" ht="21">
      <c r="A242" s="7"/>
      <c r="B242" s="32" t="s">
        <v>436</v>
      </c>
      <c r="C242" s="32" t="s">
        <v>402</v>
      </c>
      <c r="E242" s="107" t="s">
        <v>398</v>
      </c>
    </row>
    <row r="243" spans="1:5" ht="21">
      <c r="A243" s="7"/>
      <c r="B243" s="32" t="s">
        <v>384</v>
      </c>
      <c r="C243" s="32" t="s">
        <v>388</v>
      </c>
      <c r="E243" s="107" t="s">
        <v>402</v>
      </c>
    </row>
    <row r="244" spans="1:5" ht="21">
      <c r="A244" s="7"/>
      <c r="B244" s="32" t="s">
        <v>384</v>
      </c>
      <c r="C244" s="32" t="s">
        <v>438</v>
      </c>
      <c r="D244" t="s">
        <v>384</v>
      </c>
    </row>
    <row r="245" spans="1:5" ht="21">
      <c r="A245" s="7"/>
      <c r="B245" s="32" t="s">
        <v>384</v>
      </c>
      <c r="C245" s="32" t="s">
        <v>395</v>
      </c>
      <c r="E245" s="107" t="s">
        <v>388</v>
      </c>
    </row>
    <row r="246" spans="1:5" ht="21">
      <c r="A246" s="7"/>
      <c r="B246" s="32" t="s">
        <v>384</v>
      </c>
      <c r="C246" s="32" t="s">
        <v>439</v>
      </c>
      <c r="E246" s="107" t="s">
        <v>438</v>
      </c>
    </row>
    <row r="247" spans="1:5" ht="21">
      <c r="A247" s="7"/>
      <c r="B247" s="32" t="s">
        <v>384</v>
      </c>
      <c r="C247" s="32" t="s">
        <v>403</v>
      </c>
      <c r="E247" s="107" t="s">
        <v>395</v>
      </c>
    </row>
    <row r="248" spans="1:5">
      <c r="A248" s="7"/>
      <c r="B248" s="33"/>
      <c r="C248" s="33"/>
      <c r="E248" s="107" t="s">
        <v>439</v>
      </c>
    </row>
    <row r="249" spans="1:5">
      <c r="A249" s="7"/>
      <c r="B249" s="33" t="str" cm="1">
        <f t="array" ref="B249:B251">_xlfn.UNIQUE(Tabla1[[#All],[Criterios]])</f>
        <v>Criterios</v>
      </c>
      <c r="C249" s="33"/>
      <c r="E249" s="107" t="s">
        <v>403</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73" t="s">
        <v>440</v>
      </c>
      <c r="C1" s="374"/>
      <c r="D1" s="374"/>
      <c r="E1" s="374"/>
      <c r="F1" s="375"/>
    </row>
    <row r="2" spans="2:11" ht="16.5" thickBot="1">
      <c r="B2" s="36"/>
      <c r="C2" s="36"/>
      <c r="D2" s="36"/>
      <c r="E2" s="36"/>
      <c r="F2" s="36"/>
      <c r="I2" s="117"/>
      <c r="J2" s="132" t="s">
        <v>441</v>
      </c>
      <c r="K2" s="132" t="s">
        <v>290</v>
      </c>
    </row>
    <row r="3" spans="2:11" ht="16.5" thickBot="1">
      <c r="B3" s="376" t="s">
        <v>442</v>
      </c>
      <c r="C3" s="377"/>
      <c r="D3" s="377"/>
      <c r="E3" s="37" t="s">
        <v>443</v>
      </c>
      <c r="F3" s="38" t="s">
        <v>444</v>
      </c>
      <c r="I3" s="131" t="s">
        <v>289</v>
      </c>
      <c r="J3" s="121">
        <v>0.5</v>
      </c>
      <c r="K3" s="121">
        <v>0.45</v>
      </c>
    </row>
    <row r="4" spans="2:11" ht="31.5">
      <c r="B4" s="378" t="s">
        <v>445</v>
      </c>
      <c r="C4" s="380" t="s">
        <v>274</v>
      </c>
      <c r="D4" s="39" t="s">
        <v>289</v>
      </c>
      <c r="E4" s="40" t="s">
        <v>446</v>
      </c>
      <c r="F4" s="41">
        <v>0.25</v>
      </c>
      <c r="I4" s="132" t="s">
        <v>299</v>
      </c>
      <c r="J4" s="121">
        <v>0.4</v>
      </c>
      <c r="K4" s="121">
        <v>0.35</v>
      </c>
    </row>
    <row r="5" spans="2:11" ht="47.25">
      <c r="B5" s="379"/>
      <c r="C5" s="381"/>
      <c r="D5" s="42" t="s">
        <v>299</v>
      </c>
      <c r="E5" s="43" t="s">
        <v>447</v>
      </c>
      <c r="F5" s="44">
        <v>0.15</v>
      </c>
      <c r="I5" s="132" t="s">
        <v>448</v>
      </c>
      <c r="J5" s="121">
        <v>0.35</v>
      </c>
      <c r="K5" s="121">
        <v>0.3</v>
      </c>
    </row>
    <row r="6" spans="2:11" ht="47.25">
      <c r="B6" s="379"/>
      <c r="C6" s="381"/>
      <c r="D6" s="42" t="s">
        <v>448</v>
      </c>
      <c r="E6" s="43" t="s">
        <v>449</v>
      </c>
      <c r="F6" s="44">
        <v>0.1</v>
      </c>
    </row>
    <row r="7" spans="2:11" ht="63">
      <c r="B7" s="379"/>
      <c r="C7" s="381" t="s">
        <v>275</v>
      </c>
      <c r="D7" s="42" t="s">
        <v>441</v>
      </c>
      <c r="E7" s="43" t="s">
        <v>450</v>
      </c>
      <c r="F7" s="44">
        <v>0.25</v>
      </c>
      <c r="G7" s="118"/>
    </row>
    <row r="8" spans="2:11" ht="31.5">
      <c r="B8" s="379"/>
      <c r="C8" s="381"/>
      <c r="D8" s="42" t="s">
        <v>290</v>
      </c>
      <c r="E8" s="43" t="s">
        <v>451</v>
      </c>
      <c r="F8" s="44">
        <v>0.2</v>
      </c>
      <c r="G8" s="118"/>
    </row>
    <row r="9" spans="2:11" ht="47.25">
      <c r="B9" s="379" t="s">
        <v>452</v>
      </c>
      <c r="C9" s="381" t="s">
        <v>277</v>
      </c>
      <c r="D9" s="42" t="s">
        <v>291</v>
      </c>
      <c r="E9" s="43" t="s">
        <v>453</v>
      </c>
      <c r="F9" s="45" t="s">
        <v>454</v>
      </c>
    </row>
    <row r="10" spans="2:11" ht="63">
      <c r="B10" s="379"/>
      <c r="C10" s="381"/>
      <c r="D10" s="42" t="s">
        <v>455</v>
      </c>
      <c r="E10" s="43" t="s">
        <v>456</v>
      </c>
      <c r="F10" s="45" t="s">
        <v>454</v>
      </c>
    </row>
    <row r="11" spans="2:11" ht="47.25">
      <c r="B11" s="379"/>
      <c r="C11" s="381" t="s">
        <v>278</v>
      </c>
      <c r="D11" s="42" t="s">
        <v>292</v>
      </c>
      <c r="E11" s="43" t="s">
        <v>457</v>
      </c>
      <c r="F11" s="45" t="s">
        <v>454</v>
      </c>
    </row>
    <row r="12" spans="2:11" ht="47.25">
      <c r="B12" s="379"/>
      <c r="C12" s="381"/>
      <c r="D12" s="42" t="s">
        <v>458</v>
      </c>
      <c r="E12" s="43" t="s">
        <v>459</v>
      </c>
      <c r="F12" s="45" t="s">
        <v>454</v>
      </c>
    </row>
    <row r="13" spans="2:11" ht="31.5">
      <c r="B13" s="379"/>
      <c r="C13" s="381" t="s">
        <v>279</v>
      </c>
      <c r="D13" s="42" t="s">
        <v>293</v>
      </c>
      <c r="E13" s="43" t="s">
        <v>460</v>
      </c>
      <c r="F13" s="45" t="s">
        <v>454</v>
      </c>
    </row>
    <row r="14" spans="2:11" ht="32.25" thickBot="1">
      <c r="B14" s="382"/>
      <c r="C14" s="383"/>
      <c r="D14" s="46" t="s">
        <v>461</v>
      </c>
      <c r="E14" s="47" t="s">
        <v>462</v>
      </c>
      <c r="F14" s="48" t="s">
        <v>454</v>
      </c>
    </row>
    <row r="15" spans="2:11" ht="49.5" customHeight="1">
      <c r="B15" s="372" t="s">
        <v>463</v>
      </c>
      <c r="C15" s="372"/>
      <c r="D15" s="372"/>
      <c r="E15" s="372"/>
      <c r="F15" s="372"/>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A18" zoomScale="70" zoomScaleNormal="70" workbookViewId="0">
      <selection activeCell="AB58" sqref="AB58:AG63"/>
    </sheetView>
  </sheetViews>
  <sheetFormatPr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84" t="s">
        <v>464</v>
      </c>
      <c r="C4" s="384"/>
      <c r="D4" s="384"/>
      <c r="E4" s="384"/>
      <c r="F4" s="384"/>
      <c r="G4" s="384"/>
      <c r="H4" s="384"/>
      <c r="I4" s="384"/>
      <c r="J4" s="385" t="s">
        <v>197</v>
      </c>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T4" s="386" t="s">
        <v>231</v>
      </c>
      <c r="AU4" s="386"/>
    </row>
    <row r="5" spans="2:47">
      <c r="B5" s="384"/>
      <c r="C5" s="384"/>
      <c r="D5" s="384"/>
      <c r="E5" s="384"/>
      <c r="F5" s="384"/>
      <c r="G5" s="384"/>
      <c r="H5" s="384"/>
      <c r="I5" s="384"/>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T5" s="386"/>
      <c r="AU5" s="386"/>
    </row>
    <row r="6" spans="2:47">
      <c r="B6" s="384"/>
      <c r="C6" s="384"/>
      <c r="D6" s="384"/>
      <c r="E6" s="384"/>
      <c r="F6" s="384"/>
      <c r="G6" s="384"/>
      <c r="H6" s="384"/>
      <c r="I6" s="384"/>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T6" s="386"/>
      <c r="AU6" s="386"/>
    </row>
    <row r="7" spans="2:47" ht="15.75" thickBot="1"/>
    <row r="8" spans="2:47" ht="15.75">
      <c r="B8" s="387" t="s">
        <v>371</v>
      </c>
      <c r="C8" s="387"/>
      <c r="D8" s="388"/>
      <c r="E8" s="389" t="s">
        <v>465</v>
      </c>
      <c r="F8" s="390"/>
      <c r="G8" s="390"/>
      <c r="H8" s="390"/>
      <c r="I8" s="391"/>
      <c r="J8" s="50" t="s">
        <v>466</v>
      </c>
      <c r="K8" s="51" t="s">
        <v>466</v>
      </c>
      <c r="L8" s="51" t="s">
        <v>466</v>
      </c>
      <c r="M8" s="51" t="s">
        <v>466</v>
      </c>
      <c r="N8" s="51" t="s">
        <v>466</v>
      </c>
      <c r="O8" s="52" t="s">
        <v>466</v>
      </c>
      <c r="P8" s="50" t="s">
        <v>466</v>
      </c>
      <c r="Q8" s="51" t="s">
        <v>466</v>
      </c>
      <c r="R8" s="51" t="s">
        <v>466</v>
      </c>
      <c r="S8" s="51" t="s">
        <v>466</v>
      </c>
      <c r="T8" s="51" t="s">
        <v>466</v>
      </c>
      <c r="U8" s="52" t="s">
        <v>466</v>
      </c>
      <c r="V8" s="50" t="s">
        <v>466</v>
      </c>
      <c r="W8" s="51" t="s">
        <v>466</v>
      </c>
      <c r="X8" s="51" t="s">
        <v>466</v>
      </c>
      <c r="Y8" s="51" t="s">
        <v>466</v>
      </c>
      <c r="Z8" s="51" t="s">
        <v>466</v>
      </c>
      <c r="AA8" s="52" t="s">
        <v>466</v>
      </c>
      <c r="AB8" s="50" t="s">
        <v>466</v>
      </c>
      <c r="AC8" s="51" t="s">
        <v>466</v>
      </c>
      <c r="AD8" s="51" t="s">
        <v>466</v>
      </c>
      <c r="AE8" s="51" t="s">
        <v>466</v>
      </c>
      <c r="AF8" s="51" t="s">
        <v>466</v>
      </c>
      <c r="AG8" s="52" t="s">
        <v>466</v>
      </c>
      <c r="AH8" s="53" t="s">
        <v>466</v>
      </c>
      <c r="AI8" s="54" t="s">
        <v>466</v>
      </c>
      <c r="AJ8" s="54" t="s">
        <v>466</v>
      </c>
      <c r="AK8" s="54" t="s">
        <v>466</v>
      </c>
      <c r="AL8" s="54" t="s">
        <v>466</v>
      </c>
      <c r="AN8" s="398" t="s">
        <v>467</v>
      </c>
      <c r="AO8" s="399"/>
      <c r="AP8" s="399"/>
      <c r="AQ8" s="399"/>
      <c r="AR8" s="399"/>
      <c r="AS8" s="400"/>
      <c r="AT8" s="407" t="s">
        <v>468</v>
      </c>
      <c r="AU8" s="407"/>
    </row>
    <row r="9" spans="2:47" ht="15.75">
      <c r="B9" s="387"/>
      <c r="C9" s="387"/>
      <c r="D9" s="388"/>
      <c r="E9" s="392"/>
      <c r="F9" s="393"/>
      <c r="G9" s="393"/>
      <c r="H9" s="393"/>
      <c r="I9" s="394"/>
      <c r="J9" s="55" t="s">
        <v>466</v>
      </c>
      <c r="K9" s="56" t="s">
        <v>466</v>
      </c>
      <c r="L9" s="56" t="s">
        <v>466</v>
      </c>
      <c r="M9" s="56" t="s">
        <v>466</v>
      </c>
      <c r="N9" s="56" t="s">
        <v>466</v>
      </c>
      <c r="O9" s="57" t="s">
        <v>466</v>
      </c>
      <c r="P9" s="55" t="s">
        <v>466</v>
      </c>
      <c r="Q9" s="56" t="s">
        <v>466</v>
      </c>
      <c r="R9" s="56" t="s">
        <v>466</v>
      </c>
      <c r="S9" s="56" t="s">
        <v>466</v>
      </c>
      <c r="T9" s="56" t="s">
        <v>466</v>
      </c>
      <c r="U9" s="57" t="s">
        <v>466</v>
      </c>
      <c r="V9" s="55" t="s">
        <v>466</v>
      </c>
      <c r="W9" s="56" t="s">
        <v>466</v>
      </c>
      <c r="X9" s="56" t="s">
        <v>466</v>
      </c>
      <c r="Y9" s="56" t="s">
        <v>466</v>
      </c>
      <c r="Z9" s="56" t="s">
        <v>466</v>
      </c>
      <c r="AA9" s="57" t="s">
        <v>466</v>
      </c>
      <c r="AB9" s="55" t="s">
        <v>466</v>
      </c>
      <c r="AC9" s="56" t="s">
        <v>466</v>
      </c>
      <c r="AD9" s="56" t="s">
        <v>466</v>
      </c>
      <c r="AE9" s="56" t="s">
        <v>466</v>
      </c>
      <c r="AF9" s="56" t="s">
        <v>466</v>
      </c>
      <c r="AG9" s="57" t="s">
        <v>466</v>
      </c>
      <c r="AH9" s="58" t="s">
        <v>466</v>
      </c>
      <c r="AI9" s="59" t="s">
        <v>466</v>
      </c>
      <c r="AJ9" s="59" t="s">
        <v>466</v>
      </c>
      <c r="AK9" s="59" t="s">
        <v>466</v>
      </c>
      <c r="AL9" s="59" t="s">
        <v>466</v>
      </c>
      <c r="AN9" s="401"/>
      <c r="AO9" s="402"/>
      <c r="AP9" s="402"/>
      <c r="AQ9" s="402"/>
      <c r="AR9" s="402"/>
      <c r="AS9" s="403"/>
      <c r="AT9" s="407"/>
      <c r="AU9" s="407"/>
    </row>
    <row r="10" spans="2:47" ht="15.75">
      <c r="B10" s="387"/>
      <c r="C10" s="387"/>
      <c r="D10" s="388"/>
      <c r="E10" s="392"/>
      <c r="F10" s="393"/>
      <c r="G10" s="393"/>
      <c r="H10" s="393"/>
      <c r="I10" s="394"/>
      <c r="J10" s="55" t="s">
        <v>466</v>
      </c>
      <c r="K10" s="56" t="s">
        <v>466</v>
      </c>
      <c r="L10" s="56" t="s">
        <v>466</v>
      </c>
      <c r="M10" s="56" t="s">
        <v>466</v>
      </c>
      <c r="N10" s="56" t="s">
        <v>466</v>
      </c>
      <c r="O10" s="57" t="s">
        <v>466</v>
      </c>
      <c r="P10" s="55" t="s">
        <v>466</v>
      </c>
      <c r="Q10" s="56" t="s">
        <v>466</v>
      </c>
      <c r="R10" s="56" t="s">
        <v>466</v>
      </c>
      <c r="S10" s="56" t="s">
        <v>466</v>
      </c>
      <c r="T10" s="56" t="s">
        <v>466</v>
      </c>
      <c r="U10" s="57" t="s">
        <v>466</v>
      </c>
      <c r="V10" s="55" t="s">
        <v>466</v>
      </c>
      <c r="W10" s="56" t="s">
        <v>466</v>
      </c>
      <c r="X10" s="56" t="s">
        <v>466</v>
      </c>
      <c r="Y10" s="56" t="s">
        <v>466</v>
      </c>
      <c r="Z10" s="56" t="s">
        <v>466</v>
      </c>
      <c r="AA10" s="57" t="s">
        <v>466</v>
      </c>
      <c r="AB10" s="55" t="s">
        <v>466</v>
      </c>
      <c r="AC10" s="56" t="s">
        <v>466</v>
      </c>
      <c r="AD10" s="56" t="s">
        <v>466</v>
      </c>
      <c r="AE10" s="56" t="s">
        <v>466</v>
      </c>
      <c r="AF10" s="56" t="s">
        <v>466</v>
      </c>
      <c r="AG10" s="57" t="s">
        <v>466</v>
      </c>
      <c r="AH10" s="58" t="s">
        <v>466</v>
      </c>
      <c r="AI10" s="59" t="s">
        <v>466</v>
      </c>
      <c r="AJ10" s="59" t="s">
        <v>466</v>
      </c>
      <c r="AK10" s="59" t="s">
        <v>466</v>
      </c>
      <c r="AL10" s="59" t="s">
        <v>466</v>
      </c>
      <c r="AN10" s="401"/>
      <c r="AO10" s="402"/>
      <c r="AP10" s="402"/>
      <c r="AQ10" s="402"/>
      <c r="AR10" s="402"/>
      <c r="AS10" s="403"/>
      <c r="AT10" s="407"/>
      <c r="AU10" s="407"/>
    </row>
    <row r="11" spans="2:47" ht="15.75">
      <c r="B11" s="387"/>
      <c r="C11" s="387"/>
      <c r="D11" s="388"/>
      <c r="E11" s="392"/>
      <c r="F11" s="393"/>
      <c r="G11" s="393"/>
      <c r="H11" s="393"/>
      <c r="I11" s="394"/>
      <c r="J11" s="55" t="s">
        <v>466</v>
      </c>
      <c r="K11" s="56" t="s">
        <v>466</v>
      </c>
      <c r="L11" s="56" t="s">
        <v>466</v>
      </c>
      <c r="M11" s="56" t="s">
        <v>466</v>
      </c>
      <c r="N11" s="56" t="s">
        <v>466</v>
      </c>
      <c r="O11" s="57" t="s">
        <v>466</v>
      </c>
      <c r="P11" s="55" t="s">
        <v>466</v>
      </c>
      <c r="Q11" s="56" t="s">
        <v>466</v>
      </c>
      <c r="R11" s="56" t="s">
        <v>466</v>
      </c>
      <c r="S11" s="56" t="s">
        <v>466</v>
      </c>
      <c r="T11" s="56" t="s">
        <v>466</v>
      </c>
      <c r="U11" s="57" t="s">
        <v>466</v>
      </c>
      <c r="V11" s="55" t="s">
        <v>466</v>
      </c>
      <c r="W11" s="56" t="s">
        <v>466</v>
      </c>
      <c r="X11" s="56" t="s">
        <v>466</v>
      </c>
      <c r="Y11" s="56" t="s">
        <v>466</v>
      </c>
      <c r="Z11" s="56" t="s">
        <v>466</v>
      </c>
      <c r="AA11" s="57" t="s">
        <v>466</v>
      </c>
      <c r="AB11" s="55" t="s">
        <v>466</v>
      </c>
      <c r="AC11" s="56" t="s">
        <v>466</v>
      </c>
      <c r="AD11" s="56" t="s">
        <v>466</v>
      </c>
      <c r="AE11" s="56" t="s">
        <v>466</v>
      </c>
      <c r="AF11" s="56" t="s">
        <v>466</v>
      </c>
      <c r="AG11" s="57" t="s">
        <v>466</v>
      </c>
      <c r="AH11" s="58" t="s">
        <v>466</v>
      </c>
      <c r="AI11" s="59" t="s">
        <v>466</v>
      </c>
      <c r="AJ11" s="59" t="s">
        <v>466</v>
      </c>
      <c r="AK11" s="59" t="s">
        <v>466</v>
      </c>
      <c r="AL11" s="59" t="s">
        <v>466</v>
      </c>
      <c r="AN11" s="401"/>
      <c r="AO11" s="402"/>
      <c r="AP11" s="402"/>
      <c r="AQ11" s="402"/>
      <c r="AR11" s="402"/>
      <c r="AS11" s="403"/>
      <c r="AT11" s="407"/>
      <c r="AU11" s="407"/>
    </row>
    <row r="12" spans="2:47" ht="15.75">
      <c r="B12" s="387"/>
      <c r="C12" s="387"/>
      <c r="D12" s="388"/>
      <c r="E12" s="392"/>
      <c r="F12" s="393"/>
      <c r="G12" s="393"/>
      <c r="H12" s="393"/>
      <c r="I12" s="394"/>
      <c r="J12" s="55" t="s">
        <v>466</v>
      </c>
      <c r="K12" s="56" t="s">
        <v>466</v>
      </c>
      <c r="L12" s="56" t="s">
        <v>466</v>
      </c>
      <c r="M12" s="56" t="s">
        <v>466</v>
      </c>
      <c r="N12" s="56" t="s">
        <v>466</v>
      </c>
      <c r="O12" s="57" t="s">
        <v>466</v>
      </c>
      <c r="P12" s="55" t="s">
        <v>466</v>
      </c>
      <c r="Q12" s="56" t="s">
        <v>466</v>
      </c>
      <c r="R12" s="56" t="s">
        <v>466</v>
      </c>
      <c r="S12" s="56" t="s">
        <v>466</v>
      </c>
      <c r="T12" s="56" t="s">
        <v>466</v>
      </c>
      <c r="U12" s="57" t="s">
        <v>466</v>
      </c>
      <c r="V12" s="55" t="s">
        <v>466</v>
      </c>
      <c r="W12" s="56" t="s">
        <v>466</v>
      </c>
      <c r="X12" s="56" t="s">
        <v>466</v>
      </c>
      <c r="Y12" s="56" t="s">
        <v>466</v>
      </c>
      <c r="Z12" s="56" t="s">
        <v>466</v>
      </c>
      <c r="AA12" s="57" t="s">
        <v>466</v>
      </c>
      <c r="AB12" s="55" t="s">
        <v>466</v>
      </c>
      <c r="AC12" s="56" t="s">
        <v>466</v>
      </c>
      <c r="AD12" s="56" t="s">
        <v>466</v>
      </c>
      <c r="AE12" s="56" t="s">
        <v>466</v>
      </c>
      <c r="AF12" s="56" t="s">
        <v>466</v>
      </c>
      <c r="AG12" s="57" t="s">
        <v>466</v>
      </c>
      <c r="AH12" s="58" t="s">
        <v>466</v>
      </c>
      <c r="AI12" s="59" t="s">
        <v>466</v>
      </c>
      <c r="AJ12" s="59" t="s">
        <v>466</v>
      </c>
      <c r="AK12" s="59" t="s">
        <v>466</v>
      </c>
      <c r="AL12" s="59" t="s">
        <v>466</v>
      </c>
      <c r="AN12" s="401"/>
      <c r="AO12" s="402"/>
      <c r="AP12" s="402"/>
      <c r="AQ12" s="402"/>
      <c r="AR12" s="402"/>
      <c r="AS12" s="403"/>
      <c r="AT12" s="407"/>
      <c r="AU12" s="407"/>
    </row>
    <row r="13" spans="2:47" ht="15.75">
      <c r="B13" s="387"/>
      <c r="C13" s="387"/>
      <c r="D13" s="388"/>
      <c r="E13" s="392"/>
      <c r="F13" s="393"/>
      <c r="G13" s="393"/>
      <c r="H13" s="393"/>
      <c r="I13" s="394"/>
      <c r="J13" s="55" t="s">
        <v>466</v>
      </c>
      <c r="K13" s="56" t="s">
        <v>466</v>
      </c>
      <c r="L13" s="56" t="s">
        <v>466</v>
      </c>
      <c r="M13" s="56" t="s">
        <v>466</v>
      </c>
      <c r="N13" s="56" t="s">
        <v>466</v>
      </c>
      <c r="O13" s="57" t="s">
        <v>466</v>
      </c>
      <c r="P13" s="55" t="s">
        <v>466</v>
      </c>
      <c r="Q13" s="56" t="s">
        <v>466</v>
      </c>
      <c r="R13" s="56" t="s">
        <v>466</v>
      </c>
      <c r="S13" s="56" t="s">
        <v>466</v>
      </c>
      <c r="T13" s="56" t="s">
        <v>466</v>
      </c>
      <c r="U13" s="57" t="s">
        <v>466</v>
      </c>
      <c r="V13" s="55" t="s">
        <v>466</v>
      </c>
      <c r="W13" s="56" t="s">
        <v>466</v>
      </c>
      <c r="X13" s="56" t="s">
        <v>466</v>
      </c>
      <c r="Y13" s="56" t="s">
        <v>466</v>
      </c>
      <c r="Z13" s="56" t="s">
        <v>466</v>
      </c>
      <c r="AA13" s="57" t="s">
        <v>466</v>
      </c>
      <c r="AB13" s="55" t="s">
        <v>466</v>
      </c>
      <c r="AC13" s="56" t="s">
        <v>466</v>
      </c>
      <c r="AD13" s="56" t="s">
        <v>466</v>
      </c>
      <c r="AE13" s="56" t="s">
        <v>466</v>
      </c>
      <c r="AF13" s="56" t="s">
        <v>466</v>
      </c>
      <c r="AG13" s="57" t="s">
        <v>466</v>
      </c>
      <c r="AH13" s="58" t="s">
        <v>466</v>
      </c>
      <c r="AI13" s="59" t="s">
        <v>466</v>
      </c>
      <c r="AJ13" s="59" t="s">
        <v>466</v>
      </c>
      <c r="AK13" s="59" t="s">
        <v>466</v>
      </c>
      <c r="AL13" s="59" t="s">
        <v>466</v>
      </c>
      <c r="AN13" s="401"/>
      <c r="AO13" s="402"/>
      <c r="AP13" s="402"/>
      <c r="AQ13" s="402"/>
      <c r="AR13" s="402"/>
      <c r="AS13" s="403"/>
      <c r="AT13" s="407"/>
      <c r="AU13" s="407"/>
    </row>
    <row r="14" spans="2:47" ht="5.25" customHeight="1" thickBot="1">
      <c r="B14" s="387"/>
      <c r="C14" s="387"/>
      <c r="D14" s="388"/>
      <c r="E14" s="392"/>
      <c r="F14" s="393"/>
      <c r="G14" s="393"/>
      <c r="H14" s="393"/>
      <c r="I14" s="394"/>
      <c r="J14" s="55" t="s">
        <v>466</v>
      </c>
      <c r="K14" s="56" t="s">
        <v>466</v>
      </c>
      <c r="L14" s="56" t="s">
        <v>466</v>
      </c>
      <c r="M14" s="56" t="s">
        <v>466</v>
      </c>
      <c r="N14" s="56" t="s">
        <v>466</v>
      </c>
      <c r="O14" s="57" t="s">
        <v>466</v>
      </c>
      <c r="P14" s="55" t="s">
        <v>466</v>
      </c>
      <c r="Q14" s="56" t="s">
        <v>466</v>
      </c>
      <c r="R14" s="56" t="s">
        <v>466</v>
      </c>
      <c r="S14" s="56" t="s">
        <v>466</v>
      </c>
      <c r="T14" s="56" t="s">
        <v>466</v>
      </c>
      <c r="U14" s="57" t="s">
        <v>466</v>
      </c>
      <c r="V14" s="55" t="s">
        <v>466</v>
      </c>
      <c r="W14" s="56" t="s">
        <v>466</v>
      </c>
      <c r="X14" s="56" t="s">
        <v>466</v>
      </c>
      <c r="Y14" s="56" t="s">
        <v>466</v>
      </c>
      <c r="Z14" s="56" t="s">
        <v>466</v>
      </c>
      <c r="AA14" s="57" t="s">
        <v>466</v>
      </c>
      <c r="AB14" s="55" t="s">
        <v>466</v>
      </c>
      <c r="AC14" s="56" t="s">
        <v>466</v>
      </c>
      <c r="AD14" s="56" t="s">
        <v>466</v>
      </c>
      <c r="AE14" s="56" t="s">
        <v>466</v>
      </c>
      <c r="AF14" s="56" t="s">
        <v>466</v>
      </c>
      <c r="AG14" s="57" t="s">
        <v>466</v>
      </c>
      <c r="AH14" s="58" t="s">
        <v>466</v>
      </c>
      <c r="AI14" s="59" t="s">
        <v>466</v>
      </c>
      <c r="AJ14" s="59" t="s">
        <v>466</v>
      </c>
      <c r="AK14" s="59" t="s">
        <v>466</v>
      </c>
      <c r="AL14" s="59" t="s">
        <v>466</v>
      </c>
      <c r="AN14" s="401"/>
      <c r="AO14" s="402"/>
      <c r="AP14" s="402"/>
      <c r="AQ14" s="402"/>
      <c r="AR14" s="402"/>
      <c r="AS14" s="403"/>
      <c r="AT14" s="407"/>
      <c r="AU14" s="407"/>
    </row>
    <row r="15" spans="2:47" ht="16.5" hidden="1" thickBot="1">
      <c r="B15" s="387"/>
      <c r="C15" s="387"/>
      <c r="D15" s="388"/>
      <c r="E15" s="392"/>
      <c r="F15" s="393"/>
      <c r="G15" s="393"/>
      <c r="H15" s="393"/>
      <c r="I15" s="394"/>
      <c r="J15" s="55" t="s">
        <v>466</v>
      </c>
      <c r="K15" s="56" t="s">
        <v>466</v>
      </c>
      <c r="L15" s="56" t="s">
        <v>466</v>
      </c>
      <c r="M15" s="56" t="s">
        <v>466</v>
      </c>
      <c r="N15" s="56" t="s">
        <v>466</v>
      </c>
      <c r="O15" s="57" t="s">
        <v>466</v>
      </c>
      <c r="P15" s="55" t="s">
        <v>466</v>
      </c>
      <c r="Q15" s="56" t="s">
        <v>466</v>
      </c>
      <c r="R15" s="56" t="s">
        <v>466</v>
      </c>
      <c r="S15" s="56" t="s">
        <v>466</v>
      </c>
      <c r="T15" s="56" t="s">
        <v>466</v>
      </c>
      <c r="U15" s="57" t="s">
        <v>466</v>
      </c>
      <c r="V15" s="55" t="s">
        <v>466</v>
      </c>
      <c r="W15" s="56" t="s">
        <v>466</v>
      </c>
      <c r="X15" s="56" t="s">
        <v>466</v>
      </c>
      <c r="Y15" s="56" t="s">
        <v>466</v>
      </c>
      <c r="Z15" s="56" t="s">
        <v>466</v>
      </c>
      <c r="AA15" s="57" t="s">
        <v>466</v>
      </c>
      <c r="AB15" s="55" t="s">
        <v>466</v>
      </c>
      <c r="AC15" s="56" t="s">
        <v>466</v>
      </c>
      <c r="AD15" s="56" t="s">
        <v>466</v>
      </c>
      <c r="AE15" s="56" t="s">
        <v>466</v>
      </c>
      <c r="AF15" s="56" t="s">
        <v>466</v>
      </c>
      <c r="AG15" s="57" t="s">
        <v>466</v>
      </c>
      <c r="AH15" s="58" t="s">
        <v>466</v>
      </c>
      <c r="AI15" s="59" t="s">
        <v>466</v>
      </c>
      <c r="AJ15" s="59" t="s">
        <v>466</v>
      </c>
      <c r="AK15" s="59" t="s">
        <v>466</v>
      </c>
      <c r="AL15" s="59" t="s">
        <v>466</v>
      </c>
      <c r="AN15" s="401"/>
      <c r="AO15" s="402"/>
      <c r="AP15" s="402"/>
      <c r="AQ15" s="402"/>
      <c r="AR15" s="402"/>
      <c r="AS15" s="403"/>
      <c r="AT15" s="36"/>
      <c r="AU15" s="36"/>
    </row>
    <row r="16" spans="2:47" ht="16.5" hidden="1" thickBot="1">
      <c r="B16" s="387"/>
      <c r="C16" s="387"/>
      <c r="D16" s="388"/>
      <c r="E16" s="392"/>
      <c r="F16" s="393"/>
      <c r="G16" s="393"/>
      <c r="H16" s="393"/>
      <c r="I16" s="394"/>
      <c r="J16" s="55" t="s">
        <v>466</v>
      </c>
      <c r="K16" s="56" t="s">
        <v>466</v>
      </c>
      <c r="L16" s="56" t="s">
        <v>466</v>
      </c>
      <c r="M16" s="56" t="s">
        <v>466</v>
      </c>
      <c r="N16" s="56" t="s">
        <v>466</v>
      </c>
      <c r="O16" s="57" t="s">
        <v>466</v>
      </c>
      <c r="P16" s="55" t="s">
        <v>466</v>
      </c>
      <c r="Q16" s="56" t="s">
        <v>466</v>
      </c>
      <c r="R16" s="56" t="s">
        <v>466</v>
      </c>
      <c r="S16" s="56" t="s">
        <v>466</v>
      </c>
      <c r="T16" s="56" t="s">
        <v>466</v>
      </c>
      <c r="U16" s="57" t="s">
        <v>466</v>
      </c>
      <c r="V16" s="55" t="s">
        <v>466</v>
      </c>
      <c r="W16" s="56" t="s">
        <v>466</v>
      </c>
      <c r="X16" s="56" t="s">
        <v>466</v>
      </c>
      <c r="Y16" s="56" t="s">
        <v>466</v>
      </c>
      <c r="Z16" s="56" t="s">
        <v>466</v>
      </c>
      <c r="AA16" s="57" t="s">
        <v>466</v>
      </c>
      <c r="AB16" s="55" t="s">
        <v>466</v>
      </c>
      <c r="AC16" s="56" t="s">
        <v>466</v>
      </c>
      <c r="AD16" s="56" t="s">
        <v>466</v>
      </c>
      <c r="AE16" s="56" t="s">
        <v>466</v>
      </c>
      <c r="AF16" s="56" t="s">
        <v>466</v>
      </c>
      <c r="AG16" s="57" t="s">
        <v>466</v>
      </c>
      <c r="AH16" s="58" t="s">
        <v>466</v>
      </c>
      <c r="AI16" s="59" t="s">
        <v>466</v>
      </c>
      <c r="AJ16" s="59" t="s">
        <v>466</v>
      </c>
      <c r="AK16" s="59" t="s">
        <v>466</v>
      </c>
      <c r="AL16" s="59" t="s">
        <v>466</v>
      </c>
      <c r="AN16" s="401"/>
      <c r="AO16" s="402"/>
      <c r="AP16" s="402"/>
      <c r="AQ16" s="402"/>
      <c r="AR16" s="402"/>
      <c r="AS16" s="403"/>
      <c r="AT16" s="36"/>
      <c r="AU16" s="36"/>
    </row>
    <row r="17" spans="2:47" ht="16.5" hidden="1" thickBot="1">
      <c r="B17" s="387"/>
      <c r="C17" s="387"/>
      <c r="D17" s="388"/>
      <c r="E17" s="395"/>
      <c r="F17" s="396"/>
      <c r="G17" s="396"/>
      <c r="H17" s="396"/>
      <c r="I17" s="397"/>
      <c r="J17" s="60" t="s">
        <v>466</v>
      </c>
      <c r="K17" s="61" t="s">
        <v>466</v>
      </c>
      <c r="L17" s="61" t="s">
        <v>466</v>
      </c>
      <c r="M17" s="61" t="s">
        <v>466</v>
      </c>
      <c r="N17" s="61" t="s">
        <v>466</v>
      </c>
      <c r="O17" s="62" t="s">
        <v>466</v>
      </c>
      <c r="P17" s="55" t="s">
        <v>466</v>
      </c>
      <c r="Q17" s="56" t="s">
        <v>466</v>
      </c>
      <c r="R17" s="56" t="s">
        <v>466</v>
      </c>
      <c r="S17" s="56" t="s">
        <v>466</v>
      </c>
      <c r="T17" s="56" t="s">
        <v>466</v>
      </c>
      <c r="U17" s="57" t="s">
        <v>466</v>
      </c>
      <c r="V17" s="60" t="s">
        <v>466</v>
      </c>
      <c r="W17" s="61" t="s">
        <v>466</v>
      </c>
      <c r="X17" s="61" t="s">
        <v>466</v>
      </c>
      <c r="Y17" s="61" t="s">
        <v>466</v>
      </c>
      <c r="Z17" s="61" t="s">
        <v>466</v>
      </c>
      <c r="AA17" s="62" t="s">
        <v>466</v>
      </c>
      <c r="AB17" s="55" t="s">
        <v>466</v>
      </c>
      <c r="AC17" s="56" t="s">
        <v>466</v>
      </c>
      <c r="AD17" s="56" t="s">
        <v>466</v>
      </c>
      <c r="AE17" s="56" t="s">
        <v>466</v>
      </c>
      <c r="AF17" s="56" t="s">
        <v>466</v>
      </c>
      <c r="AG17" s="57" t="s">
        <v>466</v>
      </c>
      <c r="AH17" s="63" t="s">
        <v>466</v>
      </c>
      <c r="AI17" s="64" t="s">
        <v>466</v>
      </c>
      <c r="AJ17" s="64" t="s">
        <v>466</v>
      </c>
      <c r="AK17" s="64" t="s">
        <v>466</v>
      </c>
      <c r="AL17" s="64" t="s">
        <v>466</v>
      </c>
      <c r="AN17" s="404"/>
      <c r="AO17" s="405"/>
      <c r="AP17" s="405"/>
      <c r="AQ17" s="405"/>
      <c r="AR17" s="405"/>
      <c r="AS17" s="406"/>
      <c r="AT17" s="36"/>
      <c r="AU17" s="36"/>
    </row>
    <row r="18" spans="2:47" ht="15.75" customHeight="1">
      <c r="B18" s="387"/>
      <c r="C18" s="387"/>
      <c r="D18" s="388"/>
      <c r="E18" s="389" t="s">
        <v>469</v>
      </c>
      <c r="F18" s="390"/>
      <c r="G18" s="390"/>
      <c r="H18" s="390"/>
      <c r="I18" s="390"/>
      <c r="J18" s="155" t="s">
        <v>466</v>
      </c>
      <c r="K18" s="156" t="s">
        <v>466</v>
      </c>
      <c r="L18" s="156" t="s">
        <v>466</v>
      </c>
      <c r="M18" s="156" t="s">
        <v>466</v>
      </c>
      <c r="N18" s="156" t="s">
        <v>466</v>
      </c>
      <c r="O18" s="157" t="s">
        <v>466</v>
      </c>
      <c r="P18" s="155" t="s">
        <v>466</v>
      </c>
      <c r="Q18" s="156" t="s">
        <v>466</v>
      </c>
      <c r="R18" s="65" t="s">
        <v>466</v>
      </c>
      <c r="S18" s="65" t="s">
        <v>466</v>
      </c>
      <c r="T18" s="65" t="s">
        <v>466</v>
      </c>
      <c r="U18" s="66" t="s">
        <v>466</v>
      </c>
      <c r="V18" s="50" t="s">
        <v>466</v>
      </c>
      <c r="W18" s="51" t="s">
        <v>466</v>
      </c>
      <c r="X18" s="51" t="s">
        <v>466</v>
      </c>
      <c r="Y18" s="51" t="s">
        <v>466</v>
      </c>
      <c r="Z18" s="51" t="s">
        <v>466</v>
      </c>
      <c r="AA18" s="52" t="s">
        <v>466</v>
      </c>
      <c r="AB18" s="50" t="s">
        <v>466</v>
      </c>
      <c r="AC18" s="51" t="s">
        <v>466</v>
      </c>
      <c r="AD18" s="51" t="s">
        <v>466</v>
      </c>
      <c r="AE18" s="51" t="s">
        <v>466</v>
      </c>
      <c r="AF18" s="51" t="s">
        <v>466</v>
      </c>
      <c r="AG18" s="52" t="s">
        <v>466</v>
      </c>
      <c r="AH18" s="53" t="s">
        <v>466</v>
      </c>
      <c r="AI18" s="54" t="s">
        <v>466</v>
      </c>
      <c r="AJ18" s="54" t="s">
        <v>466</v>
      </c>
      <c r="AK18" s="54" t="s">
        <v>466</v>
      </c>
      <c r="AL18" s="54" t="s">
        <v>466</v>
      </c>
      <c r="AN18" s="409" t="s">
        <v>470</v>
      </c>
      <c r="AO18" s="410"/>
      <c r="AP18" s="410"/>
      <c r="AQ18" s="410"/>
      <c r="AR18" s="410"/>
      <c r="AS18" s="410"/>
      <c r="AT18" s="415" t="s">
        <v>471</v>
      </c>
      <c r="AU18" s="416"/>
    </row>
    <row r="19" spans="2:47" ht="15.75" customHeight="1">
      <c r="B19" s="387"/>
      <c r="C19" s="387"/>
      <c r="D19" s="388"/>
      <c r="E19" s="408"/>
      <c r="F19" s="393"/>
      <c r="G19" s="393"/>
      <c r="H19" s="393"/>
      <c r="I19" s="393"/>
      <c r="J19" s="158" t="s">
        <v>466</v>
      </c>
      <c r="K19" s="159" t="s">
        <v>466</v>
      </c>
      <c r="L19" s="159" t="s">
        <v>466</v>
      </c>
      <c r="M19" s="159" t="s">
        <v>466</v>
      </c>
      <c r="N19" s="159" t="s">
        <v>466</v>
      </c>
      <c r="O19" s="160" t="s">
        <v>466</v>
      </c>
      <c r="P19" s="158" t="s">
        <v>466</v>
      </c>
      <c r="Q19" s="159" t="s">
        <v>466</v>
      </c>
      <c r="R19" s="68" t="s">
        <v>466</v>
      </c>
      <c r="S19" s="68" t="s">
        <v>466</v>
      </c>
      <c r="T19" s="68" t="s">
        <v>466</v>
      </c>
      <c r="U19" s="69" t="s">
        <v>466</v>
      </c>
      <c r="V19" s="55" t="s">
        <v>466</v>
      </c>
      <c r="W19" s="56" t="s">
        <v>466</v>
      </c>
      <c r="X19" s="56" t="s">
        <v>466</v>
      </c>
      <c r="Y19" s="56" t="s">
        <v>466</v>
      </c>
      <c r="Z19" s="56" t="s">
        <v>466</v>
      </c>
      <c r="AA19" s="57" t="s">
        <v>466</v>
      </c>
      <c r="AB19" s="55" t="s">
        <v>466</v>
      </c>
      <c r="AC19" s="56" t="s">
        <v>466</v>
      </c>
      <c r="AD19" s="56" t="s">
        <v>466</v>
      </c>
      <c r="AE19" s="56" t="s">
        <v>466</v>
      </c>
      <c r="AF19" s="56" t="s">
        <v>466</v>
      </c>
      <c r="AG19" s="57" t="s">
        <v>466</v>
      </c>
      <c r="AH19" s="58" t="s">
        <v>466</v>
      </c>
      <c r="AI19" s="59" t="s">
        <v>466</v>
      </c>
      <c r="AJ19" s="59" t="s">
        <v>466</v>
      </c>
      <c r="AK19" s="59" t="s">
        <v>466</v>
      </c>
      <c r="AL19" s="59" t="s">
        <v>466</v>
      </c>
      <c r="AN19" s="411"/>
      <c r="AO19" s="412"/>
      <c r="AP19" s="412"/>
      <c r="AQ19" s="412"/>
      <c r="AR19" s="412"/>
      <c r="AS19" s="412"/>
      <c r="AT19" s="417"/>
      <c r="AU19" s="418"/>
    </row>
    <row r="20" spans="2:47" ht="15.75" customHeight="1">
      <c r="B20" s="387"/>
      <c r="C20" s="387"/>
      <c r="D20" s="388"/>
      <c r="E20" s="392"/>
      <c r="F20" s="393"/>
      <c r="G20" s="393"/>
      <c r="H20" s="393"/>
      <c r="I20" s="393"/>
      <c r="J20" s="158" t="s">
        <v>466</v>
      </c>
      <c r="K20" s="159" t="s">
        <v>466</v>
      </c>
      <c r="L20" s="159" t="s">
        <v>466</v>
      </c>
      <c r="M20" s="159" t="s">
        <v>466</v>
      </c>
      <c r="N20" s="159" t="s">
        <v>466</v>
      </c>
      <c r="O20" s="160" t="s">
        <v>466</v>
      </c>
      <c r="P20" s="158" t="s">
        <v>466</v>
      </c>
      <c r="Q20" s="159" t="s">
        <v>466</v>
      </c>
      <c r="R20" s="68" t="s">
        <v>466</v>
      </c>
      <c r="S20" s="68" t="s">
        <v>466</v>
      </c>
      <c r="T20" s="68" t="s">
        <v>466</v>
      </c>
      <c r="U20" s="69" t="s">
        <v>466</v>
      </c>
      <c r="V20" s="55" t="s">
        <v>466</v>
      </c>
      <c r="W20" s="56" t="s">
        <v>466</v>
      </c>
      <c r="X20" s="56" t="s">
        <v>466</v>
      </c>
      <c r="Y20" s="56" t="s">
        <v>466</v>
      </c>
      <c r="Z20" s="56" t="s">
        <v>466</v>
      </c>
      <c r="AA20" s="57" t="s">
        <v>466</v>
      </c>
      <c r="AB20" s="55" t="s">
        <v>466</v>
      </c>
      <c r="AC20" s="56" t="s">
        <v>466</v>
      </c>
      <c r="AD20" s="56" t="s">
        <v>466</v>
      </c>
      <c r="AE20" s="56" t="s">
        <v>466</v>
      </c>
      <c r="AF20" s="56" t="s">
        <v>466</v>
      </c>
      <c r="AG20" s="57" t="s">
        <v>466</v>
      </c>
      <c r="AH20" s="58" t="s">
        <v>466</v>
      </c>
      <c r="AI20" s="59" t="s">
        <v>466</v>
      </c>
      <c r="AJ20" s="59" t="s">
        <v>466</v>
      </c>
      <c r="AK20" s="59" t="s">
        <v>466</v>
      </c>
      <c r="AL20" s="59" t="s">
        <v>466</v>
      </c>
      <c r="AN20" s="411"/>
      <c r="AO20" s="412"/>
      <c r="AP20" s="412"/>
      <c r="AQ20" s="412"/>
      <c r="AR20" s="412"/>
      <c r="AS20" s="412"/>
      <c r="AT20" s="417"/>
      <c r="AU20" s="418"/>
    </row>
    <row r="21" spans="2:47" ht="15.75" customHeight="1">
      <c r="B21" s="387"/>
      <c r="C21" s="387"/>
      <c r="D21" s="388"/>
      <c r="E21" s="392"/>
      <c r="F21" s="393"/>
      <c r="G21" s="393"/>
      <c r="H21" s="393"/>
      <c r="I21" s="393"/>
      <c r="J21" s="158" t="s">
        <v>466</v>
      </c>
      <c r="K21" s="159" t="s">
        <v>466</v>
      </c>
      <c r="L21" s="159" t="s">
        <v>466</v>
      </c>
      <c r="M21" s="159" t="s">
        <v>466</v>
      </c>
      <c r="N21" s="159" t="s">
        <v>466</v>
      </c>
      <c r="O21" s="160" t="s">
        <v>466</v>
      </c>
      <c r="P21" s="158" t="s">
        <v>466</v>
      </c>
      <c r="Q21" s="159" t="s">
        <v>466</v>
      </c>
      <c r="R21" s="68" t="s">
        <v>466</v>
      </c>
      <c r="S21" s="68" t="s">
        <v>466</v>
      </c>
      <c r="T21" s="68" t="s">
        <v>466</v>
      </c>
      <c r="U21" s="69" t="s">
        <v>466</v>
      </c>
      <c r="V21" s="55" t="s">
        <v>466</v>
      </c>
      <c r="W21" s="56" t="s">
        <v>466</v>
      </c>
      <c r="X21" s="56" t="s">
        <v>466</v>
      </c>
      <c r="Y21" s="56" t="s">
        <v>466</v>
      </c>
      <c r="Z21" s="56" t="s">
        <v>466</v>
      </c>
      <c r="AA21" s="57" t="s">
        <v>466</v>
      </c>
      <c r="AB21" s="55" t="s">
        <v>466</v>
      </c>
      <c r="AC21" s="56" t="s">
        <v>466</v>
      </c>
      <c r="AD21" s="56" t="s">
        <v>466</v>
      </c>
      <c r="AE21" s="56" t="s">
        <v>466</v>
      </c>
      <c r="AF21" s="56" t="s">
        <v>466</v>
      </c>
      <c r="AG21" s="57" t="s">
        <v>466</v>
      </c>
      <c r="AH21" s="58" t="s">
        <v>466</v>
      </c>
      <c r="AI21" s="59" t="s">
        <v>466</v>
      </c>
      <c r="AJ21" s="59" t="s">
        <v>466</v>
      </c>
      <c r="AK21" s="59" t="s">
        <v>466</v>
      </c>
      <c r="AL21" s="59" t="s">
        <v>466</v>
      </c>
      <c r="AN21" s="411"/>
      <c r="AO21" s="412"/>
      <c r="AP21" s="412"/>
      <c r="AQ21" s="412"/>
      <c r="AR21" s="412"/>
      <c r="AS21" s="412"/>
      <c r="AT21" s="417"/>
      <c r="AU21" s="418"/>
    </row>
    <row r="22" spans="2:47" ht="15.75" customHeight="1">
      <c r="B22" s="387"/>
      <c r="C22" s="387"/>
      <c r="D22" s="388"/>
      <c r="E22" s="392"/>
      <c r="F22" s="393"/>
      <c r="G22" s="393"/>
      <c r="H22" s="393"/>
      <c r="I22" s="393"/>
      <c r="J22" s="158" t="s">
        <v>466</v>
      </c>
      <c r="K22" s="159" t="s">
        <v>466</v>
      </c>
      <c r="L22" s="159" t="s">
        <v>466</v>
      </c>
      <c r="M22" s="159" t="s">
        <v>466</v>
      </c>
      <c r="N22" s="159" t="s">
        <v>466</v>
      </c>
      <c r="O22" s="160" t="s">
        <v>466</v>
      </c>
      <c r="P22" s="158" t="s">
        <v>466</v>
      </c>
      <c r="Q22" s="159" t="s">
        <v>466</v>
      </c>
      <c r="R22" s="68" t="s">
        <v>466</v>
      </c>
      <c r="S22" s="68" t="s">
        <v>466</v>
      </c>
      <c r="T22" s="68" t="s">
        <v>466</v>
      </c>
      <c r="U22" s="69" t="s">
        <v>466</v>
      </c>
      <c r="V22" s="55" t="s">
        <v>466</v>
      </c>
      <c r="W22" s="56" t="s">
        <v>466</v>
      </c>
      <c r="X22" s="56" t="s">
        <v>466</v>
      </c>
      <c r="Y22" s="56" t="s">
        <v>466</v>
      </c>
      <c r="Z22" s="56" t="s">
        <v>466</v>
      </c>
      <c r="AA22" s="57" t="s">
        <v>466</v>
      </c>
      <c r="AB22" s="55" t="s">
        <v>466</v>
      </c>
      <c r="AC22" s="56" t="s">
        <v>466</v>
      </c>
      <c r="AD22" s="56" t="s">
        <v>466</v>
      </c>
      <c r="AE22" s="56" t="s">
        <v>466</v>
      </c>
      <c r="AF22" s="56" t="s">
        <v>466</v>
      </c>
      <c r="AG22" s="57" t="s">
        <v>466</v>
      </c>
      <c r="AH22" s="58" t="s">
        <v>466</v>
      </c>
      <c r="AI22" s="59" t="s">
        <v>466</v>
      </c>
      <c r="AJ22" s="59" t="s">
        <v>466</v>
      </c>
      <c r="AK22" s="59" t="s">
        <v>466</v>
      </c>
      <c r="AL22" s="59" t="s">
        <v>466</v>
      </c>
      <c r="AN22" s="411"/>
      <c r="AO22" s="412"/>
      <c r="AP22" s="412"/>
      <c r="AQ22" s="412"/>
      <c r="AR22" s="412"/>
      <c r="AS22" s="412"/>
      <c r="AT22" s="417"/>
      <c r="AU22" s="418"/>
    </row>
    <row r="23" spans="2:47" ht="0.75" customHeight="1">
      <c r="B23" s="387"/>
      <c r="C23" s="387"/>
      <c r="D23" s="388"/>
      <c r="E23" s="392"/>
      <c r="F23" s="393"/>
      <c r="G23" s="393"/>
      <c r="H23" s="393"/>
      <c r="I23" s="393"/>
      <c r="J23" s="158" t="s">
        <v>466</v>
      </c>
      <c r="K23" s="159" t="s">
        <v>466</v>
      </c>
      <c r="L23" s="159" t="s">
        <v>466</v>
      </c>
      <c r="M23" s="159" t="s">
        <v>466</v>
      </c>
      <c r="N23" s="159" t="s">
        <v>466</v>
      </c>
      <c r="O23" s="160" t="s">
        <v>466</v>
      </c>
      <c r="P23" s="158" t="s">
        <v>466</v>
      </c>
      <c r="Q23" s="159" t="s">
        <v>466</v>
      </c>
      <c r="R23" s="68" t="s">
        <v>466</v>
      </c>
      <c r="S23" s="68" t="s">
        <v>466</v>
      </c>
      <c r="T23" s="68" t="s">
        <v>466</v>
      </c>
      <c r="U23" s="69" t="s">
        <v>466</v>
      </c>
      <c r="V23" s="55" t="s">
        <v>466</v>
      </c>
      <c r="W23" s="56" t="s">
        <v>466</v>
      </c>
      <c r="X23" s="56" t="s">
        <v>466</v>
      </c>
      <c r="Y23" s="56" t="s">
        <v>466</v>
      </c>
      <c r="Z23" s="56" t="s">
        <v>466</v>
      </c>
      <c r="AA23" s="57" t="s">
        <v>466</v>
      </c>
      <c r="AB23" s="55" t="s">
        <v>466</v>
      </c>
      <c r="AC23" s="56" t="s">
        <v>466</v>
      </c>
      <c r="AD23" s="56" t="s">
        <v>466</v>
      </c>
      <c r="AE23" s="56" t="s">
        <v>466</v>
      </c>
      <c r="AF23" s="56" t="s">
        <v>466</v>
      </c>
      <c r="AG23" s="57" t="s">
        <v>466</v>
      </c>
      <c r="AH23" s="58" t="s">
        <v>466</v>
      </c>
      <c r="AI23" s="59" t="s">
        <v>466</v>
      </c>
      <c r="AJ23" s="59" t="s">
        <v>466</v>
      </c>
      <c r="AK23" s="59" t="s">
        <v>466</v>
      </c>
      <c r="AL23" s="59" t="s">
        <v>466</v>
      </c>
      <c r="AN23" s="411"/>
      <c r="AO23" s="412"/>
      <c r="AP23" s="412"/>
      <c r="AQ23" s="412"/>
      <c r="AR23" s="412"/>
      <c r="AS23" s="412"/>
      <c r="AT23" s="417"/>
      <c r="AU23" s="418"/>
    </row>
    <row r="24" spans="2:47" ht="15.75" hidden="1" customHeight="1">
      <c r="B24" s="387"/>
      <c r="C24" s="387"/>
      <c r="D24" s="388"/>
      <c r="E24" s="392"/>
      <c r="F24" s="393"/>
      <c r="G24" s="393"/>
      <c r="H24" s="393"/>
      <c r="I24" s="393"/>
      <c r="J24" s="158" t="s">
        <v>466</v>
      </c>
      <c r="K24" s="159" t="s">
        <v>466</v>
      </c>
      <c r="L24" s="159" t="s">
        <v>466</v>
      </c>
      <c r="M24" s="159" t="s">
        <v>466</v>
      </c>
      <c r="N24" s="159" t="s">
        <v>466</v>
      </c>
      <c r="O24" s="160" t="s">
        <v>466</v>
      </c>
      <c r="P24" s="158" t="s">
        <v>466</v>
      </c>
      <c r="Q24" s="159" t="s">
        <v>466</v>
      </c>
      <c r="R24" s="68" t="s">
        <v>466</v>
      </c>
      <c r="S24" s="68" t="s">
        <v>466</v>
      </c>
      <c r="T24" s="68" t="s">
        <v>466</v>
      </c>
      <c r="U24" s="69" t="s">
        <v>466</v>
      </c>
      <c r="V24" s="55" t="s">
        <v>466</v>
      </c>
      <c r="W24" s="56" t="s">
        <v>466</v>
      </c>
      <c r="X24" s="56" t="s">
        <v>466</v>
      </c>
      <c r="Y24" s="56" t="s">
        <v>466</v>
      </c>
      <c r="Z24" s="56" t="s">
        <v>466</v>
      </c>
      <c r="AA24" s="57" t="s">
        <v>466</v>
      </c>
      <c r="AB24" s="55" t="s">
        <v>466</v>
      </c>
      <c r="AC24" s="56" t="s">
        <v>466</v>
      </c>
      <c r="AD24" s="56" t="s">
        <v>466</v>
      </c>
      <c r="AE24" s="56" t="s">
        <v>466</v>
      </c>
      <c r="AF24" s="56" t="s">
        <v>466</v>
      </c>
      <c r="AG24" s="57" t="s">
        <v>466</v>
      </c>
      <c r="AH24" s="58" t="s">
        <v>466</v>
      </c>
      <c r="AI24" s="59" t="s">
        <v>466</v>
      </c>
      <c r="AJ24" s="59" t="s">
        <v>466</v>
      </c>
      <c r="AK24" s="59" t="s">
        <v>466</v>
      </c>
      <c r="AL24" s="59" t="s">
        <v>466</v>
      </c>
      <c r="AN24" s="411"/>
      <c r="AO24" s="412"/>
      <c r="AP24" s="412"/>
      <c r="AQ24" s="412"/>
      <c r="AR24" s="412"/>
      <c r="AS24" s="412"/>
      <c r="AT24" s="417"/>
      <c r="AU24" s="418"/>
    </row>
    <row r="25" spans="2:47" ht="15.75" hidden="1" customHeight="1" thickBot="1">
      <c r="B25" s="387"/>
      <c r="C25" s="387"/>
      <c r="D25" s="388"/>
      <c r="E25" s="392"/>
      <c r="F25" s="393"/>
      <c r="G25" s="393"/>
      <c r="H25" s="393"/>
      <c r="I25" s="393"/>
      <c r="J25" s="158" t="s">
        <v>466</v>
      </c>
      <c r="K25" s="159" t="s">
        <v>466</v>
      </c>
      <c r="L25" s="159" t="s">
        <v>466</v>
      </c>
      <c r="M25" s="159" t="s">
        <v>466</v>
      </c>
      <c r="N25" s="159" t="s">
        <v>466</v>
      </c>
      <c r="O25" s="160" t="s">
        <v>466</v>
      </c>
      <c r="P25" s="158" t="s">
        <v>466</v>
      </c>
      <c r="Q25" s="159" t="s">
        <v>466</v>
      </c>
      <c r="R25" s="68" t="s">
        <v>466</v>
      </c>
      <c r="S25" s="68" t="s">
        <v>466</v>
      </c>
      <c r="T25" s="68" t="s">
        <v>466</v>
      </c>
      <c r="U25" s="69" t="s">
        <v>466</v>
      </c>
      <c r="V25" s="55" t="s">
        <v>466</v>
      </c>
      <c r="W25" s="56" t="s">
        <v>466</v>
      </c>
      <c r="X25" s="56" t="s">
        <v>466</v>
      </c>
      <c r="Y25" s="56" t="s">
        <v>466</v>
      </c>
      <c r="Z25" s="56" t="s">
        <v>466</v>
      </c>
      <c r="AA25" s="57" t="s">
        <v>466</v>
      </c>
      <c r="AB25" s="55" t="s">
        <v>466</v>
      </c>
      <c r="AC25" s="56" t="s">
        <v>466</v>
      </c>
      <c r="AD25" s="56" t="s">
        <v>466</v>
      </c>
      <c r="AE25" s="56" t="s">
        <v>466</v>
      </c>
      <c r="AF25" s="56" t="s">
        <v>466</v>
      </c>
      <c r="AG25" s="57" t="s">
        <v>466</v>
      </c>
      <c r="AH25" s="58" t="s">
        <v>466</v>
      </c>
      <c r="AI25" s="59" t="s">
        <v>466</v>
      </c>
      <c r="AJ25" s="59" t="s">
        <v>466</v>
      </c>
      <c r="AK25" s="59" t="s">
        <v>466</v>
      </c>
      <c r="AL25" s="59" t="s">
        <v>466</v>
      </c>
      <c r="AN25" s="411"/>
      <c r="AO25" s="412"/>
      <c r="AP25" s="412"/>
      <c r="AQ25" s="412"/>
      <c r="AR25" s="412"/>
      <c r="AS25" s="412"/>
      <c r="AT25" s="417"/>
      <c r="AU25" s="418"/>
    </row>
    <row r="26" spans="2:47" ht="15.75" hidden="1" customHeight="1" thickBot="1">
      <c r="B26" s="387"/>
      <c r="C26" s="387"/>
      <c r="D26" s="388"/>
      <c r="E26" s="392"/>
      <c r="F26" s="393"/>
      <c r="G26" s="393"/>
      <c r="H26" s="393"/>
      <c r="I26" s="393"/>
      <c r="J26" s="158" t="s">
        <v>466</v>
      </c>
      <c r="K26" s="159" t="s">
        <v>466</v>
      </c>
      <c r="L26" s="159" t="s">
        <v>466</v>
      </c>
      <c r="M26" s="159" t="s">
        <v>466</v>
      </c>
      <c r="N26" s="159" t="s">
        <v>466</v>
      </c>
      <c r="O26" s="160" t="s">
        <v>466</v>
      </c>
      <c r="P26" s="158" t="s">
        <v>466</v>
      </c>
      <c r="Q26" s="159" t="s">
        <v>466</v>
      </c>
      <c r="R26" s="68" t="s">
        <v>466</v>
      </c>
      <c r="S26" s="68" t="s">
        <v>466</v>
      </c>
      <c r="T26" s="68" t="s">
        <v>466</v>
      </c>
      <c r="U26" s="69" t="s">
        <v>466</v>
      </c>
      <c r="V26" s="55" t="s">
        <v>466</v>
      </c>
      <c r="W26" s="56" t="s">
        <v>466</v>
      </c>
      <c r="X26" s="56" t="s">
        <v>466</v>
      </c>
      <c r="Y26" s="56" t="s">
        <v>466</v>
      </c>
      <c r="Z26" s="56" t="s">
        <v>466</v>
      </c>
      <c r="AA26" s="57" t="s">
        <v>466</v>
      </c>
      <c r="AB26" s="55" t="s">
        <v>466</v>
      </c>
      <c r="AC26" s="56" t="s">
        <v>466</v>
      </c>
      <c r="AD26" s="56" t="s">
        <v>466</v>
      </c>
      <c r="AE26" s="56" t="s">
        <v>466</v>
      </c>
      <c r="AF26" s="56" t="s">
        <v>466</v>
      </c>
      <c r="AG26" s="57" t="s">
        <v>466</v>
      </c>
      <c r="AH26" s="58" t="s">
        <v>466</v>
      </c>
      <c r="AI26" s="59" t="s">
        <v>466</v>
      </c>
      <c r="AJ26" s="59" t="s">
        <v>466</v>
      </c>
      <c r="AK26" s="59" t="s">
        <v>466</v>
      </c>
      <c r="AL26" s="59" t="s">
        <v>466</v>
      </c>
      <c r="AN26" s="411"/>
      <c r="AO26" s="412"/>
      <c r="AP26" s="412"/>
      <c r="AQ26" s="412"/>
      <c r="AR26" s="412"/>
      <c r="AS26" s="412"/>
      <c r="AT26" s="417"/>
      <c r="AU26" s="418"/>
    </row>
    <row r="27" spans="2:47" ht="21" customHeight="1" thickBot="1">
      <c r="B27" s="387"/>
      <c r="C27" s="387"/>
      <c r="D27" s="388"/>
      <c r="E27" s="395"/>
      <c r="F27" s="396"/>
      <c r="G27" s="396"/>
      <c r="H27" s="396"/>
      <c r="I27" s="396"/>
      <c r="J27" s="161" t="s">
        <v>466</v>
      </c>
      <c r="K27" s="162" t="s">
        <v>466</v>
      </c>
      <c r="L27" s="162" t="s">
        <v>466</v>
      </c>
      <c r="M27" s="162" t="s">
        <v>466</v>
      </c>
      <c r="N27" s="162" t="s">
        <v>466</v>
      </c>
      <c r="O27" s="163" t="s">
        <v>466</v>
      </c>
      <c r="P27" s="161" t="s">
        <v>466</v>
      </c>
      <c r="Q27" s="162" t="s">
        <v>466</v>
      </c>
      <c r="R27" s="71" t="s">
        <v>466</v>
      </c>
      <c r="S27" s="71" t="s">
        <v>466</v>
      </c>
      <c r="T27" s="71" t="s">
        <v>466</v>
      </c>
      <c r="U27" s="72" t="s">
        <v>466</v>
      </c>
      <c r="V27" s="60" t="s">
        <v>466</v>
      </c>
      <c r="W27" s="61" t="s">
        <v>466</v>
      </c>
      <c r="X27" s="61" t="s">
        <v>466</v>
      </c>
      <c r="Y27" s="61" t="s">
        <v>466</v>
      </c>
      <c r="Z27" s="61" t="s">
        <v>466</v>
      </c>
      <c r="AA27" s="62" t="s">
        <v>466</v>
      </c>
      <c r="AB27" s="60" t="s">
        <v>466</v>
      </c>
      <c r="AC27" s="61" t="s">
        <v>466</v>
      </c>
      <c r="AD27" s="61" t="s">
        <v>466</v>
      </c>
      <c r="AE27" s="61" t="s">
        <v>466</v>
      </c>
      <c r="AF27" s="61" t="s">
        <v>466</v>
      </c>
      <c r="AG27" s="62" t="s">
        <v>466</v>
      </c>
      <c r="AH27" s="63" t="s">
        <v>466</v>
      </c>
      <c r="AI27" s="64" t="s">
        <v>466</v>
      </c>
      <c r="AJ27" s="64" t="s">
        <v>466</v>
      </c>
      <c r="AK27" s="64" t="s">
        <v>466</v>
      </c>
      <c r="AL27" s="64" t="s">
        <v>466</v>
      </c>
      <c r="AN27" s="413"/>
      <c r="AO27" s="414"/>
      <c r="AP27" s="414"/>
      <c r="AQ27" s="414"/>
      <c r="AR27" s="414"/>
      <c r="AS27" s="414"/>
      <c r="AT27" s="419"/>
      <c r="AU27" s="420"/>
    </row>
    <row r="28" spans="2:47" ht="15.75" customHeight="1">
      <c r="B28" s="387"/>
      <c r="C28" s="387"/>
      <c r="D28" s="388"/>
      <c r="E28" s="389" t="s">
        <v>472</v>
      </c>
      <c r="F28" s="390"/>
      <c r="G28" s="390"/>
      <c r="H28" s="390"/>
      <c r="I28" s="391"/>
      <c r="J28" s="155" t="s">
        <v>466</v>
      </c>
      <c r="K28" s="156" t="s">
        <v>466</v>
      </c>
      <c r="L28" s="156" t="s">
        <v>466</v>
      </c>
      <c r="M28" s="156" t="s">
        <v>466</v>
      </c>
      <c r="N28" s="156" t="s">
        <v>466</v>
      </c>
      <c r="O28" s="157" t="s">
        <v>466</v>
      </c>
      <c r="P28" s="155" t="s">
        <v>466</v>
      </c>
      <c r="Q28" s="156" t="s">
        <v>466</v>
      </c>
      <c r="R28" s="156" t="s">
        <v>466</v>
      </c>
      <c r="S28" s="156" t="s">
        <v>466</v>
      </c>
      <c r="T28" s="156" t="s">
        <v>466</v>
      </c>
      <c r="U28" s="157" t="s">
        <v>466</v>
      </c>
      <c r="V28" s="155" t="s">
        <v>466</v>
      </c>
      <c r="W28" s="156" t="s">
        <v>466</v>
      </c>
      <c r="X28" s="65" t="s">
        <v>466</v>
      </c>
      <c r="Y28" s="65" t="s">
        <v>466</v>
      </c>
      <c r="Z28" s="65" t="s">
        <v>466</v>
      </c>
      <c r="AA28" s="66" t="s">
        <v>466</v>
      </c>
      <c r="AB28" s="50" t="s">
        <v>466</v>
      </c>
      <c r="AC28" s="51" t="s">
        <v>466</v>
      </c>
      <c r="AD28" s="51" t="s">
        <v>466</v>
      </c>
      <c r="AE28" s="51" t="s">
        <v>466</v>
      </c>
      <c r="AF28" s="51" t="s">
        <v>466</v>
      </c>
      <c r="AG28" s="52" t="s">
        <v>466</v>
      </c>
      <c r="AH28" s="53" t="s">
        <v>466</v>
      </c>
      <c r="AI28" s="54" t="s">
        <v>466</v>
      </c>
      <c r="AJ28" s="54" t="s">
        <v>466</v>
      </c>
      <c r="AK28" s="54" t="s">
        <v>466</v>
      </c>
      <c r="AL28" s="54" t="s">
        <v>466</v>
      </c>
      <c r="AN28" s="421" t="s">
        <v>392</v>
      </c>
      <c r="AO28" s="422"/>
      <c r="AP28" s="422"/>
      <c r="AQ28" s="422"/>
      <c r="AR28" s="422"/>
      <c r="AS28" s="422"/>
      <c r="AT28" s="407" t="s">
        <v>473</v>
      </c>
      <c r="AU28" s="407"/>
    </row>
    <row r="29" spans="2:47" ht="15.75">
      <c r="B29" s="387"/>
      <c r="C29" s="387"/>
      <c r="D29" s="388"/>
      <c r="E29" s="408"/>
      <c r="F29" s="393"/>
      <c r="G29" s="393"/>
      <c r="H29" s="393"/>
      <c r="I29" s="394"/>
      <c r="J29" s="158" t="s">
        <v>466</v>
      </c>
      <c r="K29" s="159" t="s">
        <v>466</v>
      </c>
      <c r="L29" s="159" t="s">
        <v>466</v>
      </c>
      <c r="M29" s="159" t="s">
        <v>466</v>
      </c>
      <c r="N29" s="159" t="s">
        <v>466</v>
      </c>
      <c r="O29" s="160" t="s">
        <v>466</v>
      </c>
      <c r="P29" s="158" t="s">
        <v>466</v>
      </c>
      <c r="Q29" s="159" t="s">
        <v>466</v>
      </c>
      <c r="R29" s="159" t="s">
        <v>466</v>
      </c>
      <c r="S29" s="159" t="s">
        <v>466</v>
      </c>
      <c r="T29" s="159" t="s">
        <v>466</v>
      </c>
      <c r="U29" s="160" t="s">
        <v>466</v>
      </c>
      <c r="V29" s="158" t="s">
        <v>466</v>
      </c>
      <c r="W29" s="159" t="s">
        <v>466</v>
      </c>
      <c r="X29" s="68" t="s">
        <v>466</v>
      </c>
      <c r="Y29" s="68" t="s">
        <v>466</v>
      </c>
      <c r="Z29" s="68" t="s">
        <v>466</v>
      </c>
      <c r="AA29" s="69" t="s">
        <v>466</v>
      </c>
      <c r="AB29" s="55" t="s">
        <v>466</v>
      </c>
      <c r="AC29" s="56" t="s">
        <v>466</v>
      </c>
      <c r="AD29" s="56" t="s">
        <v>466</v>
      </c>
      <c r="AE29" s="56" t="s">
        <v>466</v>
      </c>
      <c r="AF29" s="56" t="s">
        <v>466</v>
      </c>
      <c r="AG29" s="57" t="s">
        <v>466</v>
      </c>
      <c r="AH29" s="58" t="s">
        <v>466</v>
      </c>
      <c r="AI29" s="59" t="s">
        <v>466</v>
      </c>
      <c r="AJ29" s="59" t="s">
        <v>466</v>
      </c>
      <c r="AK29" s="59" t="s">
        <v>466</v>
      </c>
      <c r="AL29" s="59" t="s">
        <v>466</v>
      </c>
      <c r="AN29" s="423"/>
      <c r="AO29" s="424"/>
      <c r="AP29" s="424"/>
      <c r="AQ29" s="424"/>
      <c r="AR29" s="424"/>
      <c r="AS29" s="424"/>
      <c r="AT29" s="407"/>
      <c r="AU29" s="407"/>
    </row>
    <row r="30" spans="2:47" ht="15.75">
      <c r="B30" s="387"/>
      <c r="C30" s="387"/>
      <c r="D30" s="388"/>
      <c r="E30" s="392"/>
      <c r="F30" s="393"/>
      <c r="G30" s="393"/>
      <c r="H30" s="393"/>
      <c r="I30" s="394"/>
      <c r="J30" s="158" t="s">
        <v>466</v>
      </c>
      <c r="K30" s="159" t="s">
        <v>466</v>
      </c>
      <c r="L30" s="159" t="s">
        <v>466</v>
      </c>
      <c r="M30" s="159" t="s">
        <v>466</v>
      </c>
      <c r="N30" s="159" t="s">
        <v>466</v>
      </c>
      <c r="O30" s="160" t="s">
        <v>466</v>
      </c>
      <c r="P30" s="158" t="s">
        <v>466</v>
      </c>
      <c r="Q30" s="159" t="s">
        <v>466</v>
      </c>
      <c r="R30" s="159" t="s">
        <v>466</v>
      </c>
      <c r="S30" s="159" t="s">
        <v>466</v>
      </c>
      <c r="T30" s="159" t="s">
        <v>466</v>
      </c>
      <c r="U30" s="160" t="s">
        <v>466</v>
      </c>
      <c r="V30" s="158" t="s">
        <v>466</v>
      </c>
      <c r="W30" s="159" t="s">
        <v>466</v>
      </c>
      <c r="X30" s="68" t="s">
        <v>466</v>
      </c>
      <c r="Y30" s="68" t="s">
        <v>466</v>
      </c>
      <c r="Z30" s="68" t="s">
        <v>466</v>
      </c>
      <c r="AA30" s="69" t="s">
        <v>466</v>
      </c>
      <c r="AB30" s="55" t="s">
        <v>466</v>
      </c>
      <c r="AC30" s="56" t="s">
        <v>466</v>
      </c>
      <c r="AD30" s="56" t="s">
        <v>466</v>
      </c>
      <c r="AE30" s="56" t="s">
        <v>466</v>
      </c>
      <c r="AF30" s="56" t="s">
        <v>466</v>
      </c>
      <c r="AG30" s="57" t="s">
        <v>466</v>
      </c>
      <c r="AH30" s="58" t="s">
        <v>466</v>
      </c>
      <c r="AI30" s="59" t="s">
        <v>466</v>
      </c>
      <c r="AJ30" s="59" t="s">
        <v>466</v>
      </c>
      <c r="AK30" s="59" t="s">
        <v>466</v>
      </c>
      <c r="AL30" s="59" t="s">
        <v>466</v>
      </c>
      <c r="AN30" s="423"/>
      <c r="AO30" s="424"/>
      <c r="AP30" s="424"/>
      <c r="AQ30" s="424"/>
      <c r="AR30" s="424"/>
      <c r="AS30" s="424"/>
      <c r="AT30" s="407"/>
      <c r="AU30" s="407"/>
    </row>
    <row r="31" spans="2:47" ht="15.75">
      <c r="B31" s="387"/>
      <c r="C31" s="387"/>
      <c r="D31" s="388"/>
      <c r="E31" s="392"/>
      <c r="F31" s="393"/>
      <c r="G31" s="393"/>
      <c r="H31" s="393"/>
      <c r="I31" s="394"/>
      <c r="J31" s="158" t="s">
        <v>466</v>
      </c>
      <c r="K31" s="159" t="s">
        <v>466</v>
      </c>
      <c r="L31" s="159" t="s">
        <v>466</v>
      </c>
      <c r="M31" s="159" t="s">
        <v>466</v>
      </c>
      <c r="N31" s="159" t="s">
        <v>466</v>
      </c>
      <c r="O31" s="160" t="s">
        <v>466</v>
      </c>
      <c r="P31" s="158" t="s">
        <v>466</v>
      </c>
      <c r="Q31" s="159" t="s">
        <v>466</v>
      </c>
      <c r="R31" s="159" t="s">
        <v>466</v>
      </c>
      <c r="S31" s="159" t="s">
        <v>466</v>
      </c>
      <c r="T31" s="159" t="s">
        <v>466</v>
      </c>
      <c r="U31" s="160" t="s">
        <v>466</v>
      </c>
      <c r="V31" s="158" t="s">
        <v>466</v>
      </c>
      <c r="W31" s="159" t="s">
        <v>466</v>
      </c>
      <c r="X31" s="68" t="s">
        <v>466</v>
      </c>
      <c r="Y31" s="68" t="s">
        <v>466</v>
      </c>
      <c r="Z31" s="68" t="s">
        <v>466</v>
      </c>
      <c r="AA31" s="69" t="s">
        <v>466</v>
      </c>
      <c r="AB31" s="55" t="s">
        <v>466</v>
      </c>
      <c r="AC31" s="56" t="s">
        <v>466</v>
      </c>
      <c r="AD31" s="56" t="s">
        <v>466</v>
      </c>
      <c r="AE31" s="56" t="s">
        <v>466</v>
      </c>
      <c r="AF31" s="56" t="s">
        <v>466</v>
      </c>
      <c r="AG31" s="57" t="s">
        <v>466</v>
      </c>
      <c r="AH31" s="58" t="s">
        <v>466</v>
      </c>
      <c r="AI31" s="59" t="s">
        <v>466</v>
      </c>
      <c r="AJ31" s="59" t="s">
        <v>466</v>
      </c>
      <c r="AK31" s="59" t="s">
        <v>466</v>
      </c>
      <c r="AL31" s="59" t="s">
        <v>466</v>
      </c>
      <c r="AN31" s="423"/>
      <c r="AO31" s="424"/>
      <c r="AP31" s="424"/>
      <c r="AQ31" s="424"/>
      <c r="AR31" s="424"/>
      <c r="AS31" s="424"/>
      <c r="AT31" s="407"/>
      <c r="AU31" s="407"/>
    </row>
    <row r="32" spans="2:47" ht="15.75">
      <c r="B32" s="387"/>
      <c r="C32" s="387"/>
      <c r="D32" s="388"/>
      <c r="E32" s="392"/>
      <c r="F32" s="393"/>
      <c r="G32" s="393"/>
      <c r="H32" s="393"/>
      <c r="I32" s="394"/>
      <c r="J32" s="158" t="s">
        <v>466</v>
      </c>
      <c r="K32" s="159" t="s">
        <v>466</v>
      </c>
      <c r="L32" s="159" t="s">
        <v>466</v>
      </c>
      <c r="M32" s="159" t="s">
        <v>466</v>
      </c>
      <c r="N32" s="159" t="s">
        <v>466</v>
      </c>
      <c r="O32" s="160" t="s">
        <v>466</v>
      </c>
      <c r="P32" s="158" t="s">
        <v>466</v>
      </c>
      <c r="Q32" s="159" t="s">
        <v>466</v>
      </c>
      <c r="R32" s="159" t="s">
        <v>466</v>
      </c>
      <c r="S32" s="159" t="s">
        <v>466</v>
      </c>
      <c r="T32" s="159" t="s">
        <v>466</v>
      </c>
      <c r="U32" s="160" t="s">
        <v>466</v>
      </c>
      <c r="V32" s="158" t="s">
        <v>466</v>
      </c>
      <c r="W32" s="159" t="s">
        <v>466</v>
      </c>
      <c r="X32" s="68" t="s">
        <v>466</v>
      </c>
      <c r="Y32" s="68" t="s">
        <v>466</v>
      </c>
      <c r="Z32" s="68" t="s">
        <v>466</v>
      </c>
      <c r="AA32" s="69" t="s">
        <v>466</v>
      </c>
      <c r="AB32" s="55" t="s">
        <v>466</v>
      </c>
      <c r="AC32" s="56" t="s">
        <v>466</v>
      </c>
      <c r="AD32" s="56" t="s">
        <v>466</v>
      </c>
      <c r="AE32" s="56" t="s">
        <v>466</v>
      </c>
      <c r="AF32" s="56" t="s">
        <v>466</v>
      </c>
      <c r="AG32" s="57" t="s">
        <v>466</v>
      </c>
      <c r="AH32" s="58" t="s">
        <v>466</v>
      </c>
      <c r="AI32" s="59" t="s">
        <v>466</v>
      </c>
      <c r="AJ32" s="59" t="s">
        <v>466</v>
      </c>
      <c r="AK32" s="59" t="s">
        <v>466</v>
      </c>
      <c r="AL32" s="59" t="s">
        <v>466</v>
      </c>
      <c r="AN32" s="423"/>
      <c r="AO32" s="424"/>
      <c r="AP32" s="424"/>
      <c r="AQ32" s="424"/>
      <c r="AR32" s="424"/>
      <c r="AS32" s="424"/>
      <c r="AT32" s="407"/>
      <c r="AU32" s="407"/>
    </row>
    <row r="33" spans="2:47" ht="15.75">
      <c r="B33" s="387"/>
      <c r="C33" s="387"/>
      <c r="D33" s="388"/>
      <c r="E33" s="392"/>
      <c r="F33" s="393"/>
      <c r="G33" s="393"/>
      <c r="H33" s="393"/>
      <c r="I33" s="394"/>
      <c r="J33" s="158" t="s">
        <v>466</v>
      </c>
      <c r="K33" s="159" t="s">
        <v>466</v>
      </c>
      <c r="L33" s="159" t="s">
        <v>466</v>
      </c>
      <c r="M33" s="159" t="s">
        <v>466</v>
      </c>
      <c r="N33" s="159" t="s">
        <v>466</v>
      </c>
      <c r="O33" s="160" t="s">
        <v>466</v>
      </c>
      <c r="P33" s="158" t="s">
        <v>466</v>
      </c>
      <c r="Q33" s="159" t="s">
        <v>466</v>
      </c>
      <c r="R33" s="159" t="s">
        <v>466</v>
      </c>
      <c r="S33" s="159" t="s">
        <v>466</v>
      </c>
      <c r="T33" s="159" t="s">
        <v>466</v>
      </c>
      <c r="U33" s="160" t="s">
        <v>466</v>
      </c>
      <c r="V33" s="158" t="s">
        <v>466</v>
      </c>
      <c r="W33" s="159" t="s">
        <v>466</v>
      </c>
      <c r="X33" s="68" t="s">
        <v>466</v>
      </c>
      <c r="Y33" s="68" t="s">
        <v>466</v>
      </c>
      <c r="Z33" s="68" t="s">
        <v>466</v>
      </c>
      <c r="AA33" s="69" t="s">
        <v>466</v>
      </c>
      <c r="AB33" s="55" t="s">
        <v>466</v>
      </c>
      <c r="AC33" s="56" t="s">
        <v>466</v>
      </c>
      <c r="AD33" s="56" t="s">
        <v>466</v>
      </c>
      <c r="AE33" s="56" t="s">
        <v>466</v>
      </c>
      <c r="AF33" s="56" t="s">
        <v>466</v>
      </c>
      <c r="AG33" s="57" t="s">
        <v>466</v>
      </c>
      <c r="AH33" s="58" t="s">
        <v>466</v>
      </c>
      <c r="AI33" s="59" t="s">
        <v>466</v>
      </c>
      <c r="AJ33" s="59" t="s">
        <v>466</v>
      </c>
      <c r="AK33" s="59" t="s">
        <v>466</v>
      </c>
      <c r="AL33" s="59" t="s">
        <v>466</v>
      </c>
      <c r="AN33" s="423"/>
      <c r="AO33" s="424"/>
      <c r="AP33" s="424"/>
      <c r="AQ33" s="424"/>
      <c r="AR33" s="424"/>
      <c r="AS33" s="424"/>
      <c r="AT33" s="407"/>
      <c r="AU33" s="407"/>
    </row>
    <row r="34" spans="2:47" ht="15.75">
      <c r="B34" s="387"/>
      <c r="C34" s="387"/>
      <c r="D34" s="388"/>
      <c r="E34" s="392"/>
      <c r="F34" s="393"/>
      <c r="G34" s="393"/>
      <c r="H34" s="393"/>
      <c r="I34" s="394"/>
      <c r="J34" s="158" t="s">
        <v>466</v>
      </c>
      <c r="K34" s="159" t="s">
        <v>466</v>
      </c>
      <c r="L34" s="159" t="s">
        <v>466</v>
      </c>
      <c r="M34" s="159" t="s">
        <v>466</v>
      </c>
      <c r="N34" s="159" t="s">
        <v>466</v>
      </c>
      <c r="O34" s="160" t="s">
        <v>466</v>
      </c>
      <c r="P34" s="158" t="s">
        <v>466</v>
      </c>
      <c r="Q34" s="159" t="s">
        <v>466</v>
      </c>
      <c r="R34" s="159" t="s">
        <v>466</v>
      </c>
      <c r="S34" s="159" t="s">
        <v>466</v>
      </c>
      <c r="T34" s="159" t="s">
        <v>466</v>
      </c>
      <c r="U34" s="160" t="s">
        <v>466</v>
      </c>
      <c r="V34" s="158" t="s">
        <v>466</v>
      </c>
      <c r="W34" s="159" t="s">
        <v>466</v>
      </c>
      <c r="X34" s="68" t="s">
        <v>466</v>
      </c>
      <c r="Y34" s="68" t="s">
        <v>466</v>
      </c>
      <c r="Z34" s="68" t="s">
        <v>466</v>
      </c>
      <c r="AA34" s="69" t="s">
        <v>466</v>
      </c>
      <c r="AB34" s="55" t="s">
        <v>466</v>
      </c>
      <c r="AC34" s="56" t="s">
        <v>466</v>
      </c>
      <c r="AD34" s="56" t="s">
        <v>466</v>
      </c>
      <c r="AE34" s="56" t="s">
        <v>466</v>
      </c>
      <c r="AF34" s="56" t="s">
        <v>466</v>
      </c>
      <c r="AG34" s="57" t="s">
        <v>466</v>
      </c>
      <c r="AH34" s="58" t="s">
        <v>466</v>
      </c>
      <c r="AI34" s="59" t="s">
        <v>466</v>
      </c>
      <c r="AJ34" s="59" t="s">
        <v>466</v>
      </c>
      <c r="AK34" s="59" t="s">
        <v>466</v>
      </c>
      <c r="AL34" s="59" t="s">
        <v>466</v>
      </c>
      <c r="AN34" s="423"/>
      <c r="AO34" s="424"/>
      <c r="AP34" s="424"/>
      <c r="AQ34" s="424"/>
      <c r="AR34" s="424"/>
      <c r="AS34" s="424"/>
      <c r="AT34" s="407"/>
      <c r="AU34" s="407"/>
    </row>
    <row r="35" spans="2:47" ht="6" customHeight="1" thickBot="1">
      <c r="B35" s="387"/>
      <c r="C35" s="387"/>
      <c r="D35" s="388"/>
      <c r="E35" s="392"/>
      <c r="F35" s="393"/>
      <c r="G35" s="393"/>
      <c r="H35" s="393"/>
      <c r="I35" s="394"/>
      <c r="J35" s="158" t="s">
        <v>466</v>
      </c>
      <c r="K35" s="159" t="s">
        <v>466</v>
      </c>
      <c r="L35" s="159" t="s">
        <v>466</v>
      </c>
      <c r="M35" s="159" t="s">
        <v>466</v>
      </c>
      <c r="N35" s="159" t="s">
        <v>466</v>
      </c>
      <c r="O35" s="160" t="s">
        <v>466</v>
      </c>
      <c r="P35" s="158" t="s">
        <v>466</v>
      </c>
      <c r="Q35" s="159" t="s">
        <v>466</v>
      </c>
      <c r="R35" s="159" t="s">
        <v>466</v>
      </c>
      <c r="S35" s="159" t="s">
        <v>466</v>
      </c>
      <c r="T35" s="159" t="s">
        <v>466</v>
      </c>
      <c r="U35" s="160" t="s">
        <v>466</v>
      </c>
      <c r="V35" s="158" t="s">
        <v>466</v>
      </c>
      <c r="W35" s="159" t="s">
        <v>466</v>
      </c>
      <c r="X35" s="68" t="s">
        <v>466</v>
      </c>
      <c r="Y35" s="68" t="s">
        <v>466</v>
      </c>
      <c r="Z35" s="68" t="s">
        <v>466</v>
      </c>
      <c r="AA35" s="69" t="s">
        <v>466</v>
      </c>
      <c r="AB35" s="55" t="s">
        <v>466</v>
      </c>
      <c r="AC35" s="56" t="s">
        <v>466</v>
      </c>
      <c r="AD35" s="56" t="s">
        <v>466</v>
      </c>
      <c r="AE35" s="56" t="s">
        <v>466</v>
      </c>
      <c r="AF35" s="56" t="s">
        <v>466</v>
      </c>
      <c r="AG35" s="57" t="s">
        <v>466</v>
      </c>
      <c r="AH35" s="58" t="s">
        <v>466</v>
      </c>
      <c r="AI35" s="59" t="s">
        <v>466</v>
      </c>
      <c r="AJ35" s="59" t="s">
        <v>466</v>
      </c>
      <c r="AK35" s="59" t="s">
        <v>466</v>
      </c>
      <c r="AL35" s="59" t="s">
        <v>466</v>
      </c>
      <c r="AN35" s="423"/>
      <c r="AO35" s="424"/>
      <c r="AP35" s="424"/>
      <c r="AQ35" s="424"/>
      <c r="AR35" s="424"/>
      <c r="AS35" s="424"/>
      <c r="AT35" s="407"/>
      <c r="AU35" s="407"/>
    </row>
    <row r="36" spans="2:47" ht="16.5" hidden="1" thickBot="1">
      <c r="B36" s="387"/>
      <c r="C36" s="387"/>
      <c r="D36" s="388"/>
      <c r="E36" s="392"/>
      <c r="F36" s="393"/>
      <c r="G36" s="393"/>
      <c r="H36" s="393"/>
      <c r="I36" s="394"/>
      <c r="J36" s="67" t="s">
        <v>466</v>
      </c>
      <c r="K36" s="68" t="s">
        <v>466</v>
      </c>
      <c r="L36" s="68" t="s">
        <v>466</v>
      </c>
      <c r="M36" s="68" t="s">
        <v>466</v>
      </c>
      <c r="N36" s="68" t="s">
        <v>466</v>
      </c>
      <c r="O36" s="69" t="s">
        <v>466</v>
      </c>
      <c r="P36" s="67" t="s">
        <v>466</v>
      </c>
      <c r="Q36" s="68" t="s">
        <v>466</v>
      </c>
      <c r="R36" s="68" t="s">
        <v>466</v>
      </c>
      <c r="S36" s="68" t="s">
        <v>466</v>
      </c>
      <c r="T36" s="68" t="s">
        <v>466</v>
      </c>
      <c r="U36" s="69" t="s">
        <v>466</v>
      </c>
      <c r="V36" s="67" t="s">
        <v>466</v>
      </c>
      <c r="W36" s="68" t="s">
        <v>466</v>
      </c>
      <c r="X36" s="68" t="s">
        <v>466</v>
      </c>
      <c r="Y36" s="68" t="s">
        <v>466</v>
      </c>
      <c r="Z36" s="68" t="s">
        <v>466</v>
      </c>
      <c r="AA36" s="69" t="s">
        <v>466</v>
      </c>
      <c r="AB36" s="55" t="s">
        <v>466</v>
      </c>
      <c r="AC36" s="56" t="s">
        <v>466</v>
      </c>
      <c r="AD36" s="56" t="s">
        <v>466</v>
      </c>
      <c r="AE36" s="56" t="s">
        <v>466</v>
      </c>
      <c r="AF36" s="56" t="s">
        <v>466</v>
      </c>
      <c r="AG36" s="57" t="s">
        <v>466</v>
      </c>
      <c r="AH36" s="58" t="s">
        <v>466</v>
      </c>
      <c r="AI36" s="59" t="s">
        <v>466</v>
      </c>
      <c r="AJ36" s="59" t="s">
        <v>466</v>
      </c>
      <c r="AK36" s="59" t="s">
        <v>466</v>
      </c>
      <c r="AL36" s="59" t="s">
        <v>466</v>
      </c>
      <c r="AN36" s="423"/>
      <c r="AO36" s="424"/>
      <c r="AP36" s="424"/>
      <c r="AQ36" s="424"/>
      <c r="AR36" s="424"/>
      <c r="AS36" s="425"/>
      <c r="AT36" s="36"/>
      <c r="AU36" s="36"/>
    </row>
    <row r="37" spans="2:47" ht="16.5" hidden="1" thickBot="1">
      <c r="B37" s="387"/>
      <c r="C37" s="387"/>
      <c r="D37" s="388"/>
      <c r="E37" s="395"/>
      <c r="F37" s="396"/>
      <c r="G37" s="396"/>
      <c r="H37" s="396"/>
      <c r="I37" s="397"/>
      <c r="J37" s="67" t="s">
        <v>466</v>
      </c>
      <c r="K37" s="68" t="s">
        <v>466</v>
      </c>
      <c r="L37" s="68" t="s">
        <v>466</v>
      </c>
      <c r="M37" s="68" t="s">
        <v>466</v>
      </c>
      <c r="N37" s="68" t="s">
        <v>466</v>
      </c>
      <c r="O37" s="69" t="s">
        <v>466</v>
      </c>
      <c r="P37" s="67" t="s">
        <v>466</v>
      </c>
      <c r="Q37" s="68" t="s">
        <v>466</v>
      </c>
      <c r="R37" s="68" t="s">
        <v>466</v>
      </c>
      <c r="S37" s="68" t="s">
        <v>466</v>
      </c>
      <c r="T37" s="68" t="s">
        <v>466</v>
      </c>
      <c r="U37" s="69" t="s">
        <v>466</v>
      </c>
      <c r="V37" s="67" t="s">
        <v>466</v>
      </c>
      <c r="W37" s="68" t="s">
        <v>466</v>
      </c>
      <c r="X37" s="68" t="s">
        <v>466</v>
      </c>
      <c r="Y37" s="68" t="s">
        <v>466</v>
      </c>
      <c r="Z37" s="68" t="s">
        <v>466</v>
      </c>
      <c r="AA37" s="69" t="s">
        <v>466</v>
      </c>
      <c r="AB37" s="60" t="s">
        <v>466</v>
      </c>
      <c r="AC37" s="61" t="s">
        <v>466</v>
      </c>
      <c r="AD37" s="61" t="s">
        <v>466</v>
      </c>
      <c r="AE37" s="61" t="s">
        <v>466</v>
      </c>
      <c r="AF37" s="61" t="s">
        <v>466</v>
      </c>
      <c r="AG37" s="62" t="s">
        <v>466</v>
      </c>
      <c r="AH37" s="63" t="s">
        <v>466</v>
      </c>
      <c r="AI37" s="64" t="s">
        <v>466</v>
      </c>
      <c r="AJ37" s="64" t="s">
        <v>466</v>
      </c>
      <c r="AK37" s="64" t="s">
        <v>466</v>
      </c>
      <c r="AL37" s="64" t="s">
        <v>466</v>
      </c>
      <c r="AN37" s="426"/>
      <c r="AO37" s="427"/>
      <c r="AP37" s="427"/>
      <c r="AQ37" s="427"/>
      <c r="AR37" s="427"/>
      <c r="AS37" s="428"/>
      <c r="AT37" s="36"/>
      <c r="AU37" s="36"/>
    </row>
    <row r="38" spans="2:47" ht="15.75">
      <c r="B38" s="387"/>
      <c r="C38" s="387"/>
      <c r="D38" s="388"/>
      <c r="E38" s="389" t="s">
        <v>474</v>
      </c>
      <c r="F38" s="390"/>
      <c r="G38" s="390"/>
      <c r="H38" s="390"/>
      <c r="I38" s="390"/>
      <c r="J38" s="73" t="s">
        <v>466</v>
      </c>
      <c r="K38" s="74" t="s">
        <v>466</v>
      </c>
      <c r="L38" s="74" t="s">
        <v>466</v>
      </c>
      <c r="M38" s="74" t="s">
        <v>466</v>
      </c>
      <c r="N38" s="74" t="s">
        <v>466</v>
      </c>
      <c r="O38" s="75" t="s">
        <v>466</v>
      </c>
      <c r="P38" s="155" t="s">
        <v>466</v>
      </c>
      <c r="Q38" s="156" t="s">
        <v>466</v>
      </c>
      <c r="R38" s="156" t="s">
        <v>466</v>
      </c>
      <c r="S38" s="156" t="s">
        <v>466</v>
      </c>
      <c r="T38" s="156" t="s">
        <v>466</v>
      </c>
      <c r="U38" s="157" t="s">
        <v>466</v>
      </c>
      <c r="V38" s="155"/>
      <c r="W38" s="156"/>
      <c r="X38" s="65" t="s">
        <v>466</v>
      </c>
      <c r="Y38" s="65" t="s">
        <v>466</v>
      </c>
      <c r="Z38" s="65" t="s">
        <v>466</v>
      </c>
      <c r="AA38" s="66" t="s">
        <v>466</v>
      </c>
      <c r="AB38" s="50" t="s">
        <v>466</v>
      </c>
      <c r="AC38" s="51" t="s">
        <v>466</v>
      </c>
      <c r="AD38" s="51" t="s">
        <v>466</v>
      </c>
      <c r="AE38" s="51" t="s">
        <v>466</v>
      </c>
      <c r="AF38" s="51" t="s">
        <v>466</v>
      </c>
      <c r="AG38" s="52" t="s">
        <v>466</v>
      </c>
      <c r="AH38" s="53" t="s">
        <v>466</v>
      </c>
      <c r="AI38" s="54" t="s">
        <v>466</v>
      </c>
      <c r="AJ38" s="54" t="s">
        <v>466</v>
      </c>
      <c r="AK38" s="54" t="s">
        <v>466</v>
      </c>
      <c r="AL38" s="54" t="s">
        <v>466</v>
      </c>
      <c r="AN38" s="429" t="s">
        <v>475</v>
      </c>
      <c r="AO38" s="430"/>
      <c r="AP38" s="430"/>
      <c r="AQ38" s="430"/>
      <c r="AR38" s="430"/>
      <c r="AS38" s="430"/>
      <c r="AT38" s="407" t="s">
        <v>476</v>
      </c>
      <c r="AU38" s="437"/>
    </row>
    <row r="39" spans="2:47" ht="15.75">
      <c r="B39" s="387"/>
      <c r="C39" s="387"/>
      <c r="D39" s="388"/>
      <c r="E39" s="408"/>
      <c r="F39" s="393"/>
      <c r="G39" s="393"/>
      <c r="H39" s="393"/>
      <c r="I39" s="393"/>
      <c r="J39" s="76" t="s">
        <v>466</v>
      </c>
      <c r="K39" s="77" t="s">
        <v>466</v>
      </c>
      <c r="L39" s="77" t="s">
        <v>466</v>
      </c>
      <c r="M39" s="77" t="s">
        <v>466</v>
      </c>
      <c r="N39" s="77" t="s">
        <v>466</v>
      </c>
      <c r="O39" s="78" t="s">
        <v>466</v>
      </c>
      <c r="P39" s="158" t="s">
        <v>466</v>
      </c>
      <c r="Q39" s="159" t="s">
        <v>466</v>
      </c>
      <c r="R39" s="159" t="s">
        <v>466</v>
      </c>
      <c r="S39" s="159" t="s">
        <v>466</v>
      </c>
      <c r="T39" s="159" t="s">
        <v>466</v>
      </c>
      <c r="U39" s="160" t="s">
        <v>466</v>
      </c>
      <c r="V39" s="158" t="s">
        <v>466</v>
      </c>
      <c r="W39" s="159" t="s">
        <v>466</v>
      </c>
      <c r="X39" s="68" t="s">
        <v>466</v>
      </c>
      <c r="Y39" s="68" t="s">
        <v>466</v>
      </c>
      <c r="Z39" s="68" t="s">
        <v>466</v>
      </c>
      <c r="AA39" s="69" t="s">
        <v>466</v>
      </c>
      <c r="AB39" s="55" t="s">
        <v>466</v>
      </c>
      <c r="AC39" s="56" t="s">
        <v>466</v>
      </c>
      <c r="AD39" s="56" t="s">
        <v>466</v>
      </c>
      <c r="AE39" s="56" t="s">
        <v>466</v>
      </c>
      <c r="AF39" s="56" t="s">
        <v>466</v>
      </c>
      <c r="AG39" s="57" t="s">
        <v>466</v>
      </c>
      <c r="AH39" s="58" t="s">
        <v>466</v>
      </c>
      <c r="AI39" s="59" t="s">
        <v>466</v>
      </c>
      <c r="AJ39" s="59" t="s">
        <v>466</v>
      </c>
      <c r="AK39" s="59" t="s">
        <v>466</v>
      </c>
      <c r="AL39" s="59" t="s">
        <v>466</v>
      </c>
      <c r="AN39" s="431"/>
      <c r="AO39" s="432"/>
      <c r="AP39" s="432"/>
      <c r="AQ39" s="432"/>
      <c r="AR39" s="432"/>
      <c r="AS39" s="432"/>
      <c r="AT39" s="437"/>
      <c r="AU39" s="437"/>
    </row>
    <row r="40" spans="2:47" ht="15.75">
      <c r="B40" s="387"/>
      <c r="C40" s="387"/>
      <c r="D40" s="388"/>
      <c r="E40" s="392"/>
      <c r="F40" s="393"/>
      <c r="G40" s="393"/>
      <c r="H40" s="393"/>
      <c r="I40" s="393"/>
      <c r="J40" s="76" t="s">
        <v>466</v>
      </c>
      <c r="K40" s="77" t="s">
        <v>466</v>
      </c>
      <c r="L40" s="77" t="s">
        <v>466</v>
      </c>
      <c r="M40" s="77" t="s">
        <v>466</v>
      </c>
      <c r="N40" s="77" t="s">
        <v>466</v>
      </c>
      <c r="O40" s="78" t="s">
        <v>466</v>
      </c>
      <c r="P40" s="158" t="s">
        <v>466</v>
      </c>
      <c r="Q40" s="159" t="s">
        <v>466</v>
      </c>
      <c r="R40" s="159" t="s">
        <v>466</v>
      </c>
      <c r="S40" s="159" t="s">
        <v>466</v>
      </c>
      <c r="T40" s="159" t="s">
        <v>466</v>
      </c>
      <c r="U40" s="160" t="s">
        <v>466</v>
      </c>
      <c r="V40" s="158" t="s">
        <v>466</v>
      </c>
      <c r="W40" s="159" t="s">
        <v>466</v>
      </c>
      <c r="X40" s="68" t="s">
        <v>466</v>
      </c>
      <c r="Y40" s="68" t="s">
        <v>466</v>
      </c>
      <c r="Z40" s="68" t="s">
        <v>466</v>
      </c>
      <c r="AA40" s="69" t="s">
        <v>466</v>
      </c>
      <c r="AB40" s="55" t="s">
        <v>466</v>
      </c>
      <c r="AC40" s="56" t="s">
        <v>466</v>
      </c>
      <c r="AD40" s="56" t="s">
        <v>466</v>
      </c>
      <c r="AE40" s="56" t="s">
        <v>466</v>
      </c>
      <c r="AF40" s="56" t="s">
        <v>466</v>
      </c>
      <c r="AG40" s="57" t="s">
        <v>466</v>
      </c>
      <c r="AH40" s="58" t="s">
        <v>466</v>
      </c>
      <c r="AI40" s="59" t="s">
        <v>466</v>
      </c>
      <c r="AJ40" s="59" t="s">
        <v>466</v>
      </c>
      <c r="AK40" s="59" t="s">
        <v>466</v>
      </c>
      <c r="AL40" s="59" t="s">
        <v>466</v>
      </c>
      <c r="AN40" s="431"/>
      <c r="AO40" s="432"/>
      <c r="AP40" s="432"/>
      <c r="AQ40" s="432"/>
      <c r="AR40" s="432"/>
      <c r="AS40" s="432"/>
      <c r="AT40" s="437"/>
      <c r="AU40" s="437"/>
    </row>
    <row r="41" spans="2:47" ht="15.75">
      <c r="B41" s="387"/>
      <c r="C41" s="387"/>
      <c r="D41" s="388"/>
      <c r="E41" s="392"/>
      <c r="F41" s="393"/>
      <c r="G41" s="393"/>
      <c r="H41" s="393"/>
      <c r="I41" s="393"/>
      <c r="J41" s="76" t="s">
        <v>466</v>
      </c>
      <c r="K41" s="77" t="s">
        <v>466</v>
      </c>
      <c r="L41" s="77" t="s">
        <v>466</v>
      </c>
      <c r="M41" s="77" t="s">
        <v>466</v>
      </c>
      <c r="N41" s="77" t="s">
        <v>466</v>
      </c>
      <c r="O41" s="78" t="s">
        <v>466</v>
      </c>
      <c r="P41" s="158" t="s">
        <v>466</v>
      </c>
      <c r="Q41" s="159" t="s">
        <v>466</v>
      </c>
      <c r="R41" s="159" t="s">
        <v>466</v>
      </c>
      <c r="S41" s="159" t="s">
        <v>466</v>
      </c>
      <c r="T41" s="159" t="s">
        <v>466</v>
      </c>
      <c r="U41" s="160" t="s">
        <v>466</v>
      </c>
      <c r="V41" s="158" t="s">
        <v>466</v>
      </c>
      <c r="W41" s="159" t="s">
        <v>466</v>
      </c>
      <c r="X41" s="68" t="s">
        <v>466</v>
      </c>
      <c r="Y41" s="68" t="s">
        <v>466</v>
      </c>
      <c r="Z41" s="68" t="s">
        <v>466</v>
      </c>
      <c r="AA41" s="69" t="s">
        <v>466</v>
      </c>
      <c r="AB41" s="55" t="s">
        <v>466</v>
      </c>
      <c r="AC41" s="56" t="s">
        <v>466</v>
      </c>
      <c r="AD41" s="56" t="s">
        <v>466</v>
      </c>
      <c r="AE41" s="56" t="s">
        <v>466</v>
      </c>
      <c r="AF41" s="56" t="s">
        <v>466</v>
      </c>
      <c r="AG41" s="57" t="s">
        <v>466</v>
      </c>
      <c r="AH41" s="58" t="s">
        <v>466</v>
      </c>
      <c r="AI41" s="59" t="s">
        <v>466</v>
      </c>
      <c r="AJ41" s="59" t="s">
        <v>466</v>
      </c>
      <c r="AK41" s="59" t="s">
        <v>466</v>
      </c>
      <c r="AL41" s="59" t="s">
        <v>466</v>
      </c>
      <c r="AN41" s="431"/>
      <c r="AO41" s="432"/>
      <c r="AP41" s="432"/>
      <c r="AQ41" s="432"/>
      <c r="AR41" s="432"/>
      <c r="AS41" s="432"/>
      <c r="AT41" s="437"/>
      <c r="AU41" s="437"/>
    </row>
    <row r="42" spans="2:47" ht="15.75">
      <c r="B42" s="387"/>
      <c r="C42" s="387"/>
      <c r="D42" s="388"/>
      <c r="E42" s="392"/>
      <c r="F42" s="393"/>
      <c r="G42" s="393"/>
      <c r="H42" s="393"/>
      <c r="I42" s="393"/>
      <c r="J42" s="76" t="s">
        <v>466</v>
      </c>
      <c r="K42" s="77" t="s">
        <v>466</v>
      </c>
      <c r="L42" s="77" t="s">
        <v>466</v>
      </c>
      <c r="M42" s="77" t="s">
        <v>466</v>
      </c>
      <c r="N42" s="77" t="s">
        <v>466</v>
      </c>
      <c r="O42" s="78" t="s">
        <v>466</v>
      </c>
      <c r="P42" s="158" t="s">
        <v>466</v>
      </c>
      <c r="Q42" s="159" t="s">
        <v>466</v>
      </c>
      <c r="R42" s="159" t="s">
        <v>466</v>
      </c>
      <c r="S42" s="159" t="s">
        <v>466</v>
      </c>
      <c r="T42" s="159" t="s">
        <v>466</v>
      </c>
      <c r="U42" s="160" t="s">
        <v>466</v>
      </c>
      <c r="V42" s="158" t="s">
        <v>466</v>
      </c>
      <c r="W42" s="159" t="s">
        <v>466</v>
      </c>
      <c r="X42" s="68" t="s">
        <v>466</v>
      </c>
      <c r="Y42" s="68" t="s">
        <v>466</v>
      </c>
      <c r="Z42" s="68" t="s">
        <v>466</v>
      </c>
      <c r="AA42" s="69" t="s">
        <v>466</v>
      </c>
      <c r="AB42" s="55" t="s">
        <v>466</v>
      </c>
      <c r="AC42" s="56" t="s">
        <v>466</v>
      </c>
      <c r="AD42" s="56" t="s">
        <v>466</v>
      </c>
      <c r="AE42" s="56" t="s">
        <v>466</v>
      </c>
      <c r="AF42" s="56" t="s">
        <v>466</v>
      </c>
      <c r="AG42" s="57" t="s">
        <v>466</v>
      </c>
      <c r="AH42" s="58" t="s">
        <v>466</v>
      </c>
      <c r="AI42" s="59" t="s">
        <v>466</v>
      </c>
      <c r="AJ42" s="59" t="s">
        <v>466</v>
      </c>
      <c r="AK42" s="59" t="s">
        <v>466</v>
      </c>
      <c r="AL42" s="59" t="s">
        <v>466</v>
      </c>
      <c r="AN42" s="431"/>
      <c r="AO42" s="432"/>
      <c r="AP42" s="432"/>
      <c r="AQ42" s="432"/>
      <c r="AR42" s="432"/>
      <c r="AS42" s="432"/>
      <c r="AT42" s="437"/>
      <c r="AU42" s="437"/>
    </row>
    <row r="43" spans="2:47" ht="15.75">
      <c r="B43" s="387"/>
      <c r="C43" s="387"/>
      <c r="D43" s="388"/>
      <c r="E43" s="392"/>
      <c r="F43" s="393"/>
      <c r="G43" s="393"/>
      <c r="H43" s="393"/>
      <c r="I43" s="393"/>
      <c r="J43" s="76" t="s">
        <v>466</v>
      </c>
      <c r="K43" s="77" t="s">
        <v>466</v>
      </c>
      <c r="L43" s="77" t="s">
        <v>466</v>
      </c>
      <c r="M43" s="77" t="s">
        <v>466</v>
      </c>
      <c r="N43" s="77" t="s">
        <v>466</v>
      </c>
      <c r="O43" s="78" t="s">
        <v>466</v>
      </c>
      <c r="P43" s="158" t="s">
        <v>466</v>
      </c>
      <c r="Q43" s="159" t="s">
        <v>466</v>
      </c>
      <c r="R43" s="159" t="s">
        <v>466</v>
      </c>
      <c r="S43" s="159" t="s">
        <v>466</v>
      </c>
      <c r="T43" s="159" t="s">
        <v>466</v>
      </c>
      <c r="U43" s="160" t="s">
        <v>466</v>
      </c>
      <c r="V43" s="158" t="s">
        <v>466</v>
      </c>
      <c r="W43" s="159" t="s">
        <v>466</v>
      </c>
      <c r="X43" s="68" t="s">
        <v>466</v>
      </c>
      <c r="Y43" s="68" t="s">
        <v>466</v>
      </c>
      <c r="Z43" s="68" t="s">
        <v>466</v>
      </c>
      <c r="AA43" s="69" t="s">
        <v>466</v>
      </c>
      <c r="AB43" s="55" t="s">
        <v>466</v>
      </c>
      <c r="AC43" s="56" t="s">
        <v>466</v>
      </c>
      <c r="AD43" s="56" t="s">
        <v>466</v>
      </c>
      <c r="AE43" s="56" t="s">
        <v>466</v>
      </c>
      <c r="AF43" s="56" t="s">
        <v>466</v>
      </c>
      <c r="AG43" s="57" t="s">
        <v>466</v>
      </c>
      <c r="AH43" s="58" t="s">
        <v>466</v>
      </c>
      <c r="AI43" s="59" t="s">
        <v>466</v>
      </c>
      <c r="AJ43" s="59" t="s">
        <v>466</v>
      </c>
      <c r="AK43" s="59" t="s">
        <v>466</v>
      </c>
      <c r="AL43" s="59" t="s">
        <v>466</v>
      </c>
      <c r="AN43" s="431"/>
      <c r="AO43" s="432"/>
      <c r="AP43" s="432"/>
      <c r="AQ43" s="432"/>
      <c r="AR43" s="432"/>
      <c r="AS43" s="432"/>
      <c r="AT43" s="437"/>
      <c r="AU43" s="437"/>
    </row>
    <row r="44" spans="2:47" ht="15.75">
      <c r="B44" s="387"/>
      <c r="C44" s="387"/>
      <c r="D44" s="388"/>
      <c r="E44" s="392"/>
      <c r="F44" s="393"/>
      <c r="G44" s="393"/>
      <c r="H44" s="393"/>
      <c r="I44" s="393"/>
      <c r="J44" s="76" t="s">
        <v>466</v>
      </c>
      <c r="K44" s="77" t="s">
        <v>466</v>
      </c>
      <c r="L44" s="77" t="s">
        <v>466</v>
      </c>
      <c r="M44" s="77" t="s">
        <v>466</v>
      </c>
      <c r="N44" s="77" t="s">
        <v>466</v>
      </c>
      <c r="O44" s="78" t="s">
        <v>466</v>
      </c>
      <c r="P44" s="158" t="s">
        <v>466</v>
      </c>
      <c r="Q44" s="159" t="s">
        <v>466</v>
      </c>
      <c r="R44" s="159" t="s">
        <v>466</v>
      </c>
      <c r="S44" s="159" t="s">
        <v>466</v>
      </c>
      <c r="T44" s="159" t="s">
        <v>466</v>
      </c>
      <c r="U44" s="160" t="s">
        <v>466</v>
      </c>
      <c r="V44" s="158" t="s">
        <v>466</v>
      </c>
      <c r="W44" s="159" t="s">
        <v>466</v>
      </c>
      <c r="X44" s="68" t="s">
        <v>466</v>
      </c>
      <c r="Y44" s="68" t="s">
        <v>466</v>
      </c>
      <c r="Z44" s="68" t="s">
        <v>466</v>
      </c>
      <c r="AA44" s="69" t="s">
        <v>466</v>
      </c>
      <c r="AB44" s="55" t="s">
        <v>466</v>
      </c>
      <c r="AC44" s="56" t="s">
        <v>466</v>
      </c>
      <c r="AD44" s="56" t="s">
        <v>466</v>
      </c>
      <c r="AE44" s="56" t="s">
        <v>466</v>
      </c>
      <c r="AF44" s="56" t="s">
        <v>466</v>
      </c>
      <c r="AG44" s="57" t="s">
        <v>466</v>
      </c>
      <c r="AH44" s="58" t="s">
        <v>466</v>
      </c>
      <c r="AI44" s="59" t="s">
        <v>466</v>
      </c>
      <c r="AJ44" s="59" t="s">
        <v>466</v>
      </c>
      <c r="AK44" s="59" t="s">
        <v>466</v>
      </c>
      <c r="AL44" s="59" t="s">
        <v>466</v>
      </c>
      <c r="AN44" s="431"/>
      <c r="AO44" s="432"/>
      <c r="AP44" s="432"/>
      <c r="AQ44" s="432"/>
      <c r="AR44" s="432"/>
      <c r="AS44" s="432"/>
      <c r="AT44" s="437"/>
      <c r="AU44" s="437"/>
    </row>
    <row r="45" spans="2:47" ht="3" customHeight="1" thickBot="1">
      <c r="B45" s="387"/>
      <c r="C45" s="387"/>
      <c r="D45" s="388"/>
      <c r="E45" s="392"/>
      <c r="F45" s="393"/>
      <c r="G45" s="393"/>
      <c r="H45" s="393"/>
      <c r="I45" s="393"/>
      <c r="J45" s="76" t="s">
        <v>466</v>
      </c>
      <c r="K45" s="77" t="s">
        <v>466</v>
      </c>
      <c r="L45" s="77" t="s">
        <v>466</v>
      </c>
      <c r="M45" s="77" t="s">
        <v>466</v>
      </c>
      <c r="N45" s="77" t="s">
        <v>466</v>
      </c>
      <c r="O45" s="78" t="s">
        <v>466</v>
      </c>
      <c r="P45" s="158" t="s">
        <v>466</v>
      </c>
      <c r="Q45" s="159" t="s">
        <v>466</v>
      </c>
      <c r="R45" s="159" t="s">
        <v>466</v>
      </c>
      <c r="S45" s="159" t="s">
        <v>466</v>
      </c>
      <c r="T45" s="159" t="s">
        <v>466</v>
      </c>
      <c r="U45" s="160" t="s">
        <v>466</v>
      </c>
      <c r="V45" s="158" t="s">
        <v>466</v>
      </c>
      <c r="W45" s="159" t="s">
        <v>466</v>
      </c>
      <c r="X45" s="68" t="s">
        <v>466</v>
      </c>
      <c r="Y45" s="68" t="s">
        <v>466</v>
      </c>
      <c r="Z45" s="68" t="s">
        <v>466</v>
      </c>
      <c r="AA45" s="69" t="s">
        <v>466</v>
      </c>
      <c r="AB45" s="55" t="s">
        <v>466</v>
      </c>
      <c r="AC45" s="56" t="s">
        <v>466</v>
      </c>
      <c r="AD45" s="56" t="s">
        <v>466</v>
      </c>
      <c r="AE45" s="56" t="s">
        <v>466</v>
      </c>
      <c r="AF45" s="56" t="s">
        <v>466</v>
      </c>
      <c r="AG45" s="57" t="s">
        <v>466</v>
      </c>
      <c r="AH45" s="58" t="s">
        <v>466</v>
      </c>
      <c r="AI45" s="59" t="s">
        <v>466</v>
      </c>
      <c r="AJ45" s="59" t="s">
        <v>466</v>
      </c>
      <c r="AK45" s="59" t="s">
        <v>466</v>
      </c>
      <c r="AL45" s="59" t="s">
        <v>466</v>
      </c>
      <c r="AN45" s="431"/>
      <c r="AO45" s="432"/>
      <c r="AP45" s="432"/>
      <c r="AQ45" s="432"/>
      <c r="AR45" s="432"/>
      <c r="AS45" s="433"/>
      <c r="AT45" s="36"/>
      <c r="AU45" s="36"/>
    </row>
    <row r="46" spans="2:47" ht="16.5" hidden="1" thickBot="1">
      <c r="B46" s="387"/>
      <c r="C46" s="387"/>
      <c r="D46" s="388"/>
      <c r="E46" s="392"/>
      <c r="F46" s="393"/>
      <c r="G46" s="393"/>
      <c r="H46" s="393"/>
      <c r="I46" s="393"/>
      <c r="J46" s="76" t="s">
        <v>466</v>
      </c>
      <c r="K46" s="77" t="s">
        <v>466</v>
      </c>
      <c r="L46" s="77" t="s">
        <v>466</v>
      </c>
      <c r="M46" s="77" t="s">
        <v>466</v>
      </c>
      <c r="N46" s="77" t="s">
        <v>466</v>
      </c>
      <c r="O46" s="78" t="s">
        <v>466</v>
      </c>
      <c r="P46" s="67" t="s">
        <v>466</v>
      </c>
      <c r="Q46" s="68" t="s">
        <v>466</v>
      </c>
      <c r="R46" s="68" t="s">
        <v>466</v>
      </c>
      <c r="S46" s="68" t="s">
        <v>466</v>
      </c>
      <c r="T46" s="68" t="s">
        <v>466</v>
      </c>
      <c r="U46" s="69" t="s">
        <v>466</v>
      </c>
      <c r="V46" s="67" t="s">
        <v>466</v>
      </c>
      <c r="W46" s="68" t="s">
        <v>466</v>
      </c>
      <c r="X46" s="68" t="s">
        <v>466</v>
      </c>
      <c r="Y46" s="68" t="s">
        <v>466</v>
      </c>
      <c r="Z46" s="68" t="s">
        <v>466</v>
      </c>
      <c r="AA46" s="69" t="s">
        <v>466</v>
      </c>
      <c r="AB46" s="55" t="s">
        <v>466</v>
      </c>
      <c r="AC46" s="56" t="s">
        <v>466</v>
      </c>
      <c r="AD46" s="56" t="s">
        <v>466</v>
      </c>
      <c r="AE46" s="56" t="s">
        <v>466</v>
      </c>
      <c r="AF46" s="56" t="s">
        <v>466</v>
      </c>
      <c r="AG46" s="57" t="s">
        <v>466</v>
      </c>
      <c r="AH46" s="58" t="s">
        <v>466</v>
      </c>
      <c r="AI46" s="59" t="s">
        <v>466</v>
      </c>
      <c r="AJ46" s="59" t="s">
        <v>466</v>
      </c>
      <c r="AK46" s="59" t="s">
        <v>466</v>
      </c>
      <c r="AL46" s="59" t="s">
        <v>466</v>
      </c>
      <c r="AN46" s="431"/>
      <c r="AO46" s="432"/>
      <c r="AP46" s="432"/>
      <c r="AQ46" s="432"/>
      <c r="AR46" s="432"/>
      <c r="AS46" s="433"/>
    </row>
    <row r="47" spans="2:47" ht="16.5" hidden="1" thickBot="1">
      <c r="B47" s="387"/>
      <c r="C47" s="387"/>
      <c r="D47" s="388"/>
      <c r="E47" s="395"/>
      <c r="F47" s="396"/>
      <c r="G47" s="396"/>
      <c r="H47" s="396"/>
      <c r="I47" s="396"/>
      <c r="J47" s="79" t="s">
        <v>466</v>
      </c>
      <c r="K47" s="80" t="s">
        <v>466</v>
      </c>
      <c r="L47" s="80" t="s">
        <v>466</v>
      </c>
      <c r="M47" s="80" t="s">
        <v>466</v>
      </c>
      <c r="N47" s="80" t="s">
        <v>466</v>
      </c>
      <c r="O47" s="81" t="s">
        <v>466</v>
      </c>
      <c r="P47" s="67" t="s">
        <v>466</v>
      </c>
      <c r="Q47" s="68" t="s">
        <v>466</v>
      </c>
      <c r="R47" s="68" t="s">
        <v>466</v>
      </c>
      <c r="S47" s="68" t="s">
        <v>466</v>
      </c>
      <c r="T47" s="68" t="s">
        <v>466</v>
      </c>
      <c r="U47" s="69" t="s">
        <v>466</v>
      </c>
      <c r="V47" s="70" t="s">
        <v>466</v>
      </c>
      <c r="W47" s="71" t="s">
        <v>466</v>
      </c>
      <c r="X47" s="71" t="s">
        <v>466</v>
      </c>
      <c r="Y47" s="71" t="s">
        <v>466</v>
      </c>
      <c r="Z47" s="71" t="s">
        <v>466</v>
      </c>
      <c r="AA47" s="72" t="s">
        <v>466</v>
      </c>
      <c r="AB47" s="60" t="s">
        <v>466</v>
      </c>
      <c r="AC47" s="61" t="s">
        <v>466</v>
      </c>
      <c r="AD47" s="61" t="s">
        <v>466</v>
      </c>
      <c r="AE47" s="61" t="s">
        <v>466</v>
      </c>
      <c r="AF47" s="61" t="s">
        <v>466</v>
      </c>
      <c r="AG47" s="62" t="s">
        <v>466</v>
      </c>
      <c r="AH47" s="63" t="s">
        <v>466</v>
      </c>
      <c r="AI47" s="64" t="s">
        <v>466</v>
      </c>
      <c r="AJ47" s="64" t="s">
        <v>466</v>
      </c>
      <c r="AK47" s="64" t="s">
        <v>466</v>
      </c>
      <c r="AL47" s="64" t="s">
        <v>466</v>
      </c>
      <c r="AN47" s="434"/>
      <c r="AO47" s="435"/>
      <c r="AP47" s="435"/>
      <c r="AQ47" s="435"/>
      <c r="AR47" s="435"/>
      <c r="AS47" s="436"/>
    </row>
    <row r="48" spans="2:47" ht="23.25">
      <c r="B48" s="387"/>
      <c r="C48" s="387"/>
      <c r="D48" s="388"/>
      <c r="E48" s="389" t="s">
        <v>477</v>
      </c>
      <c r="F48" s="390"/>
      <c r="G48" s="390"/>
      <c r="H48" s="390"/>
      <c r="I48" s="391"/>
      <c r="J48" s="73" t="s">
        <v>466</v>
      </c>
      <c r="K48" s="74" t="s">
        <v>466</v>
      </c>
      <c r="L48" s="74" t="s">
        <v>466</v>
      </c>
      <c r="M48" s="74" t="s">
        <v>466</v>
      </c>
      <c r="N48" s="74" t="s">
        <v>466</v>
      </c>
      <c r="O48" s="75" t="s">
        <v>466</v>
      </c>
      <c r="P48" s="73" t="s">
        <v>466</v>
      </c>
      <c r="Q48" s="74" t="s">
        <v>466</v>
      </c>
      <c r="R48" s="74" t="s">
        <v>466</v>
      </c>
      <c r="S48" s="74" t="s">
        <v>466</v>
      </c>
      <c r="T48" s="74" t="s">
        <v>466</v>
      </c>
      <c r="U48" s="75" t="s">
        <v>466</v>
      </c>
      <c r="V48" s="155" t="s">
        <v>466</v>
      </c>
      <c r="W48" s="164" t="s">
        <v>466</v>
      </c>
      <c r="X48" s="65" t="s">
        <v>466</v>
      </c>
      <c r="Y48" s="65" t="s">
        <v>466</v>
      </c>
      <c r="Z48" s="65" t="s">
        <v>466</v>
      </c>
      <c r="AA48" s="66" t="s">
        <v>466</v>
      </c>
      <c r="AB48" s="50" t="s">
        <v>466</v>
      </c>
      <c r="AC48" s="51" t="s">
        <v>466</v>
      </c>
      <c r="AD48" s="51" t="s">
        <v>466</v>
      </c>
      <c r="AE48" s="51" t="s">
        <v>466</v>
      </c>
      <c r="AF48" s="51" t="s">
        <v>466</v>
      </c>
      <c r="AG48" s="52" t="s">
        <v>466</v>
      </c>
      <c r="AH48" s="53" t="s">
        <v>466</v>
      </c>
      <c r="AI48" s="54" t="s">
        <v>466</v>
      </c>
      <c r="AJ48" s="54" t="s">
        <v>466</v>
      </c>
      <c r="AK48" s="54" t="s">
        <v>466</v>
      </c>
      <c r="AL48" s="54" t="s">
        <v>466</v>
      </c>
    </row>
    <row r="49" spans="2:38" ht="15.75">
      <c r="B49" s="387"/>
      <c r="C49" s="387"/>
      <c r="D49" s="388"/>
      <c r="E49" s="408"/>
      <c r="F49" s="393"/>
      <c r="G49" s="393"/>
      <c r="H49" s="393"/>
      <c r="I49" s="394"/>
      <c r="J49" s="76" t="s">
        <v>466</v>
      </c>
      <c r="K49" s="77" t="s">
        <v>466</v>
      </c>
      <c r="L49" s="77" t="s">
        <v>466</v>
      </c>
      <c r="M49" s="77" t="s">
        <v>466</v>
      </c>
      <c r="N49" s="77" t="s">
        <v>466</v>
      </c>
      <c r="O49" s="78" t="s">
        <v>466</v>
      </c>
      <c r="P49" s="76" t="s">
        <v>466</v>
      </c>
      <c r="Q49" s="77" t="s">
        <v>466</v>
      </c>
      <c r="R49" s="77" t="s">
        <v>466</v>
      </c>
      <c r="S49" s="77" t="s">
        <v>466</v>
      </c>
      <c r="T49" s="77" t="s">
        <v>466</v>
      </c>
      <c r="U49" s="78" t="s">
        <v>466</v>
      </c>
      <c r="V49" s="158" t="s">
        <v>466</v>
      </c>
      <c r="W49" s="159" t="s">
        <v>466</v>
      </c>
      <c r="X49" s="68" t="s">
        <v>466</v>
      </c>
      <c r="Y49" s="68" t="s">
        <v>466</v>
      </c>
      <c r="Z49" s="68" t="s">
        <v>466</v>
      </c>
      <c r="AA49" s="69" t="s">
        <v>466</v>
      </c>
      <c r="AB49" s="55" t="s">
        <v>466</v>
      </c>
      <c r="AC49" s="56" t="s">
        <v>466</v>
      </c>
      <c r="AD49" s="56" t="s">
        <v>466</v>
      </c>
      <c r="AE49" s="56" t="s">
        <v>466</v>
      </c>
      <c r="AF49" s="56" t="s">
        <v>466</v>
      </c>
      <c r="AG49" s="57" t="s">
        <v>466</v>
      </c>
      <c r="AH49" s="58" t="s">
        <v>466</v>
      </c>
      <c r="AI49" s="59" t="s">
        <v>466</v>
      </c>
      <c r="AJ49" s="59" t="s">
        <v>466</v>
      </c>
      <c r="AK49" s="59" t="s">
        <v>466</v>
      </c>
      <c r="AL49" s="59" t="s">
        <v>466</v>
      </c>
    </row>
    <row r="50" spans="2:38" ht="15.75">
      <c r="B50" s="387"/>
      <c r="C50" s="387"/>
      <c r="D50" s="388"/>
      <c r="E50" s="408"/>
      <c r="F50" s="393"/>
      <c r="G50" s="393"/>
      <c r="H50" s="393"/>
      <c r="I50" s="394"/>
      <c r="J50" s="76" t="s">
        <v>466</v>
      </c>
      <c r="K50" s="77" t="s">
        <v>466</v>
      </c>
      <c r="L50" s="77" t="s">
        <v>466</v>
      </c>
      <c r="M50" s="77" t="s">
        <v>466</v>
      </c>
      <c r="N50" s="77" t="s">
        <v>466</v>
      </c>
      <c r="O50" s="78" t="s">
        <v>466</v>
      </c>
      <c r="P50" s="76" t="s">
        <v>466</v>
      </c>
      <c r="Q50" s="77" t="s">
        <v>466</v>
      </c>
      <c r="R50" s="77" t="s">
        <v>466</v>
      </c>
      <c r="S50" s="77" t="s">
        <v>466</v>
      </c>
      <c r="T50" s="77" t="s">
        <v>466</v>
      </c>
      <c r="U50" s="78" t="s">
        <v>466</v>
      </c>
      <c r="V50" s="158" t="s">
        <v>466</v>
      </c>
      <c r="W50" s="159" t="s">
        <v>466</v>
      </c>
      <c r="X50" s="68" t="s">
        <v>466</v>
      </c>
      <c r="Y50" s="68" t="s">
        <v>466</v>
      </c>
      <c r="Z50" s="68" t="s">
        <v>466</v>
      </c>
      <c r="AA50" s="69" t="s">
        <v>466</v>
      </c>
      <c r="AB50" s="55" t="s">
        <v>466</v>
      </c>
      <c r="AC50" s="56" t="s">
        <v>466</v>
      </c>
      <c r="AD50" s="56" t="s">
        <v>466</v>
      </c>
      <c r="AE50" s="56" t="s">
        <v>466</v>
      </c>
      <c r="AF50" s="56" t="s">
        <v>466</v>
      </c>
      <c r="AG50" s="57" t="s">
        <v>466</v>
      </c>
      <c r="AH50" s="58" t="s">
        <v>466</v>
      </c>
      <c r="AI50" s="59" t="s">
        <v>466</v>
      </c>
      <c r="AJ50" s="59" t="s">
        <v>466</v>
      </c>
      <c r="AK50" s="59" t="s">
        <v>466</v>
      </c>
      <c r="AL50" s="59" t="s">
        <v>466</v>
      </c>
    </row>
    <row r="51" spans="2:38" ht="15.75">
      <c r="B51" s="387"/>
      <c r="C51" s="387"/>
      <c r="D51" s="388"/>
      <c r="E51" s="392"/>
      <c r="F51" s="393"/>
      <c r="G51" s="393"/>
      <c r="H51" s="393"/>
      <c r="I51" s="394"/>
      <c r="J51" s="76" t="s">
        <v>466</v>
      </c>
      <c r="K51" s="77" t="s">
        <v>466</v>
      </c>
      <c r="L51" s="77" t="s">
        <v>466</v>
      </c>
      <c r="M51" s="77" t="s">
        <v>466</v>
      </c>
      <c r="N51" s="77" t="s">
        <v>466</v>
      </c>
      <c r="O51" s="78" t="s">
        <v>466</v>
      </c>
      <c r="P51" s="76" t="s">
        <v>466</v>
      </c>
      <c r="Q51" s="77" t="s">
        <v>466</v>
      </c>
      <c r="R51" s="77" t="s">
        <v>466</v>
      </c>
      <c r="S51" s="77" t="s">
        <v>466</v>
      </c>
      <c r="T51" s="77" t="s">
        <v>466</v>
      </c>
      <c r="U51" s="78" t="s">
        <v>466</v>
      </c>
      <c r="V51" s="158" t="s">
        <v>466</v>
      </c>
      <c r="W51" s="159" t="s">
        <v>466</v>
      </c>
      <c r="X51" s="68" t="s">
        <v>466</v>
      </c>
      <c r="Y51" s="68" t="s">
        <v>466</v>
      </c>
      <c r="Z51" s="68" t="s">
        <v>466</v>
      </c>
      <c r="AA51" s="69" t="s">
        <v>466</v>
      </c>
      <c r="AB51" s="55" t="s">
        <v>466</v>
      </c>
      <c r="AC51" s="56" t="s">
        <v>466</v>
      </c>
      <c r="AD51" s="56" t="s">
        <v>466</v>
      </c>
      <c r="AE51" s="56" t="s">
        <v>466</v>
      </c>
      <c r="AF51" s="56" t="s">
        <v>466</v>
      </c>
      <c r="AG51" s="57" t="s">
        <v>466</v>
      </c>
      <c r="AH51" s="58" t="s">
        <v>466</v>
      </c>
      <c r="AI51" s="59" t="s">
        <v>466</v>
      </c>
      <c r="AJ51" s="59" t="s">
        <v>466</v>
      </c>
      <c r="AK51" s="59" t="s">
        <v>466</v>
      </c>
      <c r="AL51" s="59" t="s">
        <v>466</v>
      </c>
    </row>
    <row r="52" spans="2:38" ht="15.75">
      <c r="B52" s="387"/>
      <c r="C52" s="387"/>
      <c r="D52" s="388"/>
      <c r="E52" s="392"/>
      <c r="F52" s="393"/>
      <c r="G52" s="393"/>
      <c r="H52" s="393"/>
      <c r="I52" s="394"/>
      <c r="J52" s="76" t="s">
        <v>466</v>
      </c>
      <c r="K52" s="77" t="s">
        <v>466</v>
      </c>
      <c r="L52" s="77" t="s">
        <v>466</v>
      </c>
      <c r="M52" s="77" t="s">
        <v>466</v>
      </c>
      <c r="N52" s="77" t="s">
        <v>466</v>
      </c>
      <c r="O52" s="78" t="s">
        <v>466</v>
      </c>
      <c r="P52" s="76" t="s">
        <v>466</v>
      </c>
      <c r="Q52" s="77" t="s">
        <v>466</v>
      </c>
      <c r="R52" s="77" t="s">
        <v>466</v>
      </c>
      <c r="S52" s="77" t="s">
        <v>466</v>
      </c>
      <c r="T52" s="77" t="s">
        <v>466</v>
      </c>
      <c r="U52" s="78" t="s">
        <v>466</v>
      </c>
      <c r="V52" s="158" t="s">
        <v>466</v>
      </c>
      <c r="W52" s="159" t="s">
        <v>466</v>
      </c>
      <c r="X52" s="68" t="s">
        <v>466</v>
      </c>
      <c r="Y52" s="68" t="s">
        <v>466</v>
      </c>
      <c r="Z52" s="68" t="s">
        <v>466</v>
      </c>
      <c r="AA52" s="69" t="s">
        <v>466</v>
      </c>
      <c r="AB52" s="55" t="s">
        <v>466</v>
      </c>
      <c r="AC52" s="56" t="s">
        <v>466</v>
      </c>
      <c r="AD52" s="56" t="s">
        <v>466</v>
      </c>
      <c r="AE52" s="56" t="s">
        <v>466</v>
      </c>
      <c r="AF52" s="56" t="s">
        <v>466</v>
      </c>
      <c r="AG52" s="57" t="s">
        <v>466</v>
      </c>
      <c r="AH52" s="58" t="s">
        <v>466</v>
      </c>
      <c r="AI52" s="59" t="s">
        <v>466</v>
      </c>
      <c r="AJ52" s="59" t="s">
        <v>466</v>
      </c>
      <c r="AK52" s="59" t="s">
        <v>466</v>
      </c>
      <c r="AL52" s="59" t="s">
        <v>466</v>
      </c>
    </row>
    <row r="53" spans="2:38" ht="5.25" customHeight="1">
      <c r="B53" s="387"/>
      <c r="C53" s="387"/>
      <c r="D53" s="388"/>
      <c r="E53" s="392"/>
      <c r="F53" s="393"/>
      <c r="G53" s="393"/>
      <c r="H53" s="393"/>
      <c r="I53" s="394"/>
      <c r="J53" s="76" t="s">
        <v>466</v>
      </c>
      <c r="K53" s="77" t="s">
        <v>466</v>
      </c>
      <c r="L53" s="77" t="s">
        <v>466</v>
      </c>
      <c r="M53" s="77" t="s">
        <v>466</v>
      </c>
      <c r="N53" s="77" t="s">
        <v>466</v>
      </c>
      <c r="O53" s="78" t="s">
        <v>466</v>
      </c>
      <c r="P53" s="76" t="s">
        <v>466</v>
      </c>
      <c r="Q53" s="77" t="s">
        <v>466</v>
      </c>
      <c r="R53" s="77" t="s">
        <v>466</v>
      </c>
      <c r="S53" s="77" t="s">
        <v>466</v>
      </c>
      <c r="T53" s="77" t="s">
        <v>466</v>
      </c>
      <c r="U53" s="78" t="s">
        <v>466</v>
      </c>
      <c r="V53" s="158" t="s">
        <v>466</v>
      </c>
      <c r="W53" s="159" t="s">
        <v>466</v>
      </c>
      <c r="X53" s="68" t="s">
        <v>466</v>
      </c>
      <c r="Y53" s="68" t="s">
        <v>466</v>
      </c>
      <c r="Z53" s="68" t="s">
        <v>466</v>
      </c>
      <c r="AA53" s="69" t="s">
        <v>466</v>
      </c>
      <c r="AB53" s="55" t="s">
        <v>466</v>
      </c>
      <c r="AC53" s="56" t="s">
        <v>466</v>
      </c>
      <c r="AD53" s="56" t="s">
        <v>466</v>
      </c>
      <c r="AE53" s="56" t="s">
        <v>466</v>
      </c>
      <c r="AF53" s="56" t="s">
        <v>466</v>
      </c>
      <c r="AG53" s="57" t="s">
        <v>466</v>
      </c>
      <c r="AH53" s="58" t="s">
        <v>466</v>
      </c>
      <c r="AI53" s="59" t="s">
        <v>466</v>
      </c>
      <c r="AJ53" s="59" t="s">
        <v>466</v>
      </c>
      <c r="AK53" s="59" t="s">
        <v>466</v>
      </c>
      <c r="AL53" s="59" t="s">
        <v>466</v>
      </c>
    </row>
    <row r="54" spans="2:38" ht="3" hidden="1" customHeight="1">
      <c r="B54" s="387"/>
      <c r="C54" s="387"/>
      <c r="D54" s="388"/>
      <c r="E54" s="392"/>
      <c r="F54" s="393"/>
      <c r="G54" s="393"/>
      <c r="H54" s="393"/>
      <c r="I54" s="394"/>
      <c r="J54" s="76" t="s">
        <v>466</v>
      </c>
      <c r="K54" s="77" t="s">
        <v>466</v>
      </c>
      <c r="L54" s="77" t="s">
        <v>466</v>
      </c>
      <c r="M54" s="77" t="s">
        <v>466</v>
      </c>
      <c r="N54" s="77" t="s">
        <v>466</v>
      </c>
      <c r="O54" s="78" t="s">
        <v>466</v>
      </c>
      <c r="P54" s="76" t="s">
        <v>466</v>
      </c>
      <c r="Q54" s="77" t="s">
        <v>466</v>
      </c>
      <c r="R54" s="77" t="s">
        <v>466</v>
      </c>
      <c r="S54" s="77" t="s">
        <v>466</v>
      </c>
      <c r="T54" s="77" t="s">
        <v>466</v>
      </c>
      <c r="U54" s="78" t="s">
        <v>466</v>
      </c>
      <c r="V54" s="158" t="s">
        <v>466</v>
      </c>
      <c r="W54" s="159" t="s">
        <v>466</v>
      </c>
      <c r="X54" s="68" t="s">
        <v>466</v>
      </c>
      <c r="Y54" s="68" t="s">
        <v>466</v>
      </c>
      <c r="Z54" s="68" t="s">
        <v>466</v>
      </c>
      <c r="AA54" s="69" t="s">
        <v>466</v>
      </c>
      <c r="AB54" s="55" t="s">
        <v>466</v>
      </c>
      <c r="AC54" s="56" t="s">
        <v>466</v>
      </c>
      <c r="AD54" s="56" t="s">
        <v>466</v>
      </c>
      <c r="AE54" s="56" t="s">
        <v>466</v>
      </c>
      <c r="AF54" s="56" t="s">
        <v>466</v>
      </c>
      <c r="AG54" s="57" t="s">
        <v>466</v>
      </c>
      <c r="AH54" s="58" t="s">
        <v>466</v>
      </c>
      <c r="AI54" s="59" t="s">
        <v>466</v>
      </c>
      <c r="AJ54" s="59" t="s">
        <v>466</v>
      </c>
      <c r="AK54" s="59" t="s">
        <v>466</v>
      </c>
      <c r="AL54" s="59" t="s">
        <v>466</v>
      </c>
    </row>
    <row r="55" spans="2:38" ht="15.75" hidden="1">
      <c r="B55" s="387"/>
      <c r="C55" s="387"/>
      <c r="D55" s="388"/>
      <c r="E55" s="392"/>
      <c r="F55" s="393"/>
      <c r="G55" s="393"/>
      <c r="H55" s="393"/>
      <c r="I55" s="394"/>
      <c r="J55" s="76" t="s">
        <v>466</v>
      </c>
      <c r="K55" s="77" t="s">
        <v>466</v>
      </c>
      <c r="L55" s="77" t="s">
        <v>466</v>
      </c>
      <c r="M55" s="77" t="s">
        <v>466</v>
      </c>
      <c r="N55" s="77" t="s">
        <v>466</v>
      </c>
      <c r="O55" s="78" t="s">
        <v>466</v>
      </c>
      <c r="P55" s="76" t="s">
        <v>466</v>
      </c>
      <c r="Q55" s="77" t="s">
        <v>466</v>
      </c>
      <c r="R55" s="77" t="s">
        <v>466</v>
      </c>
      <c r="S55" s="77" t="s">
        <v>466</v>
      </c>
      <c r="T55" s="77" t="s">
        <v>466</v>
      </c>
      <c r="U55" s="78" t="s">
        <v>466</v>
      </c>
      <c r="V55" s="158" t="s">
        <v>466</v>
      </c>
      <c r="W55" s="159" t="s">
        <v>466</v>
      </c>
      <c r="X55" s="68" t="s">
        <v>466</v>
      </c>
      <c r="Y55" s="68" t="s">
        <v>466</v>
      </c>
      <c r="Z55" s="68" t="s">
        <v>466</v>
      </c>
      <c r="AA55" s="69" t="s">
        <v>466</v>
      </c>
      <c r="AB55" s="55" t="s">
        <v>466</v>
      </c>
      <c r="AC55" s="56" t="s">
        <v>466</v>
      </c>
      <c r="AD55" s="56" t="s">
        <v>466</v>
      </c>
      <c r="AE55" s="56" t="s">
        <v>466</v>
      </c>
      <c r="AF55" s="56" t="s">
        <v>466</v>
      </c>
      <c r="AG55" s="57" t="s">
        <v>466</v>
      </c>
      <c r="AH55" s="58" t="s">
        <v>466</v>
      </c>
      <c r="AI55" s="59" t="s">
        <v>466</v>
      </c>
      <c r="AJ55" s="59" t="s">
        <v>466</v>
      </c>
      <c r="AK55" s="59" t="s">
        <v>466</v>
      </c>
      <c r="AL55" s="59" t="s">
        <v>466</v>
      </c>
    </row>
    <row r="56" spans="2:38" ht="15.75" hidden="1">
      <c r="B56" s="387"/>
      <c r="C56" s="387"/>
      <c r="D56" s="388"/>
      <c r="E56" s="392"/>
      <c r="F56" s="393"/>
      <c r="G56" s="393"/>
      <c r="H56" s="393"/>
      <c r="I56" s="394"/>
      <c r="J56" s="76" t="s">
        <v>466</v>
      </c>
      <c r="K56" s="77" t="s">
        <v>466</v>
      </c>
      <c r="L56" s="77" t="s">
        <v>466</v>
      </c>
      <c r="M56" s="77" t="s">
        <v>466</v>
      </c>
      <c r="N56" s="77" t="s">
        <v>466</v>
      </c>
      <c r="O56" s="78" t="s">
        <v>466</v>
      </c>
      <c r="P56" s="76" t="s">
        <v>466</v>
      </c>
      <c r="Q56" s="77" t="s">
        <v>466</v>
      </c>
      <c r="R56" s="77" t="s">
        <v>466</v>
      </c>
      <c r="S56" s="77" t="s">
        <v>466</v>
      </c>
      <c r="T56" s="77" t="s">
        <v>466</v>
      </c>
      <c r="U56" s="78" t="s">
        <v>466</v>
      </c>
      <c r="V56" s="158" t="s">
        <v>466</v>
      </c>
      <c r="W56" s="159" t="s">
        <v>466</v>
      </c>
      <c r="X56" s="68" t="s">
        <v>466</v>
      </c>
      <c r="Y56" s="68" t="s">
        <v>466</v>
      </c>
      <c r="Z56" s="68" t="s">
        <v>466</v>
      </c>
      <c r="AA56" s="69" t="s">
        <v>466</v>
      </c>
      <c r="AB56" s="55" t="s">
        <v>466</v>
      </c>
      <c r="AC56" s="56" t="s">
        <v>466</v>
      </c>
      <c r="AD56" s="56" t="s">
        <v>466</v>
      </c>
      <c r="AE56" s="56" t="s">
        <v>466</v>
      </c>
      <c r="AF56" s="56" t="s">
        <v>466</v>
      </c>
      <c r="AG56" s="57" t="s">
        <v>466</v>
      </c>
      <c r="AH56" s="58" t="s">
        <v>466</v>
      </c>
      <c r="AI56" s="59" t="s">
        <v>466</v>
      </c>
      <c r="AJ56" s="59" t="s">
        <v>466</v>
      </c>
      <c r="AK56" s="59" t="s">
        <v>466</v>
      </c>
      <c r="AL56" s="59" t="s">
        <v>466</v>
      </c>
    </row>
    <row r="57" spans="2:38" ht="16.5" thickBot="1">
      <c r="B57" s="387"/>
      <c r="C57" s="387"/>
      <c r="D57" s="388"/>
      <c r="E57" s="395"/>
      <c r="F57" s="396"/>
      <c r="G57" s="396"/>
      <c r="H57" s="396"/>
      <c r="I57" s="397"/>
      <c r="J57" s="79" t="s">
        <v>466</v>
      </c>
      <c r="K57" s="80" t="s">
        <v>466</v>
      </c>
      <c r="L57" s="80" t="s">
        <v>466</v>
      </c>
      <c r="M57" s="80" t="s">
        <v>466</v>
      </c>
      <c r="N57" s="80" t="s">
        <v>466</v>
      </c>
      <c r="O57" s="81" t="s">
        <v>466</v>
      </c>
      <c r="P57" s="79" t="s">
        <v>466</v>
      </c>
      <c r="Q57" s="80" t="s">
        <v>466</v>
      </c>
      <c r="R57" s="80" t="s">
        <v>466</v>
      </c>
      <c r="S57" s="80" t="s">
        <v>466</v>
      </c>
      <c r="T57" s="80" t="s">
        <v>466</v>
      </c>
      <c r="U57" s="81" t="s">
        <v>466</v>
      </c>
      <c r="V57" s="161" t="s">
        <v>466</v>
      </c>
      <c r="W57" s="162" t="s">
        <v>466</v>
      </c>
      <c r="X57" s="71" t="s">
        <v>466</v>
      </c>
      <c r="Y57" s="71" t="s">
        <v>466</v>
      </c>
      <c r="Z57" s="71" t="s">
        <v>466</v>
      </c>
      <c r="AA57" s="72" t="s">
        <v>466</v>
      </c>
      <c r="AB57" s="60" t="s">
        <v>466</v>
      </c>
      <c r="AC57" s="61" t="s">
        <v>466</v>
      </c>
      <c r="AD57" s="61" t="s">
        <v>466</v>
      </c>
      <c r="AE57" s="61" t="s">
        <v>466</v>
      </c>
      <c r="AF57" s="61" t="s">
        <v>466</v>
      </c>
      <c r="AG57" s="62" t="s">
        <v>466</v>
      </c>
      <c r="AH57" s="58" t="s">
        <v>466</v>
      </c>
      <c r="AI57" s="59" t="s">
        <v>466</v>
      </c>
      <c r="AJ57" s="59" t="s">
        <v>466</v>
      </c>
      <c r="AK57" s="59" t="s">
        <v>466</v>
      </c>
      <c r="AL57" s="59" t="s">
        <v>466</v>
      </c>
    </row>
    <row r="58" spans="2:38" ht="15" customHeight="1">
      <c r="J58" s="389" t="s">
        <v>478</v>
      </c>
      <c r="K58" s="390"/>
      <c r="L58" s="390"/>
      <c r="M58" s="390"/>
      <c r="N58" s="390"/>
      <c r="O58" s="391"/>
      <c r="P58" s="389" t="s">
        <v>479</v>
      </c>
      <c r="Q58" s="390"/>
      <c r="R58" s="390"/>
      <c r="S58" s="390"/>
      <c r="T58" s="390"/>
      <c r="U58" s="391"/>
      <c r="V58" s="389" t="s">
        <v>480</v>
      </c>
      <c r="W58" s="390"/>
      <c r="X58" s="390"/>
      <c r="Y58" s="390"/>
      <c r="Z58" s="390"/>
      <c r="AA58" s="391"/>
      <c r="AB58" s="389" t="s">
        <v>481</v>
      </c>
      <c r="AC58" s="438"/>
      <c r="AD58" s="390"/>
      <c r="AE58" s="390"/>
      <c r="AF58" s="390"/>
      <c r="AG58" s="390"/>
      <c r="AH58" s="389" t="s">
        <v>482</v>
      </c>
      <c r="AI58" s="390"/>
      <c r="AJ58" s="390"/>
      <c r="AK58" s="390"/>
      <c r="AL58" s="391"/>
    </row>
    <row r="59" spans="2:38" ht="15" customHeight="1">
      <c r="J59" s="392"/>
      <c r="K59" s="393"/>
      <c r="L59" s="393"/>
      <c r="M59" s="393"/>
      <c r="N59" s="393"/>
      <c r="O59" s="394"/>
      <c r="P59" s="392"/>
      <c r="Q59" s="393"/>
      <c r="R59" s="393"/>
      <c r="S59" s="393"/>
      <c r="T59" s="393"/>
      <c r="U59" s="394"/>
      <c r="V59" s="392"/>
      <c r="W59" s="393"/>
      <c r="X59" s="393"/>
      <c r="Y59" s="393"/>
      <c r="Z59" s="393"/>
      <c r="AA59" s="394"/>
      <c r="AB59" s="392"/>
      <c r="AC59" s="393"/>
      <c r="AD59" s="393"/>
      <c r="AE59" s="393"/>
      <c r="AF59" s="393"/>
      <c r="AG59" s="393"/>
      <c r="AH59" s="408"/>
      <c r="AI59" s="393"/>
      <c r="AJ59" s="393"/>
      <c r="AK59" s="393"/>
      <c r="AL59" s="394"/>
    </row>
    <row r="60" spans="2:38" ht="15" customHeight="1">
      <c r="J60" s="392"/>
      <c r="K60" s="393"/>
      <c r="L60" s="393"/>
      <c r="M60" s="393"/>
      <c r="N60" s="393"/>
      <c r="O60" s="394"/>
      <c r="P60" s="392"/>
      <c r="Q60" s="393"/>
      <c r="R60" s="393"/>
      <c r="S60" s="393"/>
      <c r="T60" s="393"/>
      <c r="U60" s="394"/>
      <c r="V60" s="392"/>
      <c r="W60" s="393"/>
      <c r="X60" s="393"/>
      <c r="Y60" s="393"/>
      <c r="Z60" s="393"/>
      <c r="AA60" s="394"/>
      <c r="AB60" s="392"/>
      <c r="AC60" s="393"/>
      <c r="AD60" s="393"/>
      <c r="AE60" s="393"/>
      <c r="AF60" s="393"/>
      <c r="AG60" s="393"/>
      <c r="AH60" s="408"/>
      <c r="AI60" s="393"/>
      <c r="AJ60" s="393"/>
      <c r="AK60" s="393"/>
      <c r="AL60" s="394"/>
    </row>
    <row r="61" spans="2:38" ht="15" customHeight="1">
      <c r="J61" s="392"/>
      <c r="K61" s="393"/>
      <c r="L61" s="393"/>
      <c r="M61" s="393"/>
      <c r="N61" s="393"/>
      <c r="O61" s="394"/>
      <c r="P61" s="392"/>
      <c r="Q61" s="393"/>
      <c r="R61" s="393"/>
      <c r="S61" s="393"/>
      <c r="T61" s="393"/>
      <c r="U61" s="394"/>
      <c r="V61" s="392"/>
      <c r="W61" s="393"/>
      <c r="X61" s="393"/>
      <c r="Y61" s="393"/>
      <c r="Z61" s="393"/>
      <c r="AA61" s="394"/>
      <c r="AB61" s="392"/>
      <c r="AC61" s="393"/>
      <c r="AD61" s="393"/>
      <c r="AE61" s="393"/>
      <c r="AF61" s="393"/>
      <c r="AG61" s="393"/>
      <c r="AH61" s="392"/>
      <c r="AI61" s="393"/>
      <c r="AJ61" s="393"/>
      <c r="AK61" s="393"/>
      <c r="AL61" s="394"/>
    </row>
    <row r="62" spans="2:38" ht="15" customHeight="1">
      <c r="J62" s="392"/>
      <c r="K62" s="393"/>
      <c r="L62" s="393"/>
      <c r="M62" s="393"/>
      <c r="N62" s="393"/>
      <c r="O62" s="394"/>
      <c r="P62" s="392"/>
      <c r="Q62" s="393"/>
      <c r="R62" s="393"/>
      <c r="S62" s="393"/>
      <c r="T62" s="393"/>
      <c r="U62" s="394"/>
      <c r="V62" s="392"/>
      <c r="W62" s="393"/>
      <c r="X62" s="393"/>
      <c r="Y62" s="393"/>
      <c r="Z62" s="393"/>
      <c r="AA62" s="394"/>
      <c r="AB62" s="392"/>
      <c r="AC62" s="393"/>
      <c r="AD62" s="393"/>
      <c r="AE62" s="393"/>
      <c r="AF62" s="393"/>
      <c r="AG62" s="393"/>
      <c r="AH62" s="392"/>
      <c r="AI62" s="393"/>
      <c r="AJ62" s="393"/>
      <c r="AK62" s="393"/>
      <c r="AL62" s="394"/>
    </row>
    <row r="63" spans="2:38" ht="28.5" customHeight="1" thickBot="1">
      <c r="J63" s="395"/>
      <c r="K63" s="396"/>
      <c r="L63" s="396"/>
      <c r="M63" s="396"/>
      <c r="N63" s="396"/>
      <c r="O63" s="397"/>
      <c r="P63" s="395"/>
      <c r="Q63" s="396"/>
      <c r="R63" s="396"/>
      <c r="S63" s="396"/>
      <c r="T63" s="396"/>
      <c r="U63" s="397"/>
      <c r="V63" s="395"/>
      <c r="W63" s="396"/>
      <c r="X63" s="396"/>
      <c r="Y63" s="396"/>
      <c r="Z63" s="396"/>
      <c r="AA63" s="397"/>
      <c r="AB63" s="395"/>
      <c r="AC63" s="396"/>
      <c r="AD63" s="396"/>
      <c r="AE63" s="396"/>
      <c r="AF63" s="396"/>
      <c r="AG63" s="396"/>
      <c r="AH63" s="395"/>
      <c r="AI63" s="396"/>
      <c r="AJ63" s="396"/>
      <c r="AK63" s="396"/>
      <c r="AL63" s="397"/>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14" ma:contentTypeDescription="Crear nuevo documento." ma:contentTypeScope="" ma:versionID="a2ca879b9c31801d431ba09de3860b9e">
  <xsd:schema xmlns:xsd="http://www.w3.org/2001/XMLSchema" xmlns:xs="http://www.w3.org/2001/XMLSchema" xmlns:p="http://schemas.microsoft.com/office/2006/metadata/properties" xmlns:ns2="d3241079-a1f9-4b4d-9ec4-d2622ac503be" xmlns:ns3="dffc01c7-d9e7-426b-8b22-128400751d09" targetNamespace="http://schemas.microsoft.com/office/2006/metadata/properties" ma:root="true" ma:fieldsID="4beddf5e03f854f58400dafcc2331ba0" ns2:_="" ns3:_="">
    <xsd:import namespace="d3241079-a1f9-4b4d-9ec4-d2622ac503be"/>
    <xsd:import namespace="dffc01c7-d9e7-426b-8b22-128400751d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fc01c7-d9e7-426b-8b22-128400751d0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f07088e-2099-4a01-a1b9-9db0319c0151}" ma:internalName="TaxCatchAll" ma:showField="CatchAllData" ma:web="dffc01c7-d9e7-426b-8b22-128400751d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fc01c7-d9e7-426b-8b22-128400751d09" xsi:nil="true"/>
    <lcf76f155ced4ddcb4097134ff3c332f xmlns="d3241079-a1f9-4b4d-9ec4-d2622ac503be">
      <Terms xmlns="http://schemas.microsoft.com/office/infopath/2007/PartnerControls"/>
    </lcf76f155ced4ddcb4097134ff3c332f>
    <SharedWithUsers xmlns="dffc01c7-d9e7-426b-8b22-128400751d09">
      <UserInfo>
        <DisplayName>Christian David Peluha Monroy</DisplayName>
        <AccountId>23</AccountId>
        <AccountType/>
      </UserInfo>
      <UserInfo>
        <DisplayName>Ana Milena Parra Paez</DisplayName>
        <AccountId>16</AccountId>
        <AccountType/>
      </UserInfo>
      <UserInfo>
        <DisplayName>Hector Mauricio Morales Peña</DisplayName>
        <AccountId>33</AccountId>
        <AccountType/>
      </UserInfo>
      <UserInfo>
        <DisplayName>Angela Maria Aranzazu Montoya</DisplayName>
        <AccountId>11</AccountId>
        <AccountType/>
      </UserInfo>
      <UserInfo>
        <DisplayName>Julian Alfonso Chaves Silva</DisplayName>
        <AccountId>22</AccountId>
        <AccountType/>
      </UserInfo>
    </SharedWithUsers>
  </documentManagement>
</p:properties>
</file>

<file path=customXml/itemProps1.xml><?xml version="1.0" encoding="utf-8"?>
<ds:datastoreItem xmlns:ds="http://schemas.openxmlformats.org/officeDocument/2006/customXml" ds:itemID="{38E08359-1323-4B88-A13B-DCD9BA72901C}"/>
</file>

<file path=customXml/itemProps2.xml><?xml version="1.0" encoding="utf-8"?>
<ds:datastoreItem xmlns:ds="http://schemas.openxmlformats.org/officeDocument/2006/customXml" ds:itemID="{27B15734-8D97-4ED2-BF95-E63F7FCA3CFF}"/>
</file>

<file path=customXml/itemProps3.xml><?xml version="1.0" encoding="utf-8"?>
<ds:datastoreItem xmlns:ds="http://schemas.openxmlformats.org/officeDocument/2006/customXml" ds:itemID="{EB9A5614-DB54-4010-B8D0-7DC4A14F85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Angela Maria Aranzazu Montoya</cp:lastModifiedBy>
  <cp:revision/>
  <dcterms:created xsi:type="dcterms:W3CDTF">2021-04-16T16:11:31Z</dcterms:created>
  <dcterms:modified xsi:type="dcterms:W3CDTF">2024-02-01T15:48:47Z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y fmtid="{D5CDD505-2E9C-101B-9397-08002B2CF9AE}" pid="3" name="MediaServiceImageTags">
    <vt:lpwstr/>
  </property>
</Properties>
</file>