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E:\Users\jagirald\Desktop\Compartida Coordinacion\AÑO 2024\SISTEMA DE GESTION DE LA CALIDAD\MATRIZ DE RIESGOS\"/>
    </mc:Choice>
  </mc:AlternateContent>
  <xr:revisionPtr revIDLastSave="0" documentId="8_{2E656B22-348D-441F-81EF-317E0DEE60C1}" xr6:coauthVersionLast="36" xr6:coauthVersionMax="36" xr10:uidLastSave="{00000000-0000-0000-0000-000000000000}"/>
  <bookViews>
    <workbookView xWindow="0" yWindow="0" windowWidth="24000" windowHeight="9225" firstSheet="13" activeTab="14" xr2:uid="{00000000-000D-0000-FFFF-FFFF00000000}"/>
  </bookViews>
  <sheets>
    <sheet name="Presentacion " sheetId="10" r:id="rId1"/>
    <sheet name="Análisis de Contexto " sheetId="14" r:id="rId2"/>
    <sheet name="Estrategias" sheetId="15" r:id="rId3"/>
    <sheet name="Instructivo" sheetId="3" state="hidden" r:id="rId4"/>
    <sheet name="Clasificación Riesgo" sheetId="4" state="hidden" r:id="rId5"/>
    <sheet name="Tabla Valoración de Controles" sheetId="7" state="hidden" r:id="rId6"/>
    <sheet name="Tabla Impacto" sheetId="6" state="hidden" r:id="rId7"/>
    <sheet name="Matriz de Calor" sheetId="21" state="hidden" r:id="rId8"/>
    <sheet name="Hoja1" sheetId="13" state="hidden" r:id="rId9"/>
    <sheet name="LISTA" sheetId="2" state="hidden" r:id="rId10"/>
    <sheet name="Tabla probabilidad" sheetId="5" state="hidden" r:id="rId11"/>
    <sheet name="Mapa Final" sheetId="1" r:id="rId12"/>
    <sheet name="Seguimiento 1 Trimestre 2023" sheetId="18" r:id="rId13"/>
    <sheet name="Seguimiento 2 Trimestre 2023" sheetId="23" r:id="rId14"/>
    <sheet name="Seguimiento 3 Trimestre 2023" sheetId="22" r:id="rId15"/>
    <sheet name="Seguimiento 4 Trimestre 2023" sheetId="24" r:id="rId16"/>
    <sheet name="Hoja4" sheetId="25" r:id="rId17"/>
    <sheet name="Seguimiento 2 Trimestre" sheetId="17" state="hidden" r:id="rId18"/>
    <sheet name="Seguimiento 3 Trimestre " sheetId="19" state="hidden" r:id="rId19"/>
    <sheet name="Seguimiento 4 Trimestre " sheetId="20" state="hidden" r:id="rId20"/>
  </sheets>
  <externalReferences>
    <externalReference r:id="rId21"/>
    <externalReference r:id="rId22"/>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[2]Hoja2!$H$3:$H$7</definedName>
  </definedNames>
  <calcPr calcId="191029"/>
  <pivotCaches>
    <pivotCache cacheId="0" r:id="rId2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24" l="1"/>
  <c r="F34" i="24"/>
  <c r="D34" i="24"/>
  <c r="F33" i="24"/>
  <c r="D33" i="24"/>
  <c r="F32" i="24"/>
  <c r="D32" i="24"/>
  <c r="N31" i="24"/>
  <c r="M31" i="24"/>
  <c r="L31" i="24"/>
  <c r="K31" i="24"/>
  <c r="J31" i="24"/>
  <c r="I31" i="24"/>
  <c r="H31" i="24"/>
  <c r="G31" i="24"/>
  <c r="F31" i="24"/>
  <c r="E31" i="24"/>
  <c r="D31" i="24"/>
  <c r="C31" i="24"/>
  <c r="B31" i="24"/>
  <c r="D30" i="24"/>
  <c r="F29" i="24"/>
  <c r="D29" i="24"/>
  <c r="F28" i="24"/>
  <c r="D28" i="24"/>
  <c r="F27" i="24"/>
  <c r="D27" i="24"/>
  <c r="N26" i="24"/>
  <c r="M26" i="24"/>
  <c r="L26" i="24"/>
  <c r="K26" i="24"/>
  <c r="J26" i="24"/>
  <c r="I26" i="24"/>
  <c r="H26" i="24"/>
  <c r="G26" i="24"/>
  <c r="F26" i="24"/>
  <c r="E26" i="24"/>
  <c r="D26" i="24"/>
  <c r="C26" i="24"/>
  <c r="B26" i="24"/>
  <c r="F25" i="24"/>
  <c r="D25" i="24"/>
  <c r="F24" i="24"/>
  <c r="D24" i="24"/>
  <c r="F23" i="24"/>
  <c r="D23" i="24"/>
  <c r="F22" i="24"/>
  <c r="D22" i="24"/>
  <c r="N21" i="24"/>
  <c r="M21" i="24"/>
  <c r="L21" i="24"/>
  <c r="K21" i="24"/>
  <c r="J21" i="24"/>
  <c r="I21" i="24"/>
  <c r="H21" i="24"/>
  <c r="G21" i="24"/>
  <c r="F21" i="24"/>
  <c r="E21" i="24"/>
  <c r="D21" i="24"/>
  <c r="C21" i="24"/>
  <c r="B21" i="24"/>
  <c r="D20" i="24"/>
  <c r="D19" i="24"/>
  <c r="D18" i="24"/>
  <c r="D17" i="24"/>
  <c r="D16" i="24"/>
  <c r="N15" i="24"/>
  <c r="M15" i="24"/>
  <c r="L15" i="24"/>
  <c r="K15" i="24"/>
  <c r="J15" i="24"/>
  <c r="I15" i="24"/>
  <c r="H15" i="24"/>
  <c r="G15" i="24"/>
  <c r="F15" i="24"/>
  <c r="E15" i="24"/>
  <c r="D15" i="24"/>
  <c r="C15" i="24"/>
  <c r="B15" i="24"/>
  <c r="F14" i="24"/>
  <c r="F13" i="24"/>
  <c r="D13" i="24"/>
  <c r="F12" i="24"/>
  <c r="D12" i="24"/>
  <c r="F11" i="24"/>
  <c r="D11" i="24"/>
  <c r="N10" i="24"/>
  <c r="M10" i="24"/>
  <c r="L10" i="24"/>
  <c r="K10" i="24"/>
  <c r="J10" i="24"/>
  <c r="I10" i="24"/>
  <c r="H10" i="24"/>
  <c r="G10" i="24"/>
  <c r="F10" i="24"/>
  <c r="E10" i="24"/>
  <c r="D10" i="24"/>
  <c r="C10" i="24"/>
  <c r="B10" i="24"/>
  <c r="A10" i="24"/>
  <c r="D6" i="24"/>
  <c r="F35" i="23"/>
  <c r="F34" i="23"/>
  <c r="D34" i="23"/>
  <c r="F33" i="23"/>
  <c r="D33" i="23"/>
  <c r="F32" i="23"/>
  <c r="D32" i="23"/>
  <c r="N31" i="23"/>
  <c r="M31" i="23"/>
  <c r="L31" i="23"/>
  <c r="K31" i="23"/>
  <c r="J31" i="23"/>
  <c r="I31" i="23"/>
  <c r="H31" i="23"/>
  <c r="G31" i="23"/>
  <c r="F31" i="23"/>
  <c r="E31" i="23"/>
  <c r="D31" i="23"/>
  <c r="C31" i="23"/>
  <c r="B31" i="23"/>
  <c r="D30" i="23"/>
  <c r="F29" i="23"/>
  <c r="D29" i="23"/>
  <c r="F28" i="23"/>
  <c r="D28" i="23"/>
  <c r="F27" i="23"/>
  <c r="D27" i="23"/>
  <c r="N26" i="23"/>
  <c r="M26" i="23"/>
  <c r="L26" i="23"/>
  <c r="K26" i="23"/>
  <c r="J26" i="23"/>
  <c r="I26" i="23"/>
  <c r="H26" i="23"/>
  <c r="G26" i="23"/>
  <c r="F26" i="23"/>
  <c r="E26" i="23"/>
  <c r="D26" i="23"/>
  <c r="C26" i="23"/>
  <c r="B26" i="23"/>
  <c r="F25" i="23"/>
  <c r="D25" i="23"/>
  <c r="F24" i="23"/>
  <c r="D24" i="23"/>
  <c r="F23" i="23"/>
  <c r="D23" i="23"/>
  <c r="F22" i="23"/>
  <c r="D22" i="23"/>
  <c r="N21" i="23"/>
  <c r="M21" i="23"/>
  <c r="L21" i="23"/>
  <c r="K21" i="23"/>
  <c r="J21" i="23"/>
  <c r="I21" i="23"/>
  <c r="H21" i="23"/>
  <c r="G21" i="23"/>
  <c r="F21" i="23"/>
  <c r="E21" i="23"/>
  <c r="D21" i="23"/>
  <c r="C21" i="23"/>
  <c r="B21" i="23"/>
  <c r="D20" i="23"/>
  <c r="D19" i="23"/>
  <c r="D18" i="23"/>
  <c r="D17" i="23"/>
  <c r="D16" i="23"/>
  <c r="N15" i="23"/>
  <c r="M15" i="23"/>
  <c r="L15" i="23"/>
  <c r="K15" i="23"/>
  <c r="J15" i="23"/>
  <c r="I15" i="23"/>
  <c r="H15" i="23"/>
  <c r="G15" i="23"/>
  <c r="F15" i="23"/>
  <c r="E15" i="23"/>
  <c r="D15" i="23"/>
  <c r="C15" i="23"/>
  <c r="B15" i="23"/>
  <c r="F14" i="23"/>
  <c r="F13" i="23"/>
  <c r="D13" i="23"/>
  <c r="F12" i="23"/>
  <c r="D12" i="23"/>
  <c r="F11" i="23"/>
  <c r="D11" i="23"/>
  <c r="N10" i="23"/>
  <c r="M10" i="23"/>
  <c r="L10" i="23"/>
  <c r="K10" i="23"/>
  <c r="J10" i="23"/>
  <c r="I10" i="23"/>
  <c r="H10" i="23"/>
  <c r="G10" i="23"/>
  <c r="F10" i="23"/>
  <c r="E10" i="23"/>
  <c r="D10" i="23"/>
  <c r="C10" i="23"/>
  <c r="B10" i="23"/>
  <c r="A10" i="23"/>
  <c r="D6" i="23"/>
  <c r="F35" i="18" l="1"/>
  <c r="F23" i="18"/>
  <c r="F35" i="22"/>
  <c r="F34" i="22"/>
  <c r="D34" i="22"/>
  <c r="F33" i="22"/>
  <c r="D33" i="22"/>
  <c r="F32" i="22"/>
  <c r="D32" i="22"/>
  <c r="N31" i="22"/>
  <c r="M31" i="22"/>
  <c r="L31" i="22"/>
  <c r="K31" i="22"/>
  <c r="J31" i="22"/>
  <c r="I31" i="22"/>
  <c r="H31" i="22"/>
  <c r="G31" i="22"/>
  <c r="F31" i="22"/>
  <c r="E31" i="22"/>
  <c r="D31" i="22"/>
  <c r="C31" i="22"/>
  <c r="B31" i="22"/>
  <c r="D30" i="22"/>
  <c r="F29" i="22"/>
  <c r="D29" i="22"/>
  <c r="F28" i="22"/>
  <c r="D28" i="22"/>
  <c r="F27" i="22"/>
  <c r="D27" i="22"/>
  <c r="N26" i="22"/>
  <c r="M26" i="22"/>
  <c r="L26" i="22"/>
  <c r="K26" i="22"/>
  <c r="J26" i="22"/>
  <c r="I26" i="22"/>
  <c r="H26" i="22"/>
  <c r="G26" i="22"/>
  <c r="F26" i="22"/>
  <c r="E26" i="22"/>
  <c r="D26" i="22"/>
  <c r="C26" i="22"/>
  <c r="B26" i="22"/>
  <c r="F25" i="22"/>
  <c r="D25" i="22"/>
  <c r="F24" i="22"/>
  <c r="D24" i="22"/>
  <c r="F23" i="22"/>
  <c r="D23" i="22"/>
  <c r="F22" i="22"/>
  <c r="D22" i="22"/>
  <c r="N21" i="22"/>
  <c r="M21" i="22"/>
  <c r="L21" i="22"/>
  <c r="K21" i="22"/>
  <c r="J21" i="22"/>
  <c r="I21" i="22"/>
  <c r="H21" i="22"/>
  <c r="G21" i="22"/>
  <c r="F21" i="22"/>
  <c r="E21" i="22"/>
  <c r="D21" i="22"/>
  <c r="C21" i="22"/>
  <c r="B21" i="22"/>
  <c r="D20" i="22"/>
  <c r="D19" i="22"/>
  <c r="D18" i="22"/>
  <c r="D17" i="22"/>
  <c r="D16" i="22"/>
  <c r="N15" i="22"/>
  <c r="M15" i="22"/>
  <c r="L15" i="22"/>
  <c r="K15" i="22"/>
  <c r="J15" i="22"/>
  <c r="I15" i="22"/>
  <c r="H15" i="22"/>
  <c r="G15" i="22"/>
  <c r="F15" i="22"/>
  <c r="E15" i="22"/>
  <c r="D15" i="22"/>
  <c r="C15" i="22"/>
  <c r="B15" i="22"/>
  <c r="F14" i="22"/>
  <c r="F13" i="22"/>
  <c r="D13" i="22"/>
  <c r="F12" i="22"/>
  <c r="D12" i="22"/>
  <c r="F11" i="22"/>
  <c r="D11" i="22"/>
  <c r="N10" i="22"/>
  <c r="M10" i="22"/>
  <c r="L10" i="22"/>
  <c r="K10" i="22"/>
  <c r="J10" i="22"/>
  <c r="I10" i="22"/>
  <c r="H10" i="22"/>
  <c r="G10" i="22"/>
  <c r="F10" i="22"/>
  <c r="E10" i="22"/>
  <c r="D10" i="22"/>
  <c r="C10" i="22"/>
  <c r="B10" i="22"/>
  <c r="A10" i="22"/>
  <c r="D6" i="22"/>
  <c r="N31" i="18" l="1"/>
  <c r="G31" i="18"/>
  <c r="F32" i="18"/>
  <c r="F33" i="18"/>
  <c r="F34" i="18"/>
  <c r="F31" i="18"/>
  <c r="D32" i="18"/>
  <c r="D33" i="18"/>
  <c r="D34" i="18"/>
  <c r="D31" i="18"/>
  <c r="C31" i="18"/>
  <c r="B31" i="18" l="1"/>
  <c r="E31" i="18"/>
  <c r="N26" i="18"/>
  <c r="N21" i="18"/>
  <c r="N15" i="18"/>
  <c r="N10" i="18"/>
  <c r="G26" i="18"/>
  <c r="F27" i="18"/>
  <c r="F28" i="18"/>
  <c r="F29" i="18"/>
  <c r="F26" i="18"/>
  <c r="E26" i="18"/>
  <c r="D27" i="18"/>
  <c r="D28" i="18"/>
  <c r="D29" i="18"/>
  <c r="D30" i="18"/>
  <c r="D26" i="18"/>
  <c r="C26" i="18"/>
  <c r="B26" i="18"/>
  <c r="F22" i="18"/>
  <c r="F24" i="18"/>
  <c r="F25" i="18"/>
  <c r="F21" i="18"/>
  <c r="D22" i="18"/>
  <c r="D23" i="18"/>
  <c r="D24" i="18"/>
  <c r="D25" i="18"/>
  <c r="D21" i="18"/>
  <c r="C21" i="18"/>
  <c r="B21" i="18"/>
  <c r="F15" i="18"/>
  <c r="D16" i="18"/>
  <c r="D17" i="18"/>
  <c r="D18" i="18"/>
  <c r="D19" i="18"/>
  <c r="D20" i="18"/>
  <c r="D15" i="18"/>
  <c r="C15" i="18"/>
  <c r="B15" i="18"/>
  <c r="F11" i="18"/>
  <c r="F12" i="18"/>
  <c r="F13" i="18"/>
  <c r="F14" i="18"/>
  <c r="D11" i="18"/>
  <c r="D12" i="18"/>
  <c r="D13" i="18"/>
  <c r="C10" i="18"/>
  <c r="T37" i="1"/>
  <c r="Q37" i="1"/>
  <c r="T36" i="1"/>
  <c r="Q36" i="1"/>
  <c r="T35" i="1"/>
  <c r="Z35" i="1" s="1"/>
  <c r="Y35" i="1" s="1"/>
  <c r="Q35" i="1"/>
  <c r="T34" i="1"/>
  <c r="Z34" i="1" s="1"/>
  <c r="Y34" i="1" s="1"/>
  <c r="Q34" i="1"/>
  <c r="T33" i="1"/>
  <c r="Q33" i="1"/>
  <c r="T32" i="1"/>
  <c r="Q32" i="1"/>
  <c r="M32" i="1"/>
  <c r="L32" i="1"/>
  <c r="I31" i="18" s="1"/>
  <c r="J32" i="1"/>
  <c r="I32" i="1"/>
  <c r="H31" i="18" s="1"/>
  <c r="T31" i="1"/>
  <c r="Q31" i="1"/>
  <c r="T30" i="1"/>
  <c r="Q30" i="1"/>
  <c r="T29" i="1"/>
  <c r="Z29" i="1" s="1"/>
  <c r="Y29" i="1" s="1"/>
  <c r="Q29" i="1"/>
  <c r="T28" i="1"/>
  <c r="Z28" i="1" s="1"/>
  <c r="Y28" i="1" s="1"/>
  <c r="Q28" i="1"/>
  <c r="T27" i="1"/>
  <c r="Q27" i="1"/>
  <c r="T26" i="1"/>
  <c r="Q26" i="1"/>
  <c r="M26" i="1"/>
  <c r="L26" i="1"/>
  <c r="I26" i="18" s="1"/>
  <c r="J26" i="1"/>
  <c r="I26" i="1"/>
  <c r="H26" i="18" s="1"/>
  <c r="Q23" i="1"/>
  <c r="T23" i="1"/>
  <c r="Z23" i="1" s="1"/>
  <c r="Y23" i="1" s="1"/>
  <c r="Q24" i="1"/>
  <c r="T24" i="1"/>
  <c r="Z24" i="1" s="1"/>
  <c r="Y24" i="1" s="1"/>
  <c r="Q19" i="1"/>
  <c r="T19" i="1"/>
  <c r="Q20" i="1"/>
  <c r="T20" i="1"/>
  <c r="Z20" i="1" s="1"/>
  <c r="Y20" i="1" s="1"/>
  <c r="B10" i="18"/>
  <c r="Z31" i="1" l="1"/>
  <c r="Y31" i="1" s="1"/>
  <c r="N32" i="1"/>
  <c r="J31" i="18" s="1"/>
  <c r="Z37" i="1"/>
  <c r="Y37" i="1" s="1"/>
  <c r="N26" i="1"/>
  <c r="J26" i="18" s="1"/>
  <c r="Z27" i="1"/>
  <c r="Y27" i="1" s="1"/>
  <c r="Z26" i="1"/>
  <c r="Y26" i="1" s="1"/>
  <c r="Z33" i="1"/>
  <c r="Y33" i="1" s="1"/>
  <c r="Z32" i="1"/>
  <c r="Y32" i="1" s="1"/>
  <c r="Z36" i="1"/>
  <c r="Y36" i="1" s="1"/>
  <c r="Z30" i="1"/>
  <c r="Y30" i="1" s="1"/>
  <c r="F10" i="18"/>
  <c r="AB32" i="1" l="1"/>
  <c r="AA32" i="1" s="1"/>
  <c r="K31" i="18" s="1"/>
  <c r="AB26" i="1"/>
  <c r="AA26" i="1" s="1"/>
  <c r="K26" i="18" s="1"/>
  <c r="E8" i="1"/>
  <c r="J15" i="1"/>
  <c r="Z19" i="1"/>
  <c r="Y19" i="1" s="1"/>
  <c r="T18" i="1"/>
  <c r="Q18" i="1"/>
  <c r="T17" i="1"/>
  <c r="Q17" i="1"/>
  <c r="T16" i="1"/>
  <c r="Q16" i="1"/>
  <c r="T15" i="1"/>
  <c r="Q15" i="1"/>
  <c r="M15" i="1"/>
  <c r="L15" i="1"/>
  <c r="I15" i="18" s="1"/>
  <c r="I15" i="1" l="1"/>
  <c r="H15" i="18" s="1"/>
  <c r="Z18" i="1"/>
  <c r="Y18" i="1" s="1"/>
  <c r="Z15" i="1"/>
  <c r="Z16" i="1"/>
  <c r="Y16" i="1" s="1"/>
  <c r="Z17" i="1"/>
  <c r="Y17" i="1" s="1"/>
  <c r="A10" i="18"/>
  <c r="T10" i="1"/>
  <c r="T21" i="1"/>
  <c r="Q11" i="1"/>
  <c r="Q12" i="1"/>
  <c r="Q13" i="1"/>
  <c r="Q14" i="1"/>
  <c r="Q21" i="1"/>
  <c r="Q22" i="1"/>
  <c r="Q25" i="1"/>
  <c r="T14" i="1"/>
  <c r="T25" i="1"/>
  <c r="T22" i="1"/>
  <c r="T13" i="1"/>
  <c r="T12" i="1"/>
  <c r="M21" i="1"/>
  <c r="L21" i="1"/>
  <c r="M10" i="1"/>
  <c r="L10" i="1"/>
  <c r="I10" i="20" s="1"/>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I50" i="20"/>
  <c r="I45" i="19"/>
  <c r="I40" i="20"/>
  <c r="I30" i="19"/>
  <c r="I2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G21" i="18"/>
  <c r="E21" i="18"/>
  <c r="G15" i="18"/>
  <c r="E15" i="18"/>
  <c r="G10" i="18"/>
  <c r="E10" i="18"/>
  <c r="D10" i="18"/>
  <c r="D6" i="18"/>
  <c r="I50" i="19"/>
  <c r="I55" i="19"/>
  <c r="I40" i="19"/>
  <c r="I55" i="20"/>
  <c r="I45" i="20"/>
  <c r="I30" i="20"/>
  <c r="I25" i="19"/>
  <c r="I55" i="17"/>
  <c r="I50" i="17"/>
  <c r="I45" i="17"/>
  <c r="I40" i="17"/>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G35" i="17"/>
  <c r="F35" i="17"/>
  <c r="E35" i="17"/>
  <c r="D35" i="17"/>
  <c r="C35" i="17"/>
  <c r="A35" i="17"/>
  <c r="N30" i="17"/>
  <c r="I30" i="17"/>
  <c r="G30" i="17"/>
  <c r="F30" i="17"/>
  <c r="E30" i="17"/>
  <c r="D30" i="17"/>
  <c r="C30" i="17"/>
  <c r="A30" i="17"/>
  <c r="I25" i="17"/>
  <c r="G25" i="17"/>
  <c r="F25" i="17"/>
  <c r="E25" i="17"/>
  <c r="D25" i="17"/>
  <c r="C25" i="17"/>
  <c r="A25" i="17"/>
  <c r="G20" i="17"/>
  <c r="F20" i="17"/>
  <c r="E20" i="17"/>
  <c r="D20" i="17"/>
  <c r="C20" i="17"/>
  <c r="A20" i="17"/>
  <c r="N20" i="17"/>
  <c r="N15" i="17"/>
  <c r="G15" i="17"/>
  <c r="F15" i="17"/>
  <c r="E15" i="17"/>
  <c r="D15" i="17"/>
  <c r="C15" i="17"/>
  <c r="A15" i="17"/>
  <c r="D6" i="17"/>
  <c r="D5" i="17"/>
  <c r="D4" i="17"/>
  <c r="N10" i="17"/>
  <c r="G10" i="17"/>
  <c r="F10" i="17"/>
  <c r="E10" i="17"/>
  <c r="D10" i="17"/>
  <c r="C10" i="17"/>
  <c r="A10" i="17"/>
  <c r="H45" i="19"/>
  <c r="H45" i="20"/>
  <c r="H40" i="17"/>
  <c r="H40" i="19"/>
  <c r="H40" i="20"/>
  <c r="J50" i="17"/>
  <c r="H50" i="19"/>
  <c r="H50" i="20"/>
  <c r="H55" i="17"/>
  <c r="H55" i="19"/>
  <c r="H55" i="20"/>
  <c r="H45" i="17"/>
  <c r="H50" i="17"/>
  <c r="J50" i="19"/>
  <c r="J50" i="20"/>
  <c r="J55" i="17"/>
  <c r="J55" i="20"/>
  <c r="J55" i="19"/>
  <c r="J45" i="17"/>
  <c r="J45" i="19"/>
  <c r="J45" i="20"/>
  <c r="J40" i="17"/>
  <c r="J40" i="20"/>
  <c r="J40" i="19"/>
  <c r="K40" i="19"/>
  <c r="K40" i="20"/>
  <c r="K55" i="17"/>
  <c r="K55" i="19"/>
  <c r="K55" i="20"/>
  <c r="K50" i="19"/>
  <c r="K50" i="20"/>
  <c r="K45" i="19"/>
  <c r="K45" i="20"/>
  <c r="L55" i="17"/>
  <c r="L55" i="19"/>
  <c r="L55" i="20"/>
  <c r="L50" i="17"/>
  <c r="L50" i="19"/>
  <c r="L50" i="20"/>
  <c r="L45" i="17"/>
  <c r="L45" i="19"/>
  <c r="L45" i="20"/>
  <c r="L40" i="17"/>
  <c r="L40" i="20"/>
  <c r="L40" i="19"/>
  <c r="K50" i="17"/>
  <c r="K45" i="17"/>
  <c r="K40" i="17"/>
  <c r="M55" i="17"/>
  <c r="M55" i="19"/>
  <c r="M55" i="20"/>
  <c r="M50" i="17"/>
  <c r="M50" i="19"/>
  <c r="M50" i="20"/>
  <c r="M45" i="17"/>
  <c r="M45" i="19"/>
  <c r="M45" i="20"/>
  <c r="M40" i="17"/>
  <c r="M40" i="20"/>
  <c r="M40" i="19"/>
  <c r="H35" i="20"/>
  <c r="H35" i="19"/>
  <c r="H35" i="17"/>
  <c r="I35" i="19"/>
  <c r="I35" i="20"/>
  <c r="I35" i="17"/>
  <c r="H30" i="19"/>
  <c r="H30" i="20"/>
  <c r="H30" i="17"/>
  <c r="J35" i="20"/>
  <c r="J35" i="19"/>
  <c r="J35" i="17"/>
  <c r="K35" i="19"/>
  <c r="K35" i="20"/>
  <c r="K35" i="17"/>
  <c r="J30" i="19"/>
  <c r="J30" i="20"/>
  <c r="J30" i="17"/>
  <c r="L35" i="19"/>
  <c r="L35" i="20"/>
  <c r="L35" i="17"/>
  <c r="K30" i="19"/>
  <c r="K30" i="20"/>
  <c r="K30" i="17"/>
  <c r="L30" i="20"/>
  <c r="L30" i="19"/>
  <c r="L30" i="17"/>
  <c r="M35" i="17"/>
  <c r="M35" i="19"/>
  <c r="M35" i="20"/>
  <c r="M30" i="17"/>
  <c r="M30" i="20"/>
  <c r="M30" i="19"/>
  <c r="H25" i="19"/>
  <c r="H25" i="20"/>
  <c r="H25" i="17"/>
  <c r="J25" i="20"/>
  <c r="J25" i="19"/>
  <c r="J25" i="17"/>
  <c r="K25" i="17"/>
  <c r="K25" i="19"/>
  <c r="K25" i="20"/>
  <c r="L25" i="19"/>
  <c r="L25" i="20"/>
  <c r="L25" i="17"/>
  <c r="M25" i="17"/>
  <c r="M25" i="19"/>
  <c r="M25" i="20"/>
  <c r="J21" i="1"/>
  <c r="I21" i="1"/>
  <c r="T11" i="1"/>
  <c r="Q10" i="1"/>
  <c r="J10" i="1"/>
  <c r="I10" i="1"/>
  <c r="B249" i="6" a="1"/>
  <c r="B249" i="6" s="1"/>
  <c r="G238" i="6"/>
  <c r="I15" i="20" l="1"/>
  <c r="I21" i="18"/>
  <c r="H15" i="19"/>
  <c r="H21" i="18"/>
  <c r="AD26" i="1"/>
  <c r="AD32" i="1"/>
  <c r="AD24" i="1"/>
  <c r="AC24" i="1" s="1"/>
  <c r="AD36" i="1"/>
  <c r="AC36" i="1" s="1"/>
  <c r="AD23" i="1"/>
  <c r="AC23" i="1" s="1"/>
  <c r="AD31" i="1"/>
  <c r="AC31" i="1" s="1"/>
  <c r="AD35" i="1"/>
  <c r="AC35" i="1" s="1"/>
  <c r="AD37" i="1"/>
  <c r="AC37" i="1" s="1"/>
  <c r="AD27" i="1"/>
  <c r="AC27" i="1" s="1"/>
  <c r="AD28" i="1"/>
  <c r="AC28" i="1" s="1"/>
  <c r="AD34" i="1"/>
  <c r="AC34" i="1" s="1"/>
  <c r="AD30" i="1"/>
  <c r="AC30" i="1" s="1"/>
  <c r="AD33" i="1"/>
  <c r="AC33" i="1" s="1"/>
  <c r="AD29" i="1"/>
  <c r="AC29" i="1" s="1"/>
  <c r="Z21" i="1"/>
  <c r="Y21" i="1" s="1"/>
  <c r="X29" i="1"/>
  <c r="X33" i="1"/>
  <c r="X27" i="1"/>
  <c r="X34" i="1"/>
  <c r="X28" i="1"/>
  <c r="X24" i="1"/>
  <c r="X31" i="1"/>
  <c r="X35" i="1"/>
  <c r="X32" i="1"/>
  <c r="X36" i="1"/>
  <c r="X23" i="1"/>
  <c r="X26" i="1"/>
  <c r="X30" i="1"/>
  <c r="X37" i="1"/>
  <c r="X20" i="1"/>
  <c r="X19" i="1"/>
  <c r="N15" i="1"/>
  <c r="J15" i="18" s="1"/>
  <c r="AD15" i="1"/>
  <c r="AC15" i="1" s="1"/>
  <c r="AD20" i="1"/>
  <c r="AC20" i="1" s="1"/>
  <c r="AD19" i="1"/>
  <c r="AC19" i="1" s="1"/>
  <c r="AD18" i="1"/>
  <c r="AC18" i="1" s="1"/>
  <c r="AD16" i="1"/>
  <c r="AC16" i="1" s="1"/>
  <c r="Z10" i="1"/>
  <c r="Y10" i="1" s="1"/>
  <c r="AD17" i="1"/>
  <c r="AC17" i="1" s="1"/>
  <c r="I20" i="19"/>
  <c r="H20" i="20"/>
  <c r="AD12" i="1"/>
  <c r="AC12" i="1" s="1"/>
  <c r="I20" i="17"/>
  <c r="AD14" i="1"/>
  <c r="AC14" i="1" s="1"/>
  <c r="N10" i="1"/>
  <c r="J10" i="19" s="1"/>
  <c r="AD10" i="1"/>
  <c r="AC10" i="1" s="1"/>
  <c r="Z25" i="1"/>
  <c r="Y25" i="1" s="1"/>
  <c r="H15" i="20"/>
  <c r="X16" i="1"/>
  <c r="X18" i="1"/>
  <c r="H20" i="17"/>
  <c r="H20" i="19"/>
  <c r="X17" i="1"/>
  <c r="X15" i="1"/>
  <c r="X25" i="1"/>
  <c r="X21" i="1"/>
  <c r="AD21" i="1"/>
  <c r="AC21" i="1" s="1"/>
  <c r="Z22" i="1"/>
  <c r="Y22" i="1" s="1"/>
  <c r="X22" i="1"/>
  <c r="AB15" i="1"/>
  <c r="AA15" i="1" s="1"/>
  <c r="K15" i="18" s="1"/>
  <c r="Y15" i="1"/>
  <c r="I20" i="20"/>
  <c r="AD22" i="1"/>
  <c r="AC22" i="1" s="1"/>
  <c r="AD25" i="1"/>
  <c r="AC25" i="1" s="1"/>
  <c r="I15" i="17"/>
  <c r="I15" i="19"/>
  <c r="AD11" i="1"/>
  <c r="AC11" i="1" s="1"/>
  <c r="AD13" i="1"/>
  <c r="AC13" i="1" s="1"/>
  <c r="I10" i="18"/>
  <c r="I10" i="17"/>
  <c r="I10" i="19"/>
  <c r="N21" i="1"/>
  <c r="H15" i="17"/>
  <c r="X12" i="1"/>
  <c r="Z13" i="1"/>
  <c r="Y13" i="1" s="1"/>
  <c r="Z11" i="1"/>
  <c r="Y11" i="1" s="1"/>
  <c r="X14" i="1"/>
  <c r="Z12" i="1"/>
  <c r="Y12" i="1" s="1"/>
  <c r="Z14" i="1"/>
  <c r="Y14" i="1" s="1"/>
  <c r="X10" i="1"/>
  <c r="X11" i="1"/>
  <c r="X13" i="1"/>
  <c r="H10" i="18"/>
  <c r="H10" i="19"/>
  <c r="H10" i="17"/>
  <c r="H10" i="20"/>
  <c r="J15" i="19" l="1"/>
  <c r="J21" i="18"/>
  <c r="AC26" i="1"/>
  <c r="AF26" i="1"/>
  <c r="AE26" i="1" s="1"/>
  <c r="AC32" i="1"/>
  <c r="AF32" i="1"/>
  <c r="AE32" i="1" s="1"/>
  <c r="J20" i="20"/>
  <c r="AF15" i="1"/>
  <c r="AE15" i="1" s="1"/>
  <c r="L15" i="18" s="1"/>
  <c r="AF10" i="1"/>
  <c r="AE10" i="1" s="1"/>
  <c r="L10" i="18" s="1"/>
  <c r="J10" i="17"/>
  <c r="J10" i="20"/>
  <c r="J10" i="18"/>
  <c r="AB21" i="1"/>
  <c r="AA21" i="1" s="1"/>
  <c r="J20" i="17"/>
  <c r="J20" i="19"/>
  <c r="AF21" i="1"/>
  <c r="AE21" i="1" s="1"/>
  <c r="L21" i="18" s="1"/>
  <c r="J15" i="20"/>
  <c r="J15" i="17"/>
  <c r="AB10" i="1"/>
  <c r="AA10" i="1" s="1"/>
  <c r="AG32" i="1" l="1"/>
  <c r="M31" i="18" s="1"/>
  <c r="L31" i="18"/>
  <c r="AG26" i="1"/>
  <c r="M26" i="18" s="1"/>
  <c r="L26" i="18"/>
  <c r="K15" i="17"/>
  <c r="K21" i="18"/>
  <c r="L10" i="19"/>
  <c r="L10" i="17"/>
  <c r="AG15" i="1"/>
  <c r="M15" i="18" s="1"/>
  <c r="L10" i="20"/>
  <c r="K15" i="20"/>
  <c r="AG21" i="1"/>
  <c r="K15" i="19"/>
  <c r="L20" i="17"/>
  <c r="L20" i="20"/>
  <c r="L20" i="19"/>
  <c r="L15" i="17"/>
  <c r="L15" i="20"/>
  <c r="L15" i="19"/>
  <c r="K20" i="20"/>
  <c r="K20" i="17"/>
  <c r="K20" i="19"/>
  <c r="K10" i="17"/>
  <c r="AG10" i="1"/>
  <c r="K10" i="18"/>
  <c r="K10" i="19"/>
  <c r="K10" i="20"/>
  <c r="M15" i="20" l="1"/>
  <c r="M21" i="18"/>
  <c r="M15" i="17"/>
  <c r="M15" i="19"/>
  <c r="M20" i="17"/>
  <c r="M20" i="19"/>
  <c r="M20" i="20"/>
  <c r="M10" i="18"/>
  <c r="M10" i="17"/>
  <c r="M10" i="19"/>
  <c r="M10" i="20"/>
  <c r="B251" i="6"/>
  <c r="B2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acer</author>
  </authors>
  <commentList>
    <comment ref="AN10" authorId="0" shapeId="0" xr:uid="{00000000-0006-0000-0B00-000003000000}">
      <text>
        <r>
          <rPr>
            <b/>
            <sz val="9"/>
            <color indexed="81"/>
            <rFont val="Tahoma"/>
            <family val="2"/>
          </rPr>
          <t>User:</t>
        </r>
        <r>
          <rPr>
            <sz val="9"/>
            <color indexed="81"/>
            <rFont val="Tahoma"/>
            <family val="2"/>
          </rPr>
          <t xml:space="preserve">
acta</t>
        </r>
      </text>
    </comment>
    <comment ref="W15" authorId="1" shapeId="0" xr:uid="{220813D9-7D41-4133-AB85-250CC23334D8}">
      <text>
        <r>
          <rPr>
            <b/>
            <sz val="9"/>
            <color indexed="81"/>
            <rFont val="Tahoma"/>
            <family val="2"/>
          </rPr>
          <t>acer:</t>
        </r>
        <r>
          <rPr>
            <sz val="9"/>
            <color indexed="81"/>
            <rFont val="Tahoma"/>
            <family val="2"/>
          </rPr>
          <t xml:space="preserve">
Evidencia del capacitación 
</t>
        </r>
      </text>
    </comment>
    <comment ref="W16" authorId="1" shapeId="0" xr:uid="{161C5DAA-5905-4CE5-8FB8-B61A04B28166}">
      <text>
        <r>
          <rPr>
            <b/>
            <sz val="9"/>
            <color indexed="81"/>
            <rFont val="Tahoma"/>
            <family val="2"/>
          </rPr>
          <t>acer:</t>
        </r>
        <r>
          <rPr>
            <sz val="9"/>
            <color indexed="81"/>
            <rFont val="Tahoma"/>
            <family val="2"/>
          </rPr>
          <t xml:space="preserve">
evidencia de la capacitación </t>
        </r>
      </text>
    </comment>
    <comment ref="W17" authorId="0" shapeId="0" xr:uid="{01154851-7FAA-41D4-A440-36B9E38A145C}">
      <text>
        <r>
          <rPr>
            <b/>
            <sz val="9"/>
            <color indexed="81"/>
            <rFont val="Tahoma"/>
            <family val="2"/>
          </rPr>
          <t>User:</t>
        </r>
        <r>
          <rPr>
            <sz val="9"/>
            <color indexed="81"/>
            <rFont val="Tahoma"/>
            <family val="2"/>
          </rPr>
          <t xml:space="preserve">
User:
base de datos de PQRFDS 
</t>
        </r>
      </text>
    </comment>
    <comment ref="W18" authorId="1" shapeId="0" xr:uid="{6B1C473D-09B8-4C0B-9305-5E0206910D0E}">
      <text>
        <r>
          <rPr>
            <b/>
            <sz val="9"/>
            <color indexed="81"/>
            <rFont val="Tahoma"/>
            <family val="2"/>
          </rPr>
          <t>acer:</t>
        </r>
        <r>
          <rPr>
            <sz val="9"/>
            <color indexed="81"/>
            <rFont val="Tahoma"/>
            <family val="2"/>
          </rPr>
          <t xml:space="preserve">
Consolidado de las PQRDFS</t>
        </r>
      </text>
    </comment>
    <comment ref="AN21" authorId="0" shapeId="0" xr:uid="{00000000-0006-0000-0B00-000008000000}">
      <text>
        <r>
          <rPr>
            <b/>
            <sz val="9"/>
            <color indexed="81"/>
            <rFont val="Tahoma"/>
            <family val="2"/>
          </rPr>
          <t>User:</t>
        </r>
        <r>
          <rPr>
            <sz val="9"/>
            <color indexed="81"/>
            <rFont val="Tahoma"/>
            <family val="2"/>
          </rPr>
          <t xml:space="preserve">
acta</t>
        </r>
      </text>
    </comment>
    <comment ref="AN26" authorId="0" shapeId="0" xr:uid="{273FA7DC-466F-4255-9DF1-0AA26631AC56}">
      <text>
        <r>
          <rPr>
            <b/>
            <sz val="9"/>
            <color indexed="81"/>
            <rFont val="Tahoma"/>
            <family val="2"/>
          </rPr>
          <t>User:</t>
        </r>
        <r>
          <rPr>
            <sz val="9"/>
            <color indexed="81"/>
            <rFont val="Tahoma"/>
            <family val="2"/>
          </rPr>
          <t xml:space="preserve">
acta</t>
        </r>
      </text>
    </comment>
    <comment ref="AN32" authorId="0" shapeId="0" xr:uid="{60F4D4A3-FA10-4F10-9B7F-957A04168A54}">
      <text>
        <r>
          <rPr>
            <b/>
            <sz val="9"/>
            <color indexed="81"/>
            <rFont val="Tahoma"/>
            <family val="2"/>
          </rPr>
          <t>User:</t>
        </r>
        <r>
          <rPr>
            <sz val="9"/>
            <color indexed="81"/>
            <rFont val="Tahoma"/>
            <family val="2"/>
          </rPr>
          <t xml:space="preserve">
acta</t>
        </r>
      </text>
    </comment>
  </commentList>
</comments>
</file>

<file path=xl/sharedStrings.xml><?xml version="1.0" encoding="utf-8"?>
<sst xmlns="http://schemas.openxmlformats.org/spreadsheetml/2006/main" count="2944" uniqueCount="674">
  <si>
    <t xml:space="preserve">                                                                         Consejo Superior de la Judicatura</t>
  </si>
  <si>
    <t xml:space="preserve"> MAPA DE RIESGOS SIGCMA</t>
  </si>
  <si>
    <t>DEPENDENCIA (Unidad misional del CSJ o Unidad de la DEAJ o Seccional o CSJ en caso de despachos judiciales certificados)</t>
  </si>
  <si>
    <t>PROCESO (indique el tipo de proceso si es Estratégico. Misional, Apoyo, Evaluación y Mejora y especifique el nombre del proceso)</t>
  </si>
  <si>
    <t>CONSEJO SUPERIOR DE LA JUDICATURA</t>
  </si>
  <si>
    <t>CONSEJO SECCIONAL DE LA JUDICATURA</t>
  </si>
  <si>
    <t>DIRECCIÓN SECCIONAL DE ADMINISTRACIÓN JUDICIAL</t>
  </si>
  <si>
    <t>DESPACHO JUDICIAL CERTIFICADO</t>
  </si>
  <si>
    <t>x</t>
  </si>
  <si>
    <t>FECHA</t>
  </si>
  <si>
    <t>Análisis de Contexto</t>
  </si>
  <si>
    <t>ESPECIALIDAD:</t>
  </si>
  <si>
    <t>SISTEMA PENAL ACUSATORIO</t>
  </si>
  <si>
    <t xml:space="preserve">PROCESO </t>
  </si>
  <si>
    <t>ADMINISTRACIÓN DE JUSTICIA</t>
  </si>
  <si>
    <t>DEPENDENCIA JUDICIAL CERTIFICADA:</t>
  </si>
  <si>
    <t xml:space="preserve">OBJETIVO DEL PROCESO: </t>
  </si>
  <si>
    <t xml:space="preserve">CONTEXTO EXTERNO </t>
  </si>
  <si>
    <t>No.</t>
  </si>
  <si>
    <t xml:space="preserve">No. </t>
  </si>
  <si>
    <t xml:space="preserve">CONTEXTO INTERNO </t>
  </si>
  <si>
    <t>Recursos financieros (presupuesto de funcionamiento, recursos de inversión</t>
  </si>
  <si>
    <t xml:space="preserve">Tecnológicos </t>
  </si>
  <si>
    <t xml:space="preserve">ESTRATEGIAS/ACCIONES </t>
  </si>
  <si>
    <t>ESTRATEGIAS  DOFA</t>
  </si>
  <si>
    <t>ESTRATEGIA/ACCIÓN/ PROYECTO</t>
  </si>
  <si>
    <t xml:space="preserve">GESTIONA </t>
  </si>
  <si>
    <t xml:space="preserve">DOCUMENTADA EN </t>
  </si>
  <si>
    <t>A</t>
  </si>
  <si>
    <t>O</t>
  </si>
  <si>
    <t>D</t>
  </si>
  <si>
    <t>F</t>
  </si>
  <si>
    <t xml:space="preserve">Implementar y socializar los canales de atención al usuario a las partes interesadas generando e incursionando en la veracidad de la información.
</t>
  </si>
  <si>
    <t>1,3,7,8</t>
  </si>
  <si>
    <t>2,6,7,8</t>
  </si>
  <si>
    <t>Plan de acción 
(Proyecto- Mejora)</t>
  </si>
  <si>
    <t xml:space="preserve">Actualizar de manera constante las Matrices de marco normativo  para el Centro de Servicios para los Juzgados Penales Manizales.
</t>
  </si>
  <si>
    <t>1,3,17</t>
  </si>
  <si>
    <t>1,10</t>
  </si>
  <si>
    <t xml:space="preserve">Establecer acciones de mitigación a la afectación de  conectividad a la Internet para los usuarios, empleados en la administración de justicia prestada por el Centro de Servicios para los Juzgados Penales Manizales.
</t>
  </si>
  <si>
    <t>1,3,11,12,13,14</t>
  </si>
  <si>
    <t>6,7,8</t>
  </si>
  <si>
    <t xml:space="preserve">Matriz de Riesgos </t>
  </si>
  <si>
    <t xml:space="preserve">Generar estrategias que permitan incrementar las confianza  y necesidad de la incorporación del sistema de gestión en la calidad SIGCMA.
</t>
  </si>
  <si>
    <t>1,3,15,16</t>
  </si>
  <si>
    <t>4,9</t>
  </si>
  <si>
    <t>30,31,32</t>
  </si>
  <si>
    <t>29,30</t>
  </si>
  <si>
    <t xml:space="preserve">Divulgar las herramientas generadas  y dispuestas para la atención a los usuarios.
</t>
  </si>
  <si>
    <t>1,3</t>
  </si>
  <si>
    <t>17,18,21</t>
  </si>
  <si>
    <t xml:space="preserve">Generar estrategias que articulen los pilares estratégicos alineándolos al plan sectorial de desarrollo en los procesos del Centro de Servicios para los Juzgados penales  Manizales.
</t>
  </si>
  <si>
    <t xml:space="preserve">Socializar de manera objetiva las acciones referentes a la modernización de los recursos tecnologías en la administración de justicia para el Centro de Servicios para los Juzgados Penales Manizales. 
</t>
  </si>
  <si>
    <t>3,7</t>
  </si>
  <si>
    <t xml:space="preserve">Generar estrategias que permitan la incorporación de los empleados y servidores judiciales en la importancias  y necesidad del sistema de gestión y medio ambiente "SIGCMA" para el Centro de Servicios para los Juzgados Penales Manizales. 
</t>
  </si>
  <si>
    <t>15,32</t>
  </si>
  <si>
    <t>2,15</t>
  </si>
  <si>
    <t xml:space="preserve">Incorporar y actualizar protocolos, procedimientos, instructivos  y manuales pertenecientes a los procesos del Centro de Servicios para los Juzgados Penales Manizales en la búsqueda de la estandarización de los procesos. 
</t>
  </si>
  <si>
    <t>Realizar reuniones de planeación, seguimiento y evaluación de la gestión para el Centro de Servicios de los Juzgados Penales Manizales.</t>
  </si>
  <si>
    <t>12,13</t>
  </si>
  <si>
    <t>Implementar estrategias para la medición, análisis y seguimiento de la satisfacción de los usuarios y retroalimentación de  las partes Interesadas.</t>
  </si>
  <si>
    <t>Mantener, actualizar y documentar  el Sistema Integrado de Gestión y control de la Calidad y del Medio Ambiente en el Centro de Servicios para los Juzgados Penales Manizales.</t>
  </si>
  <si>
    <t>15,16</t>
  </si>
  <si>
    <t>Implementar estrategias para fortalecer las competencias organizacionales de los servidores judiciales.</t>
  </si>
  <si>
    <t>Implementar estrategias organizacionales para el Centro de Servicios para los Juzgados Penales Manizales que permitan fortalecer la operatividad y en la poyo en Gestión tecnológica.</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</si>
  <si>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</si>
  <si>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</si>
  <si>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</si>
  <si>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</si>
  <si>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</si>
  <si>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</si>
  <si>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</si>
  <si>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</si>
  <si>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</si>
  <si>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</si>
  <si>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</si>
  <si>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</si>
  <si>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</si>
  <si>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</si>
  <si>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</si>
  <si>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</si>
  <si>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</si>
  <si>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</si>
  <si>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</si>
  <si>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</si>
  <si>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</si>
  <si>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</si>
  <si>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</si>
  <si>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</si>
  <si>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</si>
  <si>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</si>
  <si>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</si>
  <si>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</si>
  <si>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</si>
  <si>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</si>
  <si>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</si>
  <si>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</si>
  <si>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</si>
  <si>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</si>
  <si>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</si>
  <si>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</si>
  <si>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</si>
  <si>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</si>
  <si>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</si>
  <si>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</si>
  <si>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</si>
  <si>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</si>
  <si>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</si>
  <si>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</si>
  <si>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</si>
  <si>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</si>
  <si>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</si>
  <si>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</si>
  <si>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</si>
  <si>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</si>
  <si>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</si>
  <si>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</si>
  <si>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</si>
  <si>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</si>
  <si>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</si>
  <si>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</si>
  <si>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</si>
  <si>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</si>
  <si>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</si>
  <si>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</si>
  <si>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</si>
  <si>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</si>
  <si>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</si>
  <si>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</si>
  <si>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</si>
  <si>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</si>
  <si>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</si>
  <si>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</si>
  <si>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</si>
  <si>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</si>
  <si>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</si>
  <si>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</si>
  <si>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</si>
  <si>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</si>
  <si>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</si>
  <si>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</si>
  <si>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Atributos de para el diseño del control</t>
  </si>
  <si>
    <t>Automático</t>
  </si>
  <si>
    <t>Manual</t>
  </si>
  <si>
    <t>Características</t>
  </si>
  <si>
    <t>Descripción</t>
  </si>
  <si>
    <t>Peso</t>
  </si>
  <si>
    <t>Preventivo</t>
  </si>
  <si>
    <t>Atributos de Eficiencia</t>
  </si>
  <si>
    <t>Tipo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</si>
  <si>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</si>
  <si>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</si>
  <si>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</si>
  <si>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</si>
  <si>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</si>
  <si>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</si>
  <si>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</si>
  <si>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</si>
  <si>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</si>
  <si>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Documentación</t>
  </si>
  <si>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</si>
  <si>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</si>
  <si>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</si>
  <si>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</si>
  <si>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</si>
  <si>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Frecuencia</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</si>
  <si>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</si>
  <si>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</si>
  <si>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</si>
  <si>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</si>
  <si>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Evidencia</t>
  </si>
  <si>
    <t>Con Registro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</si>
  <si>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</si>
  <si>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</si>
  <si>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</si>
  <si>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</si>
  <si>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</si>
  <si>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</si>
  <si>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</si>
  <si>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</si>
  <si>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</si>
  <si>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</si>
  <si>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</si>
  <si>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</si>
  <si>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</si>
  <si>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</si>
  <si>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</si>
  <si>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</si>
  <si>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</si>
  <si>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</si>
  <si>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</si>
  <si>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</si>
  <si>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</si>
  <si>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</si>
  <si>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</si>
  <si>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</si>
  <si>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</si>
  <si>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</si>
  <si>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</si>
  <si>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</si>
  <si>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</si>
  <si>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</si>
  <si>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</si>
  <si>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</si>
  <si>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</si>
  <si>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</si>
  <si>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</si>
  <si>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</si>
  <si>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</si>
  <si>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</si>
  <si>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</si>
  <si>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</si>
  <si>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</si>
  <si>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</si>
  <si>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</si>
  <si>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</si>
  <si>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</si>
  <si>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</si>
  <si>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</si>
  <si>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</si>
  <si>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</si>
  <si>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</si>
  <si>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</si>
  <si>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</si>
  <si>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</si>
  <si>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</si>
  <si>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</si>
  <si>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</si>
  <si>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</si>
  <si>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</si>
  <si>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</si>
  <si>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</si>
  <si>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</si>
  <si>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</si>
  <si>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</si>
  <si>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</si>
  <si>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 xml:space="preserve"> Matriz de Calor </t>
  </si>
  <si>
    <t>Probabilidad</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</si>
  <si>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</si>
  <si>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</si>
  <si>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</si>
  <si>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</si>
  <si>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</si>
  <si>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</si>
  <si>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</si>
  <si>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</si>
  <si>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</si>
  <si>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</si>
  <si>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</si>
  <si>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</si>
  <si>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</si>
  <si>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</si>
  <si>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</si>
  <si>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</si>
  <si>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</si>
  <si>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</si>
  <si>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Impacto Residual Final</t>
  </si>
  <si>
    <t>%</t>
  </si>
  <si>
    <t>Muy BajaLeve</t>
  </si>
  <si>
    <t>Leve</t>
  </si>
  <si>
    <t>PreventivoAutomático</t>
  </si>
  <si>
    <t>Baja</t>
  </si>
  <si>
    <t>Muy BajaMenor</t>
  </si>
  <si>
    <t>PreventivoManual</t>
  </si>
  <si>
    <t>Muy BajaModerado</t>
  </si>
  <si>
    <t>Media</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</si>
  <si>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</si>
  <si>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</si>
  <si>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</si>
  <si>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</si>
  <si>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</si>
  <si>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</si>
  <si>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</si>
  <si>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</si>
  <si>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</si>
  <si>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</si>
  <si>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</si>
  <si>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Muy Baja</t>
  </si>
  <si>
    <t>BajaMayor</t>
  </si>
  <si>
    <t>Probabilidad Inherente</t>
  </si>
  <si>
    <t>Impacto Inherente</t>
  </si>
  <si>
    <t>Probabilidad Residual Final</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</si>
  <si>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</si>
  <si>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</si>
  <si>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</si>
  <si>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</si>
  <si>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</si>
  <si>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</si>
  <si>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</si>
  <si>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</si>
  <si>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</si>
  <si>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</si>
  <si>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</si>
  <si>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</si>
  <si>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</si>
  <si>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</si>
  <si>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</si>
  <si>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</si>
  <si>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</si>
  <si>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</si>
  <si>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</si>
  <si>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</si>
  <si>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</si>
  <si>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</si>
  <si>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</si>
  <si>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</si>
  <si>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</si>
  <si>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</si>
  <si>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</si>
  <si>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</si>
  <si>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</si>
  <si>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</si>
  <si>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</si>
  <si>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</si>
  <si>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</si>
  <si>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</si>
  <si>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</si>
  <si>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</si>
  <si>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</si>
  <si>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</si>
  <si>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</si>
  <si>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</si>
  <si>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</si>
  <si>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</si>
  <si>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</si>
  <si>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</si>
  <si>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</si>
  <si>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</si>
  <si>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</si>
  <si>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</si>
  <si>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</si>
  <si>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</si>
  <si>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</si>
  <si>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</si>
  <si>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</si>
  <si>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</si>
  <si>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</si>
  <si>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</si>
  <si>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</si>
  <si>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</si>
  <si>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Ejecución y Administración de Procesos</t>
  </si>
  <si>
    <t>Finalizado</t>
  </si>
  <si>
    <t>Aceptar</t>
  </si>
  <si>
    <t>Fraude Externo</t>
  </si>
  <si>
    <t>Sin documentar</t>
  </si>
  <si>
    <t>En Curso</t>
  </si>
  <si>
    <t>Evitar</t>
  </si>
  <si>
    <t>Fraude Interno</t>
  </si>
  <si>
    <t>Reducir(compartir)</t>
  </si>
  <si>
    <t>Fallas Tecnológicas</t>
  </si>
  <si>
    <t>Reducir(mitigar)</t>
  </si>
  <si>
    <t>Afectación en la Prestación del Servicio de Justicia</t>
  </si>
  <si>
    <t>Relaciones Laborales</t>
  </si>
  <si>
    <t>Reputacional(Corrupción)</t>
  </si>
  <si>
    <t>Usuarios, productos y prácticas organizacionales</t>
  </si>
  <si>
    <t xml:space="preserve"> Afectación Ambiental</t>
  </si>
  <si>
    <t>Daños Activos Fijos/Eventos Externos</t>
  </si>
  <si>
    <t>Eventos Ambientales Internos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</si>
  <si>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</si>
  <si>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</si>
  <si>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</si>
  <si>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</si>
  <si>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</si>
  <si>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</si>
  <si>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</si>
  <si>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</si>
  <si>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</si>
  <si>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</si>
  <si>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</si>
  <si>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Tabla Criterios para definir el nivel de probabilidad</t>
  </si>
  <si>
    <t>Frecuencia de la Actividad</t>
  </si>
  <si>
    <t>La actividad que conlleva el riesgo se ejecuta como máximo 2 veces por año</t>
  </si>
  <si>
    <t>La actividad que conlleva el riesgo se ejecuta de 3 a 24 veces por año</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</si>
  <si>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</si>
  <si>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</si>
  <si>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</si>
  <si>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</si>
  <si>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</si>
  <si>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SIGCMA</t>
  </si>
  <si>
    <t>Proceso:</t>
  </si>
  <si>
    <t>Objetivo:</t>
  </si>
  <si>
    <t>Alcance:</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</si>
  <si>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</si>
  <si>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</si>
  <si>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</si>
  <si>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</si>
  <si>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</si>
  <si>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</si>
  <si>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</si>
  <si>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</si>
  <si>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</si>
  <si>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Criterios de impacto</t>
  </si>
  <si>
    <t>Impacto 
Inherente</t>
  </si>
  <si>
    <t>No. Control</t>
  </si>
  <si>
    <t>Atributos</t>
  </si>
  <si>
    <t>Probabilidad Residual</t>
  </si>
  <si>
    <t>Probabilidad Residua Finall</t>
  </si>
  <si>
    <t>Zona de Riesgo Final</t>
  </si>
  <si>
    <t>Responsable</t>
  </si>
  <si>
    <t>Fecha Implementación</t>
  </si>
  <si>
    <t>Fecha Seguimiento</t>
  </si>
  <si>
    <t>Seguimiento</t>
  </si>
  <si>
    <t>Calificación</t>
  </si>
  <si>
    <t xml:space="preserve">Carencia en transparencia, etica y valores . </t>
  </si>
  <si>
    <t>Acompañamiento al reparto por parte de los Profesionales de la Procuraduria General de La Nación.</t>
  </si>
  <si>
    <t>Seguimiento permanente al reparto de procesos penales, solicitudes de audiencias de control de garantías y acciones constitucionales de habeas corpus</t>
  </si>
  <si>
    <t>Manual de Funciones que definan  con claridad cada uno de los roles y responsabilidades de las actividades relacionadas con el reparto.</t>
  </si>
  <si>
    <t>Capacitación constante del personal del Centro de servicios en los temas relacionados de anticorrupción, transparencia y la Ley Antisoborno.</t>
  </si>
  <si>
    <t>Establecimiento de protocolos operativos que consoliden la normatividad legal y los lineamientos que rigen el reparto de procesos y acciones constitucionales de habeas corpus.</t>
  </si>
  <si>
    <t xml:space="preserve">(1,2)Circulares 
 turnos fin de semana  y asignación de cargos. 
(3) Plan de capacitaciones transversales </t>
  </si>
  <si>
    <t>Establecimiento de Manual de Funciones y Responsabilidades, que permita la adecuada administración del personal .</t>
  </si>
  <si>
    <t>Registro de todo tipo de salidas no conforme que permita consolidar la información de las inconsistencias que se presentan en el reparto de procesos penales y acciones constitucionales de habeas corpus.</t>
  </si>
  <si>
    <t xml:space="preserve">IDENTIFICACIÓN DEL RIESGO </t>
  </si>
  <si>
    <t>VALORACION RIESGO INHERENTE</t>
  </si>
  <si>
    <t>VALORACION RIESGO RESIDUAL</t>
  </si>
  <si>
    <t>OPCION DE MANEJO</t>
  </si>
  <si>
    <t>ACTIVIDADES</t>
  </si>
  <si>
    <t>PROCESO LIDER</t>
  </si>
  <si>
    <t>FECHA DE LA ACTIVIDAD</t>
  </si>
  <si>
    <t>PROBABILIDAD</t>
  </si>
  <si>
    <t>NIVEL</t>
  </si>
  <si>
    <t xml:space="preserve">IMPACTO </t>
  </si>
  <si>
    <t>CENTRAL</t>
  </si>
  <si>
    <t>SECCIONAL</t>
  </si>
  <si>
    <t xml:space="preserve"> INICIO
DIA/MES/AÑO</t>
  </si>
  <si>
    <t>FIN 
DIA/MES/AÑO</t>
  </si>
  <si>
    <t xml:space="preserve">1 de Enero </t>
  </si>
  <si>
    <t>31 de Marzo</t>
  </si>
  <si>
    <t>El Consejo Seccional , en aras de que no se materialice el riesgo, hace un seguimiento permanente de las QRS que ingresan (tiempos de respuesta)</t>
  </si>
  <si>
    <t>Participar de las jornadas de capacitación y sensibilización ambiental programadas por el Consejo Superior de la Judicatura (lider SIGCMA)
Generar espacios de socialización y sensibilización en la Seccional</t>
  </si>
  <si>
    <t> </t>
  </si>
  <si>
    <t xml:space="preserve">
En el primer semestre del año en curso, el Consejo Seccional participó en dos capacitaciones relacionadas con la aplicación de la Guía para la elaboración e implementación del plan de gestión ambiental y social y el Plan de Gestión Ambiental y residuos sólidos, las cuales fueron programadas por el CSJ</t>
  </si>
  <si>
    <t>Debido a los controles implementados no se materializó el riesgo.</t>
  </si>
  <si>
    <t>SEGUIMIENTO MATRIZ DE RIESGOS SIGCMA 2 TRIMESTRE</t>
  </si>
  <si>
    <t>ANÁLISIS DEL RESULTADO FINAL 
2 TRIMESTRE</t>
  </si>
  <si>
    <t xml:space="preserve">Durante el segundo trimestre el Consejo Seccional de la Judicatura, emetió un número de 6 acuerdo, circulares (7) resoluciones (82), oficios 357,  notijudiciales (2), comunicados de prensa (1),  fueron publicados previo a la revisión y verificación por parte de las Magistradas del CSJ.
</t>
  </si>
  <si>
    <t>Durante el segundo trimestre del 2021, esta Corporaciòn emitiò un nùmero de 453 actos administrativos, 2 notijudiciales y 1 comunicado de prensa, como se evidencia en la columna de actividades</t>
  </si>
  <si>
    <t xml:space="preserve">Durante el segundo trimestre el Consejo Seccioal de la Judicatura, emetió un número de 6 acuerdo, circulares (7) resoluciones (82), oficios 357,  notijudiciales (2), comunicados de prensa (1),  fueron publicados previo a la revisión y verificación por parte de las Magistradas del CSJ.
</t>
  </si>
  <si>
    <t>Durante el segundo trimestre del año 2021, se realizo el seguimiento al listado maestro de QRS, en el cual se definen los tiempo de respuesta para cada solicitud, evitando asi la tardanza en la resolución de las peticiones, quejas y reclamos.
02/06/2021, se sociliza el  procedimiento para la publicación y/o divulgación de la información.</t>
  </si>
  <si>
    <t>El 02/06/2021, se socializadel plan anticorrupción, el código de buen gobierno y  ética para los servidores judiciales del Consejo Seccional</t>
  </si>
  <si>
    <t xml:space="preserve">Se programó y se realizó la socialización del Plan Anticorrupción para el segundo trimestre del año 2021 
</t>
  </si>
  <si>
    <t>El Consejo Seccional dispuso de una estrategia de apoyo a los despacho Judiciales como fue la implementación de herramienta en el uso de la tecnologías de la información y la comunicación, lo cual permite a los despachos el uso de un lugar seguro donde almacenar, organizar y compartir información desde cualquier dispositivo, asegurando la administración de Justicia en Caldas.</t>
  </si>
  <si>
    <t>Durante el segundo trimestre del año 2021, se realizo el seguimiento al listado maestro de QRS, en el cual se definen las respuestas y el medio por el cual se dio la misma, evitando asi la omisión en la resolución de las peticiones, quejas y reclamos</t>
  </si>
  <si>
    <t>SEGUIMIENTO MATRIZ DE RIESGOS SIGCMA 3 TRIMESTRE</t>
  </si>
  <si>
    <t>ANÁLISIS DEL RESULTADO FINAL 
3 TRIMESTRE</t>
  </si>
  <si>
    <t>SEGUIMIENTO MATRIZ DE RIESGOS SIGCMA 4 TRIMESTRE</t>
  </si>
  <si>
    <t>ANÁLISIS DEL RESULTADO FINAL 
4 TRIMESTRE</t>
  </si>
  <si>
    <t>Vencimiento de Terminos</t>
  </si>
  <si>
    <t>Inconsistencias en la información registrada en los sistemas de información institucionales</t>
  </si>
  <si>
    <t>No Requiere</t>
  </si>
  <si>
    <t>Profesional Universitario ° 16</t>
  </si>
  <si>
    <t>Permanente</t>
  </si>
  <si>
    <t>No Requiere
Todas los controles se establecen por disposición legal</t>
  </si>
  <si>
    <t>X</t>
  </si>
  <si>
    <t>Creación de Modulo que permita monitorear el estado de las solicitudes de audiencias de control de garantías pendientes por programar.</t>
  </si>
  <si>
    <t>Creación de ventanilla virtual que permita realizar seguimiento a la radicación y reparto de escritos de acusación y otros documentos dirigidos a los Juzgados Penales con Función de Conocimiento.</t>
  </si>
  <si>
    <t xml:space="preserve">Corrupción
Recibir , ofrecer, prometer , entregar o aceptar dádivas o beneficios a nombre propio o de terceros para  expedir, alterar,retener , extraviar o entregar  documentos  sin el lleno de requisitos legales </t>
  </si>
  <si>
    <t>1. Deficiencia del control y seguimiento de la gestión ejercida por los servidores judiciales.</t>
  </si>
  <si>
    <t>2. Carencia de compromiso, ética y transparencia de los servidores judiciales.</t>
  </si>
  <si>
    <t>4.  Ausencia de control del responsable del manejo de las claves y mecanismos de seguridad electrónica.</t>
  </si>
  <si>
    <t>5. Pérdida de dinero por ilícitos en las cuentas  de títulos y o depósitos judiciales.</t>
  </si>
  <si>
    <t>4. Divulgación de registros o actuaciones judiciales con información Reservada.</t>
  </si>
  <si>
    <t xml:space="preserve">
3. Esconder o eliminar registros de actuaciones judiciales, para favorecer los intereses de alguna de las partes o a un tercero.
</t>
  </si>
  <si>
    <t>1. Manipular el reparto para direccionar el proceso a un Despacho Judicial determinado.</t>
  </si>
  <si>
    <t>2. Demorar intencionalmente la prestación del servicio, para favorecer los interesas de alguna de las partes o aun tercero.</t>
  </si>
  <si>
    <t>Cuando se realiza la prestación del servicio sin tener en cuenta los términos perentorios asociados a la orden administrativa, proceso penal o acción constitucional y se afectan los derechos de los usuarios de los servicios de administración de justicia, o se incumplen los deberes ordenados por las diferentes autoridades administrativas y judiciales.</t>
  </si>
  <si>
    <t>1.Falta de planeacion y organizacion del servicio.</t>
  </si>
  <si>
    <t>4. Faltas de atención del personal que realiza la prestación del servicio.</t>
  </si>
  <si>
    <t>5. Fallas de los sistemas de información, las herramientas tecnológicas o del canal de internet.</t>
  </si>
  <si>
    <t>6.  Rotación de Personal sin la debida formalidad de inducción y entrega de responsabilidades funcionales.</t>
  </si>
  <si>
    <t>Semanalmente, el Coordinador del Centro de Servicios Judiciales monitorea el comportamiento del servicio, cargas de trabajo, dificultades que afectan la prestación del servicio, solicitudes extraordinarias de los Despachos Judiciales y personal disponible y realiza distribución de funciones, de acuerdo a las competencias de los servidores judiciales y al recurso humano disponible.</t>
  </si>
  <si>
    <t>Se diseño procedimiento para la inducción y adaptación al cargo y al centro de servicios judiciales, que permite ingresar al empleado de manera ordenada, dandole un recorrido através del contexto del centro de servicios judiciales, las diferentes áreas que lo conforman y la asignación de funciones del puesto de trabajo.</t>
  </si>
  <si>
    <t>Se documentaron Protocolos Operativos para la prestación del servicio.</t>
  </si>
  <si>
    <t>1.  Falta de verificación y control de la información provediente de usuarios y partes interesadas.</t>
  </si>
  <si>
    <t>2. Incremento de la demanda del  servicio.</t>
  </si>
  <si>
    <t>3.  Rotación de Personal sin la debida formalidad de inducción y entrega de responsabilidades funcionales.</t>
  </si>
  <si>
    <t>4. Indebida divulgación de los acuerdos y procedimientos que reglamentan la prestación del servicio.</t>
  </si>
  <si>
    <t>5. Falta de Protocolos y/o Procedimientos que faciliten la asimilación de las reglas del reparto.</t>
  </si>
  <si>
    <t>1. Detenciones ilegales de ciudadanos por errores de digitación de nombres y números de identificación</t>
  </si>
  <si>
    <t>2. Errores en los Registros de información en los sistemas que administran antecedentes penales: Tiempo de condena, sanciones civiles y disciplinarias, por encima o por debajo de lo decretado por la autoridad judicial.</t>
  </si>
  <si>
    <t xml:space="preserve">3. No registrar de forma completa la información de un proceso penal, que impida las futuras consultas de tramites de las difrentes partes demandantes y demandadas. </t>
  </si>
  <si>
    <t>4. No poder ubicar a las diferentes partes e intervinientes en el proceso penal, por errores  en la digitación de la información, relacionada con la notificación.</t>
  </si>
  <si>
    <t>5. Pagar a quien no se debe o dejar de pagar un Titulo judicial, por errores en la información registrada de radicados, demandados, demandantes y benficiarios.</t>
  </si>
  <si>
    <t>Pérdida de documentos</t>
  </si>
  <si>
    <t>4. Deterioro de documentos Físicos</t>
  </si>
  <si>
    <t>3. Perdida de información de los equipos de computo o de los servidores</t>
  </si>
  <si>
    <t>2. Perdida o deterioro de registros de grabación de audiencias</t>
  </si>
  <si>
    <t>1. Perdida de expedientes de proceso penales.</t>
  </si>
  <si>
    <t>1. Faltas de control y seguridades en los repositorios que permiten el almacenamiento de expedinetes digitales y registros de grabación de audiencias.</t>
  </si>
  <si>
    <t>2. Falta de control en los  canales de recepción  de solicitudes de servicio o peticiones de los usuarios de los servicios de administración de justicia.</t>
  </si>
  <si>
    <t>3. Entregar el reparto de procesos penales, solicitudes de audiencias de control de garantías y acciones constitucionales de habeas corpus, a un despacho que no le correspondío o una dirección de correo electronico errada.</t>
  </si>
  <si>
    <t>4.Incremento del número de solicitudes de servicios.</t>
  </si>
  <si>
    <t>5. Falta de atención del personal responsable de la prestación del servicio.</t>
  </si>
  <si>
    <t>Se definieron canales de comunicación para la recepción de las diferentes solicitudes de los usuarios, con responsabilidades definidas por cada uno de los servidores judiciales que prestan el servicio.</t>
  </si>
  <si>
    <t>Se tienen   afectaciones ambientales que generen impactos negativos en el entorno</t>
  </si>
  <si>
    <t xml:space="preserve">1. Falta de socialización del Acuerdo PSAA14-10160. </t>
  </si>
  <si>
    <t>2. Baja participación de los funcionarios y servidores judiciales en las actividades de formación en el Sistema de Gestión Ambiental</t>
  </si>
  <si>
    <t>3. Poco compromiso en la aplicabilidad y formación de la cultura ambiental</t>
  </si>
  <si>
    <t>4. Carencia del liderazgo en el Sistema de Gestión Ambiental</t>
  </si>
  <si>
    <t xml:space="preserve">Se realiza un plan de mejora con el empleado.   </t>
  </si>
  <si>
    <t>Se aplican lineamientos establecidos por la Dirección Ejecutiva de Administración de Justicia, relacionadas con el consumo de papelería y de computo, energía y agua.</t>
  </si>
  <si>
    <t>CENTRO DE SERVICIOS JUDICIALES DE LOS JUZGADOS PENALES DE MANIZALES</t>
  </si>
  <si>
    <t>PROCESO DE REPARTO JUDICIAL
PROCESO GESTION DE SERVICIOS JUDICIALES
PROCESO ATENCIÓN AL USUARIO</t>
  </si>
  <si>
    <t>La Matriz de Riesgos aplica para todos los procesos misionales del Centro de Servicios Judiciales de los Juzgados Penales de Manizales,</t>
  </si>
  <si>
    <t>Se presento un caso de reparto de una segunda instancia de un proceso penal, esta se repartío en el momento de identificarse la situación y se informo a la Comisión de Disciplina Judicial.</t>
  </si>
  <si>
    <t>Aplicación extricta de la Circular DESAJMZC15-63 "Medidas de Seguridad en el Reparto de Procesos" de la Dirección Ejecutiva de Administración Judicial.</t>
  </si>
  <si>
    <t>ANÁLISIS DEL RESULTADO FINAL 
1 SEMESTRE</t>
  </si>
  <si>
    <t>Falencia en la gestión, control y seguimiento al servicio</t>
  </si>
  <si>
    <t xml:space="preserve">Afectaciones ambientales </t>
  </si>
  <si>
    <t>Participar en las capacitaciones brindadas por la escuela judicial , otras entidades y/o espacios organizados por el SIGCMA sobre gestión ambiental,</t>
  </si>
  <si>
    <t xml:space="preserve">El Coordinador del centro de servicios diariamente verica que se cumpla con las políticas ambientales, revisando aleatoriamente el cumplimiento de las políticas ambientales por los empleados.
</t>
  </si>
  <si>
    <t>Se tienen afectaciones ambientales que generen impactos negativos en el entorno</t>
  </si>
  <si>
    <t>Si se contamina el medio ambiente, la institución se expone al riesgo de ser sancionado.</t>
  </si>
  <si>
    <t>Un exceso de consumo de recursos naturales, impacta directamente el presupuesto de la Rama Judicial</t>
  </si>
  <si>
    <t>La contaminación del medio ambiente, afecta directamente el bienestar y la salud de los empleados de la institución y sus familias</t>
  </si>
  <si>
    <t>Falencias en la administración de Recursos</t>
  </si>
  <si>
    <t>Anual</t>
  </si>
  <si>
    <t>Semestral</t>
  </si>
  <si>
    <t>Misionales</t>
  </si>
  <si>
    <t>FACTORES TEMÁTICOS</t>
  </si>
  <si>
    <t xml:space="preserve">AMENAZAS (Factores específicos) </t>
  </si>
  <si>
    <t xml:space="preserve">OPORTUNIDADES (Factores específicos) </t>
  </si>
  <si>
    <t>Político (cambios de gobierno, legislación, políticas públicas, regulación)</t>
  </si>
  <si>
    <t>Inestabilidad del actual gobierno nacional</t>
  </si>
  <si>
    <t>Cambio de Normatividad y Regulaciones Expedidas por el Gobierno Nacional o el Congreso de la Republica que afecten la administración de Justicia.</t>
  </si>
  <si>
    <t>Económicos y Financieros (disponibilidad de capital, liquidez, mercados financieros, desempleo, competencia)</t>
  </si>
  <si>
    <t>Sociales  y culturales (cultura, religión, demografía, responsabilidad social, orden público)</t>
  </si>
  <si>
    <t>Interrupción del servicio público de Administrar Justicia a causa del conflicto armado de la región.</t>
  </si>
  <si>
    <t xml:space="preserve">Incremento de la credibilidad y confianza en la administración de justicia al implementar y certificar sus Sistemas de Gestión. </t>
  </si>
  <si>
    <t>Interrupción del servicio público de Administrar Justicia a causa del pandemias y sus variantes.</t>
  </si>
  <si>
    <t>Interrupción del servicio público de Administrar Justicia por razones de orden público</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</si>
  <si>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</si>
  <si>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</si>
  <si>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</si>
  <si>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física de las sedes Judiciales </t>
  </si>
  <si>
    <t>Tecnológicos (desarrollo digital, avances en tecnología, acceso a sistemas de información externos, gobierno en línea)</t>
  </si>
  <si>
    <t>Perdida o hackeo de información derivada de ataques cibernéticos</t>
  </si>
  <si>
    <t>Marco regulatorio del  MINTICS, para la gobernanza, gobernabilidad y transformación digital</t>
  </si>
  <si>
    <t xml:space="preserve">Indisponibilidad y/o colapso de la infraestructura tecnológica </t>
  </si>
  <si>
    <t>Desarrollo de alianzas estratégicas para el fortalecimiento del servicio público de administración de justicia, a través de las TICs</t>
  </si>
  <si>
    <t xml:space="preserve">Afectación de la prestación del servicio de conectividad </t>
  </si>
  <si>
    <t>Generar espacios donde se realicen acuerdo interinstitucionales para poder consultar información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</si>
  <si>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</si>
  <si>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t>
  </si>
  <si>
    <t>Normas expedidas que afecten el desarrollo de las etapas propias de los procesos</t>
  </si>
  <si>
    <t>Ambientales (emisiones y residuos, energía, catástrofes naturales, desarrollo sostenible)</t>
  </si>
  <si>
    <t>Fenómenos naturales (Inundación, quema de bosques, sismo, vendavales, epidemias y plagas, erupción volcánica)</t>
  </si>
  <si>
    <t>Aumento de los impactos ambientales negativos por pandemias</t>
  </si>
  <si>
    <t xml:space="preserve">DEBILIDADES  (Factores específicos)  </t>
  </si>
  <si>
    <t xml:space="preserve">FORTALEZAS (Factores específicos) </t>
  </si>
  <si>
    <t>Estratégicos (direccionamiento estratégico, planeación institucional, liderazgo, trabajo en equipo)</t>
  </si>
  <si>
    <t>No realización oportuna del plan de acción, matriz de riesgos y demás documentos del SIGCMA, con su seguimiento correspondiente en los periodos establecidos,  conforme a los lineamientos emitidos desde el despacho de la Magistrada Líder del SIGCMA y la Coordinación Nacional del SIGCMA</t>
  </si>
  <si>
    <t>Contar con el Plan Sectorial de Desarrollo de la Rama Judicial</t>
  </si>
  <si>
    <t xml:space="preserve">Falta de socialización de estrategias con las dependencias para fomentar el trabajo colaborativo para la implementación del Plan Estratégico de Transformación Digital (PETD) de la Rama Judicial </t>
  </si>
  <si>
    <t>Socialización de buenas prácticas de la gestión judicial en el contexto internacional a través de la CICAJ o eventos de Cumbre</t>
  </si>
  <si>
    <t>Mantenimiento y ampliación de SIGCMA en los esquemas que se encuentra certificados la Rama Judicial</t>
  </si>
  <si>
    <t>Definición de roles y responsabilidades de los  líderes de proceso para el funcionamiento del SIGCMA</t>
  </si>
  <si>
    <t>Contar con la Norma Técnica de Calidad Actualizada NTC 6256 y GTC 286 2021</t>
  </si>
  <si>
    <t>El compromiso de la Alta Dirección y de los líderes de proceso para ampliar, mantener y mejorar el SIGCMA</t>
  </si>
  <si>
    <t>Encuentro nacional e internacional del SIGCMA</t>
  </si>
  <si>
    <t>Personal (competencia del personal, disponibilidad, suficiencia, seguridad y salud  en el trabajo)</t>
  </si>
  <si>
    <t>No contar con el recurso humano suficiente y necesario para responder a la demanda de Justicia</t>
  </si>
  <si>
    <t>Personal integrado por servidores judiciales de alto nivel profesional y capacitado para llevar a cabo las funciones asignadas</t>
  </si>
  <si>
    <t>Servidores Judiciales con comorbilidades y/o enfermedades laborales</t>
  </si>
  <si>
    <t>Desarrollo y fortalecimiento de competencias de los servidores judiciales en modelos de gestión</t>
  </si>
  <si>
    <t>Extensión en los horarios laborales de trabajo en casa y presencial, que afecta el bienestar físico, mental y emocional en los servidores judiciales y su entorno familiar</t>
  </si>
  <si>
    <t>Mejor prestación del servicio de administración de justicia debido a la implementación de buenas practicas  definidos por la Rama Judicial</t>
  </si>
  <si>
    <t xml:space="preserve">Carencia  de manual  de funciones y procedimientos  para los servidores Judiciales </t>
  </si>
  <si>
    <t>Fortalecimiento de los concursos de méritos para ingreso de la Rama Judicial</t>
  </si>
  <si>
    <t>Debilidad en los procesos de inducción y reinducción de los servidores judiciales</t>
  </si>
  <si>
    <t>El desarrollo de competencia a través de procesos de sensibilización, capacitación y formación en modelo de gestión para el desarrollo de competencias de los servidores judiciales.</t>
  </si>
  <si>
    <t>Debilidad en el desarrollo de competencias propias para el desarrollo de las actividades asignadas</t>
  </si>
  <si>
    <t>Proceso (capacidad, diseño, ejecución, proveedores, entradas, salidas, gestión del conocimiento)</t>
  </si>
  <si>
    <t xml:space="preserve">Resistencia por parte de algunos servidores judiciales a implementar la gestión de conocimiento para la gestión del cambio en lo relativo al SIGCMA, a modelos de gestión, implementación de PETD, ambiental, seguridad y salud en el trabajo, seguridad informática, normas antisoborno, normas de bioseguridad etc.  </t>
  </si>
  <si>
    <t>Actualización de la plataforma estratégica para responder a los cambios normativos y legales</t>
  </si>
  <si>
    <t>Falta de tiempo para acceder a la formación  de alto interés, tales como: Sensibilizaciones, cursos, talleres,  capacitaciones, diplomados, entre otros</t>
  </si>
  <si>
    <t xml:space="preserve">Aplicabilidad de la Gestión del conocimiento generada por las experiencias de los servidores judiciales documentada en instructivos y guías
</t>
  </si>
  <si>
    <t>Debilidad en la retroalimentación de la evaluación  realizada a los proveedores y contratistas del producto o servicio entregado</t>
  </si>
  <si>
    <t xml:space="preserve">Fortalecimiento en los procesos </t>
  </si>
  <si>
    <t>Debilidad de la plataforma tecnológica a nivel nacional de  software y hardware en las sedes administrativas y judiciales</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</si>
  <si>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</si>
  <si>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</si>
  <si>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</si>
  <si>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formación en tecnologías de la información y la comunicación aplicadas al desarrollo de la gestión Judicial estableciendo las diferencias entre:
Transformación digital, digitalización, expediente digital y estrategias para la digitalización</t>
  </si>
  <si>
    <t>Fallas de conectividad para la realización de las actividades propias del proceso.</t>
  </si>
  <si>
    <t xml:space="preserve">Falta de cobertura tecnológica en las sedes judiciales </t>
  </si>
  <si>
    <t>Carencia de modelos gobernanza de Tecnologías de la Información (TI) en la entidad</t>
  </si>
  <si>
    <t>Carencia del software de gestión para el manejo integral de la información.</t>
  </si>
  <si>
    <t>Falta de  comunicación asertiva entre los diferentes actores para la articulación de proyectos tecnológicos</t>
  </si>
  <si>
    <t>Debilidad en la generación de estrategias articuladas para la digitalización entre los proveedores y las dependencias Judiciales y Administrativas</t>
  </si>
  <si>
    <t>Deficiencia en el  mantenimiento de la pagina web de la Rama Judicial</t>
  </si>
  <si>
    <t xml:space="preserve">Documentación (actualización, coherencia, aplicabilidad) </t>
  </si>
  <si>
    <t>Los documentos actuales no están alineados al PETD 2021-2025</t>
  </si>
  <si>
    <t>La estandarización de la plataforma estratégica del SIGCMA y documentos impartidos  desde la Coordinación Nacional del SIGCMA para la mejor prestación del servicio</t>
  </si>
  <si>
    <t>Falta de comunicación y socialización de tablas de retención documental</t>
  </si>
  <si>
    <t>Micrositio de fácil acceso a los documentos propios del Sistema Integrado de Gestión y Control de la Calidad y el Medio Ambiente.</t>
  </si>
  <si>
    <t>Debilidad en  la estandarización de tablas de retención documental</t>
  </si>
  <si>
    <t>Infraestructura física (suficiencia, comodidad)</t>
  </si>
  <si>
    <t>Sedes Judiciales arrendadas, en comodato y propias que no cuentan con las condiciones mínimas de seguridad para los servidores judiciales, contratistas y usuarios de la justicia según la normatividad vigente.</t>
  </si>
  <si>
    <t>Cumplimiento del plan de infraestructura de la Rama Judicial</t>
  </si>
  <si>
    <t>No contar con una sede fija para el Centro de Servicios Judiciales, en el Palacio de Justicia Fanny Gonzalez Franco</t>
  </si>
  <si>
    <t>Elementos de trabajo (papel, equipos, herramientas)</t>
  </si>
  <si>
    <t>Falta de modernización y mantenimiento del mobiliario con que cuenta la Rama Judicial</t>
  </si>
  <si>
    <t>Uso adecuado de los elementos de trabajo</t>
  </si>
  <si>
    <t>Actualización permanente de la plataforma tecnológica de la Rama Judicial para el cumplimiento del PETD</t>
  </si>
  <si>
    <t>Comunicación Interna (canales utilizados y su efectividad, flujo de la información necesaria para el desarrollo de las actividades)</t>
  </si>
  <si>
    <t>Uso deficiente de las herramientas de comunicación establecidas en el plan de comunicaciones</t>
  </si>
  <si>
    <t>Elaboración y seguimiento del Plan de Comunicaciones</t>
  </si>
  <si>
    <t>Desaprovechamiento de canales de comunicaciones, para generar mayor información a las partes interesadas</t>
  </si>
  <si>
    <t>Implementación de estrategias y mecanismos para el fortalecimiento de la atención al usuario</t>
  </si>
  <si>
    <t>Fortalecimiento de la pagina web institucional y mecanismos de comunicación</t>
  </si>
  <si>
    <t>Uso adecuado del micrositio asignado al Consejo Seccional de la Judicatura</t>
  </si>
  <si>
    <t>Uso adecuado de los correos electrónicos</t>
  </si>
  <si>
    <t>Uso adecuado del aplicativo SIGOBIUS</t>
  </si>
  <si>
    <t>Fortalecimiento para el tratamiento de PQRS</t>
  </si>
  <si>
    <t>Uso adecuado de la imagen corporativa y los logos en los cuales se encuentra certificada la Rama Judicial</t>
  </si>
  <si>
    <t>Ambientales</t>
  </si>
  <si>
    <t>Desconocimiento del Plan de Gestión Ambiental que aplica para la Rama Judicial Acuerdo PSAA14-10160</t>
  </si>
  <si>
    <t>Disminución en el uso de papel, toners y demás elementos de oficina al implementar el uso de medios tecnológicos</t>
  </si>
  <si>
    <t>Ausencia de medición de indicadores ambientales establecidos en los programas de gestión del Acuerdo PSAA14-10160, en algunos municipios del Distrito</t>
  </si>
  <si>
    <t>Participación virtual en los espacios de sensibilización ambiental, como el Día SIGCMA</t>
  </si>
  <si>
    <t>Baja implementación en sistemas ahorradores de agua  y energía en sedes judiciales y administrativas</t>
  </si>
  <si>
    <t>Mantener la certificación operaciones bioseguras: Sellos de bioseguridad huella de confianza</t>
  </si>
  <si>
    <t>Falta en la separación adecuada de residuos en la fuente </t>
  </si>
  <si>
    <t>Formación de Auditores en la Norma NTC ISO 14001:2015 y en la Norma Técnica de la Rama Judicial NTC 6256:2021</t>
  </si>
  <si>
    <t>Desconocimiento por parte de los brigadistas, servidores judiciales y contratistas de las acciones necesarias para actuar ante una emergencia ambiental</t>
  </si>
  <si>
    <t>Implementación de buenas practicas tendientes a la protección del medio ambiente</t>
  </si>
  <si>
    <r>
      <t xml:space="preserve">Proceso de Reparto Judicial: </t>
    </r>
    <r>
      <rPr>
        <sz val="10"/>
        <color theme="1"/>
        <rFont val="Arial"/>
        <family val="2"/>
      </rPr>
      <t>Realizar el reparto de manera oportuna y confiable de los procesos penales, solicitudes de audiencias de control de garantías y de las acciones constitucionales de habeas corpus, dando cumplimiento a los lineamientos establecidos con la normatividad legal vigente y en los acuerdos y circulares que reglamentan la prestación del servicio.</t>
    </r>
    <r>
      <rPr>
        <b/>
        <sz val="10"/>
        <color theme="1"/>
        <rFont val="Arial"/>
        <family val="2"/>
      </rPr>
      <t xml:space="preserve">
Proceso Gestión de Servicios Judiciales: </t>
    </r>
    <r>
      <rPr>
        <sz val="10"/>
        <color theme="1"/>
        <rFont val="Arial"/>
        <family val="2"/>
      </rPr>
      <t>Brindar apoyo operativo confiable y oportuno a los Juzgados de la Especialidad Penal del Municipio de Manizales, a través  de los diferentes servicios establecidos con base a la normatividad legal vigente y los acuerdos del Consejo Superior de la Judicatura, que reglamenten la funcionalidad del Centro de Servicio Judiciales y de acuerdo a las necesidades y expectativas de los usuarios y partes interesadas.</t>
    </r>
    <r>
      <rPr>
        <b/>
        <sz val="10"/>
        <color theme="1"/>
        <rFont val="Arial"/>
        <family val="2"/>
      </rPr>
      <t xml:space="preserve">
Proceso de Atención al Usuario: </t>
    </r>
    <r>
      <rPr>
        <sz val="10"/>
        <color theme="1"/>
        <rFont val="Arial"/>
        <family val="2"/>
      </rPr>
      <t>Establecer los lineamientos generales para garantizar la prestación de servicios con calidad,  dentro de las condiciones requeridas y permitidas por la Ley y los acuerdos que reglamentan la prestación del servicio, alineados con los derechos y deberes de los usuarios que define la “Carta de Trato Digno para el Usuario de los Despachos Judiciales y Dependencias Administrativas de la Rama Judicial”, que permitan dar una respuesta clara y de fondo, que satisfaga las expectativas de los usuarios de los servicios de administración de justicia.</t>
    </r>
  </si>
  <si>
    <t>Ley 2213 de 2022,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Ley 527 de 1999 que consagra los mensajes de datos, firma electrónica y es el impulso a la virtualidad en época de pandemia.
Código de Procedimeinto Penal Faculta para el uso de las tecnologías en el proceso penal</t>
  </si>
  <si>
    <t xml:space="preserve">Visibilizacion de la Administración de Justicia  entre los actores no formales de la justicia (Grupos y minorías Indígenas, género), universidades, redes sociales. </t>
  </si>
  <si>
    <t>Fortalecer los canales comunicación para el ingreso a la justicia de manera digital, como: life size, email, aplicativos en linea</t>
  </si>
  <si>
    <t xml:space="preserve">Actualización del marco normativo, ajustes para los nuevos procedimiintos como lo es el ingreso a la virtualidad. </t>
  </si>
  <si>
    <t>3. Insuficientes programas de capacitación que permitan interiorizar los lineamientos de la ley antisoborno (Ley 1778 de 2016), el Código de Etica y Buen Gobierno y de las consecuencias de este tipo de conductas, desconocimiento de la ley de transparencia y de los delitos contra la administración pública y desconocimiento de las faltas disciplinarias.</t>
  </si>
  <si>
    <t>2. Mayor demanda del servicios de administarción de justicia.</t>
  </si>
  <si>
    <t>3. Insuficiencia de Despachos Judiciales, para la atención de las solicitiudes de Audiencias de Control de  Control de Garantías</t>
  </si>
  <si>
    <t>Se asignan dos servidores judiciales a la labor del reparto y se redistribuyen funciones entre las personas responsables del reparto y los nuevos servidores judiciales asignados al servicio.</t>
  </si>
  <si>
    <t>Se documenta y aprueba Manual de Funciones y Competencias Especificas Versión 2.</t>
  </si>
  <si>
    <t>Se documentan Protocolos Operativos de cada uno de los servicios prestados por el Centro de Servicios Judiciales.</t>
  </si>
  <si>
    <t>31/06/2023</t>
  </si>
  <si>
    <t xml:space="preserve">1. Realiza rotación del personal responsable del reparto judicial. 
2. Los profesionales de la Procuraduria General de la Nación Realizan visitas no informadas y aleatorias para revisar cumplimiento de procdimientos.
3. Semanalmente se realiza seguimiento al reparto de procesos penales y acciones constitucionales de habeas corpus.
4. Actualizar Manual de Funciones y Competencias Especificas.
5. Actualizar Protocolo de Reparto Judicial.
6. Sensibilizar al equipo de trabajo en temas relacionados con Prohibiciones, Derechos y Deberes de los Servidores Judiciales.
7. Exclusión de programación de turnos de disponibilidad de fin de semana a los encargados del reparto. </t>
  </si>
  <si>
    <t>1. Revisar continuamente cargas de trabajo para evitar incumplimientos por incapacidad para responder.
2.Monitorear oportunidad en la notificación de audiencias.
3. Monitorear oportunidad en la programación de audiencias de control de garantías.</t>
  </si>
  <si>
    <t xml:space="preserve">1. Semanalmente, el Coordinador del Centro de Servicios Judiciales monitorea el comportamiento del servicio, cargas de trabajo, dificultades que afectan la prestación del servicio, solicitudes extraordinarias de los Despachos Judiciales y personal disponible para la atención del servicio y realiza distribución de funciones, de acuerdo a las competencias de los servidores judiciales y al recurso humano disponible.
2. A través del sistema de información CS PENALES, se controlan los términos de las notificaciones de programación de audiencias para los Juzgados con Función de Conocimiento. 
- Se establecio que inmediatamente despues de creada la planilla de programación de audiencias, el citador debe notificar los servidores de la Fiscalia, Defensoría y Procuraduría, para evitar que ellos ocupen su agenda con otros Despachos Judiciales.
- Se cambiaron los tiempos de devolución de planillas a los Despachos Judiciales, se cambio el lineamiento de entregarlas debidamente notificadas 3 días antes de la realización de audiencias, a 15 días previos a la realización de audiencias.
3. Los servidores judiciales responsables de la programación de audiencias solicitaran al coordinador apoyo con otro servidor judicial, en el momento que los volumenes de trabajo superen su capacidad.
4. Se documenta acción de mejora con el objetivo de reducir la posibilidad de los vencimientos de terminos en el proceso de Reparto Judicial:
- Se asignan dos servidores judiciales que apoye la labor del Reparto Judicial.
- Se redistribuye funciones entre los servidores judiciales responsable del Reparto Judicial.
- Se diseña ventanilla virtual para poder realizar una mayor trazabilidad al Reparto Procesos.
</t>
  </si>
  <si>
    <t>1. Revisar continuamente cargas de trabajo para evitar sobrepasar la  capacidad de los grupos de trabajo que ocasionen el registro de inconsistencias en la información.
2. Se verifican la información de las personas procesadas con la pagina de consulta de la procuraduria general de la nación.
3. Actualizar Manual de Funciones y Competencias Especificas.</t>
  </si>
  <si>
    <t>1. Semanalmente, el Coordinador del Centro de Servicios Judiciales monitorea el comportamiento del servicio, cargas de trabajo, dificultades que afectan la prestación del servicio, solicitudes extraordinarias de los Despachos Judiciales y personal disponible para la atención del servicio y realiza distribución de funciones, de acuerdo a las competencias de los servidores judiciales y al recurso humano disponible.
Eliminación del turno en los fines de semana y días feriados de los servidores judiciales responsables del Reparto Judicial, para evitar traumatismos durante sus ausencias por compensatorios.
2. Para el envío de procesos a los Juzgados de Ejecución de Penas y Medidas de Seguridad y pago de titulos judiciales, se verifican la información de las personas procesadas con la pagina de consulta de la procuraduria general de la nación, para evitar registrar antecedentes a personas agenas al proceso penal.
3. Se aprueba Manual de Funciones y Competencias Especificas del Centro de Servicios Judiciales de los Juzgados Penales de Manizales - Se aprueba mediante Resolución No. CSJC23-001, de 27 de enero de 2023.</t>
  </si>
  <si>
    <t>1. Homologar canales de comunicación para la atención de servicios.
2. Revisar continuamente cargas de trabajo para evitar incumplimientos por incapacidad para responder.
3. Documentar y/o actualizar protocolos operativos para la prestación del servicio.
4. Fortalecer sistema de información.</t>
  </si>
  <si>
    <r>
      <rPr>
        <b/>
        <sz val="10"/>
        <color rgb="FF000000"/>
        <rFont val="Arial"/>
        <family val="2"/>
      </rPr>
      <t>1. Homologar canales de comunicación para la atención de servicios.</t>
    </r>
    <r>
      <rPr>
        <sz val="10"/>
        <color rgb="FF000000"/>
        <rFont val="Arial"/>
        <family val="2"/>
      </rPr>
      <t xml:space="preserve">
1.1. Se definieron canales de comunicación para la recepción de las diferentes solicitudes de los usuarios, con responsabilidades definidas por cada uno de los servidores judiciales que prestan el servicio.
Se crean correos electronicos para el reparto de procesos penales, audiencias de control de garantías, envío de procesos a los juzgados de ejecución de penas y medidas de seguridad, solicitud de defensores publicos y atención a los usuarios de los servicios de administración de justicia.
1.2.  Se establece proyecto de ventanilla virtual, para asegurar la trazabilidad de todos los documentos y solicitudes que ingresan al Centro de Servicios Judiciales.
2. Se asignan dos servidores judiciales más a la labor del reparto y se redistribuyen funciones entre las cuatro personas responsables del reparto y los nuevos servidores judiciales asignados al servicio.
3. Se documentaron Protocolos Operativos por cada uno de los servicios, con deberes y responsabilidades de cada uno de los participantes  en los servicios.
4. Se fortalece el sistema de información CS PENALES, como medio para asegurar la trazabilidad y control, de cada uno de los servicios demandados a esta dependencia judicial.
</t>
    </r>
  </si>
  <si>
    <t>Año 2021</t>
  </si>
  <si>
    <t>Consumo Papelería</t>
  </si>
  <si>
    <t xml:space="preserve">25 Resmas </t>
  </si>
  <si>
    <t>Año 2022</t>
  </si>
  <si>
    <t>15 Resmas</t>
  </si>
  <si>
    <t>Año 2023</t>
  </si>
  <si>
    <t xml:space="preserve">Consumo Papelería </t>
  </si>
  <si>
    <t>Resmas 15</t>
  </si>
  <si>
    <t>Tonners Impresión</t>
  </si>
  <si>
    <t>3 Tonners</t>
  </si>
  <si>
    <t>2 Tonners</t>
  </si>
  <si>
    <t>Tonners de Impresión</t>
  </si>
  <si>
    <t xml:space="preserve">2 Tonners </t>
  </si>
  <si>
    <t>Papelería</t>
  </si>
  <si>
    <t>Tonners</t>
  </si>
  <si>
    <t>Detalla</t>
  </si>
  <si>
    <t>1. Participar de las jornadas de capacitación y sensibilización ambiental programadas por el Consejo Superior de la Judicatura (lider SIGCMA
2. Disminuir el consumo de insumos de papelería y de computo, privilegiando el manejo de expedientes digitales.
3. Mantener apagados los equipos de computo e impresión, durante los tiempos de almuerzo y descanso nocturno</t>
  </si>
  <si>
    <r>
      <t xml:space="preserve">1. Se realiza rotación del personal responsable del reparto judicial: 
</t>
    </r>
    <r>
      <rPr>
        <b/>
        <sz val="10"/>
        <color theme="1"/>
        <rFont val="Arial"/>
        <family val="2"/>
      </rPr>
      <t xml:space="preserve">Primer Semestre: </t>
    </r>
    <r>
      <rPr>
        <sz val="10"/>
        <color theme="1"/>
        <rFont val="Arial"/>
        <family val="2"/>
      </rPr>
      <t xml:space="preserve">
Reparto Conocimiento: - Hilda Maria Velez Alzate - 
Reparto Garantías: Laura Lucia Franco
</t>
    </r>
    <r>
      <rPr>
        <b/>
        <sz val="10"/>
        <color theme="1"/>
        <rFont val="Arial"/>
        <family val="2"/>
      </rPr>
      <t xml:space="preserve">Segundo Semestre:
</t>
    </r>
    <r>
      <rPr>
        <sz val="10"/>
        <color theme="1"/>
        <rFont val="Arial"/>
        <family val="2"/>
      </rPr>
      <t>Reparto Conocimiento: Laura Lucia Franco 
Reparto Garantías: Claudia Lorena López López .
2</t>
    </r>
    <r>
      <rPr>
        <b/>
        <sz val="10"/>
        <color theme="1"/>
        <rFont val="Arial"/>
        <family val="2"/>
      </rPr>
      <t xml:space="preserve">. </t>
    </r>
    <r>
      <rPr>
        <sz val="10"/>
        <color theme="1"/>
        <rFont val="Arial"/>
        <family val="2"/>
      </rPr>
      <t xml:space="preserve">Los Profesionales de la Procuraduría acompañaron el reparto en las siguientes fechas:
13/03/2023	  REPARTO GARANTIAS
13/03/2023	  REPARTO CONOCIMIENTO
21/04/2023	  REPARTO CONOCIMIENTO
11/09/2023	  REPARTO CONOCIMIENTO
No se presentaron situaciones que apunte o de indicios que se presentaron actos de corrupción.
3. Durante el año se realizaron 36 seguimientos al equilibrio del reparto de procesos y acciones constitucionales de habeas corpus, presentandose los grupos de reparto debidamente equilibrados según los lineamientos de la dirección ejecutiva de administración judicial.
4. Se aprueba Manual de Funciones y Competencias Especificas del Centro de Servicios Judiciales de los Juzgados Penales de Manizales - Se aprueba mediante Resolución No. CSJC23-001, de 27 de enero de 2023.
5. Se actualiza Protocolo Operativo de Reparto de Procesos.
</t>
    </r>
    <r>
      <rPr>
        <b/>
        <sz val="10"/>
        <color theme="1"/>
        <rFont val="Arial"/>
        <family val="2"/>
      </rPr>
      <t>6. Sensibilizar al equipo de trabajo en temas relacionados con Prohibiciones, Derechos y Deberes de los Servidores Judiciales.</t>
    </r>
    <r>
      <rPr>
        <sz val="10"/>
        <color theme="1"/>
        <rFont val="Arial"/>
        <family val="2"/>
      </rPr>
      <t xml:space="preserve">
6.1. El servidor judicial Luis Albeiro Murillo Velasquez, dicto charla de Ley 1952, Prohibiciones, Derechos y Deberes de los Servidores Publicos.
6.2. El 18 de agosto de 2023 el grupo de trabajo del Centro de Servicios Judiciales, asiste a la charla dictada por el nivel central en conmemoración del Dia Nacional de la Lucha contra la corrupción.
</t>
    </r>
    <r>
      <rPr>
        <sz val="10"/>
        <rFont val="Arial"/>
        <family val="2"/>
      </rPr>
      <t xml:space="preserve">
7. Se excluye de los Turnos de fin de semana a los servidores judiciales responsables  del Reparto Judicial, para evitar ausencias de su puesto de trabajo a causa de los compensatorios.</t>
    </r>
  </si>
  <si>
    <r>
      <t xml:space="preserve">1. Se realiza rotación del personal responsable del reparto judicial: 
</t>
    </r>
    <r>
      <rPr>
        <b/>
        <sz val="10"/>
        <color theme="1"/>
        <rFont val="Arial"/>
        <family val="2"/>
      </rPr>
      <t xml:space="preserve">Primer Semestre: </t>
    </r>
    <r>
      <rPr>
        <sz val="10"/>
        <color theme="1"/>
        <rFont val="Arial"/>
        <family val="2"/>
      </rPr>
      <t xml:space="preserve">
Reparto Conocimiento: - Hilda Maria Velez Alzate - 
Reparto Garantías: Laura Lucia Franco
2</t>
    </r>
    <r>
      <rPr>
        <b/>
        <sz val="10"/>
        <color theme="1"/>
        <rFont val="Arial"/>
        <family val="2"/>
      </rPr>
      <t xml:space="preserve">. </t>
    </r>
    <r>
      <rPr>
        <sz val="10"/>
        <color theme="1"/>
        <rFont val="Arial"/>
        <family val="2"/>
      </rPr>
      <t xml:space="preserve">Los Profesionales de la Procuraduría acompañaron el reparto en las siguientes fechas:
13/03/2023	  REPARTO GARANTIAS
13/03/2023	  REPARTO CONOCIMIENTO
21/04/2023	  REPARTO CONOCIMIENTO
No se presentaron situaciones que apunte o de indicios que se presentaron actos de corrupción.
3. Durante el año se realizaron 25 seguimientos al equilibrio del reparto de procesos y acciones constitucionales de habeas corpus, presentandose los grupos de reparto debidamente equilibrados según los lineamientos de la dirección ejecutiva de administración judicial.
4. Se aprueba Manual de Funciones y Competencias Especificas del Centro de Servicios Judiciales de los Juzgados Penales de Manizales - Se aprueba mediante Resolución No. CSJC23-001, de 27 de enero de 2023.
5. Se actualiza Protocolo Operativo de Reparto de Procesos.
</t>
    </r>
    <r>
      <rPr>
        <b/>
        <sz val="10"/>
        <color theme="1"/>
        <rFont val="Arial"/>
        <family val="2"/>
      </rPr>
      <t>6. Sensibilizar al equipo de trabajo en temas relacionados con Prohibiciones, Derechos y Deberes de los Servidores Judiciales.</t>
    </r>
    <r>
      <rPr>
        <sz val="10"/>
        <color theme="1"/>
        <rFont val="Arial"/>
        <family val="2"/>
      </rPr>
      <t xml:space="preserve">
6.1. El servidor judicial Luis Albeiro Murillo Velasquez, dicto charla de Ley 1952, Prohibiciones, Derechos y Deberes de los Servidores Publicos.
</t>
    </r>
    <r>
      <rPr>
        <sz val="10"/>
        <rFont val="Arial"/>
        <family val="2"/>
      </rPr>
      <t xml:space="preserve">
7. Se excluye de los Turnos de fin de semana a los servidores judiciales responsables  del Reparto Judicial, para evitar ausencias de su puesto de trabajo a causa de los compensatorios.</t>
    </r>
  </si>
  <si>
    <r>
      <t xml:space="preserve">1. Se realiza rotación del personal responsable del reparto judicial: 
</t>
    </r>
    <r>
      <rPr>
        <b/>
        <sz val="10"/>
        <color theme="1"/>
        <rFont val="Arial"/>
        <family val="2"/>
      </rPr>
      <t xml:space="preserve">Primer Semestre: </t>
    </r>
    <r>
      <rPr>
        <sz val="10"/>
        <color theme="1"/>
        <rFont val="Arial"/>
        <family val="2"/>
      </rPr>
      <t xml:space="preserve">
Reparto Conocimiento: - Hilda Maria Velez Alzate - 
Reparto Garantías: Laura Lucia Franco
2</t>
    </r>
    <r>
      <rPr>
        <b/>
        <sz val="10"/>
        <color theme="1"/>
        <rFont val="Arial"/>
        <family val="2"/>
      </rPr>
      <t xml:space="preserve">. </t>
    </r>
    <r>
      <rPr>
        <sz val="10"/>
        <color theme="1"/>
        <rFont val="Arial"/>
        <family val="2"/>
      </rPr>
      <t xml:space="preserve">Los Profesionales de la Procuraduría acompañaron el reparto en las siguientes fechas:
13/03/2023	  REPARTO GARANTIAS
13/03/2023	  REPARTO CONOCIMIENTO
No se presentaron situaciones que apunte o de indicios que se presentaron actos de corrupción.
3. Durante lo que va del año se realizaron 12 seguimientos al equilibrio del reparto de procesos y acciones constitucionales de habeas corpus, presentandose los grupos de reparto debidamente equilibrados según los lineamientos de la dirección ejecutiva de administración judicial.
4. Se aprueba Manual de Funciones y Competencias Especificas del Centro de Servicios Judiciales de los Juzgados Penales de Manizales - Se aprueba mediante Resolución No. CSJC23-001, de 27 de enero de 2023.
5. Se actualiza Protocolo Operativo de Reparto de Procesos.
</t>
    </r>
    <r>
      <rPr>
        <b/>
        <sz val="10"/>
        <color theme="1"/>
        <rFont val="Arial"/>
        <family val="2"/>
      </rPr>
      <t>6. Sensibilizar al equipo de trabajo en temas relacionados con Prohibiciones, Derechos y Deberes de los Servidores Judiciales.</t>
    </r>
    <r>
      <rPr>
        <sz val="10"/>
        <color theme="1"/>
        <rFont val="Arial"/>
        <family val="2"/>
      </rPr>
      <t xml:space="preserve">
6.1. El servidor judicial Luis Albeiro Murillo Velasquez, dicto charla de Ley 1952, Prohibiciones, Derechos y Deberes de los Servidores Publicos.
</t>
    </r>
    <r>
      <rPr>
        <sz val="10"/>
        <rFont val="Arial"/>
        <family val="2"/>
      </rPr>
      <t xml:space="preserve">
7. Se excluye de los Turnos de fin de semana a los servidores judiciales responsables  del Reparto Judicial, para evitar ausencias de su puesto de trabajo a causa de los compensatorios.</t>
    </r>
  </si>
  <si>
    <t>ANÁLISIS DEL RESULTADO FINAL 
1 TRIMESTRE</t>
  </si>
  <si>
    <t xml:space="preserve">SEGUIMIENTO MATRIZ DE RIESGOS SIGCMA </t>
  </si>
  <si>
    <t>SEGUIMIENTO MATRIZ DE RIESGOS SIGCMA</t>
  </si>
  <si>
    <r>
      <t xml:space="preserve">1. Se realiza rotación del personal responsable del reparto judicial: 
</t>
    </r>
    <r>
      <rPr>
        <b/>
        <sz val="10"/>
        <color theme="1"/>
        <rFont val="Arial"/>
        <family val="2"/>
      </rPr>
      <t xml:space="preserve">Primer Semestre: </t>
    </r>
    <r>
      <rPr>
        <sz val="10"/>
        <color theme="1"/>
        <rFont val="Arial"/>
        <family val="2"/>
      </rPr>
      <t xml:space="preserve">
Reparto Conocimiento: - Hilda Maria Velez Alzate - 
Reparto Garantías: Laura Lucia Franco
</t>
    </r>
    <r>
      <rPr>
        <b/>
        <sz val="10"/>
        <color theme="1"/>
        <rFont val="Arial"/>
        <family val="2"/>
      </rPr>
      <t xml:space="preserve">Segundo Semestre:
</t>
    </r>
    <r>
      <rPr>
        <sz val="10"/>
        <color theme="1"/>
        <rFont val="Arial"/>
        <family val="2"/>
      </rPr>
      <t>Reparto Conocimiento: Laura Lucia Franco 
Reparto Garantías: Claudia Lorena López López .
2</t>
    </r>
    <r>
      <rPr>
        <b/>
        <sz val="10"/>
        <color theme="1"/>
        <rFont val="Arial"/>
        <family val="2"/>
      </rPr>
      <t xml:space="preserve">. </t>
    </r>
    <r>
      <rPr>
        <sz val="10"/>
        <color theme="1"/>
        <rFont val="Arial"/>
        <family val="2"/>
      </rPr>
      <t xml:space="preserve">Los Profesionales de la Procuraduría acompañaron el reparto en las siguientes fechas:
13/03/2023	  REPARTO GARANTIAS
13/03/2023	  REPARTO CONOCIMIENTO
21/04/2023	  REPARTO CONOCIMIENTO
11/09/2023	  REPARTO CONOCIMIENTO
12/12/2023	  REPARTO CONOCIMIENTO
No se presentaron situaciones que apunte o de indicios que se presentaron actos de corrupción.
3. Durante el año se realizaron 44 seguimientos al equilibrio del reparto de procesos y acciones constitucionales de habeas corpus, presentandose los grupos de reparto debidamente equilibrados según los lineamientos de la dirección ejecutiva de administración judicial.
4. Se aprueba Manual de Funciones y Competencias Especificas del Centro de Servicios Judiciales de los Juzgados Penales de Manizales - Se aprueba mediante Resolución No. CSJC23-001, de 27 de enero de 2023.
5. Se actualiza Protocolo Operativo de Reparto de Procesos.
</t>
    </r>
    <r>
      <rPr>
        <b/>
        <sz val="10"/>
        <color theme="1"/>
        <rFont val="Arial"/>
        <family val="2"/>
      </rPr>
      <t>6. Sensibilizar al equipo de trabajo en temas relacionados con Prohibiciones, Derechos y Deberes de los Servidores Judiciales.</t>
    </r>
    <r>
      <rPr>
        <sz val="10"/>
        <color theme="1"/>
        <rFont val="Arial"/>
        <family val="2"/>
      </rPr>
      <t xml:space="preserve">
</t>
    </r>
    <r>
      <rPr>
        <b/>
        <sz val="10"/>
        <color theme="1"/>
        <rFont val="Arial"/>
        <family val="2"/>
      </rPr>
      <t>6.1.</t>
    </r>
    <r>
      <rPr>
        <sz val="10"/>
        <color theme="1"/>
        <rFont val="Arial"/>
        <family val="2"/>
      </rPr>
      <t xml:space="preserve"> El servidor judicial Luis Albeiro Murillo Velasquez, dicto charla de Ley 1952, Prohibiciones, Derechos y Deberes de los Servidores Publicos.
</t>
    </r>
    <r>
      <rPr>
        <b/>
        <sz val="10"/>
        <color theme="1"/>
        <rFont val="Arial"/>
        <family val="2"/>
      </rPr>
      <t>6.2</t>
    </r>
    <r>
      <rPr>
        <sz val="10"/>
        <color theme="1"/>
        <rFont val="Arial"/>
        <family val="2"/>
      </rPr>
      <t xml:space="preserve">. El 18 de agosto de 2023 el grupo de trabajo del Centro de Servicios Judiciales, asiste a la charla dictada por el nivel central en conmemoración del Dia Nacional de la Lucha contra la corrupción.
</t>
    </r>
    <r>
      <rPr>
        <b/>
        <sz val="10"/>
        <color theme="1"/>
        <rFont val="Arial"/>
        <family val="2"/>
      </rPr>
      <t>6.3.</t>
    </r>
    <r>
      <rPr>
        <sz val="10"/>
        <color theme="1"/>
        <rFont val="Arial"/>
        <family val="2"/>
      </rPr>
      <t xml:space="preserve"> El 19 de Octubre de 2023 el grupo de trabajo asistio al taller de formación en procesos disciplinarios de servidores judiciales en las leyes 1952 de 2019 y Estatutaria de la Administración de Justicia. dictado por la Comisión Seccional de Disciplina Judicial de Caldas</t>
    </r>
    <r>
      <rPr>
        <sz val="10"/>
        <rFont val="Arial"/>
        <family val="2"/>
      </rPr>
      <t xml:space="preserve">
7. Se excluye de los Turnos de fin de semana a los servidores judiciales responsables  del Reparto Judicial, para evitar ausencias de su puesto de trabajo a causa de los compensatorios.</t>
    </r>
  </si>
  <si>
    <t>1. No se asistio a la capacitación "Transformando las organizaciones a la sostenibilidad ambiental", por la alta demanada de servicio durante este día.
2. Disminuir el consumo de insumos de papelería y de computo, privilegiando el manejo de expedientes digitales.
Con la sistematización de los procedimiento del servicio se han logrado ahorrros muy significativos en el consumo de insumo de papelería y de computo.
3. Mantener apagados los equipos de computo e impresión, durante los tiempos de almuerzo y descanso nocturno.
- Se requirio a los servidores judiciales a través de circular, para que apaguen los equipos de computo e impresoras al terminar la jornada laboral y en los espacios de interrupción por almuerzos y pausas activas.
- Se aprobaron solicitudes de teletrabajo para algunos empleados del Centro de Servicios Judiciales, lo que le apunta a la disminución del uso de vehiculos de combustibles fosiles para el transporte.
- Se disminuye la contaminación auditiva debido a la reducción de personal en el área de trabajo.</t>
  </si>
  <si>
    <r>
      <rPr>
        <b/>
        <sz val="10"/>
        <color rgb="FF000000"/>
        <rFont val="Arial"/>
        <family val="2"/>
      </rPr>
      <t xml:space="preserve">1. </t>
    </r>
    <r>
      <rPr>
        <sz val="10"/>
        <color rgb="FF000000"/>
        <rFont val="Arial"/>
        <family val="2"/>
      </rPr>
      <t xml:space="preserve">No se asistio a la capacitación "Transformando las organizaciones a la sostenibilidad ambiental", por la alta demanada de servicio durante este día.
</t>
    </r>
    <r>
      <rPr>
        <b/>
        <sz val="10"/>
        <color rgb="FF000000"/>
        <rFont val="Arial"/>
        <family val="2"/>
      </rPr>
      <t>2.</t>
    </r>
    <r>
      <rPr>
        <sz val="10"/>
        <color rgb="FF000000"/>
        <rFont val="Arial"/>
        <family val="2"/>
      </rPr>
      <t xml:space="preserve"> Disminuir el consumo de insumos de papelería y de computo, privilegiando el manejo de expedientes digitales.
Con la sistematización de los procedimiento del servicio se han logrado ahorrros muy significativos en el consumo de insumo de papelería y de computo.
</t>
    </r>
    <r>
      <rPr>
        <b/>
        <sz val="10"/>
        <color rgb="FF000000"/>
        <rFont val="Arial"/>
        <family val="2"/>
      </rPr>
      <t xml:space="preserve">3. </t>
    </r>
    <r>
      <rPr>
        <sz val="10"/>
        <color rgb="FF000000"/>
        <rFont val="Arial"/>
        <family val="2"/>
      </rPr>
      <t>Mantener apagados los equipos de computo e impresión, durante los tiempos de almuerzo y descanso nocturno.
- Se requirio a los servidores judiciales a través de circular, para que apaguen los equipos de computo e impresoras al terminar la jornada laboral y en los espacios de interrupción por almuerzos y pausas activas.
- Se aprobaron solicitudes de teletrabajo para algunos empleados del Centro de Servicios Judiciales, lo que le apunta a la disminución del uso de vehiculos de combustibles fosiles para el transporte.
- Se disminuye la contaminación auditiva debido a la reducción de personal en el área de trabajo.</t>
    </r>
  </si>
  <si>
    <r>
      <rPr>
        <b/>
        <sz val="10"/>
        <color rgb="FF000000"/>
        <rFont val="Arial"/>
        <family val="2"/>
      </rPr>
      <t xml:space="preserve">1. </t>
    </r>
    <r>
      <rPr>
        <sz val="10"/>
        <color rgb="FF000000"/>
        <rFont val="Arial"/>
        <family val="2"/>
      </rPr>
      <t xml:space="preserve">No se asistio a la capacitación "Transformando las organizaciones a la sostenibilidad ambiental", por la alta demanada de servicio durante este día.
</t>
    </r>
    <r>
      <rPr>
        <b/>
        <sz val="10"/>
        <color rgb="FF000000"/>
        <rFont val="Arial"/>
        <family val="2"/>
      </rPr>
      <t xml:space="preserve">2. </t>
    </r>
    <r>
      <rPr>
        <sz val="10"/>
        <color rgb="FF000000"/>
        <rFont val="Arial"/>
        <family val="2"/>
      </rPr>
      <t xml:space="preserve">Disminuir el consumo de insumos de papelería y de computo, privilegiando el manejo de expedientes digitales.
Con la sistematización de los procedimiento del servicio se han logrado ahorrros muy significativos en el consumo de insumo de papelería y de computo.
</t>
    </r>
    <r>
      <rPr>
        <b/>
        <sz val="10"/>
        <color rgb="FF000000"/>
        <rFont val="Arial"/>
        <family val="2"/>
      </rPr>
      <t>3.</t>
    </r>
    <r>
      <rPr>
        <sz val="10"/>
        <color rgb="FF000000"/>
        <rFont val="Arial"/>
        <family val="2"/>
      </rPr>
      <t xml:space="preserve"> Mantener apagados los equipos de computo e impresión, durante los tiempos de almuerzo y descanso nocturno.
- Se requirio a los servidores judiciales a través de circular, para que apaguen los equipos de computo e impresoras al terminar la jornada laboral y en los espacios de interrupción por almuerzos y pausas activas.
- Se aprobaron solicitudes de teletrabajo para algunos empleados del Centro de Servicios Judiciales, lo que le apunta a la disminución del uso de vehiculos de combustibles fosiles para el transporte.
- Se disminuye la contaminación auditiva debido a la reducción de personal en el área de trabajo.</t>
    </r>
  </si>
  <si>
    <r>
      <rPr>
        <b/>
        <sz val="10"/>
        <color rgb="FF000000"/>
        <rFont val="Arial"/>
        <family val="2"/>
      </rPr>
      <t xml:space="preserve">1. </t>
    </r>
    <r>
      <rPr>
        <sz val="10"/>
        <color rgb="FF000000"/>
        <rFont val="Arial"/>
        <family val="2"/>
      </rPr>
      <t xml:space="preserve">No se asistio a la capacitación "Transformando las organizaciones a la sostenibilidad ambiental", por la alta demanada de servicio durante este día.
</t>
    </r>
    <r>
      <rPr>
        <b/>
        <sz val="10"/>
        <color rgb="FF000000"/>
        <rFont val="Arial"/>
        <family val="2"/>
      </rPr>
      <t xml:space="preserve">2. </t>
    </r>
    <r>
      <rPr>
        <sz val="10"/>
        <color rgb="FF000000"/>
        <rFont val="Arial"/>
        <family val="2"/>
      </rPr>
      <t xml:space="preserve">Disminuir el consumo de insumos de papelería y de computo, privilegiando el manejo de expedientes digitales.
Con la sistematización de los procedimiento del servicio se han logrado ahorrros muy significativos en el consumo de insumo de papelería y de computo.
</t>
    </r>
    <r>
      <rPr>
        <b/>
        <sz val="10"/>
        <color rgb="FF000000"/>
        <rFont val="Arial"/>
        <family val="2"/>
      </rPr>
      <t xml:space="preserve">3. </t>
    </r>
    <r>
      <rPr>
        <sz val="10"/>
        <color rgb="FF000000"/>
        <rFont val="Arial"/>
        <family val="2"/>
      </rPr>
      <t>Mantener apagados los equipos de computo e impresión, durante los tiempos de almuerzo y descanso nocturno.
- Se requirio a los servidores judiciales a través de circular, para que apaguen los equipos de computo e impresoras al terminar la jornada laboral y en los espacios de interrupción por almuerzos y pausas activas.
- Se aprobaron solicitudes de teletrabajo para algunos empleados del Centro de Servicios Judiciales, lo que le apunta a la disminución del uso de vehiculos de combustibles fosiles para el transporte.
- Se disminuye la contaminación auditiva debido a la reducción de personal en el área de trabajo.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</si>
</sst>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02"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sz val="10"/>
      <color theme="1"/>
      <name val="Arial"/>
      <family val="2"/>
    </font>
    <font>
      <sz val="10"/>
      <color rgb="FF00000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26"/>
      <color theme="1"/>
      <name val="Arial"/>
      <family val="2"/>
    </font>
    <font>
      <sz val="11"/>
      <color theme="0"/>
      <name val="Arial Narrow"/>
      <family val="2"/>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u/>
      <sz val="11"/>
      <color theme="10"/>
      <name val="Calibri"/>
      <family val="2"/>
      <scheme val="minor"/>
    </font>
    <font>
      <sz val="10"/>
      <color rgb="FF4472C4"/>
      <name val="Calibri"/>
      <family val="2"/>
    </font>
    <font>
      <sz val="10"/>
      <color rgb="FF000000"/>
      <name val="Calibri"/>
      <family val="2"/>
    </font>
    <font>
      <sz val="9"/>
      <color indexed="81"/>
      <name val="Tahoma"/>
      <family val="2"/>
    </font>
    <font>
      <b/>
      <sz val="9"/>
      <color indexed="81"/>
      <name val="Tahoma"/>
      <family val="2"/>
    </font>
    <font>
      <b/>
      <i/>
      <sz val="10"/>
      <color theme="1"/>
      <name val="Arial"/>
      <family val="2"/>
    </font>
    <font>
      <sz val="11"/>
      <color theme="1"/>
      <name val="Century Gothic"/>
      <family val="2"/>
    </font>
    <font>
      <b/>
      <sz val="16"/>
      <color theme="0"/>
      <name val="Arial"/>
      <family val="2"/>
    </font>
    <font>
      <b/>
      <sz val="22"/>
      <color theme="0"/>
      <name val="Arial"/>
      <family val="2"/>
    </font>
    <font>
      <b/>
      <sz val="12"/>
      <color theme="0"/>
      <name val="Arial"/>
      <family val="2"/>
    </font>
    <font>
      <sz val="12"/>
      <color theme="1"/>
      <name val="Arial"/>
      <family val="2"/>
    </font>
    <font>
      <sz val="12"/>
      <color theme="0"/>
      <name val="Arial"/>
      <family val="2"/>
    </font>
    <font>
      <sz val="12"/>
      <name val="Arial"/>
      <family val="2"/>
    </font>
    <font>
      <sz val="11"/>
      <name val="Arial"/>
      <family val="2"/>
    </font>
    <font>
      <b/>
      <sz val="12"/>
      <color theme="1"/>
      <name val="Arial"/>
      <family val="2"/>
    </font>
    <font>
      <b/>
      <sz val="20"/>
      <color theme="0"/>
      <name val="Arial"/>
      <family val="2"/>
    </font>
    <font>
      <b/>
      <sz val="14"/>
      <color theme="0"/>
      <name val="Arial"/>
      <family val="2"/>
    </font>
    <font>
      <b/>
      <sz val="14"/>
      <color theme="1"/>
      <name val="Arial"/>
      <family val="2"/>
    </font>
    <font>
      <sz val="14"/>
      <color theme="1"/>
      <name val="Arial"/>
      <family val="2"/>
    </font>
    <font>
      <b/>
      <sz val="10"/>
      <color theme="2"/>
      <name val="Arial"/>
      <family val="2"/>
    </font>
    <font>
      <sz val="11"/>
      <color rgb="FF00B050"/>
      <name val="Arial"/>
      <family val="2"/>
    </font>
    <font>
      <sz val="10"/>
      <color theme="4"/>
      <name val="Arial"/>
      <family val="2"/>
    </font>
    <font>
      <sz val="18"/>
      <color theme="1"/>
      <name val="Arial"/>
      <family val="2"/>
    </font>
    <font>
      <sz val="10"/>
      <color rgb="FF4472C4"/>
      <name val="Arial"/>
      <family val="2"/>
    </font>
    <font>
      <b/>
      <sz val="16"/>
      <color theme="1"/>
      <name val="Arial"/>
      <family val="2"/>
    </font>
    <font>
      <b/>
      <sz val="10"/>
      <name val="Arial"/>
      <family val="2"/>
    </font>
    <font>
      <b/>
      <sz val="11"/>
      <color theme="1"/>
      <name val="Century Gothic"/>
      <family val="2"/>
    </font>
    <font>
      <b/>
      <sz val="11"/>
      <color theme="0"/>
      <name val="Century Gothic"/>
      <family val="2"/>
    </font>
    <font>
      <b/>
      <sz val="10"/>
      <color rgb="FF000000"/>
      <name val="Arial"/>
      <family val="2"/>
    </font>
  </fonts>
  <fills count="3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0084B6"/>
        <bgColor indexed="64"/>
      </patternFill>
    </fill>
    <fill>
      <patternFill patternType="solid">
        <fgColor rgb="FF4DC0E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7"/>
        <bgColor indexed="64"/>
      </patternFill>
    </fill>
  </fills>
  <borders count="13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ashed">
        <color theme="9" tint="-0.24994659260841701"/>
      </left>
      <right/>
      <top style="thin">
        <color indexed="64"/>
      </top>
      <bottom style="dashed">
        <color theme="9" tint="-0.24994659260841701"/>
      </bottom>
      <diagonal/>
    </border>
    <border>
      <left/>
      <right/>
      <top style="thin">
        <color indexed="64"/>
      </top>
      <bottom style="dashed">
        <color theme="9" tint="-0.24994659260841701"/>
      </bottom>
      <diagonal/>
    </border>
    <border>
      <left style="medium">
        <color indexed="64"/>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style="dashed">
        <color theme="9" tint="-0.24994659260841701"/>
      </bottom>
      <diagonal/>
    </border>
    <border>
      <left style="dashed">
        <color theme="9" tint="-0.24994659260841701"/>
      </left>
      <right/>
      <top style="medium">
        <color indexed="64"/>
      </top>
      <bottom/>
      <diagonal/>
    </border>
    <border>
      <left style="dashed">
        <color theme="9" tint="-0.24994659260841701"/>
      </left>
      <right/>
      <top style="medium">
        <color indexed="64"/>
      </top>
      <bottom style="dashed">
        <color theme="9" tint="-0.24994659260841701"/>
      </bottom>
      <diagonal/>
    </border>
    <border>
      <left style="dashed">
        <color theme="9" tint="-0.24994659260841701"/>
      </left>
      <right style="medium">
        <color indexed="64"/>
      </right>
      <top style="medium">
        <color indexed="64"/>
      </top>
      <bottom style="dashed">
        <color theme="9" tint="-0.24994659260841701"/>
      </bottom>
      <diagonal/>
    </border>
    <border>
      <left style="medium">
        <color indexed="64"/>
      </left>
      <right style="dashed">
        <color theme="9" tint="-0.24994659260841701"/>
      </right>
      <top/>
      <bottom/>
      <diagonal/>
    </border>
    <border>
      <left style="dashed">
        <color theme="9" tint="-0.24994659260841701"/>
      </left>
      <right style="medium">
        <color indexed="64"/>
      </right>
      <top style="dashed">
        <color theme="9" tint="-0.24994659260841701"/>
      </top>
      <bottom/>
      <diagonal/>
    </border>
    <border>
      <left style="dashed">
        <color theme="9" tint="-0.24994659260841701"/>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thick">
        <color indexed="64"/>
      </right>
      <top style="double">
        <color indexed="64"/>
      </top>
      <bottom style="double">
        <color indexed="64"/>
      </bottom>
      <diagonal/>
    </border>
    <border>
      <left style="medium">
        <color indexed="64"/>
      </left>
      <right/>
      <top style="thick">
        <color theme="0"/>
      </top>
      <bottom/>
      <diagonal/>
    </border>
    <border>
      <left/>
      <right/>
      <top style="thick">
        <color theme="0"/>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style="medium">
        <color indexed="64"/>
      </top>
      <bottom style="medium">
        <color indexed="64"/>
      </bottom>
      <diagonal/>
    </border>
  </borders>
  <cellStyleXfs count="5">
    <xf numFmtId="0" fontId="0" fillId="0" borderId="0"/>
    <xf numFmtId="0" fontId="7" fillId="0" borderId="0"/>
    <xf numFmtId="0" fontId="13" fillId="0" borderId="0"/>
    <xf numFmtId="0" fontId="73" fillId="0" borderId="0" applyNumberFormat="0" applyFill="0" applyBorder="0" applyAlignment="0" applyProtection="0"/>
    <xf numFmtId="0" fontId="73" fillId="0" borderId="0" applyNumberFormat="0" applyFill="0" applyBorder="0" applyAlignment="0" applyProtection="0"/>
  </cellStyleXfs>
  <cellXfs count="803">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9" fillId="3" borderId="18" xfId="1" quotePrefix="1" applyFont="1" applyFill="1" applyBorder="1" applyAlignment="1">
      <alignment horizontal="left" vertical="top" wrapText="1"/>
    </xf>
    <xf numFmtId="0" fontId="10" fillId="3" borderId="0" xfId="1" quotePrefix="1" applyFont="1" applyFill="1" applyAlignment="1">
      <alignment horizontal="left" vertical="top" wrapText="1"/>
    </xf>
    <xf numFmtId="0" fontId="10" fillId="3" borderId="19" xfId="1" quotePrefix="1" applyFont="1" applyFill="1" applyBorder="1" applyAlignment="1">
      <alignment horizontal="left" vertical="top" wrapText="1"/>
    </xf>
    <xf numFmtId="0" fontId="8" fillId="3" borderId="18" xfId="1" applyFont="1" applyFill="1" applyBorder="1"/>
    <xf numFmtId="0" fontId="8" fillId="3" borderId="0" xfId="1" applyFont="1" applyFill="1"/>
    <xf numFmtId="0" fontId="12" fillId="3" borderId="0" xfId="1" applyFont="1" applyFill="1" applyAlignment="1">
      <alignment horizontal="left" vertical="center" wrapText="1"/>
    </xf>
    <xf numFmtId="0" fontId="8" fillId="3" borderId="0" xfId="1" applyFont="1" applyFill="1" applyAlignment="1">
      <alignment horizontal="left" vertical="center" wrapText="1"/>
    </xf>
    <xf numFmtId="0" fontId="8" fillId="3" borderId="0" xfId="1" quotePrefix="1" applyFont="1" applyFill="1" applyAlignment="1">
      <alignment horizontal="left" vertical="center" wrapText="1"/>
    </xf>
    <xf numFmtId="0" fontId="8" fillId="3" borderId="19" xfId="1" applyFont="1" applyFill="1" applyBorder="1"/>
    <xf numFmtId="0" fontId="14" fillId="3" borderId="0" xfId="0" applyFont="1" applyFill="1" applyAlignment="1">
      <alignment horizontal="left" vertical="center" wrapText="1"/>
    </xf>
    <xf numFmtId="0" fontId="15" fillId="3" borderId="0" xfId="0" applyFont="1" applyFill="1" applyAlignment="1">
      <alignment horizontal="left" vertical="top" wrapText="1"/>
    </xf>
    <xf numFmtId="0" fontId="21" fillId="3" borderId="0" xfId="0" applyFont="1" applyFill="1" applyAlignment="1">
      <alignment horizontal="center" vertical="center"/>
    </xf>
    <xf numFmtId="0" fontId="23" fillId="3" borderId="47" xfId="0" applyFont="1" applyFill="1" applyBorder="1" applyAlignment="1">
      <alignment vertical="top" wrapText="1"/>
    </xf>
    <xf numFmtId="0" fontId="23" fillId="3" borderId="48" xfId="0" applyFont="1" applyFill="1" applyBorder="1" applyAlignment="1">
      <alignment vertical="top" wrapText="1"/>
    </xf>
    <xf numFmtId="0" fontId="25" fillId="0" borderId="0" xfId="0" applyFont="1" applyAlignment="1">
      <alignment horizontal="center" vertical="center" wrapText="1"/>
    </xf>
    <xf numFmtId="0" fontId="26" fillId="3" borderId="0" xfId="0" applyFont="1" applyFill="1"/>
    <xf numFmtId="0" fontId="3" fillId="3" borderId="0" xfId="0" applyFont="1" applyFill="1" applyAlignment="1">
      <alignment horizontal="left" vertical="center"/>
    </xf>
    <xf numFmtId="0" fontId="27" fillId="3" borderId="0" xfId="0" applyFont="1" applyFill="1" applyAlignment="1">
      <alignment horizontal="center" vertical="center" wrapText="1"/>
    </xf>
    <xf numFmtId="0" fontId="20" fillId="3" borderId="0" xfId="0" applyFont="1" applyFill="1"/>
    <xf numFmtId="0" fontId="24" fillId="3" borderId="0" xfId="0" applyFont="1" applyFill="1" applyAlignment="1">
      <alignment horizontal="justify" vertical="center" wrapText="1" readingOrder="1"/>
    </xf>
    <xf numFmtId="0" fontId="3" fillId="3" borderId="0" xfId="0" applyFont="1" applyFill="1" applyAlignment="1">
      <alignment vertical="center"/>
    </xf>
    <xf numFmtId="0" fontId="20" fillId="0" borderId="0" xfId="0" applyFont="1"/>
    <xf numFmtId="0" fontId="24" fillId="0" borderId="0" xfId="0" applyFont="1" applyAlignment="1">
      <alignment horizontal="justify" vertical="center" wrapText="1" readingOrder="1"/>
    </xf>
    <xf numFmtId="0" fontId="28" fillId="0" borderId="0" xfId="0" applyFont="1" applyAlignment="1">
      <alignment vertical="center"/>
    </xf>
    <xf numFmtId="0" fontId="29" fillId="0" borderId="0" xfId="0" applyFont="1"/>
    <xf numFmtId="0" fontId="18" fillId="0" borderId="0" xfId="0" applyFont="1"/>
    <xf numFmtId="0" fontId="26" fillId="0" borderId="0" xfId="0" applyFont="1"/>
    <xf numFmtId="0" fontId="31" fillId="3" borderId="0" xfId="0" applyFont="1" applyFill="1"/>
    <xf numFmtId="0" fontId="32" fillId="3" borderId="0" xfId="0" applyFont="1" applyFill="1"/>
    <xf numFmtId="0" fontId="33" fillId="13" borderId="56" xfId="0" applyFont="1" applyFill="1" applyBorder="1" applyAlignment="1">
      <alignment horizontal="center" vertical="center" wrapText="1" readingOrder="1"/>
    </xf>
    <xf numFmtId="0" fontId="34" fillId="3" borderId="58" xfId="0" applyFont="1" applyFill="1" applyBorder="1" applyAlignment="1">
      <alignment horizontal="justify" vertical="center" wrapText="1" readingOrder="1"/>
    </xf>
    <xf numFmtId="9" fontId="33" fillId="3" borderId="59" xfId="0" applyNumberFormat="1" applyFont="1" applyFill="1" applyBorder="1" applyAlignment="1">
      <alignment horizontal="center" vertical="center" wrapText="1" readingOrder="1"/>
    </xf>
    <xf numFmtId="0" fontId="34" fillId="3" borderId="11" xfId="0" applyFont="1" applyFill="1" applyBorder="1" applyAlignment="1">
      <alignment horizontal="justify" vertical="center" wrapText="1" readingOrder="1"/>
    </xf>
    <xf numFmtId="9" fontId="33" fillId="3" borderId="61" xfId="0" applyNumberFormat="1" applyFont="1" applyFill="1" applyBorder="1" applyAlignment="1">
      <alignment horizontal="center" vertical="center" wrapText="1" readingOrder="1"/>
    </xf>
    <xf numFmtId="0" fontId="34" fillId="3" borderId="61" xfId="0" applyFont="1" applyFill="1" applyBorder="1" applyAlignment="1">
      <alignment horizontal="center" vertical="center" wrapText="1" readingOrder="1"/>
    </xf>
    <xf numFmtId="0" fontId="34" fillId="3" borderId="63" xfId="0" applyFont="1" applyFill="1" applyBorder="1" applyAlignment="1">
      <alignment horizontal="justify" vertical="center" wrapText="1" readingOrder="1"/>
    </xf>
    <xf numFmtId="0" fontId="34" fillId="3" borderId="64" xfId="0" applyFont="1" applyFill="1" applyBorder="1" applyAlignment="1">
      <alignment horizontal="center" vertical="center" wrapText="1" readingOrder="1"/>
    </xf>
    <xf numFmtId="0" fontId="38" fillId="3" borderId="0" xfId="0" applyFont="1" applyFill="1"/>
    <xf numFmtId="0" fontId="40" fillId="15" borderId="65" xfId="0" applyFont="1" applyFill="1" applyBorder="1" applyAlignment="1" applyProtection="1">
      <alignment horizontal="center" vertical="center" wrapText="1" readingOrder="1"/>
      <protection hidden="1"/>
    </xf>
    <xf numFmtId="0" fontId="40" fillId="15" borderId="66" xfId="0" applyFont="1" applyFill="1" applyBorder="1" applyAlignment="1" applyProtection="1">
      <alignment horizontal="center" vertical="center" wrapText="1" readingOrder="1"/>
      <protection hidden="1"/>
    </xf>
    <xf numFmtId="0" fontId="40" fillId="15" borderId="67" xfId="0" applyFont="1" applyFill="1" applyBorder="1" applyAlignment="1" applyProtection="1">
      <alignment horizontal="center" vertical="center" wrapText="1" readingOrder="1"/>
      <protection hidden="1"/>
    </xf>
    <xf numFmtId="0" fontId="40" fillId="16" borderId="65" xfId="0" applyFont="1" applyFill="1" applyBorder="1" applyAlignment="1" applyProtection="1">
      <alignment horizontal="center" wrapText="1" readingOrder="1"/>
      <protection hidden="1"/>
    </xf>
    <xf numFmtId="0" fontId="40" fillId="16" borderId="66" xfId="0" applyFont="1" applyFill="1" applyBorder="1" applyAlignment="1" applyProtection="1">
      <alignment horizontal="center" wrapText="1" readingOrder="1"/>
      <protection hidden="1"/>
    </xf>
    <xf numFmtId="0" fontId="40" fillId="15" borderId="18" xfId="0" applyFont="1" applyFill="1" applyBorder="1" applyAlignment="1" applyProtection="1">
      <alignment horizontal="center" vertical="center" wrapText="1" readingOrder="1"/>
      <protection hidden="1"/>
    </xf>
    <xf numFmtId="0" fontId="40" fillId="15" borderId="0" xfId="0" applyFont="1" applyFill="1" applyAlignment="1" applyProtection="1">
      <alignment horizontal="center" vertical="center" wrapText="1" readingOrder="1"/>
      <protection hidden="1"/>
    </xf>
    <xf numFmtId="0" fontId="40" fillId="15" borderId="19" xfId="0" applyFont="1" applyFill="1" applyBorder="1" applyAlignment="1" applyProtection="1">
      <alignment horizontal="center" vertical="center" wrapText="1" readingOrder="1"/>
      <protection hidden="1"/>
    </xf>
    <xf numFmtId="0" fontId="40" fillId="16" borderId="18" xfId="0" applyFont="1" applyFill="1" applyBorder="1" applyAlignment="1" applyProtection="1">
      <alignment horizontal="center" wrapText="1" readingOrder="1"/>
      <protection hidden="1"/>
    </xf>
    <xf numFmtId="0" fontId="40" fillId="16" borderId="0" xfId="0" applyFont="1" applyFill="1" applyAlignment="1" applyProtection="1">
      <alignment horizontal="center" wrapText="1" readingOrder="1"/>
      <protection hidden="1"/>
    </xf>
    <xf numFmtId="0" fontId="40" fillId="15" borderId="41" xfId="0" applyFont="1" applyFill="1" applyBorder="1" applyAlignment="1" applyProtection="1">
      <alignment horizontal="center" vertical="center" wrapText="1" readingOrder="1"/>
      <protection hidden="1"/>
    </xf>
    <xf numFmtId="0" fontId="40" fillId="15" borderId="42" xfId="0" applyFont="1" applyFill="1" applyBorder="1" applyAlignment="1" applyProtection="1">
      <alignment horizontal="center" vertical="center" wrapText="1" readingOrder="1"/>
      <protection hidden="1"/>
    </xf>
    <xf numFmtId="0" fontId="40" fillId="15" borderId="43" xfId="0" applyFont="1" applyFill="1" applyBorder="1" applyAlignment="1" applyProtection="1">
      <alignment horizontal="center" vertical="center" wrapText="1" readingOrder="1"/>
      <protection hidden="1"/>
    </xf>
    <xf numFmtId="0" fontId="40" fillId="16" borderId="41" xfId="0" applyFont="1" applyFill="1" applyBorder="1" applyAlignment="1" applyProtection="1">
      <alignment horizontal="center" wrapText="1" readingOrder="1"/>
      <protection hidden="1"/>
    </xf>
    <xf numFmtId="0" fontId="40" fillId="16" borderId="42" xfId="0" applyFont="1" applyFill="1" applyBorder="1" applyAlignment="1" applyProtection="1">
      <alignment horizontal="center" wrapText="1" readingOrder="1"/>
      <protection hidden="1"/>
    </xf>
    <xf numFmtId="0" fontId="40" fillId="17" borderId="66" xfId="0" applyFont="1" applyFill="1" applyBorder="1" applyAlignment="1" applyProtection="1">
      <alignment horizontal="center" wrapText="1" readingOrder="1"/>
      <protection hidden="1"/>
    </xf>
    <xf numFmtId="0" fontId="40" fillId="17" borderId="67" xfId="0" applyFont="1" applyFill="1" applyBorder="1" applyAlignment="1" applyProtection="1">
      <alignment horizontal="center" wrapText="1" readingOrder="1"/>
      <protection hidden="1"/>
    </xf>
    <xf numFmtId="0" fontId="40" fillId="17" borderId="18" xfId="0" applyFont="1" applyFill="1" applyBorder="1" applyAlignment="1" applyProtection="1">
      <alignment horizontal="center" wrapText="1" readingOrder="1"/>
      <protection hidden="1"/>
    </xf>
    <xf numFmtId="0" fontId="40" fillId="17" borderId="0" xfId="0" applyFont="1" applyFill="1" applyAlignment="1" applyProtection="1">
      <alignment horizontal="center" wrapText="1" readingOrder="1"/>
      <protection hidden="1"/>
    </xf>
    <xf numFmtId="0" fontId="40" fillId="17" borderId="19" xfId="0" applyFont="1" applyFill="1" applyBorder="1" applyAlignment="1" applyProtection="1">
      <alignment horizontal="center" wrapText="1" readingOrder="1"/>
      <protection hidden="1"/>
    </xf>
    <xf numFmtId="0" fontId="40" fillId="17" borderId="41" xfId="0" applyFont="1" applyFill="1" applyBorder="1" applyAlignment="1" applyProtection="1">
      <alignment horizontal="center" wrapText="1" readingOrder="1"/>
      <protection hidden="1"/>
    </xf>
    <xf numFmtId="0" fontId="40" fillId="17" borderId="42" xfId="0" applyFont="1" applyFill="1" applyBorder="1" applyAlignment="1" applyProtection="1">
      <alignment horizontal="center" wrapText="1" readingOrder="1"/>
      <protection hidden="1"/>
    </xf>
    <xf numFmtId="0" fontId="40" fillId="17" borderId="43" xfId="0" applyFont="1" applyFill="1" applyBorder="1" applyAlignment="1" applyProtection="1">
      <alignment horizontal="center" wrapText="1" readingOrder="1"/>
      <protection hidden="1"/>
    </xf>
    <xf numFmtId="0" fontId="40" fillId="8" borderId="65" xfId="0" applyFont="1" applyFill="1" applyBorder="1" applyAlignment="1" applyProtection="1">
      <alignment horizontal="center" wrapText="1" readingOrder="1"/>
      <protection hidden="1"/>
    </xf>
    <xf numFmtId="0" fontId="40" fillId="8" borderId="66" xfId="0" applyFont="1" applyFill="1" applyBorder="1" applyAlignment="1" applyProtection="1">
      <alignment horizontal="center" wrapText="1" readingOrder="1"/>
      <protection hidden="1"/>
    </xf>
    <xf numFmtId="0" fontId="40" fillId="8" borderId="67" xfId="0" applyFont="1" applyFill="1" applyBorder="1" applyAlignment="1" applyProtection="1">
      <alignment horizontal="center" wrapText="1" readingOrder="1"/>
      <protection hidden="1"/>
    </xf>
    <xf numFmtId="0" fontId="40" fillId="8" borderId="18" xfId="0" applyFont="1" applyFill="1" applyBorder="1" applyAlignment="1" applyProtection="1">
      <alignment horizontal="center" wrapText="1" readingOrder="1"/>
      <protection hidden="1"/>
    </xf>
    <xf numFmtId="0" fontId="40" fillId="8" borderId="0" xfId="0" applyFont="1" applyFill="1" applyAlignment="1" applyProtection="1">
      <alignment horizontal="center" wrapText="1" readingOrder="1"/>
      <protection hidden="1"/>
    </xf>
    <xf numFmtId="0" fontId="40" fillId="8" borderId="19" xfId="0" applyFont="1" applyFill="1" applyBorder="1" applyAlignment="1" applyProtection="1">
      <alignment horizontal="center" wrapText="1" readingOrder="1"/>
      <protection hidden="1"/>
    </xf>
    <xf numFmtId="0" fontId="40" fillId="8" borderId="41" xfId="0" applyFont="1" applyFill="1" applyBorder="1" applyAlignment="1" applyProtection="1">
      <alignment horizontal="center" wrapText="1" readingOrder="1"/>
      <protection hidden="1"/>
    </xf>
    <xf numFmtId="0" fontId="40" fillId="8" borderId="42" xfId="0" applyFont="1" applyFill="1" applyBorder="1" applyAlignment="1" applyProtection="1">
      <alignment horizontal="center" wrapText="1" readingOrder="1"/>
      <protection hidden="1"/>
    </xf>
    <xf numFmtId="0" fontId="40" fillId="8" borderId="43"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5" fillId="18" borderId="45" xfId="0" applyFont="1" applyFill="1" applyBorder="1" applyAlignment="1">
      <alignment horizontal="center" vertical="center" wrapText="1"/>
    </xf>
    <xf numFmtId="0" fontId="5" fillId="18" borderId="45" xfId="0" applyFont="1" applyFill="1" applyBorder="1" applyAlignment="1">
      <alignment horizontal="center" vertical="center"/>
    </xf>
    <xf numFmtId="0" fontId="43" fillId="0" borderId="0" xfId="0" applyFont="1" applyAlignment="1">
      <alignment horizontal="center"/>
    </xf>
    <xf numFmtId="0" fontId="44" fillId="0" borderId="0" xfId="0" applyFont="1"/>
    <xf numFmtId="0" fontId="46" fillId="4" borderId="0" xfId="0" applyFont="1" applyFill="1" applyAlignment="1" applyProtection="1">
      <alignment horizontal="left" vertical="center" wrapText="1"/>
      <protection locked="0"/>
    </xf>
    <xf numFmtId="0" fontId="45" fillId="19" borderId="0" xfId="0" applyFont="1" applyFill="1" applyAlignment="1" applyProtection="1">
      <alignment vertical="center" wrapText="1"/>
      <protection locked="0"/>
    </xf>
    <xf numFmtId="0" fontId="46" fillId="4" borderId="0" xfId="0" applyFont="1" applyFill="1" applyAlignment="1" applyProtection="1">
      <alignment vertical="center" wrapText="1"/>
      <protection locked="0"/>
    </xf>
    <xf numFmtId="0" fontId="0" fillId="0" borderId="0" xfId="0" applyAlignment="1">
      <alignment horizontal="left"/>
    </xf>
    <xf numFmtId="0" fontId="47" fillId="0" borderId="0" xfId="0" applyFont="1" applyAlignment="1" applyProtection="1">
      <alignment horizontal="center" vertical="center"/>
      <protection locked="0"/>
    </xf>
    <xf numFmtId="0" fontId="45" fillId="0" borderId="0" xfId="0" applyFont="1" applyAlignment="1" applyProtection="1">
      <alignment horizontal="left" vertical="center"/>
      <protection locked="0"/>
    </xf>
    <xf numFmtId="0" fontId="46" fillId="0" borderId="0" xfId="0" applyFont="1" applyAlignment="1" applyProtection="1">
      <alignment horizontal="center" vertical="center"/>
      <protection locked="0"/>
    </xf>
    <xf numFmtId="0" fontId="19" fillId="0" borderId="0" xfId="0" applyFont="1" applyAlignment="1">
      <alignment horizontal="center"/>
    </xf>
    <xf numFmtId="0" fontId="45" fillId="0" borderId="0" xfId="0" applyFont="1" applyAlignment="1" applyProtection="1">
      <alignment horizontal="left"/>
      <protection locked="0"/>
    </xf>
    <xf numFmtId="0" fontId="49" fillId="0" borderId="0" xfId="0" applyFont="1"/>
    <xf numFmtId="0" fontId="44" fillId="3" borderId="0" xfId="0" applyFont="1" applyFill="1"/>
    <xf numFmtId="0" fontId="54" fillId="7" borderId="0" xfId="0" applyFont="1" applyFill="1" applyAlignment="1">
      <alignment horizontal="center" vertical="center" wrapText="1" readingOrder="1"/>
    </xf>
    <xf numFmtId="0" fontId="55" fillId="8" borderId="49" xfId="0" applyFont="1" applyFill="1" applyBorder="1" applyAlignment="1">
      <alignment horizontal="center" vertical="center" wrapText="1" readingOrder="1"/>
    </xf>
    <xf numFmtId="0" fontId="55" fillId="0" borderId="49" xfId="0" applyFont="1" applyBorder="1" applyAlignment="1">
      <alignment horizontal="center" vertical="center" wrapText="1" readingOrder="1"/>
    </xf>
    <xf numFmtId="0" fontId="55" fillId="0" borderId="49" xfId="0" applyFont="1" applyBorder="1" applyAlignment="1">
      <alignment horizontal="justify" vertical="center" wrapText="1" readingOrder="1"/>
    </xf>
    <xf numFmtId="0" fontId="55" fillId="9" borderId="50" xfId="0" applyFont="1" applyFill="1" applyBorder="1" applyAlignment="1">
      <alignment horizontal="center" vertical="center" wrapText="1" readingOrder="1"/>
    </xf>
    <xf numFmtId="0" fontId="55" fillId="0" borderId="50" xfId="0" applyFont="1" applyBorder="1" applyAlignment="1">
      <alignment horizontal="center" vertical="center" wrapText="1" readingOrder="1"/>
    </xf>
    <xf numFmtId="0" fontId="55" fillId="0" borderId="50" xfId="0" applyFont="1" applyBorder="1" applyAlignment="1">
      <alignment horizontal="justify" vertical="center" wrapText="1" readingOrder="1"/>
    </xf>
    <xf numFmtId="0" fontId="55" fillId="10" borderId="50" xfId="0" applyFont="1" applyFill="1" applyBorder="1" applyAlignment="1">
      <alignment horizontal="center" vertical="center" wrapText="1" readingOrder="1"/>
    </xf>
    <xf numFmtId="0" fontId="55" fillId="11" borderId="50" xfId="0" applyFont="1" applyFill="1" applyBorder="1" applyAlignment="1">
      <alignment horizontal="center" vertical="center" wrapText="1" readingOrder="1"/>
    </xf>
    <xf numFmtId="0" fontId="56" fillId="12" borderId="50" xfId="0" applyFont="1" applyFill="1" applyBorder="1" applyAlignment="1">
      <alignment horizontal="center" vertical="center" wrapText="1" readingOrder="1"/>
    </xf>
    <xf numFmtId="0" fontId="58" fillId="7" borderId="0" xfId="0" applyFont="1" applyFill="1" applyAlignment="1">
      <alignment horizontal="center" vertical="center" wrapText="1" readingOrder="1"/>
    </xf>
    <xf numFmtId="0" fontId="59" fillId="8" borderId="49" xfId="0" applyFont="1" applyFill="1" applyBorder="1" applyAlignment="1">
      <alignment horizontal="center" vertical="center" wrapText="1" readingOrder="1"/>
    </xf>
    <xf numFmtId="0" fontId="59" fillId="0" borderId="49" xfId="0" applyFont="1" applyBorder="1" applyAlignment="1">
      <alignment horizontal="justify" vertical="center" wrapText="1" readingOrder="1"/>
    </xf>
    <xf numFmtId="9" fontId="59" fillId="0" borderId="49" xfId="0" applyNumberFormat="1" applyFont="1" applyBorder="1" applyAlignment="1">
      <alignment horizontal="center" vertical="center" wrapText="1" readingOrder="1"/>
    </xf>
    <xf numFmtId="0" fontId="59" fillId="9" borderId="50" xfId="0" applyFont="1" applyFill="1" applyBorder="1" applyAlignment="1">
      <alignment horizontal="center" vertical="center" wrapText="1" readingOrder="1"/>
    </xf>
    <xf numFmtId="0" fontId="59" fillId="0" borderId="50" xfId="0" applyFont="1" applyBorder="1" applyAlignment="1">
      <alignment horizontal="justify" vertical="center" wrapText="1" readingOrder="1"/>
    </xf>
    <xf numFmtId="9" fontId="59" fillId="0" borderId="50" xfId="0" applyNumberFormat="1" applyFont="1" applyBorder="1" applyAlignment="1">
      <alignment horizontal="center" vertical="center" wrapText="1" readingOrder="1"/>
    </xf>
    <xf numFmtId="0" fontId="59" fillId="10" borderId="50" xfId="0" applyFont="1" applyFill="1" applyBorder="1" applyAlignment="1">
      <alignment horizontal="center" vertical="center" wrapText="1" readingOrder="1"/>
    </xf>
    <xf numFmtId="0" fontId="59" fillId="11" borderId="50" xfId="0" applyFont="1" applyFill="1" applyBorder="1" applyAlignment="1">
      <alignment horizontal="center" vertical="center" wrapText="1" readingOrder="1"/>
    </xf>
    <xf numFmtId="0" fontId="60" fillId="12" borderId="50"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9" fontId="0" fillId="3" borderId="0" xfId="0" applyNumberFormat="1" applyFill="1"/>
    <xf numFmtId="9" fontId="55" fillId="0" borderId="50" xfId="0" applyNumberFormat="1" applyFont="1" applyBorder="1" applyAlignment="1">
      <alignment horizontal="justify" vertical="center" wrapText="1" readingOrder="1"/>
    </xf>
    <xf numFmtId="0" fontId="31" fillId="3" borderId="11" xfId="0" applyFont="1" applyFill="1" applyBorder="1"/>
    <xf numFmtId="9" fontId="31" fillId="3" borderId="0" xfId="0" applyNumberFormat="1" applyFont="1" applyFill="1"/>
    <xf numFmtId="9" fontId="31" fillId="3" borderId="11" xfId="0" applyNumberFormat="1" applyFont="1" applyFill="1" applyBorder="1"/>
    <xf numFmtId="0" fontId="61" fillId="0" borderId="11" xfId="0" applyFont="1" applyBorder="1" applyAlignment="1">
      <alignment horizontal="left" vertical="center" wrapText="1"/>
    </xf>
    <xf numFmtId="0" fontId="61" fillId="0" borderId="0" xfId="0" applyFont="1" applyAlignment="1">
      <alignment horizontal="left" vertical="center" wrapText="1"/>
    </xf>
    <xf numFmtId="0" fontId="0" fillId="0" borderId="0" xfId="0" applyAlignment="1">
      <alignment vertical="center" wrapText="1"/>
    </xf>
    <xf numFmtId="0" fontId="62" fillId="3" borderId="0" xfId="0" applyFont="1" applyFill="1"/>
    <xf numFmtId="0" fontId="62" fillId="0" borderId="0" xfId="0" applyFont="1"/>
    <xf numFmtId="0" fontId="33" fillId="5" borderId="58" xfId="0" applyFont="1" applyFill="1" applyBorder="1" applyAlignment="1">
      <alignment horizontal="center" vertical="center" wrapText="1" readingOrder="1"/>
    </xf>
    <xf numFmtId="0" fontId="33" fillId="5" borderId="11" xfId="0" applyFont="1" applyFill="1" applyBorder="1" applyAlignment="1">
      <alignment horizontal="center" vertical="center" wrapText="1" readingOrder="1"/>
    </xf>
    <xf numFmtId="0" fontId="5" fillId="18" borderId="51" xfId="0" applyFont="1" applyFill="1" applyBorder="1" applyAlignment="1">
      <alignment horizontal="center" vertical="center"/>
    </xf>
    <xf numFmtId="0" fontId="23" fillId="3" borderId="46" xfId="0" applyFont="1" applyFill="1" applyBorder="1" applyAlignment="1">
      <alignment vertical="top" wrapText="1"/>
    </xf>
    <xf numFmtId="0" fontId="31" fillId="0" borderId="0" xfId="0" applyFont="1" applyAlignment="1" applyProtection="1">
      <alignment vertical="center"/>
      <protection locked="0"/>
    </xf>
    <xf numFmtId="0" fontId="67" fillId="0" borderId="0" xfId="0" applyFont="1" applyAlignment="1" applyProtection="1">
      <alignment horizontal="center" vertical="center"/>
      <protection locked="0"/>
    </xf>
    <xf numFmtId="0" fontId="63" fillId="0" borderId="0" xfId="0" applyFont="1"/>
    <xf numFmtId="0" fontId="3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69" fillId="4" borderId="89" xfId="0" applyFont="1" applyFill="1" applyBorder="1" applyAlignment="1">
      <alignment horizontal="center" vertical="center"/>
    </xf>
    <xf numFmtId="0" fontId="69" fillId="4" borderId="89" xfId="0" applyFont="1" applyFill="1" applyBorder="1" applyAlignment="1">
      <alignment horizontal="center" vertical="center" wrapText="1"/>
    </xf>
    <xf numFmtId="0" fontId="69" fillId="23" borderId="89" xfId="0" applyFont="1" applyFill="1" applyBorder="1" applyAlignment="1" applyProtection="1">
      <alignment horizontal="center" vertical="center" textRotation="90"/>
      <protection locked="0"/>
    </xf>
    <xf numFmtId="0" fontId="70" fillId="4" borderId="89" xfId="0" applyFont="1" applyFill="1" applyBorder="1" applyAlignment="1">
      <alignment horizontal="center" vertical="center" wrapText="1"/>
    </xf>
    <xf numFmtId="0" fontId="63" fillId="24" borderId="0" xfId="0" applyFont="1" applyFill="1"/>
    <xf numFmtId="0" fontId="31" fillId="3" borderId="0" xfId="0" applyFont="1" applyFill="1" applyAlignment="1" applyProtection="1">
      <alignment vertical="center"/>
      <protection locked="0"/>
    </xf>
    <xf numFmtId="0" fontId="67" fillId="3" borderId="0" xfId="0" applyFont="1" applyFill="1" applyAlignment="1" applyProtection="1">
      <alignment horizontal="center" vertical="center"/>
      <protection locked="0"/>
    </xf>
    <xf numFmtId="0" fontId="63" fillId="3" borderId="0" xfId="0" applyFont="1" applyFill="1"/>
    <xf numFmtId="0" fontId="69" fillId="4" borderId="89" xfId="0" applyFont="1" applyFill="1" applyBorder="1" applyAlignment="1" applyProtection="1">
      <alignment vertical="center" wrapText="1"/>
      <protection locked="0"/>
    </xf>
    <xf numFmtId="0" fontId="69" fillId="4" borderId="89" xfId="0" applyFont="1" applyFill="1" applyBorder="1" applyAlignment="1" applyProtection="1">
      <alignment vertical="center"/>
      <protection locked="0"/>
    </xf>
    <xf numFmtId="0" fontId="40" fillId="25" borderId="65" xfId="0" applyFont="1" applyFill="1" applyBorder="1" applyAlignment="1" applyProtection="1">
      <alignment horizontal="center" wrapText="1" readingOrder="1"/>
      <protection hidden="1"/>
    </xf>
    <xf numFmtId="0" fontId="40" fillId="25" borderId="66" xfId="0" applyFont="1" applyFill="1" applyBorder="1" applyAlignment="1" applyProtection="1">
      <alignment horizontal="center" wrapText="1" readingOrder="1"/>
      <protection hidden="1"/>
    </xf>
    <xf numFmtId="0" fontId="40" fillId="25" borderId="67" xfId="0" applyFont="1" applyFill="1" applyBorder="1" applyAlignment="1" applyProtection="1">
      <alignment horizontal="center" wrapText="1" readingOrder="1"/>
      <protection hidden="1"/>
    </xf>
    <xf numFmtId="0" fontId="40" fillId="25" borderId="18" xfId="0" applyFont="1" applyFill="1" applyBorder="1" applyAlignment="1" applyProtection="1">
      <alignment horizontal="center" wrapText="1" readingOrder="1"/>
      <protection hidden="1"/>
    </xf>
    <xf numFmtId="0" fontId="40" fillId="25" borderId="0" xfId="0" applyFont="1" applyFill="1" applyAlignment="1" applyProtection="1">
      <alignment horizontal="center" wrapText="1" readingOrder="1"/>
      <protection hidden="1"/>
    </xf>
    <xf numFmtId="0" fontId="40" fillId="25" borderId="19" xfId="0" applyFont="1" applyFill="1" applyBorder="1" applyAlignment="1" applyProtection="1">
      <alignment horizontal="center" wrapText="1" readingOrder="1"/>
      <protection hidden="1"/>
    </xf>
    <xf numFmtId="0" fontId="40" fillId="25" borderId="41" xfId="0" applyFont="1" applyFill="1" applyBorder="1" applyAlignment="1" applyProtection="1">
      <alignment horizontal="center" wrapText="1" readingOrder="1"/>
      <protection hidden="1"/>
    </xf>
    <xf numFmtId="0" fontId="40" fillId="25" borderId="42" xfId="0" applyFont="1" applyFill="1" applyBorder="1" applyAlignment="1" applyProtection="1">
      <alignment horizontal="center" wrapText="1" readingOrder="1"/>
      <protection hidden="1"/>
    </xf>
    <xf numFmtId="0" fontId="40" fillId="25" borderId="43" xfId="0" applyFont="1" applyFill="1" applyBorder="1" applyAlignment="1" applyProtection="1">
      <alignment horizontal="center" wrapText="1" readingOrder="1"/>
      <protection hidden="1"/>
    </xf>
    <xf numFmtId="0" fontId="41" fillId="25" borderId="66" xfId="0" applyFont="1" applyFill="1" applyBorder="1" applyAlignment="1" applyProtection="1">
      <alignment horizontal="center" wrapText="1" readingOrder="1"/>
      <protection hidden="1"/>
    </xf>
    <xf numFmtId="0" fontId="1" fillId="3" borderId="0" xfId="0" applyFont="1" applyFill="1" applyAlignment="1">
      <alignment horizontal="left" vertical="center"/>
    </xf>
    <xf numFmtId="0" fontId="0" fillId="0" borderId="11" xfId="0" applyBorder="1" applyAlignment="1">
      <alignment horizontal="left" vertical="center" wrapText="1"/>
    </xf>
    <xf numFmtId="0" fontId="33" fillId="13" borderId="55" xfId="0" applyFont="1" applyFill="1" applyBorder="1" applyAlignment="1">
      <alignment horizontal="center" vertical="center" wrapText="1" readingOrder="1"/>
    </xf>
    <xf numFmtId="0" fontId="33" fillId="3" borderId="58" xfId="0" applyFont="1" applyFill="1" applyBorder="1" applyAlignment="1">
      <alignment horizontal="center" vertical="center" wrapText="1" readingOrder="1"/>
    </xf>
    <xf numFmtId="0" fontId="33" fillId="3" borderId="11" xfId="0" applyFont="1" applyFill="1" applyBorder="1" applyAlignment="1">
      <alignment horizontal="center" vertical="center" wrapText="1" readingOrder="1"/>
    </xf>
    <xf numFmtId="0" fontId="33" fillId="3" borderId="63" xfId="0" applyFont="1" applyFill="1" applyBorder="1" applyAlignment="1">
      <alignment horizontal="center" vertical="center" wrapText="1" readingOrder="1"/>
    </xf>
    <xf numFmtId="0" fontId="69" fillId="4" borderId="89" xfId="0" applyFont="1" applyFill="1" applyBorder="1" applyAlignment="1" applyProtection="1">
      <alignment horizontal="center" vertical="center" wrapText="1"/>
      <protection locked="0"/>
    </xf>
    <xf numFmtId="0" fontId="49" fillId="0" borderId="0" xfId="0" applyFont="1" applyProtection="1">
      <protection locked="0"/>
    </xf>
    <xf numFmtId="0" fontId="46" fillId="0" borderId="0" xfId="0" applyFont="1" applyAlignment="1" applyProtection="1">
      <alignment horizontal="justify" vertical="center"/>
      <protection locked="0"/>
    </xf>
    <xf numFmtId="0" fontId="51" fillId="0" borderId="0" xfId="0" applyFont="1" applyAlignment="1" applyProtection="1">
      <alignment horizontal="center" vertical="center"/>
      <protection locked="0"/>
    </xf>
    <xf numFmtId="0" fontId="49" fillId="0" borderId="0" xfId="0" applyFont="1" applyAlignment="1">
      <alignment horizontal="justify"/>
    </xf>
    <xf numFmtId="0" fontId="49" fillId="0" borderId="0" xfId="0" applyFont="1" applyAlignment="1" applyProtection="1">
      <alignment horizontal="center" vertical="center"/>
      <protection locked="0"/>
    </xf>
    <xf numFmtId="0" fontId="49" fillId="0" borderId="0" xfId="0" applyFont="1" applyAlignment="1">
      <alignment horizontal="left"/>
    </xf>
    <xf numFmtId="0" fontId="49" fillId="0" borderId="0" xfId="0" applyFont="1" applyAlignment="1">
      <alignment horizontal="center"/>
    </xf>
    <xf numFmtId="0" fontId="45" fillId="5" borderId="11" xfId="0" applyFont="1" applyFill="1" applyBorder="1" applyAlignment="1">
      <alignment horizontal="center" vertical="center"/>
    </xf>
    <xf numFmtId="0" fontId="46" fillId="20" borderId="80" xfId="0" applyFont="1" applyFill="1" applyBorder="1" applyAlignment="1">
      <alignment horizontal="center"/>
    </xf>
    <xf numFmtId="0" fontId="46" fillId="20" borderId="80" xfId="0" applyFont="1" applyFill="1" applyBorder="1" applyAlignment="1">
      <alignment horizontal="center" vertical="center" wrapText="1"/>
    </xf>
    <xf numFmtId="0" fontId="7" fillId="3" borderId="12" xfId="0" applyFont="1" applyFill="1" applyBorder="1" applyAlignment="1">
      <alignment horizontal="justify" vertical="top" wrapText="1"/>
    </xf>
    <xf numFmtId="0" fontId="45" fillId="29" borderId="110" xfId="0" applyFont="1" applyFill="1" applyBorder="1" applyAlignment="1">
      <alignment horizontal="center" vertical="center"/>
    </xf>
    <xf numFmtId="0" fontId="45" fillId="29" borderId="85" xfId="0" applyFont="1" applyFill="1" applyBorder="1" applyAlignment="1">
      <alignment horizontal="center" vertical="center"/>
    </xf>
    <xf numFmtId="0" fontId="45" fillId="29" borderId="107" xfId="0" applyFont="1" applyFill="1" applyBorder="1" applyAlignment="1">
      <alignment horizontal="center" vertical="center"/>
    </xf>
    <xf numFmtId="0" fontId="49" fillId="0" borderId="14" xfId="0" applyFont="1" applyBorder="1" applyAlignment="1">
      <alignment horizontal="center" vertical="center" wrapText="1"/>
    </xf>
    <xf numFmtId="0" fontId="7" fillId="3" borderId="112" xfId="0" applyFont="1" applyFill="1" applyBorder="1" applyAlignment="1">
      <alignment horizontal="justify" vertical="top" wrapText="1"/>
    </xf>
    <xf numFmtId="0" fontId="45" fillId="29" borderId="60" xfId="0" applyFont="1" applyFill="1" applyBorder="1" applyAlignment="1">
      <alignment horizontal="center" vertical="center"/>
    </xf>
    <xf numFmtId="0" fontId="45" fillId="29" borderId="11" xfId="0" applyFont="1" applyFill="1" applyBorder="1" applyAlignment="1">
      <alignment horizontal="center" vertical="center" wrapText="1"/>
    </xf>
    <xf numFmtId="0" fontId="45" fillId="29" borderId="11" xfId="0" applyFont="1" applyFill="1" applyBorder="1" applyAlignment="1">
      <alignment horizontal="center" vertical="center"/>
    </xf>
    <xf numFmtId="0" fontId="45" fillId="29" borderId="61" xfId="0" applyFont="1" applyFill="1" applyBorder="1" applyAlignment="1">
      <alignment horizontal="center" vertical="center"/>
    </xf>
    <xf numFmtId="0" fontId="49" fillId="0" borderId="113" xfId="0" applyFont="1" applyBorder="1" applyAlignment="1">
      <alignment horizontal="center" vertical="center" wrapText="1"/>
    </xf>
    <xf numFmtId="0" fontId="49" fillId="0" borderId="87" xfId="0" applyFont="1" applyBorder="1" applyAlignment="1">
      <alignment horizontal="center" vertical="center"/>
    </xf>
    <xf numFmtId="0" fontId="49" fillId="29" borderId="0" xfId="0" applyFont="1" applyFill="1" applyAlignment="1">
      <alignment horizontal="center"/>
    </xf>
    <xf numFmtId="0" fontId="7" fillId="3" borderId="112" xfId="0" applyFont="1" applyFill="1" applyBorder="1" applyAlignment="1">
      <alignment vertical="top" wrapText="1"/>
    </xf>
    <xf numFmtId="0" fontId="7" fillId="0" borderId="112" xfId="0" applyFont="1" applyBorder="1" applyAlignment="1">
      <alignment vertical="center" wrapText="1"/>
    </xf>
    <xf numFmtId="0" fontId="7" fillId="3" borderId="112" xfId="0" applyFont="1" applyFill="1" applyBorder="1" applyAlignment="1">
      <alignment vertical="center" wrapText="1"/>
    </xf>
    <xf numFmtId="0" fontId="7" fillId="3" borderId="112" xfId="0" applyFont="1" applyFill="1" applyBorder="1" applyAlignment="1">
      <alignment horizontal="left" vertical="center" wrapText="1"/>
    </xf>
    <xf numFmtId="0" fontId="7" fillId="3" borderId="111" xfId="0" applyFont="1" applyFill="1" applyBorder="1" applyAlignment="1">
      <alignment horizontal="left" vertical="center" wrapText="1"/>
    </xf>
    <xf numFmtId="0" fontId="45" fillId="29" borderId="62" xfId="0" applyFont="1" applyFill="1" applyBorder="1" applyAlignment="1">
      <alignment horizontal="center" vertical="center"/>
    </xf>
    <xf numFmtId="0" fontId="45" fillId="29" borderId="63" xfId="0" applyFont="1" applyFill="1" applyBorder="1" applyAlignment="1">
      <alignment horizontal="center" vertical="center"/>
    </xf>
    <xf numFmtId="0" fontId="45" fillId="29" borderId="63" xfId="0" applyFont="1" applyFill="1" applyBorder="1" applyAlignment="1">
      <alignment horizontal="center" vertical="center" wrapText="1"/>
    </xf>
    <xf numFmtId="0" fontId="45" fillId="29" borderId="64" xfId="0" applyFont="1" applyFill="1" applyBorder="1" applyAlignment="1">
      <alignment horizontal="center" vertical="center"/>
    </xf>
    <xf numFmtId="0" fontId="49" fillId="0" borderId="114" xfId="0" applyFont="1" applyBorder="1" applyAlignment="1">
      <alignment horizontal="center" vertical="center" wrapText="1"/>
    </xf>
    <xf numFmtId="0" fontId="7" fillId="3" borderId="0" xfId="0" applyFont="1" applyFill="1" applyAlignment="1">
      <alignment horizontal="justify" vertical="top" wrapText="1"/>
    </xf>
    <xf numFmtId="0" fontId="49" fillId="0" borderId="0" xfId="0" applyFont="1" applyAlignment="1">
      <alignment horizontal="center" vertical="center"/>
    </xf>
    <xf numFmtId="0" fontId="49" fillId="0" borderId="0" xfId="0" applyFont="1" applyAlignment="1">
      <alignment horizontal="center" vertical="center" wrapText="1"/>
    </xf>
    <xf numFmtId="0" fontId="7" fillId="3" borderId="0" xfId="0" applyFont="1" applyFill="1" applyAlignment="1">
      <alignment vertical="top" wrapText="1"/>
    </xf>
    <xf numFmtId="0" fontId="49" fillId="3" borderId="0" xfId="0" applyFont="1" applyFill="1" applyAlignment="1">
      <alignment vertical="top" wrapText="1"/>
    </xf>
    <xf numFmtId="0" fontId="7" fillId="0" borderId="0" xfId="0" applyFont="1" applyAlignment="1">
      <alignment horizontal="center" vertical="center"/>
    </xf>
    <xf numFmtId="0" fontId="7" fillId="0" borderId="0" xfId="0" applyFont="1" applyAlignment="1">
      <alignment horizontal="center"/>
    </xf>
    <xf numFmtId="0" fontId="78" fillId="0" borderId="0" xfId="0" applyFont="1" applyAlignment="1">
      <alignment horizontal="center"/>
    </xf>
    <xf numFmtId="0" fontId="47" fillId="3" borderId="0" xfId="0" applyFont="1" applyFill="1"/>
    <xf numFmtId="0" fontId="47" fillId="0" borderId="0" xfId="0" applyFont="1"/>
    <xf numFmtId="0" fontId="44" fillId="3" borderId="0" xfId="0" applyFont="1" applyFill="1" applyAlignment="1">
      <alignment horizontal="center" vertical="center"/>
    </xf>
    <xf numFmtId="0" fontId="44" fillId="3" borderId="0" xfId="0" applyFont="1" applyFill="1" applyAlignment="1">
      <alignment horizontal="left" vertical="center"/>
    </xf>
    <xf numFmtId="0" fontId="84" fillId="3" borderId="0" xfId="0" applyFont="1" applyFill="1"/>
    <xf numFmtId="0" fontId="84" fillId="0" borderId="0" xfId="0" applyFont="1"/>
    <xf numFmtId="0" fontId="83" fillId="3" borderId="116" xfId="0" applyFont="1" applyFill="1" applyBorder="1" applyAlignment="1" applyProtection="1">
      <alignment vertical="top" wrapText="1"/>
      <protection locked="0"/>
    </xf>
    <xf numFmtId="0" fontId="82" fillId="4" borderId="118" xfId="0" applyFont="1" applyFill="1" applyBorder="1" applyAlignment="1">
      <alignment horizontal="center" vertical="center" textRotation="90" wrapText="1"/>
    </xf>
    <xf numFmtId="0" fontId="82" fillId="4" borderId="8" xfId="0" applyFont="1" applyFill="1" applyBorder="1" applyAlignment="1">
      <alignment horizontal="center" vertical="center" textRotation="90"/>
    </xf>
    <xf numFmtId="0" fontId="82" fillId="4" borderId="9" xfId="0" applyFont="1" applyFill="1" applyBorder="1" applyAlignment="1">
      <alignment horizontal="center" vertical="center" textRotation="90" wrapText="1"/>
    </xf>
    <xf numFmtId="0" fontId="82" fillId="3" borderId="0" xfId="0" applyFont="1" applyFill="1" applyAlignment="1">
      <alignment horizontal="center" vertical="center"/>
    </xf>
    <xf numFmtId="0" fontId="82" fillId="2" borderId="0" xfId="0" applyFont="1" applyFill="1" applyAlignment="1">
      <alignment horizontal="center" vertical="center"/>
    </xf>
    <xf numFmtId="0" fontId="83" fillId="0" borderId="126" xfId="0" applyFont="1" applyBorder="1" applyAlignment="1">
      <alignment vertical="center" wrapText="1"/>
    </xf>
    <xf numFmtId="0" fontId="83" fillId="0" borderId="126" xfId="0" applyFont="1" applyBorder="1" applyAlignment="1">
      <alignment horizontal="center" vertical="center" wrapText="1"/>
    </xf>
    <xf numFmtId="0" fontId="83" fillId="3" borderId="126" xfId="0" applyFont="1" applyFill="1" applyBorder="1" applyAlignment="1">
      <alignment horizontal="center" vertical="center" wrapText="1"/>
    </xf>
    <xf numFmtId="9" fontId="83" fillId="3" borderId="126" xfId="0" applyNumberFormat="1" applyFont="1" applyFill="1" applyBorder="1" applyAlignment="1">
      <alignment horizontal="center" vertical="center" wrapText="1"/>
    </xf>
    <xf numFmtId="0" fontId="83" fillId="0" borderId="126" xfId="0" applyFont="1" applyBorder="1" applyAlignment="1">
      <alignment horizontal="center" vertical="center"/>
    </xf>
    <xf numFmtId="9" fontId="83" fillId="0" borderId="126" xfId="0" applyNumberFormat="1" applyFont="1" applyBorder="1" applyAlignment="1">
      <alignment horizontal="center" vertical="center" wrapText="1"/>
    </xf>
    <xf numFmtId="0" fontId="83" fillId="0" borderId="126" xfId="0" applyFont="1" applyBorder="1" applyAlignment="1">
      <alignment vertical="center"/>
    </xf>
    <xf numFmtId="0" fontId="83" fillId="3" borderId="126" xfId="0" applyFont="1" applyFill="1" applyBorder="1" applyAlignment="1">
      <alignment horizontal="center" vertical="center"/>
    </xf>
    <xf numFmtId="0" fontId="83" fillId="30" borderId="126" xfId="0" applyFont="1" applyFill="1" applyBorder="1" applyAlignment="1">
      <alignment horizontal="center" vertical="center" wrapText="1"/>
    </xf>
    <xf numFmtId="0" fontId="83" fillId="30" borderId="126" xfId="0" applyFont="1" applyFill="1" applyBorder="1" applyAlignment="1">
      <alignment horizontal="left" vertical="center" wrapText="1"/>
    </xf>
    <xf numFmtId="9" fontId="83" fillId="30" borderId="126" xfId="0" applyNumberFormat="1" applyFont="1" applyFill="1" applyBorder="1" applyAlignment="1">
      <alignment horizontal="center" vertical="center" wrapText="1"/>
    </xf>
    <xf numFmtId="0" fontId="85" fillId="30" borderId="126" xfId="0" applyFont="1" applyFill="1" applyBorder="1" applyAlignment="1" applyProtection="1">
      <alignment horizontal="left" vertical="top" wrapText="1"/>
      <protection locked="0"/>
    </xf>
    <xf numFmtId="0" fontId="83" fillId="30" borderId="126" xfId="0" applyFont="1" applyFill="1" applyBorder="1" applyAlignment="1">
      <alignment horizontal="center" vertical="center"/>
    </xf>
    <xf numFmtId="0" fontId="85" fillId="30" borderId="126" xfId="0" applyFont="1" applyFill="1" applyBorder="1" applyAlignment="1" applyProtection="1">
      <alignment vertical="top" wrapText="1"/>
      <protection locked="0"/>
    </xf>
    <xf numFmtId="0" fontId="83" fillId="30" borderId="126" xfId="0" applyFont="1" applyFill="1" applyBorder="1" applyAlignment="1">
      <alignment vertical="center" wrapText="1"/>
    </xf>
    <xf numFmtId="9" fontId="83" fillId="30" borderId="126" xfId="0" applyNumberFormat="1" applyFont="1" applyFill="1" applyBorder="1" applyAlignment="1">
      <alignment vertical="center" wrapText="1"/>
    </xf>
    <xf numFmtId="0" fontId="83" fillId="30" borderId="126" xfId="0" applyFont="1" applyFill="1" applyBorder="1" applyAlignment="1">
      <alignment vertical="center"/>
    </xf>
    <xf numFmtId="0" fontId="44" fillId="0" borderId="126" xfId="0" applyFont="1" applyBorder="1" applyAlignment="1">
      <alignment horizontal="left" vertical="center" wrapText="1"/>
    </xf>
    <xf numFmtId="0" fontId="83" fillId="3" borderId="126" xfId="0" applyFont="1" applyFill="1" applyBorder="1" applyAlignment="1">
      <alignment vertical="center" wrapText="1"/>
    </xf>
    <xf numFmtId="0" fontId="85" fillId="3" borderId="126" xfId="0" applyFont="1" applyFill="1" applyBorder="1" applyAlignment="1" applyProtection="1">
      <alignment horizontal="left" vertical="top" wrapText="1"/>
      <protection locked="0"/>
    </xf>
    <xf numFmtId="0" fontId="83" fillId="3" borderId="126" xfId="0" applyFont="1" applyFill="1" applyBorder="1"/>
    <xf numFmtId="0" fontId="44" fillId="31" borderId="126" xfId="0" applyFont="1" applyFill="1" applyBorder="1" applyAlignment="1">
      <alignment horizontal="left" vertical="center" wrapText="1"/>
    </xf>
    <xf numFmtId="0" fontId="83" fillId="31" borderId="126" xfId="0" applyFont="1" applyFill="1" applyBorder="1" applyAlignment="1">
      <alignment vertical="center" wrapText="1"/>
    </xf>
    <xf numFmtId="0" fontId="83" fillId="31" borderId="126" xfId="0" applyFont="1" applyFill="1" applyBorder="1" applyAlignment="1">
      <alignment horizontal="center" vertical="center" wrapText="1"/>
    </xf>
    <xf numFmtId="0" fontId="85" fillId="31" borderId="126" xfId="0" applyFont="1" applyFill="1" applyBorder="1" applyAlignment="1" applyProtection="1">
      <alignment horizontal="left" vertical="top" wrapText="1"/>
      <protection locked="0"/>
    </xf>
    <xf numFmtId="9" fontId="83" fillId="31" borderId="126" xfId="0" applyNumberFormat="1" applyFont="1" applyFill="1" applyBorder="1" applyAlignment="1">
      <alignment horizontal="center" vertical="center" wrapText="1"/>
    </xf>
    <xf numFmtId="0" fontId="83" fillId="31" borderId="126" xfId="0" applyFont="1" applyFill="1" applyBorder="1" applyAlignment="1">
      <alignment horizontal="center" vertical="center"/>
    </xf>
    <xf numFmtId="0" fontId="83" fillId="31" borderId="126" xfId="0" applyFont="1" applyFill="1" applyBorder="1"/>
    <xf numFmtId="0" fontId="84" fillId="31" borderId="0" xfId="0" applyFont="1" applyFill="1"/>
    <xf numFmtId="0" fontId="44" fillId="3" borderId="126" xfId="0" applyFont="1" applyFill="1" applyBorder="1" applyAlignment="1">
      <alignment horizontal="justify" vertical="center" wrapText="1"/>
    </xf>
    <xf numFmtId="0" fontId="83" fillId="3" borderId="126" xfId="0" applyFont="1" applyFill="1" applyBorder="1" applyAlignment="1">
      <alignment vertical="top" wrapText="1"/>
    </xf>
    <xf numFmtId="0" fontId="86" fillId="3" borderId="126" xfId="0" applyFont="1" applyFill="1" applyBorder="1" applyAlignment="1">
      <alignment horizontal="justify" vertical="center" wrapText="1"/>
    </xf>
    <xf numFmtId="0" fontId="44" fillId="0" borderId="0" xfId="0" applyFont="1" applyAlignment="1">
      <alignment horizontal="center"/>
    </xf>
    <xf numFmtId="0" fontId="83" fillId="0" borderId="126" xfId="0" applyFont="1" applyBorder="1" applyAlignment="1">
      <alignment vertical="top" wrapText="1"/>
    </xf>
    <xf numFmtId="0" fontId="86" fillId="30" borderId="126" xfId="0" applyFont="1" applyFill="1" applyBorder="1" applyAlignment="1">
      <alignment horizontal="justify" vertical="top" wrapText="1"/>
    </xf>
    <xf numFmtId="0" fontId="44" fillId="30" borderId="126" xfId="0" applyFont="1" applyFill="1" applyBorder="1" applyAlignment="1">
      <alignment horizontal="justify" vertical="top" wrapText="1"/>
    </xf>
    <xf numFmtId="0" fontId="44" fillId="30" borderId="126" xfId="0" applyFont="1" applyFill="1" applyBorder="1" applyAlignment="1">
      <alignment horizontal="left" vertical="top" wrapText="1"/>
    </xf>
    <xf numFmtId="0" fontId="88" fillId="4" borderId="2" xfId="0" applyFont="1" applyFill="1" applyBorder="1" applyAlignment="1">
      <alignment vertical="center" wrapText="1"/>
    </xf>
    <xf numFmtId="0" fontId="88" fillId="4" borderId="102" xfId="0" applyFont="1" applyFill="1" applyBorder="1" applyAlignment="1">
      <alignment vertical="center" wrapText="1"/>
    </xf>
    <xf numFmtId="0" fontId="88" fillId="4" borderId="0" xfId="0" applyFont="1" applyFill="1" applyAlignment="1">
      <alignment vertical="center" wrapText="1"/>
    </xf>
    <xf numFmtId="0" fontId="88" fillId="4" borderId="87" xfId="0" applyFont="1" applyFill="1" applyBorder="1" applyAlignment="1">
      <alignment vertical="center" wrapText="1"/>
    </xf>
    <xf numFmtId="0" fontId="88" fillId="4" borderId="0" xfId="0" applyFont="1" applyFill="1" applyBorder="1" applyAlignment="1">
      <alignment vertical="center" wrapText="1"/>
    </xf>
    <xf numFmtId="0" fontId="46" fillId="4" borderId="89" xfId="0" applyFont="1" applyFill="1" applyBorder="1" applyAlignment="1">
      <alignment horizontal="center" vertical="center"/>
    </xf>
    <xf numFmtId="0" fontId="49" fillId="3" borderId="0" xfId="0" applyFont="1" applyFill="1" applyAlignment="1" applyProtection="1">
      <alignment vertical="center"/>
      <protection locked="0"/>
    </xf>
    <xf numFmtId="0" fontId="49" fillId="0" borderId="0" xfId="0" applyFont="1" applyAlignment="1" applyProtection="1">
      <alignment vertical="center"/>
      <protection locked="0"/>
    </xf>
    <xf numFmtId="0" fontId="46" fillId="4" borderId="89" xfId="0" applyFont="1" applyFill="1" applyBorder="1" applyAlignment="1" applyProtection="1">
      <alignment vertical="center" wrapText="1"/>
      <protection locked="0"/>
    </xf>
    <xf numFmtId="0" fontId="46" fillId="4" borderId="89" xfId="0" applyFont="1" applyFill="1" applyBorder="1" applyAlignment="1" applyProtection="1">
      <alignment vertical="center"/>
      <protection locked="0"/>
    </xf>
    <xf numFmtId="0" fontId="46" fillId="4" borderId="89" xfId="0" applyFont="1" applyFill="1" applyBorder="1" applyAlignment="1">
      <alignment horizontal="center" vertical="center" wrapText="1"/>
    </xf>
    <xf numFmtId="0" fontId="46" fillId="4" borderId="89" xfId="0" applyFont="1" applyFill="1" applyBorder="1" applyAlignment="1" applyProtection="1">
      <alignment horizontal="center" vertical="center" wrapText="1"/>
      <protection locked="0"/>
    </xf>
    <xf numFmtId="0" fontId="46" fillId="23" borderId="89" xfId="0" applyFont="1" applyFill="1" applyBorder="1" applyAlignment="1" applyProtection="1">
      <alignment horizontal="center" vertical="center" textRotation="90"/>
      <protection locked="0"/>
    </xf>
    <xf numFmtId="0" fontId="92" fillId="4" borderId="89" xfId="0" applyFont="1" applyFill="1" applyBorder="1" applyAlignment="1">
      <alignment horizontal="center" vertical="center" wrapText="1"/>
    </xf>
    <xf numFmtId="0" fontId="45" fillId="3" borderId="0" xfId="0" applyFont="1" applyFill="1" applyAlignment="1" applyProtection="1">
      <alignment horizontal="center" vertical="center"/>
      <protection locked="0"/>
    </xf>
    <xf numFmtId="0" fontId="45" fillId="0" borderId="0" xfId="0" applyFont="1" applyAlignment="1" applyProtection="1">
      <alignment horizontal="center" vertical="center"/>
      <protection locked="0"/>
    </xf>
    <xf numFmtId="0" fontId="93" fillId="0" borderId="0" xfId="0" applyFont="1"/>
    <xf numFmtId="0" fontId="93" fillId="24" borderId="0" xfId="0" applyFont="1" applyFill="1"/>
    <xf numFmtId="0" fontId="93" fillId="3" borderId="0" xfId="0" applyFont="1" applyFill="1"/>
    <xf numFmtId="0" fontId="7" fillId="0" borderId="126" xfId="0" applyFont="1" applyBorder="1" applyAlignment="1" applyProtection="1">
      <alignment vertical="center" wrapText="1"/>
      <protection locked="0"/>
    </xf>
    <xf numFmtId="0" fontId="49" fillId="3" borderId="0" xfId="0" applyFont="1" applyFill="1"/>
    <xf numFmtId="0" fontId="44" fillId="0" borderId="0" xfId="0" applyFont="1" applyAlignment="1">
      <alignment wrapText="1"/>
    </xf>
    <xf numFmtId="0" fontId="44" fillId="0" borderId="0" xfId="0" applyFont="1" applyAlignment="1">
      <alignment horizontal="center" wrapText="1"/>
    </xf>
    <xf numFmtId="0" fontId="44" fillId="0" borderId="0" xfId="0" applyFont="1" applyProtection="1">
      <protection locked="0"/>
    </xf>
    <xf numFmtId="0" fontId="44" fillId="0" borderId="0" xfId="0" applyFont="1" applyAlignment="1" applyProtection="1">
      <alignment vertical="top"/>
      <protection locked="0"/>
    </xf>
    <xf numFmtId="0" fontId="7" fillId="31" borderId="126" xfId="0" applyFont="1" applyFill="1" applyBorder="1" applyAlignment="1" applyProtection="1">
      <alignment vertical="center" wrapText="1"/>
      <protection locked="0"/>
    </xf>
    <xf numFmtId="0" fontId="78" fillId="3" borderId="0" xfId="0" applyFont="1" applyFill="1" applyBorder="1" applyAlignment="1" applyProtection="1">
      <alignment horizontal="center" vertical="center"/>
      <protection locked="0"/>
    </xf>
    <xf numFmtId="0" fontId="78" fillId="3" borderId="0" xfId="0" applyFont="1" applyFill="1" applyBorder="1" applyAlignment="1" applyProtection="1">
      <alignment horizontal="justify" vertical="center"/>
      <protection locked="0"/>
    </xf>
    <xf numFmtId="0" fontId="45" fillId="21" borderId="51" xfId="0" applyFont="1" applyFill="1" applyBorder="1" applyAlignment="1" applyProtection="1">
      <alignment horizontal="left" vertical="center" wrapText="1"/>
      <protection locked="0"/>
    </xf>
    <xf numFmtId="0" fontId="45" fillId="21" borderId="54" xfId="0" applyFont="1" applyFill="1" applyBorder="1" applyAlignment="1" applyProtection="1">
      <alignment horizontal="left" vertical="center" wrapText="1"/>
      <protection locked="0"/>
    </xf>
    <xf numFmtId="0" fontId="49" fillId="3" borderId="65" xfId="0" applyFont="1" applyFill="1" applyBorder="1" applyAlignment="1" applyProtection="1">
      <alignment horizontal="left"/>
      <protection locked="0"/>
    </xf>
    <xf numFmtId="0" fontId="45" fillId="3" borderId="67" xfId="0" applyFont="1" applyFill="1" applyBorder="1" applyAlignment="1" applyProtection="1">
      <alignment vertical="center"/>
      <protection locked="0"/>
    </xf>
    <xf numFmtId="0" fontId="49" fillId="3" borderId="18" xfId="0" applyFont="1" applyFill="1" applyBorder="1" applyAlignment="1" applyProtection="1">
      <alignment horizontal="left"/>
      <protection locked="0"/>
    </xf>
    <xf numFmtId="0" fontId="45" fillId="3" borderId="19" xfId="0" applyFont="1" applyFill="1" applyBorder="1" applyAlignment="1" applyProtection="1">
      <alignment vertical="center"/>
      <protection locked="0"/>
    </xf>
    <xf numFmtId="0" fontId="45" fillId="21" borderId="54" xfId="0" applyFont="1" applyFill="1" applyBorder="1" applyAlignment="1" applyProtection="1">
      <alignment horizontal="left" vertical="center"/>
      <protection locked="0"/>
    </xf>
    <xf numFmtId="0" fontId="45" fillId="21" borderId="55" xfId="0" applyFont="1" applyFill="1" applyBorder="1" applyAlignment="1" applyProtection="1">
      <alignment horizontal="center" vertical="center"/>
      <protection locked="0"/>
    </xf>
    <xf numFmtId="0" fontId="46" fillId="20" borderId="56" xfId="0" applyFont="1" applyFill="1" applyBorder="1" applyAlignment="1" applyProtection="1">
      <alignment horizontal="center" vertical="center" wrapText="1"/>
      <protection locked="0"/>
    </xf>
    <xf numFmtId="0" fontId="99" fillId="33" borderId="11" xfId="0" applyFont="1" applyFill="1" applyBorder="1" applyAlignment="1">
      <alignment horizontal="center" vertical="center" wrapText="1" readingOrder="1"/>
    </xf>
    <xf numFmtId="0" fontId="99" fillId="22" borderId="77" xfId="0" applyFont="1" applyFill="1" applyBorder="1" applyAlignment="1">
      <alignment horizontal="center" vertical="top" wrapText="1" readingOrder="1"/>
    </xf>
    <xf numFmtId="0" fontId="99" fillId="22" borderId="79" xfId="0" applyFont="1" applyFill="1" applyBorder="1" applyAlignment="1">
      <alignment horizontal="center" vertical="top" wrapText="1" readingOrder="1"/>
    </xf>
    <xf numFmtId="0" fontId="99" fillId="22" borderId="11" xfId="0" applyFont="1" applyFill="1" applyBorder="1" applyAlignment="1">
      <alignment horizontal="center" vertical="top" wrapText="1" readingOrder="1"/>
    </xf>
    <xf numFmtId="0" fontId="79" fillId="34" borderId="11" xfId="0" applyFont="1" applyFill="1" applyBorder="1" applyAlignment="1">
      <alignment horizontal="center" vertical="center" wrapText="1" readingOrder="1"/>
    </xf>
    <xf numFmtId="0" fontId="79" fillId="34" borderId="11" xfId="0" applyFont="1" applyFill="1" applyBorder="1" applyAlignment="1">
      <alignment horizontal="left" vertical="top" wrapText="1"/>
    </xf>
    <xf numFmtId="0" fontId="79" fillId="2" borderId="11" xfId="0" applyFont="1" applyFill="1" applyBorder="1" applyAlignment="1">
      <alignment horizontal="center" vertical="center" wrapText="1" readingOrder="1"/>
    </xf>
    <xf numFmtId="0" fontId="79" fillId="2" borderId="11" xfId="0" applyFont="1" applyFill="1" applyBorder="1" applyAlignment="1">
      <alignment horizontal="left" vertical="top" wrapText="1"/>
    </xf>
    <xf numFmtId="0" fontId="99" fillId="33" borderId="60" xfId="0" applyFont="1" applyFill="1" applyBorder="1" applyAlignment="1">
      <alignment horizontal="center" vertical="center" wrapText="1" readingOrder="1"/>
    </xf>
    <xf numFmtId="0" fontId="99" fillId="33" borderId="61" xfId="0" applyFont="1" applyFill="1" applyBorder="1" applyAlignment="1">
      <alignment horizontal="center" vertical="center" wrapText="1" readingOrder="1"/>
    </xf>
    <xf numFmtId="0" fontId="79" fillId="34" borderId="62" xfId="0" applyFont="1" applyFill="1" applyBorder="1" applyAlignment="1">
      <alignment vertical="center" wrapText="1" readingOrder="1"/>
    </xf>
    <xf numFmtId="0" fontId="79" fillId="34" borderId="63" xfId="0" applyFont="1" applyFill="1" applyBorder="1" applyAlignment="1">
      <alignment horizontal="center" vertical="center" wrapText="1" readingOrder="1"/>
    </xf>
    <xf numFmtId="0" fontId="79" fillId="34" borderId="63" xfId="0" applyFont="1" applyFill="1" applyBorder="1" applyAlignment="1">
      <alignment horizontal="left" vertical="top" wrapText="1"/>
    </xf>
    <xf numFmtId="0" fontId="79" fillId="34" borderId="64" xfId="0" applyFont="1" applyFill="1" applyBorder="1" applyAlignment="1">
      <alignment horizontal="left" vertical="top" wrapText="1"/>
    </xf>
    <xf numFmtId="0" fontId="79" fillId="2" borderId="85" xfId="0" applyFont="1" applyFill="1" applyBorder="1" applyAlignment="1">
      <alignment horizontal="center" vertical="center" wrapText="1" readingOrder="1"/>
    </xf>
    <xf numFmtId="0" fontId="79" fillId="2" borderId="85" xfId="0" applyFont="1" applyFill="1" applyBorder="1" applyAlignment="1">
      <alignment horizontal="left" vertical="top" wrapText="1"/>
    </xf>
    <xf numFmtId="0" fontId="79" fillId="2" borderId="107" xfId="0" applyFont="1" applyFill="1" applyBorder="1" applyAlignment="1">
      <alignment horizontal="left" vertical="top" wrapText="1"/>
    </xf>
    <xf numFmtId="0" fontId="79" fillId="2" borderId="61" xfId="0" applyFont="1" applyFill="1" applyBorder="1" applyAlignment="1">
      <alignment horizontal="left" vertical="top" wrapText="1"/>
    </xf>
    <xf numFmtId="0" fontId="79" fillId="2" borderId="63" xfId="0" applyFont="1" applyFill="1" applyBorder="1" applyAlignment="1">
      <alignment horizontal="center" vertical="center" wrapText="1" readingOrder="1"/>
    </xf>
    <xf numFmtId="0" fontId="79" fillId="2" borderId="63" xfId="0" applyFont="1" applyFill="1" applyBorder="1" applyAlignment="1">
      <alignment horizontal="left" vertical="top" wrapText="1"/>
    </xf>
    <xf numFmtId="0" fontId="79" fillId="2" borderId="64" xfId="0" applyFont="1" applyFill="1" applyBorder="1" applyAlignment="1">
      <alignment horizontal="left" vertical="top" wrapText="1"/>
    </xf>
    <xf numFmtId="0" fontId="79" fillId="25" borderId="11" xfId="0" applyFont="1" applyFill="1" applyBorder="1" applyAlignment="1">
      <alignment horizontal="center" vertical="center" wrapText="1" readingOrder="1"/>
    </xf>
    <xf numFmtId="0" fontId="79" fillId="25" borderId="11" xfId="0" applyFont="1" applyFill="1" applyBorder="1" applyAlignment="1">
      <alignment horizontal="left" vertical="top" wrapText="1"/>
    </xf>
    <xf numFmtId="0" fontId="79" fillId="25" borderId="85" xfId="0" applyFont="1" applyFill="1" applyBorder="1" applyAlignment="1">
      <alignment horizontal="center" vertical="center" wrapText="1" readingOrder="1"/>
    </xf>
    <xf numFmtId="0" fontId="79" fillId="25" borderId="85" xfId="0" applyFont="1" applyFill="1" applyBorder="1" applyAlignment="1">
      <alignment horizontal="left" vertical="top" wrapText="1"/>
    </xf>
    <xf numFmtId="0" fontId="79" fillId="25" borderId="107" xfId="0" applyFont="1" applyFill="1" applyBorder="1" applyAlignment="1">
      <alignment horizontal="left" vertical="top" wrapText="1"/>
    </xf>
    <xf numFmtId="0" fontId="79" fillId="25" borderId="61" xfId="0" applyFont="1" applyFill="1" applyBorder="1" applyAlignment="1">
      <alignment horizontal="left" vertical="top" wrapText="1"/>
    </xf>
    <xf numFmtId="0" fontId="79" fillId="25" borderId="63" xfId="0" applyFont="1" applyFill="1" applyBorder="1" applyAlignment="1">
      <alignment horizontal="center" vertical="center" wrapText="1" readingOrder="1"/>
    </xf>
    <xf numFmtId="0" fontId="79" fillId="25" borderId="63" xfId="0" applyFont="1" applyFill="1" applyBorder="1" applyAlignment="1">
      <alignment horizontal="left" vertical="top" wrapText="1"/>
    </xf>
    <xf numFmtId="0" fontId="79" fillId="25" borderId="64" xfId="0" applyFont="1" applyFill="1" applyBorder="1" applyAlignment="1">
      <alignment horizontal="left" vertical="top" wrapText="1"/>
    </xf>
    <xf numFmtId="0" fontId="79" fillId="35" borderId="58" xfId="0" applyFont="1" applyFill="1" applyBorder="1" applyAlignment="1">
      <alignment horizontal="left" vertical="center" wrapText="1" readingOrder="1"/>
    </xf>
    <xf numFmtId="0" fontId="79" fillId="35" borderId="58" xfId="0" applyFont="1" applyFill="1" applyBorder="1" applyAlignment="1">
      <alignment horizontal="center" vertical="center" wrapText="1" readingOrder="1"/>
    </xf>
    <xf numFmtId="0" fontId="79" fillId="35" borderId="58" xfId="0" applyFont="1" applyFill="1" applyBorder="1" applyAlignment="1">
      <alignment horizontal="left" vertical="top" wrapText="1"/>
    </xf>
    <xf numFmtId="0" fontId="79" fillId="35" borderId="11" xfId="0" applyFont="1" applyFill="1" applyBorder="1" applyAlignment="1">
      <alignment horizontal="center" vertical="center" wrapText="1" readingOrder="1"/>
    </xf>
    <xf numFmtId="0" fontId="79" fillId="13" borderId="11" xfId="0" applyFont="1" applyFill="1" applyBorder="1" applyAlignment="1">
      <alignment horizontal="center" vertical="center" wrapText="1" readingOrder="1"/>
    </xf>
    <xf numFmtId="0" fontId="79" fillId="13" borderId="11" xfId="0" applyFont="1" applyFill="1" applyBorder="1" applyAlignment="1">
      <alignment horizontal="left" vertical="center" wrapText="1"/>
    </xf>
    <xf numFmtId="0" fontId="79" fillId="13" borderId="11" xfId="0" applyFont="1" applyFill="1" applyBorder="1" applyAlignment="1">
      <alignment horizontal="left" vertical="center" wrapText="1" readingOrder="1"/>
    </xf>
    <xf numFmtId="0" fontId="79" fillId="36" borderId="11" xfId="0" applyFont="1" applyFill="1" applyBorder="1" applyAlignment="1">
      <alignment horizontal="center" vertical="center" wrapText="1" readingOrder="1"/>
    </xf>
    <xf numFmtId="0" fontId="79" fillId="36" borderId="11" xfId="0" applyFont="1" applyFill="1" applyBorder="1" applyAlignment="1">
      <alignment horizontal="left" vertical="center" wrapText="1" readingOrder="1"/>
    </xf>
    <xf numFmtId="0" fontId="79" fillId="36" borderId="11" xfId="0" applyFont="1" applyFill="1" applyBorder="1" applyAlignment="1">
      <alignment horizontal="left" vertical="center"/>
    </xf>
    <xf numFmtId="0" fontId="79" fillId="28" borderId="11" xfId="0" applyFont="1" applyFill="1" applyBorder="1" applyAlignment="1">
      <alignment horizontal="center" vertical="center" wrapText="1" readingOrder="1"/>
    </xf>
    <xf numFmtId="0" fontId="79" fillId="28" borderId="11" xfId="0" applyFont="1" applyFill="1" applyBorder="1" applyAlignment="1">
      <alignment horizontal="left" vertical="center" wrapText="1"/>
    </xf>
    <xf numFmtId="0" fontId="79" fillId="28" borderId="11" xfId="0" applyFont="1" applyFill="1" applyBorder="1" applyAlignment="1">
      <alignment vertical="center" wrapText="1"/>
    </xf>
    <xf numFmtId="0" fontId="79" fillId="37" borderId="11" xfId="0" applyFont="1" applyFill="1" applyBorder="1" applyAlignment="1">
      <alignment horizontal="center" vertical="center" wrapText="1" readingOrder="1"/>
    </xf>
    <xf numFmtId="0" fontId="79" fillId="37" borderId="11" xfId="0" applyFont="1" applyFill="1" applyBorder="1" applyAlignment="1">
      <alignment horizontal="left" vertical="center" wrapText="1"/>
    </xf>
    <xf numFmtId="0" fontId="79" fillId="37" borderId="11" xfId="0" applyFont="1" applyFill="1" applyBorder="1" applyAlignment="1">
      <alignment horizontal="center" vertical="center" wrapText="1"/>
    </xf>
    <xf numFmtId="0" fontId="79" fillId="11" borderId="11" xfId="0" applyFont="1" applyFill="1" applyBorder="1" applyAlignment="1">
      <alignment horizontal="center" vertical="center" wrapText="1" readingOrder="1"/>
    </xf>
    <xf numFmtId="0" fontId="79" fillId="27" borderId="11" xfId="0" applyFont="1" applyFill="1" applyBorder="1" applyAlignment="1">
      <alignment horizontal="center" vertical="center" wrapText="1" readingOrder="1"/>
    </xf>
    <xf numFmtId="0" fontId="79" fillId="27" borderId="11" xfId="0" applyFont="1" applyFill="1" applyBorder="1" applyAlignment="1">
      <alignment horizontal="left" vertical="center" wrapText="1"/>
    </xf>
    <xf numFmtId="0" fontId="79" fillId="27" borderId="11" xfId="0" applyFont="1" applyFill="1" applyBorder="1" applyAlignment="1">
      <alignment horizontal="center" vertical="center" wrapText="1"/>
    </xf>
    <xf numFmtId="0" fontId="79" fillId="27" borderId="11" xfId="0" applyFont="1" applyFill="1" applyBorder="1" applyAlignment="1">
      <alignment vertical="center" wrapText="1"/>
    </xf>
    <xf numFmtId="0" fontId="79" fillId="26" borderId="11" xfId="0" applyFont="1" applyFill="1" applyBorder="1" applyAlignment="1">
      <alignment horizontal="center" vertical="center" wrapText="1" readingOrder="1"/>
    </xf>
    <xf numFmtId="0" fontId="79" fillId="26" borderId="11" xfId="0" applyFont="1" applyFill="1" applyBorder="1" applyAlignment="1">
      <alignment horizontal="left" vertical="center" wrapText="1"/>
    </xf>
    <xf numFmtId="0" fontId="79" fillId="26" borderId="11" xfId="0" applyFont="1" applyFill="1" applyBorder="1" applyAlignment="1">
      <alignment horizontal="center" vertical="center" wrapText="1"/>
    </xf>
    <xf numFmtId="0" fontId="79" fillId="26" borderId="11" xfId="0" applyFont="1" applyFill="1" applyBorder="1" applyAlignment="1">
      <alignment vertical="center" wrapText="1"/>
    </xf>
    <xf numFmtId="0" fontId="79" fillId="35" borderId="11" xfId="0" applyFont="1" applyFill="1" applyBorder="1" applyAlignment="1">
      <alignment horizontal="left" vertical="center" wrapText="1"/>
    </xf>
    <xf numFmtId="0" fontId="79" fillId="35" borderId="11" xfId="0" applyFont="1" applyFill="1" applyBorder="1" applyAlignment="1">
      <alignment horizontal="center" vertical="center" wrapText="1"/>
    </xf>
    <xf numFmtId="0" fontId="79" fillId="27" borderId="11" xfId="0" applyFont="1" applyFill="1" applyBorder="1"/>
    <xf numFmtId="0" fontId="79" fillId="27" borderId="11" xfId="0" applyFont="1" applyFill="1" applyBorder="1" applyAlignment="1">
      <alignment vertical="center"/>
    </xf>
    <xf numFmtId="0" fontId="79" fillId="25" borderId="11" xfId="0" applyFont="1" applyFill="1" applyBorder="1" applyAlignment="1">
      <alignment horizontal="left" vertical="center" wrapText="1"/>
    </xf>
    <xf numFmtId="0" fontId="79" fillId="25" borderId="11" xfId="0" applyFont="1" applyFill="1" applyBorder="1" applyAlignment="1">
      <alignment horizontal="center" vertical="center" wrapText="1"/>
    </xf>
    <xf numFmtId="0" fontId="79" fillId="25" borderId="11" xfId="0" applyFont="1" applyFill="1" applyBorder="1" applyAlignment="1">
      <alignment horizontal="center" vertical="center"/>
    </xf>
    <xf numFmtId="0" fontId="79" fillId="26" borderId="11" xfId="0" applyFont="1" applyFill="1" applyBorder="1" applyAlignment="1">
      <alignment horizontal="left" vertical="top" wrapText="1"/>
    </xf>
    <xf numFmtId="0" fontId="79" fillId="37" borderId="11" xfId="0" applyFont="1" applyFill="1" applyBorder="1" applyAlignment="1">
      <alignment horizontal="left" vertical="top" wrapText="1"/>
    </xf>
    <xf numFmtId="0" fontId="79" fillId="11" borderId="11" xfId="0" applyFont="1" applyFill="1" applyBorder="1" applyAlignment="1">
      <alignment horizontal="left" vertical="top" wrapText="1"/>
    </xf>
    <xf numFmtId="0" fontId="79" fillId="11" borderId="11" xfId="0" applyFont="1" applyFill="1" applyBorder="1" applyAlignment="1">
      <alignment horizontal="center" vertical="top" wrapText="1"/>
    </xf>
    <xf numFmtId="0" fontId="79" fillId="11" borderId="11" xfId="0" applyFont="1" applyFill="1" applyBorder="1" applyAlignment="1">
      <alignment vertical="top" wrapText="1"/>
    </xf>
    <xf numFmtId="0" fontId="79" fillId="11" borderId="11" xfId="0" applyFont="1" applyFill="1" applyBorder="1" applyAlignment="1">
      <alignment vertical="top" wrapText="1" readingOrder="1"/>
    </xf>
    <xf numFmtId="0" fontId="44" fillId="3" borderId="0" xfId="0" applyFont="1" applyFill="1" applyAlignment="1">
      <alignment horizontal="left" vertical="center"/>
    </xf>
    <xf numFmtId="0" fontId="46" fillId="4" borderId="89" xfId="0" applyFont="1" applyFill="1" applyBorder="1" applyAlignment="1" applyProtection="1">
      <alignment horizontal="center" vertical="center" wrapText="1"/>
      <protection locked="0"/>
    </xf>
    <xf numFmtId="0" fontId="44" fillId="3" borderId="0" xfId="0" applyFont="1" applyFill="1" applyAlignment="1">
      <alignment horizontal="left" vertical="center"/>
    </xf>
    <xf numFmtId="0" fontId="46" fillId="4" borderId="89" xfId="0" applyFont="1" applyFill="1" applyBorder="1" applyAlignment="1" applyProtection="1">
      <alignment horizontal="center" vertical="center" wrapText="1"/>
      <protection locked="0"/>
    </xf>
    <xf numFmtId="0" fontId="0" fillId="0" borderId="11" xfId="0" applyBorder="1" applyAlignment="1">
      <alignment horizontal="center"/>
    </xf>
    <xf numFmtId="0" fontId="19" fillId="0" borderId="11" xfId="0" applyFont="1" applyBorder="1"/>
    <xf numFmtId="0" fontId="19" fillId="0" borderId="11" xfId="0" applyFont="1" applyBorder="1" applyAlignment="1">
      <alignment horizontal="center"/>
    </xf>
    <xf numFmtId="164" fontId="45" fillId="19" borderId="0" xfId="0" applyNumberFormat="1" applyFont="1" applyFill="1" applyAlignment="1" applyProtection="1">
      <alignment horizontal="center" vertical="center" wrapText="1"/>
      <protection locked="0"/>
    </xf>
    <xf numFmtId="0" fontId="45" fillId="19" borderId="0" xfId="0" applyFont="1" applyFill="1" applyAlignment="1" applyProtection="1">
      <alignment horizontal="center" vertical="center" wrapText="1"/>
      <protection locked="0"/>
    </xf>
    <xf numFmtId="0" fontId="97" fillId="19" borderId="0" xfId="0" applyFont="1" applyFill="1" applyAlignment="1" applyProtection="1">
      <alignment horizontal="center" vertical="center" wrapText="1"/>
      <protection locked="0"/>
    </xf>
    <xf numFmtId="0" fontId="52" fillId="0" borderId="0" xfId="0" applyFont="1" applyAlignment="1">
      <alignment horizontal="center" wrapText="1"/>
    </xf>
    <xf numFmtId="0" fontId="48" fillId="0" borderId="0" xfId="0" applyFont="1" applyAlignment="1">
      <alignment horizontal="center"/>
    </xf>
    <xf numFmtId="0" fontId="45" fillId="19" borderId="0" xfId="0" applyFont="1" applyFill="1" applyAlignment="1" applyProtection="1">
      <alignment horizontal="center" vertical="center"/>
      <protection locked="0"/>
    </xf>
    <xf numFmtId="0" fontId="45" fillId="19" borderId="0" xfId="0" applyFont="1" applyFill="1" applyAlignment="1" applyProtection="1">
      <alignment horizontal="left" vertical="center" wrapText="1"/>
      <protection locked="0"/>
    </xf>
    <xf numFmtId="0" fontId="57" fillId="3" borderId="66" xfId="0" applyFont="1" applyFill="1" applyBorder="1" applyAlignment="1" applyProtection="1">
      <alignment horizontal="center" vertical="center" wrapText="1"/>
      <protection locked="0"/>
    </xf>
    <xf numFmtId="0" fontId="57" fillId="3" borderId="0" xfId="0" applyFont="1" applyFill="1" applyBorder="1" applyAlignment="1" applyProtection="1">
      <alignment horizontal="center" vertical="center" wrapText="1"/>
      <protection locked="0"/>
    </xf>
    <xf numFmtId="0" fontId="79" fillId="26" borderId="11" xfId="0" applyFont="1" applyFill="1" applyBorder="1" applyAlignment="1">
      <alignment horizontal="center" vertical="center" wrapText="1" readingOrder="1"/>
    </xf>
    <xf numFmtId="0" fontId="57" fillId="3" borderId="0" xfId="0" applyFont="1" applyFill="1" applyBorder="1" applyAlignment="1" applyProtection="1">
      <alignment horizontal="center" vertical="center"/>
      <protection locked="0"/>
    </xf>
    <xf numFmtId="0" fontId="46" fillId="20" borderId="55" xfId="0" applyFont="1" applyFill="1" applyBorder="1" applyAlignment="1" applyProtection="1">
      <alignment horizontal="center" vertical="center" wrapText="1"/>
      <protection locked="0"/>
    </xf>
    <xf numFmtId="0" fontId="46" fillId="20" borderId="52" xfId="0" applyFont="1" applyFill="1" applyBorder="1" applyAlignment="1" applyProtection="1">
      <alignment horizontal="center" vertical="center"/>
      <protection locked="0"/>
    </xf>
    <xf numFmtId="0" fontId="46" fillId="20" borderId="53" xfId="0" applyFont="1" applyFill="1" applyBorder="1" applyAlignment="1" applyProtection="1">
      <alignment horizontal="center" vertical="center"/>
      <protection locked="0"/>
    </xf>
    <xf numFmtId="0" fontId="45" fillId="19" borderId="136" xfId="0" applyFont="1" applyFill="1" applyBorder="1" applyAlignment="1" applyProtection="1">
      <alignment horizontal="justify" vertical="justify" wrapText="1"/>
      <protection locked="0"/>
    </xf>
    <xf numFmtId="0" fontId="46" fillId="19" borderId="52" xfId="0" applyFont="1" applyFill="1" applyBorder="1" applyAlignment="1" applyProtection="1">
      <alignment horizontal="justify" vertical="justify" wrapText="1"/>
      <protection locked="0"/>
    </xf>
    <xf numFmtId="0" fontId="46" fillId="19" borderId="53" xfId="0" applyFont="1" applyFill="1" applyBorder="1" applyAlignment="1" applyProtection="1">
      <alignment horizontal="justify" vertical="justify" wrapText="1"/>
      <protection locked="0"/>
    </xf>
    <xf numFmtId="0" fontId="99" fillId="32" borderId="110" xfId="0" applyFont="1" applyFill="1" applyBorder="1" applyAlignment="1">
      <alignment horizontal="center" vertical="center" wrapText="1" readingOrder="1"/>
    </xf>
    <xf numFmtId="0" fontId="99" fillId="32" borderId="85" xfId="0" applyFont="1" applyFill="1" applyBorder="1" applyAlignment="1">
      <alignment horizontal="center" vertical="center" wrapText="1" readingOrder="1"/>
    </xf>
    <xf numFmtId="0" fontId="99" fillId="32" borderId="107" xfId="0" applyFont="1" applyFill="1" applyBorder="1" applyAlignment="1">
      <alignment horizontal="center" vertical="center" wrapText="1" readingOrder="1"/>
    </xf>
    <xf numFmtId="0" fontId="79" fillId="34" borderId="108" xfId="0" applyFont="1" applyFill="1" applyBorder="1" applyAlignment="1">
      <alignment horizontal="left" vertical="center" wrapText="1" readingOrder="1"/>
    </xf>
    <xf numFmtId="0" fontId="79" fillId="34" borderId="57" xfId="0" applyFont="1" applyFill="1" applyBorder="1" applyAlignment="1">
      <alignment horizontal="left" vertical="center" wrapText="1" readingOrder="1"/>
    </xf>
    <xf numFmtId="0" fontId="79" fillId="2" borderId="94" xfId="0" applyFont="1" applyFill="1" applyBorder="1" applyAlignment="1">
      <alignment horizontal="left" vertical="center" wrapText="1" readingOrder="1"/>
    </xf>
    <xf numFmtId="0" fontId="79" fillId="2" borderId="96" xfId="0" applyFont="1" applyFill="1" applyBorder="1" applyAlignment="1">
      <alignment horizontal="left" vertical="center" wrapText="1" readingOrder="1"/>
    </xf>
    <xf numFmtId="0" fontId="79" fillId="2" borderId="97" xfId="0" applyFont="1" applyFill="1" applyBorder="1" applyAlignment="1">
      <alignment horizontal="left" vertical="center" wrapText="1" readingOrder="1"/>
    </xf>
    <xf numFmtId="0" fontId="79" fillId="25" borderId="94" xfId="0" applyFont="1" applyFill="1" applyBorder="1" applyAlignment="1">
      <alignment horizontal="left" vertical="center" wrapText="1" readingOrder="1"/>
    </xf>
    <xf numFmtId="0" fontId="79" fillId="25" borderId="96" xfId="0" applyFont="1" applyFill="1" applyBorder="1" applyAlignment="1">
      <alignment horizontal="left" vertical="center" wrapText="1" readingOrder="1"/>
    </xf>
    <xf numFmtId="0" fontId="79" fillId="25" borderId="97" xfId="0" applyFont="1" applyFill="1" applyBorder="1" applyAlignment="1">
      <alignment horizontal="left" vertical="center" wrapText="1" readingOrder="1"/>
    </xf>
    <xf numFmtId="0" fontId="79" fillId="26" borderId="80" xfId="0" applyFont="1" applyFill="1" applyBorder="1" applyAlignment="1">
      <alignment horizontal="left" vertical="center" wrapText="1" readingOrder="1"/>
    </xf>
    <xf numFmtId="0" fontId="79" fillId="26" borderId="58" xfId="0" applyFont="1" applyFill="1" applyBorder="1" applyAlignment="1">
      <alignment horizontal="left" vertical="center" wrapText="1" readingOrder="1"/>
    </xf>
    <xf numFmtId="0" fontId="79" fillId="35" borderId="11" xfId="0" applyFont="1" applyFill="1" applyBorder="1" applyAlignment="1">
      <alignment horizontal="center" vertical="center" wrapText="1" readingOrder="1"/>
    </xf>
    <xf numFmtId="0" fontId="79" fillId="27" borderId="11" xfId="0" applyFont="1" applyFill="1" applyBorder="1" applyAlignment="1">
      <alignment horizontal="center" vertical="center" wrapText="1" readingOrder="1"/>
    </xf>
    <xf numFmtId="0" fontId="79" fillId="25" borderId="11" xfId="0" applyFont="1" applyFill="1" applyBorder="1" applyAlignment="1">
      <alignment horizontal="center" vertical="center" wrapText="1" readingOrder="1"/>
    </xf>
    <xf numFmtId="0" fontId="79" fillId="34" borderId="80" xfId="0" applyFont="1" applyFill="1" applyBorder="1" applyAlignment="1">
      <alignment horizontal="center" vertical="center" wrapText="1" readingOrder="1"/>
    </xf>
    <xf numFmtId="0" fontId="79" fillId="34" borderId="58" xfId="0" applyFont="1" applyFill="1" applyBorder="1" applyAlignment="1">
      <alignment horizontal="center" vertical="center" wrapText="1" readingOrder="1"/>
    </xf>
    <xf numFmtId="0" fontId="79" fillId="34" borderId="109" xfId="0" applyFont="1" applyFill="1" applyBorder="1" applyAlignment="1">
      <alignment horizontal="left" vertical="top" wrapText="1"/>
    </xf>
    <xf numFmtId="0" fontId="79" fillId="34" borderId="59" xfId="0" applyFont="1" applyFill="1" applyBorder="1" applyAlignment="1">
      <alignment horizontal="left" vertical="top" wrapText="1"/>
    </xf>
    <xf numFmtId="0" fontId="79" fillId="13" borderId="11" xfId="0" applyFont="1" applyFill="1" applyBorder="1" applyAlignment="1">
      <alignment horizontal="center" vertical="center" wrapText="1" readingOrder="1"/>
    </xf>
    <xf numFmtId="0" fontId="79" fillId="13" borderId="88" xfId="0" applyFont="1" applyFill="1" applyBorder="1" applyAlignment="1">
      <alignment horizontal="left" vertical="center" wrapText="1"/>
    </xf>
    <xf numFmtId="0" fontId="79" fillId="13" borderId="87" xfId="0" applyFont="1" applyFill="1" applyBorder="1" applyAlignment="1">
      <alignment horizontal="left" vertical="center" wrapText="1"/>
    </xf>
    <xf numFmtId="0" fontId="79" fillId="13" borderId="86" xfId="0" applyFont="1" applyFill="1" applyBorder="1" applyAlignment="1">
      <alignment horizontal="left" vertical="center" wrapText="1"/>
    </xf>
    <xf numFmtId="0" fontId="79" fillId="13" borderId="80" xfId="0" applyFont="1" applyFill="1" applyBorder="1" applyAlignment="1">
      <alignment horizontal="center" vertical="center" wrapText="1" readingOrder="1"/>
    </xf>
    <xf numFmtId="0" fontId="79" fillId="13" borderId="58" xfId="0" applyFont="1" applyFill="1" applyBorder="1" applyAlignment="1">
      <alignment horizontal="center" vertical="center" wrapText="1" readingOrder="1"/>
    </xf>
    <xf numFmtId="0" fontId="79" fillId="13" borderId="80" xfId="0" applyFont="1" applyFill="1" applyBorder="1" applyAlignment="1">
      <alignment horizontal="left" vertical="center" wrapText="1"/>
    </xf>
    <xf numFmtId="0" fontId="79" fillId="13" borderId="58" xfId="0" applyFont="1" applyFill="1" applyBorder="1" applyAlignment="1">
      <alignment horizontal="left" vertical="center" wrapText="1"/>
    </xf>
    <xf numFmtId="0" fontId="100" fillId="4" borderId="11" xfId="0" applyFont="1" applyFill="1" applyBorder="1" applyAlignment="1">
      <alignment horizontal="center" vertical="top" wrapText="1" readingOrder="1"/>
    </xf>
    <xf numFmtId="0" fontId="79" fillId="36" borderId="11" xfId="0" applyFont="1" applyFill="1" applyBorder="1" applyAlignment="1">
      <alignment horizontal="center" vertical="center" wrapText="1" readingOrder="1"/>
    </xf>
    <xf numFmtId="0" fontId="79" fillId="28" borderId="11" xfId="0" applyFont="1" applyFill="1" applyBorder="1" applyAlignment="1">
      <alignment horizontal="center" vertical="center" wrapText="1" readingOrder="1"/>
    </xf>
    <xf numFmtId="0" fontId="79" fillId="37" borderId="11" xfId="0" applyFont="1" applyFill="1" applyBorder="1" applyAlignment="1">
      <alignment horizontal="center" vertical="center" wrapText="1" readingOrder="1"/>
    </xf>
    <xf numFmtId="0" fontId="79" fillId="11" borderId="11" xfId="0" applyFont="1" applyFill="1" applyBorder="1" applyAlignment="1">
      <alignment horizontal="center" vertical="center" wrapText="1" readingOrder="1"/>
    </xf>
    <xf numFmtId="0" fontId="98" fillId="0" borderId="0" xfId="0" applyFont="1" applyAlignment="1">
      <alignment horizontal="center" wrapText="1"/>
    </xf>
    <xf numFmtId="0" fontId="45" fillId="0" borderId="0" xfId="0" applyFont="1" applyAlignment="1">
      <alignment horizontal="center"/>
    </xf>
    <xf numFmtId="0" fontId="46" fillId="4" borderId="77" xfId="0" applyFont="1" applyFill="1" applyBorder="1" applyAlignment="1">
      <alignment horizontal="center"/>
    </xf>
    <xf numFmtId="0" fontId="46" fillId="4" borderId="78" xfId="0" applyFont="1" applyFill="1" applyBorder="1" applyAlignment="1">
      <alignment horizontal="center"/>
    </xf>
    <xf numFmtId="0" fontId="46" fillId="4" borderId="79" xfId="0" applyFont="1" applyFill="1" applyBorder="1" applyAlignment="1">
      <alignment horizontal="center"/>
    </xf>
    <xf numFmtId="0" fontId="45" fillId="5" borderId="11" xfId="0" applyFont="1" applyFill="1" applyBorder="1" applyAlignment="1">
      <alignment horizontal="center" vertical="center" wrapText="1"/>
    </xf>
    <xf numFmtId="0" fontId="45" fillId="5" borderId="80" xfId="0" applyFont="1" applyFill="1" applyBorder="1" applyAlignment="1">
      <alignment horizontal="center" vertical="center" wrapText="1"/>
    </xf>
    <xf numFmtId="0" fontId="45" fillId="5" borderId="11" xfId="0" applyFont="1" applyFill="1" applyBorder="1" applyAlignment="1">
      <alignment horizontal="center" vertical="center"/>
    </xf>
    <xf numFmtId="0" fontId="8" fillId="3" borderId="41" xfId="1" applyFont="1" applyFill="1" applyBorder="1" applyAlignment="1">
      <alignment horizontal="left" vertical="top" wrapText="1"/>
    </xf>
    <xf numFmtId="0" fontId="8" fillId="3" borderId="42" xfId="1" applyFont="1" applyFill="1" applyBorder="1" applyAlignment="1">
      <alignment horizontal="left" vertical="top" wrapText="1"/>
    </xf>
    <xf numFmtId="0" fontId="8" fillId="3" borderId="43" xfId="1" applyFont="1" applyFill="1" applyBorder="1" applyAlignment="1">
      <alignment horizontal="left" vertical="top" wrapText="1"/>
    </xf>
    <xf numFmtId="0" fontId="8" fillId="3" borderId="18" xfId="1" applyFont="1" applyFill="1" applyBorder="1" applyAlignment="1">
      <alignment horizontal="left" vertical="top" wrapText="1"/>
    </xf>
    <xf numFmtId="0" fontId="8" fillId="3" borderId="0" xfId="1" applyFont="1" applyFill="1" applyAlignment="1">
      <alignment horizontal="left" vertical="top" wrapText="1"/>
    </xf>
    <xf numFmtId="0" fontId="8" fillId="3" borderId="19" xfId="1" applyFont="1" applyFill="1" applyBorder="1" applyAlignment="1">
      <alignment horizontal="left" vertical="top" wrapText="1"/>
    </xf>
    <xf numFmtId="0" fontId="14" fillId="3" borderId="35" xfId="0" applyFont="1" applyFill="1" applyBorder="1" applyAlignment="1">
      <alignment horizontal="left" vertical="center" wrapText="1"/>
    </xf>
    <xf numFmtId="0" fontId="14" fillId="3" borderId="36" xfId="0" applyFont="1" applyFill="1" applyBorder="1" applyAlignment="1">
      <alignment horizontal="left" vertical="center" wrapText="1"/>
    </xf>
    <xf numFmtId="0" fontId="15" fillId="3" borderId="33" xfId="1" applyFont="1" applyFill="1" applyBorder="1" applyAlignment="1">
      <alignment horizontal="justify" vertical="center" wrapText="1"/>
    </xf>
    <xf numFmtId="0" fontId="15" fillId="3" borderId="34" xfId="1" applyFont="1" applyFill="1" applyBorder="1" applyAlignment="1">
      <alignment horizontal="justify" vertical="center" wrapText="1"/>
    </xf>
    <xf numFmtId="0" fontId="14" fillId="3" borderId="37" xfId="0" applyFont="1" applyFill="1" applyBorder="1" applyAlignment="1">
      <alignment horizontal="left" vertical="center" wrapText="1"/>
    </xf>
    <xf numFmtId="0" fontId="14" fillId="3" borderId="38" xfId="0" applyFont="1" applyFill="1" applyBorder="1" applyAlignment="1">
      <alignment horizontal="left" vertical="center" wrapText="1"/>
    </xf>
    <xf numFmtId="0" fontId="15" fillId="3" borderId="39" xfId="0" applyFont="1" applyFill="1" applyBorder="1" applyAlignment="1">
      <alignment horizontal="justify" vertical="center" wrapText="1"/>
    </xf>
    <xf numFmtId="0" fontId="15" fillId="3" borderId="40" xfId="0" applyFont="1" applyFill="1" applyBorder="1" applyAlignment="1">
      <alignment horizontal="justify" vertical="center" wrapText="1"/>
    </xf>
    <xf numFmtId="0" fontId="14" fillId="3" borderId="31"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27" xfId="2" applyFont="1" applyFill="1" applyBorder="1" applyAlignment="1">
      <alignment horizontal="left" vertical="top" wrapText="1" readingOrder="1"/>
    </xf>
    <xf numFmtId="0" fontId="14" fillId="3" borderId="28" xfId="2" applyFont="1" applyFill="1" applyBorder="1" applyAlignment="1">
      <alignment horizontal="left" vertical="top" wrapText="1" readingOrder="1"/>
    </xf>
    <xf numFmtId="0" fontId="15" fillId="3" borderId="29" xfId="1" applyFont="1" applyFill="1" applyBorder="1" applyAlignment="1">
      <alignment horizontal="justify" vertical="center" wrapText="1"/>
    </xf>
    <xf numFmtId="0" fontId="15" fillId="3" borderId="30" xfId="1" applyFont="1" applyFill="1" applyBorder="1" applyAlignment="1">
      <alignment horizontal="justify" vertical="center" wrapText="1"/>
    </xf>
    <xf numFmtId="0" fontId="17" fillId="4" borderId="23" xfId="2" applyFont="1" applyFill="1" applyBorder="1" applyAlignment="1">
      <alignment horizontal="center" vertical="center" wrapText="1"/>
    </xf>
    <xf numFmtId="0" fontId="17" fillId="4" borderId="24" xfId="2" applyFont="1" applyFill="1" applyBorder="1" applyAlignment="1">
      <alignment horizontal="center" vertical="center" wrapText="1"/>
    </xf>
    <xf numFmtId="0" fontId="17" fillId="4" borderId="25" xfId="1" applyFont="1" applyFill="1" applyBorder="1" applyAlignment="1">
      <alignment horizontal="center" vertical="center"/>
    </xf>
    <xf numFmtId="0" fontId="17" fillId="4" borderId="26" xfId="1" applyFont="1" applyFill="1" applyBorder="1" applyAlignment="1">
      <alignment horizontal="center" vertical="center"/>
    </xf>
    <xf numFmtId="0" fontId="4" fillId="4" borderId="12"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9" fillId="3" borderId="15" xfId="1" quotePrefix="1" applyFont="1" applyFill="1" applyBorder="1" applyAlignment="1">
      <alignment horizontal="left" vertical="top" wrapText="1"/>
    </xf>
    <xf numFmtId="0" fontId="10" fillId="3" borderId="16" xfId="1" quotePrefix="1" applyFont="1" applyFill="1" applyBorder="1" applyAlignment="1">
      <alignment horizontal="left" vertical="top" wrapText="1"/>
    </xf>
    <xf numFmtId="0" fontId="10" fillId="3" borderId="17" xfId="1" quotePrefix="1" applyFont="1" applyFill="1" applyBorder="1" applyAlignment="1">
      <alignment horizontal="left" vertical="top" wrapText="1"/>
    </xf>
    <xf numFmtId="0" fontId="11" fillId="3" borderId="20" xfId="1" quotePrefix="1" applyFont="1" applyFill="1" applyBorder="1" applyAlignment="1">
      <alignment horizontal="justify" vertical="center" wrapText="1"/>
    </xf>
    <xf numFmtId="0" fontId="11" fillId="3" borderId="21" xfId="1" quotePrefix="1" applyFont="1" applyFill="1" applyBorder="1" applyAlignment="1">
      <alignment horizontal="justify" vertical="center" wrapText="1"/>
    </xf>
    <xf numFmtId="0" fontId="11" fillId="3" borderId="22" xfId="1" quotePrefix="1" applyFont="1" applyFill="1" applyBorder="1" applyAlignment="1">
      <alignment horizontal="justify" vertical="center" wrapText="1"/>
    </xf>
    <xf numFmtId="0" fontId="8" fillId="0" borderId="18" xfId="1" quotePrefix="1" applyFont="1" applyBorder="1" applyAlignment="1">
      <alignment horizontal="left" vertical="top" wrapText="1"/>
    </xf>
    <xf numFmtId="0" fontId="8" fillId="0" borderId="0" xfId="1" quotePrefix="1" applyFont="1" applyAlignment="1">
      <alignment horizontal="left" vertical="top" wrapText="1"/>
    </xf>
    <xf numFmtId="0" fontId="8" fillId="0" borderId="19" xfId="1" quotePrefix="1" applyFont="1" applyBorder="1" applyAlignment="1">
      <alignment horizontal="left" vertical="top" wrapText="1"/>
    </xf>
    <xf numFmtId="0" fontId="21" fillId="0" borderId="0" xfId="0" applyFont="1" applyAlignment="1">
      <alignment horizontal="center" vertical="center"/>
    </xf>
    <xf numFmtId="0" fontId="22" fillId="6" borderId="44" xfId="0" applyFont="1" applyFill="1" applyBorder="1" applyAlignment="1">
      <alignment horizontal="center" vertical="center" wrapText="1"/>
    </xf>
    <xf numFmtId="0" fontId="22" fillId="6" borderId="46" xfId="0" applyFont="1" applyFill="1" applyBorder="1" applyAlignment="1">
      <alignment horizontal="center" vertical="center" wrapText="1"/>
    </xf>
    <xf numFmtId="0" fontId="37" fillId="3" borderId="0" xfId="0" applyFont="1" applyFill="1" applyAlignment="1">
      <alignment horizontal="justify" vertical="center" wrapText="1"/>
    </xf>
    <xf numFmtId="0" fontId="30" fillId="13" borderId="51" xfId="0" applyFont="1" applyFill="1" applyBorder="1" applyAlignment="1">
      <alignment horizontal="center" vertical="center" wrapText="1" readingOrder="1"/>
    </xf>
    <xf numFmtId="0" fontId="30" fillId="13" borderId="52" xfId="0" applyFont="1" applyFill="1" applyBorder="1" applyAlignment="1">
      <alignment horizontal="center" vertical="center" wrapText="1" readingOrder="1"/>
    </xf>
    <xf numFmtId="0" fontId="30" fillId="13" borderId="53" xfId="0" applyFont="1" applyFill="1" applyBorder="1" applyAlignment="1">
      <alignment horizontal="center" vertical="center" wrapText="1" readingOrder="1"/>
    </xf>
    <xf numFmtId="0" fontId="33" fillId="13" borderId="54" xfId="0" applyFont="1" applyFill="1" applyBorder="1" applyAlignment="1">
      <alignment horizontal="center" vertical="center" wrapText="1" readingOrder="1"/>
    </xf>
    <xf numFmtId="0" fontId="33" fillId="13" borderId="55" xfId="0" applyFont="1" applyFill="1" applyBorder="1" applyAlignment="1">
      <alignment horizontal="center" vertical="center" wrapText="1" readingOrder="1"/>
    </xf>
    <xf numFmtId="0" fontId="33" fillId="3" borderId="57"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3" fillId="3" borderId="58" xfId="0" applyFont="1" applyFill="1" applyBorder="1" applyAlignment="1">
      <alignment horizontal="center" vertical="center" wrapText="1" readingOrder="1"/>
    </xf>
    <xf numFmtId="0" fontId="33" fillId="3" borderId="11" xfId="0" applyFont="1" applyFill="1" applyBorder="1" applyAlignment="1">
      <alignment horizontal="center" vertical="center" wrapText="1" readingOrder="1"/>
    </xf>
    <xf numFmtId="0" fontId="33" fillId="3" borderId="62" xfId="0" applyFont="1" applyFill="1" applyBorder="1" applyAlignment="1">
      <alignment horizontal="center" vertical="center" wrapText="1" readingOrder="1"/>
    </xf>
    <xf numFmtId="0" fontId="33" fillId="3" borderId="63" xfId="0" applyFont="1" applyFill="1" applyBorder="1" applyAlignment="1">
      <alignment horizontal="center" vertical="center" wrapText="1" readingOrder="1"/>
    </xf>
    <xf numFmtId="0" fontId="53" fillId="0" borderId="0" xfId="0" applyFont="1" applyAlignment="1">
      <alignment horizontal="center" vertical="center"/>
    </xf>
    <xf numFmtId="0" fontId="2" fillId="0" borderId="0" xfId="0" applyFont="1" applyAlignment="1">
      <alignment horizontal="center" vertical="center" wrapText="1"/>
    </xf>
    <xf numFmtId="0" fontId="65" fillId="14" borderId="0" xfId="0" applyFont="1" applyFill="1" applyAlignment="1">
      <alignment horizontal="center" vertical="center" wrapText="1" readingOrder="1"/>
    </xf>
    <xf numFmtId="0" fontId="39" fillId="5" borderId="0" xfId="0" applyFont="1" applyFill="1" applyAlignment="1">
      <alignment horizontal="center" vertical="center" wrapText="1"/>
    </xf>
    <xf numFmtId="0" fontId="65" fillId="14" borderId="0" xfId="0" applyFont="1" applyFill="1" applyAlignment="1">
      <alignment horizontal="center" vertical="center" textRotation="90" wrapText="1" readingOrder="1"/>
    </xf>
    <xf numFmtId="0" fontId="65" fillId="14" borderId="19" xfId="0" applyFont="1" applyFill="1" applyBorder="1" applyAlignment="1">
      <alignment horizontal="center" vertical="center" textRotation="90" wrapText="1" readingOrder="1"/>
    </xf>
    <xf numFmtId="0" fontId="64" fillId="0" borderId="65" xfId="0" applyFont="1" applyBorder="1" applyAlignment="1">
      <alignment horizontal="center" vertical="center" wrapText="1"/>
    </xf>
    <xf numFmtId="0" fontId="64" fillId="0" borderId="66" xfId="0" applyFont="1" applyBorder="1" applyAlignment="1">
      <alignment horizontal="center" vertical="center"/>
    </xf>
    <xf numFmtId="0" fontId="64" fillId="0" borderId="67" xfId="0" applyFont="1" applyBorder="1" applyAlignment="1">
      <alignment horizontal="center" vertical="center"/>
    </xf>
    <xf numFmtId="0" fontId="64" fillId="0" borderId="18" xfId="0" applyFont="1" applyBorder="1" applyAlignment="1">
      <alignment horizontal="center" vertical="center"/>
    </xf>
    <xf numFmtId="0" fontId="64" fillId="0" borderId="0" xfId="0" applyFont="1" applyAlignment="1">
      <alignment horizontal="center" vertical="center"/>
    </xf>
    <xf numFmtId="0" fontId="64" fillId="0" borderId="19" xfId="0" applyFont="1" applyBorder="1" applyAlignment="1">
      <alignment horizontal="center" vertical="center"/>
    </xf>
    <xf numFmtId="0" fontId="64" fillId="0" borderId="41" xfId="0" applyFont="1" applyBorder="1" applyAlignment="1">
      <alignment horizontal="center" vertical="center"/>
    </xf>
    <xf numFmtId="0" fontId="64" fillId="0" borderId="42" xfId="0" applyFont="1" applyBorder="1" applyAlignment="1">
      <alignment horizontal="center" vertical="center"/>
    </xf>
    <xf numFmtId="0" fontId="64" fillId="0" borderId="43" xfId="0" applyFont="1" applyBorder="1" applyAlignment="1">
      <alignment horizontal="center" vertical="center"/>
    </xf>
    <xf numFmtId="0" fontId="66" fillId="16" borderId="68" xfId="0" applyFont="1" applyFill="1" applyBorder="1" applyAlignment="1">
      <alignment horizontal="center" vertical="center" wrapText="1" readingOrder="1"/>
    </xf>
    <xf numFmtId="0" fontId="66" fillId="16" borderId="69" xfId="0" applyFont="1" applyFill="1" applyBorder="1" applyAlignment="1">
      <alignment horizontal="center" vertical="center" wrapText="1" readingOrder="1"/>
    </xf>
    <xf numFmtId="0" fontId="66" fillId="16" borderId="70" xfId="0" applyFont="1" applyFill="1" applyBorder="1" applyAlignment="1">
      <alignment horizontal="center" vertical="center" wrapText="1" readingOrder="1"/>
    </xf>
    <xf numFmtId="0" fontId="66" fillId="16" borderId="71" xfId="0" applyFont="1" applyFill="1" applyBorder="1" applyAlignment="1">
      <alignment horizontal="center" vertical="center" wrapText="1" readingOrder="1"/>
    </xf>
    <xf numFmtId="0" fontId="66" fillId="16" borderId="0" xfId="0" applyFont="1" applyFill="1" applyAlignment="1">
      <alignment horizontal="center" vertical="center" wrapText="1" readingOrder="1"/>
    </xf>
    <xf numFmtId="0" fontId="66" fillId="16" borderId="72" xfId="0" applyFont="1" applyFill="1" applyBorder="1" applyAlignment="1">
      <alignment horizontal="center" vertical="center" wrapText="1" readingOrder="1"/>
    </xf>
    <xf numFmtId="0" fontId="66" fillId="16" borderId="73" xfId="0" applyFont="1" applyFill="1" applyBorder="1" applyAlignment="1">
      <alignment horizontal="center" vertical="center" wrapText="1" readingOrder="1"/>
    </xf>
    <xf numFmtId="0" fontId="66" fillId="16" borderId="74" xfId="0" applyFont="1" applyFill="1" applyBorder="1" applyAlignment="1">
      <alignment horizontal="center" vertical="center" wrapText="1" readingOrder="1"/>
    </xf>
    <xf numFmtId="0" fontId="66" fillId="16" borderId="75" xfId="0" applyFont="1" applyFill="1" applyBorder="1" applyAlignment="1">
      <alignment horizontal="center" vertical="center" wrapText="1" readingOrder="1"/>
    </xf>
    <xf numFmtId="0" fontId="32" fillId="3" borderId="11" xfId="0" applyFont="1" applyFill="1" applyBorder="1" applyAlignment="1">
      <alignment horizontal="center" vertical="center" wrapText="1"/>
    </xf>
    <xf numFmtId="0" fontId="64" fillId="0" borderId="18" xfId="0" applyFont="1" applyBorder="1" applyAlignment="1">
      <alignment horizontal="center" vertical="center" wrapText="1"/>
    </xf>
    <xf numFmtId="0" fontId="66" fillId="15" borderId="68" xfId="0" applyFont="1" applyFill="1" applyBorder="1" applyAlignment="1">
      <alignment horizontal="center" vertical="center" wrapText="1" readingOrder="1"/>
    </xf>
    <xf numFmtId="0" fontId="66" fillId="15" borderId="69" xfId="0" applyFont="1" applyFill="1" applyBorder="1" applyAlignment="1">
      <alignment horizontal="center" vertical="center" wrapText="1" readingOrder="1"/>
    </xf>
    <xf numFmtId="0" fontId="66" fillId="15" borderId="71" xfId="0" applyFont="1" applyFill="1" applyBorder="1" applyAlignment="1">
      <alignment horizontal="center" vertical="center" wrapText="1" readingOrder="1"/>
    </xf>
    <xf numFmtId="0" fontId="66" fillId="15" borderId="0" xfId="0" applyFont="1" applyFill="1" applyAlignment="1">
      <alignment horizontal="center" vertical="center" wrapText="1" readingOrder="1"/>
    </xf>
    <xf numFmtId="0" fontId="66" fillId="15" borderId="73" xfId="0" applyFont="1" applyFill="1" applyBorder="1" applyAlignment="1">
      <alignment horizontal="center" vertical="center" wrapText="1" readingOrder="1"/>
    </xf>
    <xf numFmtId="0" fontId="66" fillId="15" borderId="74" xfId="0" applyFont="1" applyFill="1" applyBorder="1" applyAlignment="1">
      <alignment horizontal="center" vertical="center" wrapText="1" readingOrder="1"/>
    </xf>
    <xf numFmtId="0" fontId="32" fillId="3" borderId="81" xfId="0" applyFont="1" applyFill="1" applyBorder="1" applyAlignment="1">
      <alignment horizontal="center" vertical="center" wrapText="1"/>
    </xf>
    <xf numFmtId="0" fontId="32" fillId="3" borderId="88" xfId="0" applyFont="1" applyFill="1" applyBorder="1" applyAlignment="1">
      <alignment horizontal="center" vertical="center" wrapText="1"/>
    </xf>
    <xf numFmtId="0" fontId="32" fillId="3" borderId="82" xfId="0" applyFont="1" applyFill="1" applyBorder="1" applyAlignment="1">
      <alignment horizontal="center" vertical="center" wrapText="1"/>
    </xf>
    <xf numFmtId="0" fontId="32" fillId="3" borderId="87" xfId="0" applyFont="1" applyFill="1" applyBorder="1" applyAlignment="1">
      <alignment horizontal="center" vertical="center" wrapText="1"/>
    </xf>
    <xf numFmtId="0" fontId="32" fillId="3" borderId="83" xfId="0" applyFont="1" applyFill="1" applyBorder="1" applyAlignment="1">
      <alignment horizontal="center" vertical="center" wrapText="1"/>
    </xf>
    <xf numFmtId="0" fontId="32" fillId="3" borderId="86" xfId="0" applyFont="1" applyFill="1" applyBorder="1" applyAlignment="1">
      <alignment horizontal="center" vertical="center" wrapText="1"/>
    </xf>
    <xf numFmtId="0" fontId="66" fillId="25" borderId="68" xfId="0" applyFont="1" applyFill="1" applyBorder="1" applyAlignment="1">
      <alignment horizontal="center" vertical="center" wrapText="1" readingOrder="1"/>
    </xf>
    <xf numFmtId="0" fontId="66" fillId="25" borderId="69" xfId="0" applyFont="1" applyFill="1" applyBorder="1" applyAlignment="1">
      <alignment horizontal="center" vertical="center" wrapText="1" readingOrder="1"/>
    </xf>
    <xf numFmtId="0" fontId="66" fillId="25" borderId="71" xfId="0" applyFont="1" applyFill="1" applyBorder="1" applyAlignment="1">
      <alignment horizontal="center" vertical="center" wrapText="1" readingOrder="1"/>
    </xf>
    <xf numFmtId="0" fontId="66" fillId="25" borderId="0" xfId="0" applyFont="1" applyFill="1" applyAlignment="1">
      <alignment horizontal="center" vertical="center" wrapText="1" readingOrder="1"/>
    </xf>
    <xf numFmtId="0" fontId="66" fillId="25" borderId="72" xfId="0" applyFont="1" applyFill="1" applyBorder="1" applyAlignment="1">
      <alignment horizontal="center" vertical="center" wrapText="1" readingOrder="1"/>
    </xf>
    <xf numFmtId="0" fontId="66" fillId="25" borderId="73" xfId="0" applyFont="1" applyFill="1" applyBorder="1" applyAlignment="1">
      <alignment horizontal="center" vertical="center" wrapText="1" readingOrder="1"/>
    </xf>
    <xf numFmtId="0" fontId="66" fillId="25" borderId="74" xfId="0" applyFont="1" applyFill="1" applyBorder="1" applyAlignment="1">
      <alignment horizontal="center" vertical="center" wrapText="1" readingOrder="1"/>
    </xf>
    <xf numFmtId="0" fontId="66" fillId="25" borderId="75" xfId="0" applyFont="1" applyFill="1" applyBorder="1" applyAlignment="1">
      <alignment horizontal="center" vertical="center" wrapText="1" readingOrder="1"/>
    </xf>
    <xf numFmtId="0" fontId="66" fillId="8" borderId="68" xfId="0" applyFont="1" applyFill="1" applyBorder="1" applyAlignment="1">
      <alignment horizontal="center" vertical="center" wrapText="1" readingOrder="1"/>
    </xf>
    <xf numFmtId="0" fontId="66" fillId="8" borderId="69" xfId="0" applyFont="1" applyFill="1" applyBorder="1" applyAlignment="1">
      <alignment horizontal="center" vertical="center" wrapText="1" readingOrder="1"/>
    </xf>
    <xf numFmtId="0" fontId="66" fillId="8" borderId="71" xfId="0" applyFont="1" applyFill="1" applyBorder="1" applyAlignment="1">
      <alignment horizontal="center" vertical="center" wrapText="1" readingOrder="1"/>
    </xf>
    <xf numFmtId="0" fontId="66" fillId="8" borderId="0" xfId="0" applyFont="1" applyFill="1" applyAlignment="1">
      <alignment horizontal="center" vertical="center" wrapText="1" readingOrder="1"/>
    </xf>
    <xf numFmtId="0" fontId="66" fillId="8" borderId="72" xfId="0" applyFont="1" applyFill="1" applyBorder="1" applyAlignment="1">
      <alignment horizontal="center" vertical="center" wrapText="1" readingOrder="1"/>
    </xf>
    <xf numFmtId="0" fontId="66" fillId="8" borderId="73" xfId="0" applyFont="1" applyFill="1" applyBorder="1" applyAlignment="1">
      <alignment horizontal="center" vertical="center" wrapText="1" readingOrder="1"/>
    </xf>
    <xf numFmtId="0" fontId="66" fillId="8" borderId="74" xfId="0" applyFont="1" applyFill="1" applyBorder="1" applyAlignment="1">
      <alignment horizontal="center" vertical="center" wrapText="1" readingOrder="1"/>
    </xf>
    <xf numFmtId="0" fontId="66" fillId="8" borderId="75" xfId="0" applyFont="1" applyFill="1" applyBorder="1" applyAlignment="1">
      <alignment horizontal="center" vertical="center" wrapText="1" readingOrder="1"/>
    </xf>
    <xf numFmtId="0" fontId="32" fillId="0" borderId="11" xfId="0" applyFont="1" applyBorder="1" applyAlignment="1">
      <alignment horizontal="center" vertical="center" wrapText="1"/>
    </xf>
    <xf numFmtId="0" fontId="64" fillId="0" borderId="66" xfId="0" applyFont="1" applyBorder="1" applyAlignment="1">
      <alignment horizontal="center" vertical="center" wrapText="1"/>
    </xf>
    <xf numFmtId="0" fontId="57" fillId="0" borderId="0" xfId="0" applyFont="1" applyAlignment="1">
      <alignment horizontal="center" vertical="center"/>
    </xf>
    <xf numFmtId="9" fontId="83" fillId="0" borderId="126" xfId="0" applyNumberFormat="1" applyFont="1" applyBorder="1" applyAlignment="1">
      <alignment horizontal="center" vertical="center" wrapText="1"/>
    </xf>
    <xf numFmtId="0" fontId="83" fillId="0" borderId="126" xfId="0" applyFont="1" applyBorder="1" applyAlignment="1">
      <alignment horizontal="center" vertical="center" wrapText="1"/>
    </xf>
    <xf numFmtId="0" fontId="83" fillId="5" borderId="126" xfId="0" applyFont="1" applyFill="1" applyBorder="1" applyAlignment="1">
      <alignment horizontal="center" vertical="center" wrapText="1"/>
    </xf>
    <xf numFmtId="0" fontId="83" fillId="0" borderId="126" xfId="0" applyFont="1" applyBorder="1" applyAlignment="1">
      <alignment horizontal="center" vertical="center"/>
    </xf>
    <xf numFmtId="0" fontId="85" fillId="0" borderId="126" xfId="0" applyFont="1" applyBorder="1" applyAlignment="1">
      <alignment horizontal="center" vertical="center" wrapText="1"/>
    </xf>
    <xf numFmtId="14" fontId="83" fillId="0" borderId="126" xfId="0" applyNumberFormat="1" applyFont="1" applyBorder="1" applyAlignment="1">
      <alignment horizontal="center" vertical="center" wrapText="1"/>
    </xf>
    <xf numFmtId="0" fontId="82" fillId="4" borderId="119" xfId="0" applyFont="1" applyFill="1" applyBorder="1" applyAlignment="1">
      <alignment horizontal="center" vertical="center" wrapText="1"/>
    </xf>
    <xf numFmtId="0" fontId="82" fillId="4" borderId="8" xfId="0" applyFont="1" applyFill="1" applyBorder="1" applyAlignment="1">
      <alignment horizontal="center" vertical="center" wrapText="1"/>
    </xf>
    <xf numFmtId="0" fontId="82" fillId="4" borderId="121" xfId="0" applyFont="1" applyFill="1" applyBorder="1" applyAlignment="1">
      <alignment horizontal="center" vertical="center" wrapText="1"/>
    </xf>
    <xf numFmtId="0" fontId="82" fillId="4" borderId="1" xfId="0" applyFont="1" applyFill="1" applyBorder="1" applyAlignment="1">
      <alignment horizontal="center" vertical="center" wrapText="1"/>
    </xf>
    <xf numFmtId="0" fontId="82" fillId="4" borderId="122" xfId="0" applyFont="1" applyFill="1" applyBorder="1" applyAlignment="1">
      <alignment horizontal="center" vertical="center" wrapText="1"/>
    </xf>
    <xf numFmtId="0" fontId="82" fillId="4" borderId="124" xfId="0" applyFont="1" applyFill="1" applyBorder="1" applyAlignment="1">
      <alignment horizontal="center" vertical="center" wrapText="1"/>
    </xf>
    <xf numFmtId="0" fontId="82" fillId="4" borderId="119" xfId="0" applyFont="1" applyFill="1" applyBorder="1" applyAlignment="1">
      <alignment horizontal="center" vertical="center" textRotation="90" wrapText="1"/>
    </xf>
    <xf numFmtId="0" fontId="82" fillId="4" borderId="8" xfId="0" applyFont="1" applyFill="1" applyBorder="1" applyAlignment="1">
      <alignment horizontal="center" vertical="center" textRotation="90" wrapText="1"/>
    </xf>
    <xf numFmtId="0" fontId="82" fillId="4" borderId="118" xfId="0" applyFont="1" applyFill="1" applyBorder="1" applyAlignment="1">
      <alignment horizontal="center" vertical="center" textRotation="90" wrapText="1"/>
    </xf>
    <xf numFmtId="0" fontId="82" fillId="4" borderId="9" xfId="0" applyFont="1" applyFill="1" applyBorder="1" applyAlignment="1">
      <alignment horizontal="center" vertical="center" textRotation="90" wrapText="1"/>
    </xf>
    <xf numFmtId="0" fontId="82" fillId="4" borderId="118" xfId="0" applyFont="1" applyFill="1" applyBorder="1" applyAlignment="1">
      <alignment horizontal="center" vertical="center" wrapText="1"/>
    </xf>
    <xf numFmtId="0" fontId="82" fillId="4" borderId="9" xfId="0" applyFont="1" applyFill="1" applyBorder="1" applyAlignment="1">
      <alignment horizontal="center" vertical="center" wrapText="1"/>
    </xf>
    <xf numFmtId="0" fontId="82" fillId="4" borderId="119" xfId="0" applyFont="1" applyFill="1" applyBorder="1" applyAlignment="1">
      <alignment horizontal="center" vertical="center"/>
    </xf>
    <xf numFmtId="0" fontId="82" fillId="4" borderId="8" xfId="0" applyFont="1" applyFill="1" applyBorder="1" applyAlignment="1">
      <alignment horizontal="center" vertical="center"/>
    </xf>
    <xf numFmtId="0" fontId="82" fillId="4" borderId="120" xfId="0" applyFont="1" applyFill="1" applyBorder="1" applyAlignment="1">
      <alignment horizontal="center" vertical="center"/>
    </xf>
    <xf numFmtId="0" fontId="82" fillId="4" borderId="10" xfId="0" applyFont="1" applyFill="1" applyBorder="1" applyAlignment="1">
      <alignment horizontal="center" vertical="center"/>
    </xf>
    <xf numFmtId="0" fontId="82" fillId="4" borderId="118" xfId="0" applyFont="1" applyFill="1" applyBorder="1" applyAlignment="1">
      <alignment horizontal="center" vertical="center"/>
    </xf>
    <xf numFmtId="0" fontId="82" fillId="4" borderId="9" xfId="0" applyFont="1" applyFill="1" applyBorder="1" applyAlignment="1">
      <alignment horizontal="center" vertical="center"/>
    </xf>
    <xf numFmtId="0" fontId="83" fillId="3" borderId="126" xfId="0" applyFont="1" applyFill="1" applyBorder="1" applyAlignment="1">
      <alignment horizontal="center" vertical="center" wrapText="1"/>
    </xf>
    <xf numFmtId="0" fontId="83" fillId="3" borderId="126" xfId="0" applyFont="1" applyFill="1" applyBorder="1" applyAlignment="1">
      <alignment horizontal="center" vertical="center"/>
    </xf>
    <xf numFmtId="9" fontId="83" fillId="3" borderId="126" xfId="0" applyNumberFormat="1" applyFont="1" applyFill="1" applyBorder="1" applyAlignment="1">
      <alignment horizontal="center" vertical="center" wrapText="1"/>
    </xf>
    <xf numFmtId="0" fontId="83" fillId="3" borderId="115" xfId="0" applyFont="1" applyFill="1" applyBorder="1" applyAlignment="1" applyProtection="1">
      <alignment horizontal="left" vertical="top" wrapText="1"/>
      <protection locked="0"/>
    </xf>
    <xf numFmtId="0" fontId="83" fillId="3" borderId="116" xfId="0" applyFont="1" applyFill="1" applyBorder="1" applyAlignment="1" applyProtection="1">
      <alignment horizontal="left" vertical="top" wrapText="1"/>
      <protection locked="0"/>
    </xf>
    <xf numFmtId="0" fontId="82" fillId="4" borderId="1" xfId="0" applyFont="1" applyFill="1" applyBorder="1" applyAlignment="1">
      <alignment horizontal="center" vertical="center"/>
    </xf>
    <xf numFmtId="0" fontId="82" fillId="4" borderId="2" xfId="0" applyFont="1" applyFill="1" applyBorder="1" applyAlignment="1">
      <alignment horizontal="center" vertical="center"/>
    </xf>
    <xf numFmtId="0" fontId="82" fillId="4" borderId="84" xfId="0" applyFont="1" applyFill="1" applyBorder="1" applyAlignment="1">
      <alignment horizontal="center" vertical="center"/>
    </xf>
    <xf numFmtId="0" fontId="81" fillId="4" borderId="2" xfId="0" applyFont="1" applyFill="1" applyBorder="1" applyAlignment="1">
      <alignment horizontal="left" vertical="center"/>
    </xf>
    <xf numFmtId="0" fontId="81" fillId="4" borderId="0" xfId="0" applyFont="1" applyFill="1" applyAlignment="1">
      <alignment horizontal="left" vertical="center"/>
    </xf>
    <xf numFmtId="0" fontId="6" fillId="3" borderId="11" xfId="0" applyFont="1" applyFill="1" applyBorder="1" applyAlignment="1">
      <alignment horizontal="right" vertical="center"/>
    </xf>
    <xf numFmtId="0" fontId="82" fillId="4" borderId="5" xfId="0" applyFont="1" applyFill="1" applyBorder="1" applyAlignment="1">
      <alignment horizontal="left" vertical="center"/>
    </xf>
    <xf numFmtId="0" fontId="82" fillId="4" borderId="7" xfId="0" applyFont="1" applyFill="1" applyBorder="1" applyAlignment="1">
      <alignment horizontal="left" vertical="center"/>
    </xf>
    <xf numFmtId="0" fontId="80" fillId="3" borderId="1" xfId="0" applyFont="1" applyFill="1" applyBorder="1" applyAlignment="1">
      <alignment horizontal="center" vertical="center"/>
    </xf>
    <xf numFmtId="0" fontId="80" fillId="3" borderId="2" xfId="0" applyFont="1" applyFill="1" applyBorder="1" applyAlignment="1">
      <alignment horizontal="center" vertical="center"/>
    </xf>
    <xf numFmtId="0" fontId="80" fillId="3" borderId="3" xfId="0" applyFont="1" applyFill="1" applyBorder="1" applyAlignment="1">
      <alignment horizontal="center" vertical="center"/>
    </xf>
    <xf numFmtId="0" fontId="80" fillId="3" borderId="4" xfId="0" applyFont="1" applyFill="1" applyBorder="1" applyAlignment="1">
      <alignment horizontal="center" vertical="center"/>
    </xf>
    <xf numFmtId="0" fontId="80" fillId="3" borderId="0" xfId="0" applyFont="1" applyFill="1" applyAlignment="1">
      <alignment horizontal="center" vertical="center"/>
    </xf>
    <xf numFmtId="0" fontId="82" fillId="4" borderId="6" xfId="0" applyFont="1" applyFill="1" applyBorder="1" applyAlignment="1">
      <alignment horizontal="left" vertical="center"/>
    </xf>
    <xf numFmtId="0" fontId="83" fillId="3" borderId="77" xfId="0" applyFont="1" applyFill="1" applyBorder="1" applyAlignment="1" applyProtection="1">
      <alignment horizontal="left" vertical="center" wrapText="1"/>
      <protection locked="0"/>
    </xf>
    <xf numFmtId="0" fontId="83" fillId="3" borderId="78" xfId="0" applyFont="1" applyFill="1" applyBorder="1" applyAlignment="1" applyProtection="1">
      <alignment horizontal="left" vertical="center" wrapText="1"/>
      <protection locked="0"/>
    </xf>
    <xf numFmtId="0" fontId="83" fillId="3" borderId="79" xfId="0" applyFont="1" applyFill="1" applyBorder="1" applyAlignment="1" applyProtection="1">
      <alignment horizontal="left" vertical="center" wrapText="1"/>
      <protection locked="0"/>
    </xf>
    <xf numFmtId="0" fontId="87" fillId="3" borderId="125" xfId="0" applyFont="1" applyFill="1" applyBorder="1" applyAlignment="1" applyProtection="1">
      <alignment horizontal="left" vertical="center" wrapText="1"/>
      <protection locked="0"/>
    </xf>
    <xf numFmtId="0" fontId="87" fillId="3" borderId="21" xfId="0" applyFont="1" applyFill="1" applyBorder="1" applyAlignment="1" applyProtection="1">
      <alignment horizontal="left" vertical="center"/>
      <protection locked="0"/>
    </xf>
    <xf numFmtId="0" fontId="82" fillId="4" borderId="117" xfId="0" applyFont="1" applyFill="1" applyBorder="1" applyAlignment="1">
      <alignment horizontal="center" vertical="center" textRotation="1"/>
    </xf>
    <xf numFmtId="0" fontId="82" fillId="4" borderId="123" xfId="0" applyFont="1" applyFill="1" applyBorder="1" applyAlignment="1">
      <alignment horizontal="center" vertical="center" textRotation="1"/>
    </xf>
    <xf numFmtId="9" fontId="83" fillId="31" borderId="126" xfId="0" applyNumberFormat="1" applyFont="1" applyFill="1" applyBorder="1" applyAlignment="1">
      <alignment horizontal="center" vertical="center" wrapText="1"/>
    </xf>
    <xf numFmtId="0" fontId="83" fillId="31" borderId="126" xfId="0" applyFont="1" applyFill="1" applyBorder="1" applyAlignment="1">
      <alignment horizontal="center" vertical="center" wrapText="1"/>
    </xf>
    <xf numFmtId="0" fontId="83" fillId="31" borderId="126" xfId="0" applyFont="1" applyFill="1" applyBorder="1" applyAlignment="1">
      <alignment horizontal="center" vertical="center"/>
    </xf>
    <xf numFmtId="14" fontId="83" fillId="30" borderId="126" xfId="0" applyNumberFormat="1" applyFont="1" applyFill="1" applyBorder="1" applyAlignment="1">
      <alignment horizontal="center" vertical="center" wrapText="1"/>
    </xf>
    <xf numFmtId="0" fontId="83" fillId="30" borderId="128" xfId="0" applyFont="1" applyFill="1" applyBorder="1" applyAlignment="1">
      <alignment horizontal="center" vertical="center" wrapText="1"/>
    </xf>
    <xf numFmtId="14" fontId="83" fillId="3" borderId="126" xfId="0" applyNumberFormat="1" applyFont="1" applyFill="1" applyBorder="1" applyAlignment="1">
      <alignment horizontal="center" vertical="center" wrapText="1"/>
    </xf>
    <xf numFmtId="14" fontId="83" fillId="31" borderId="126" xfId="0" applyNumberFormat="1" applyFont="1" applyFill="1" applyBorder="1" applyAlignment="1">
      <alignment horizontal="center" vertical="center" wrapText="1"/>
    </xf>
    <xf numFmtId="0" fontId="83" fillId="30" borderId="126" xfId="0" applyFont="1" applyFill="1" applyBorder="1" applyAlignment="1">
      <alignment horizontal="center" vertical="center" wrapText="1"/>
    </xf>
    <xf numFmtId="0" fontId="83" fillId="30" borderId="126" xfId="0" applyFont="1" applyFill="1" applyBorder="1" applyAlignment="1">
      <alignment horizontal="left" vertical="top" wrapText="1"/>
    </xf>
    <xf numFmtId="9" fontId="83" fillId="30" borderId="126" xfId="0" applyNumberFormat="1" applyFont="1" applyFill="1" applyBorder="1" applyAlignment="1">
      <alignment horizontal="center" vertical="center" wrapText="1"/>
    </xf>
    <xf numFmtId="0" fontId="94" fillId="31" borderId="126" xfId="0" applyFont="1" applyFill="1" applyBorder="1" applyAlignment="1" applyProtection="1">
      <alignment horizontal="center" vertical="center"/>
      <protection locked="0"/>
    </xf>
    <xf numFmtId="0" fontId="49" fillId="31" borderId="126" xfId="0" applyFont="1" applyFill="1" applyBorder="1" applyAlignment="1" applyProtection="1">
      <alignment horizontal="center" vertical="center"/>
      <protection locked="0"/>
    </xf>
    <xf numFmtId="1" fontId="94" fillId="31" borderId="126" xfId="0" applyNumberFormat="1" applyFont="1" applyFill="1" applyBorder="1" applyAlignment="1">
      <alignment horizontal="center" vertical="center"/>
    </xf>
    <xf numFmtId="0" fontId="94" fillId="31" borderId="126" xfId="0" applyFont="1" applyFill="1" applyBorder="1" applyAlignment="1">
      <alignment horizontal="center" vertical="center"/>
    </xf>
    <xf numFmtId="1" fontId="7" fillId="0" borderId="126" xfId="0" applyNumberFormat="1" applyFont="1" applyBorder="1" applyAlignment="1" applyProtection="1">
      <alignment horizontal="center" vertical="center" wrapText="1"/>
      <protection locked="0"/>
    </xf>
    <xf numFmtId="0" fontId="86" fillId="0" borderId="126" xfId="0" applyFont="1" applyBorder="1" applyAlignment="1">
      <alignment horizontal="center" vertical="center" wrapText="1"/>
    </xf>
    <xf numFmtId="1" fontId="7" fillId="31" borderId="126" xfId="0" applyNumberFormat="1" applyFont="1" applyFill="1" applyBorder="1" applyAlignment="1" applyProtection="1">
      <alignment horizontal="center" vertical="center" wrapText="1"/>
      <protection locked="0"/>
    </xf>
    <xf numFmtId="0" fontId="86" fillId="31" borderId="126" xfId="0" applyFont="1" applyFill="1" applyBorder="1" applyAlignment="1">
      <alignment horizontal="center" vertical="center" wrapText="1"/>
    </xf>
    <xf numFmtId="1" fontId="7" fillId="0" borderId="131" xfId="0" applyNumberFormat="1" applyFont="1" applyBorder="1" applyAlignment="1" applyProtection="1">
      <alignment horizontal="center" vertical="center" wrapText="1"/>
      <protection locked="0"/>
    </xf>
    <xf numFmtId="0" fontId="86" fillId="0" borderId="132" xfId="0" applyFont="1" applyBorder="1" applyAlignment="1">
      <alignment horizontal="center" vertical="center" wrapText="1"/>
    </xf>
    <xf numFmtId="0" fontId="86" fillId="0" borderId="127" xfId="0" applyFont="1" applyBorder="1" applyAlignment="1">
      <alignment horizontal="center" vertical="center" wrapText="1"/>
    </xf>
    <xf numFmtId="1" fontId="7" fillId="0" borderId="132" xfId="0" applyNumberFormat="1" applyFont="1" applyBorder="1" applyAlignment="1" applyProtection="1">
      <alignment horizontal="center" vertical="center" wrapText="1"/>
      <protection locked="0"/>
    </xf>
    <xf numFmtId="1" fontId="7" fillId="0" borderId="127" xfId="0" applyNumberFormat="1" applyFont="1" applyBorder="1" applyAlignment="1" applyProtection="1">
      <alignment horizontal="center" vertical="center" wrapText="1"/>
      <protection locked="0"/>
    </xf>
    <xf numFmtId="1" fontId="94" fillId="0" borderId="126" xfId="0" applyNumberFormat="1" applyFont="1" applyBorder="1" applyAlignment="1">
      <alignment horizontal="center" vertical="center"/>
    </xf>
    <xf numFmtId="0" fontId="94" fillId="0" borderId="126" xfId="0" applyFont="1" applyBorder="1" applyAlignment="1">
      <alignment horizontal="center" vertical="center"/>
    </xf>
    <xf numFmtId="0" fontId="50" fillId="31" borderId="126" xfId="0" applyFont="1" applyFill="1" applyBorder="1" applyAlignment="1">
      <alignment horizontal="center" vertical="center"/>
    </xf>
    <xf numFmtId="0" fontId="59" fillId="31" borderId="126" xfId="0" applyFont="1" applyFill="1" applyBorder="1" applyAlignment="1">
      <alignment horizontal="center" vertical="center" wrapText="1"/>
    </xf>
    <xf numFmtId="14" fontId="49" fillId="31" borderId="126" xfId="0" applyNumberFormat="1" applyFont="1" applyFill="1" applyBorder="1" applyAlignment="1">
      <alignment horizontal="center" vertical="center"/>
    </xf>
    <xf numFmtId="0" fontId="49" fillId="31" borderId="126" xfId="0" applyFont="1" applyFill="1" applyBorder="1" applyAlignment="1">
      <alignment horizontal="center" vertical="center"/>
    </xf>
    <xf numFmtId="0" fontId="50" fillId="31" borderId="126" xfId="0" applyFont="1" applyFill="1" applyBorder="1" applyAlignment="1">
      <alignment horizontal="left" vertical="top" wrapText="1"/>
    </xf>
    <xf numFmtId="0" fontId="7" fillId="0" borderId="131" xfId="0" applyFont="1" applyBorder="1" applyAlignment="1" applyProtection="1">
      <alignment horizontal="center" vertical="center" wrapText="1"/>
      <protection locked="0"/>
    </xf>
    <xf numFmtId="0" fontId="7" fillId="0" borderId="132" xfId="0" applyFont="1" applyBorder="1" applyAlignment="1" applyProtection="1">
      <alignment horizontal="center" vertical="center" wrapText="1"/>
      <protection locked="0"/>
    </xf>
    <xf numFmtId="0" fontId="7" fillId="0" borderId="127" xfId="0" applyFont="1" applyBorder="1" applyAlignment="1" applyProtection="1">
      <alignment horizontal="center" vertical="center" wrapText="1"/>
      <protection locked="0"/>
    </xf>
    <xf numFmtId="0" fontId="7" fillId="0" borderId="126" xfId="0" applyFont="1" applyBorder="1" applyAlignment="1" applyProtection="1">
      <alignment horizontal="center" vertical="center" wrapText="1"/>
      <protection locked="0"/>
    </xf>
    <xf numFmtId="0" fontId="96" fillId="31" borderId="126" xfId="0" applyFont="1" applyFill="1" applyBorder="1" applyAlignment="1">
      <alignment horizontal="center" vertical="center"/>
    </xf>
    <xf numFmtId="14" fontId="49" fillId="0" borderId="126" xfId="0" applyNumberFormat="1" applyFont="1" applyBorder="1" applyAlignment="1">
      <alignment horizontal="center" vertical="center"/>
    </xf>
    <xf numFmtId="0" fontId="49" fillId="0" borderId="126" xfId="0" applyFont="1" applyBorder="1" applyAlignment="1">
      <alignment horizontal="center" vertical="center"/>
    </xf>
    <xf numFmtId="0" fontId="50" fillId="0" borderId="126" xfId="0" applyFont="1" applyFill="1" applyBorder="1" applyAlignment="1">
      <alignment vertical="top" wrapText="1"/>
    </xf>
    <xf numFmtId="0" fontId="96" fillId="0" borderId="126" xfId="0" applyFont="1" applyBorder="1" applyAlignment="1">
      <alignment horizontal="center" vertical="center"/>
    </xf>
    <xf numFmtId="0" fontId="50" fillId="0" borderId="126" xfId="0" applyFont="1" applyBorder="1" applyAlignment="1">
      <alignment horizontal="left" vertical="top" wrapText="1"/>
    </xf>
    <xf numFmtId="0" fontId="50" fillId="0" borderId="126" xfId="0" applyFont="1" applyBorder="1" applyAlignment="1">
      <alignment horizontal="center" vertical="center"/>
    </xf>
    <xf numFmtId="0" fontId="59" fillId="0" borderId="126" xfId="0" applyFont="1" applyBorder="1" applyAlignment="1">
      <alignment horizontal="center" vertical="center" wrapText="1"/>
    </xf>
    <xf numFmtId="0" fontId="94" fillId="31" borderId="131" xfId="0" applyFont="1" applyFill="1" applyBorder="1" applyAlignment="1" applyProtection="1">
      <alignment horizontal="center" vertical="center"/>
      <protection locked="0"/>
    </xf>
    <xf numFmtId="0" fontId="94" fillId="31" borderId="132" xfId="0" applyFont="1" applyFill="1" applyBorder="1" applyAlignment="1" applyProtection="1">
      <alignment horizontal="center" vertical="center"/>
      <protection locked="0"/>
    </xf>
    <xf numFmtId="0" fontId="94" fillId="31" borderId="127" xfId="0" applyFont="1" applyFill="1" applyBorder="1" applyAlignment="1" applyProtection="1">
      <alignment horizontal="center" vertical="center"/>
      <protection locked="0"/>
    </xf>
    <xf numFmtId="0" fontId="7" fillId="31" borderId="126" xfId="0" applyFont="1" applyFill="1" applyBorder="1" applyAlignment="1" applyProtection="1">
      <alignment horizontal="left" vertical="center" wrapText="1"/>
      <protection locked="0"/>
    </xf>
    <xf numFmtId="0" fontId="7" fillId="31" borderId="126" xfId="0" applyFont="1" applyFill="1" applyBorder="1" applyAlignment="1" applyProtection="1">
      <alignment horizontal="center" vertical="center" wrapText="1"/>
      <protection locked="0"/>
    </xf>
    <xf numFmtId="0" fontId="7" fillId="31" borderId="131" xfId="0" applyFont="1" applyFill="1" applyBorder="1" applyAlignment="1" applyProtection="1">
      <alignment horizontal="center" vertical="center" wrapText="1"/>
      <protection locked="0"/>
    </xf>
    <xf numFmtId="0" fontId="7" fillId="31" borderId="132" xfId="0" applyFont="1" applyFill="1" applyBorder="1" applyAlignment="1" applyProtection="1">
      <alignment horizontal="center" vertical="center" wrapText="1"/>
      <protection locked="0"/>
    </xf>
    <xf numFmtId="0" fontId="7" fillId="31" borderId="127" xfId="0" applyFont="1" applyFill="1" applyBorder="1" applyAlignment="1" applyProtection="1">
      <alignment horizontal="center" vertical="center" wrapText="1"/>
      <protection locked="0"/>
    </xf>
    <xf numFmtId="0" fontId="49" fillId="0" borderId="131" xfId="0" applyFont="1" applyBorder="1" applyAlignment="1" applyProtection="1">
      <alignment horizontal="center" vertical="center"/>
      <protection locked="0"/>
    </xf>
    <xf numFmtId="0" fontId="49" fillId="0" borderId="132" xfId="0" applyFont="1" applyBorder="1" applyAlignment="1" applyProtection="1">
      <alignment horizontal="center" vertical="center"/>
      <protection locked="0"/>
    </xf>
    <xf numFmtId="0" fontId="49" fillId="0" borderId="127" xfId="0" applyFont="1" applyBorder="1" applyAlignment="1" applyProtection="1">
      <alignment horizontal="center" vertical="center"/>
      <protection locked="0"/>
    </xf>
    <xf numFmtId="1" fontId="94" fillId="0" borderId="133" xfId="0" applyNumberFormat="1" applyFont="1" applyBorder="1" applyAlignment="1">
      <alignment horizontal="center" vertical="center"/>
    </xf>
    <xf numFmtId="0" fontId="94" fillId="0" borderId="134" xfId="0" applyFont="1" applyBorder="1" applyAlignment="1">
      <alignment horizontal="center" vertical="center"/>
    </xf>
    <xf numFmtId="0" fontId="94" fillId="0" borderId="135" xfId="0" applyFont="1" applyBorder="1" applyAlignment="1">
      <alignment horizontal="center" vertical="center"/>
    </xf>
    <xf numFmtId="0" fontId="49" fillId="0" borderId="131" xfId="0" applyFont="1" applyBorder="1" applyAlignment="1">
      <alignment horizontal="left" vertical="top" wrapText="1"/>
    </xf>
    <xf numFmtId="0" fontId="49" fillId="0" borderId="132" xfId="0" applyFont="1" applyBorder="1" applyAlignment="1">
      <alignment horizontal="left" vertical="top" wrapText="1"/>
    </xf>
    <xf numFmtId="0" fontId="49" fillId="0" borderId="127" xfId="0" applyFont="1" applyBorder="1" applyAlignment="1">
      <alignment horizontal="left" vertical="top" wrapText="1"/>
    </xf>
    <xf numFmtId="0" fontId="94" fillId="0" borderId="131" xfId="0" applyFont="1" applyBorder="1" applyAlignment="1" applyProtection="1">
      <alignment horizontal="center" vertical="center"/>
      <protection locked="0"/>
    </xf>
    <xf numFmtId="0" fontId="94" fillId="0" borderId="132" xfId="0" applyFont="1" applyBorder="1" applyAlignment="1" applyProtection="1">
      <alignment horizontal="center" vertical="center"/>
      <protection locked="0"/>
    </xf>
    <xf numFmtId="0" fontId="94" fillId="0" borderId="127" xfId="0" applyFont="1" applyBorder="1" applyAlignment="1" applyProtection="1">
      <alignment horizontal="center" vertical="center"/>
      <protection locked="0"/>
    </xf>
    <xf numFmtId="0" fontId="94" fillId="0" borderId="133" xfId="0" applyFont="1" applyBorder="1" applyAlignment="1" applyProtection="1">
      <alignment horizontal="center" vertical="center"/>
      <protection locked="0"/>
    </xf>
    <xf numFmtId="0" fontId="94" fillId="0" borderId="134" xfId="0" applyFont="1" applyBorder="1" applyAlignment="1" applyProtection="1">
      <alignment horizontal="center" vertical="center"/>
      <protection locked="0"/>
    </xf>
    <xf numFmtId="0" fontId="94" fillId="0" borderId="135" xfId="0" applyFont="1" applyBorder="1" applyAlignment="1" applyProtection="1">
      <alignment horizontal="center" vertical="center"/>
      <protection locked="0"/>
    </xf>
    <xf numFmtId="0" fontId="49" fillId="0" borderId="133" xfId="0" applyFont="1" applyBorder="1" applyAlignment="1" applyProtection="1">
      <alignment horizontal="center" vertical="center"/>
      <protection locked="0"/>
    </xf>
    <xf numFmtId="0" fontId="49" fillId="0" borderId="134" xfId="0" applyFont="1" applyBorder="1" applyAlignment="1" applyProtection="1">
      <alignment horizontal="center" vertical="center"/>
      <protection locked="0"/>
    </xf>
    <xf numFmtId="0" fontId="49" fillId="0" borderId="135" xfId="0" applyFont="1" applyBorder="1" applyAlignment="1" applyProtection="1">
      <alignment horizontal="center" vertical="center"/>
      <protection locked="0"/>
    </xf>
    <xf numFmtId="0" fontId="49" fillId="31" borderId="126" xfId="0" applyFont="1" applyFill="1" applyBorder="1" applyAlignment="1">
      <alignment horizontal="center"/>
    </xf>
    <xf numFmtId="0" fontId="95" fillId="31" borderId="126" xfId="0" applyFont="1" applyFill="1" applyBorder="1" applyAlignment="1">
      <alignment horizontal="center" vertical="center"/>
    </xf>
    <xf numFmtId="0" fontId="49" fillId="31" borderId="131" xfId="0" applyFont="1" applyFill="1" applyBorder="1" applyAlignment="1">
      <alignment horizontal="left" vertical="top" wrapText="1"/>
    </xf>
    <xf numFmtId="0" fontId="49" fillId="31" borderId="132" xfId="0" applyFont="1" applyFill="1" applyBorder="1" applyAlignment="1">
      <alignment horizontal="left" vertical="top" wrapText="1"/>
    </xf>
    <xf numFmtId="0" fontId="49" fillId="31" borderId="127" xfId="0" applyFont="1" applyFill="1" applyBorder="1" applyAlignment="1">
      <alignment horizontal="left" vertical="top" wrapText="1"/>
    </xf>
    <xf numFmtId="0" fontId="49" fillId="31" borderId="126" xfId="0" applyFont="1" applyFill="1" applyBorder="1" applyAlignment="1">
      <alignment horizontal="left" vertical="top" wrapText="1"/>
    </xf>
    <xf numFmtId="0" fontId="7" fillId="0" borderId="131" xfId="0" applyFont="1" applyBorder="1" applyAlignment="1" applyProtection="1">
      <alignment horizontal="left" vertical="center" wrapText="1"/>
      <protection locked="0"/>
    </xf>
    <xf numFmtId="0" fontId="7" fillId="0" borderId="132" xfId="0" applyFont="1" applyBorder="1" applyAlignment="1" applyProtection="1">
      <alignment horizontal="left" vertical="center" wrapText="1"/>
      <protection locked="0"/>
    </xf>
    <xf numFmtId="0" fontId="7" fillId="0" borderId="127" xfId="0" applyFont="1" applyBorder="1" applyAlignment="1" applyProtection="1">
      <alignment horizontal="left" vertical="center" wrapText="1"/>
      <protection locked="0"/>
    </xf>
    <xf numFmtId="14" fontId="49" fillId="0" borderId="131" xfId="0" applyNumberFormat="1" applyFont="1" applyBorder="1" applyAlignment="1">
      <alignment horizontal="center" vertical="center"/>
    </xf>
    <xf numFmtId="0" fontId="49" fillId="0" borderId="132" xfId="0" applyFont="1" applyBorder="1" applyAlignment="1">
      <alignment horizontal="center" vertical="center"/>
    </xf>
    <xf numFmtId="0" fontId="49" fillId="0" borderId="127" xfId="0" applyFont="1" applyBorder="1" applyAlignment="1">
      <alignment horizontal="center" vertical="center"/>
    </xf>
    <xf numFmtId="0" fontId="49" fillId="0" borderId="131" xfId="0" applyFont="1" applyFill="1" applyBorder="1" applyAlignment="1">
      <alignment horizontal="left" vertical="top" wrapText="1"/>
    </xf>
    <xf numFmtId="0" fontId="49" fillId="0" borderId="132" xfId="0" applyFont="1" applyFill="1" applyBorder="1" applyAlignment="1">
      <alignment horizontal="left" vertical="top" wrapText="1"/>
    </xf>
    <xf numFmtId="0" fontId="49" fillId="0" borderId="127" xfId="0" applyFont="1" applyFill="1" applyBorder="1" applyAlignment="1">
      <alignment horizontal="left" vertical="top" wrapText="1"/>
    </xf>
    <xf numFmtId="0" fontId="49" fillId="0" borderId="131" xfId="0" applyFont="1" applyBorder="1" applyAlignment="1">
      <alignment horizontal="center"/>
    </xf>
    <xf numFmtId="0" fontId="49" fillId="0" borderId="132" xfId="0" applyFont="1" applyBorder="1" applyAlignment="1">
      <alignment horizontal="center"/>
    </xf>
    <xf numFmtId="0" fontId="49" fillId="0" borderId="127" xfId="0" applyFont="1" applyBorder="1" applyAlignment="1">
      <alignment horizontal="center"/>
    </xf>
    <xf numFmtId="0" fontId="95" fillId="0" borderId="131" xfId="0" applyFont="1" applyBorder="1" applyAlignment="1">
      <alignment horizontal="center" vertical="center"/>
    </xf>
    <xf numFmtId="0" fontId="95" fillId="0" borderId="132" xfId="0" applyFont="1" applyBorder="1" applyAlignment="1">
      <alignment horizontal="center" vertical="center"/>
    </xf>
    <xf numFmtId="0" fontId="95" fillId="0" borderId="127" xfId="0" applyFont="1" applyBorder="1" applyAlignment="1">
      <alignment horizontal="center" vertical="center"/>
    </xf>
    <xf numFmtId="0" fontId="93" fillId="24" borderId="129" xfId="0" applyFont="1" applyFill="1" applyBorder="1" applyAlignment="1">
      <alignment horizontal="center"/>
    </xf>
    <xf numFmtId="0" fontId="93" fillId="24" borderId="130" xfId="0" applyFont="1" applyFill="1" applyBorder="1" applyAlignment="1">
      <alignment horizontal="center"/>
    </xf>
    <xf numFmtId="0" fontId="7" fillId="0" borderId="126" xfId="0" applyFont="1" applyBorder="1" applyAlignment="1" applyProtection="1">
      <alignment horizontal="left" vertical="center" wrapText="1"/>
      <protection locked="0"/>
    </xf>
    <xf numFmtId="0" fontId="49" fillId="0" borderId="126" xfId="0" applyFont="1" applyFill="1" applyBorder="1" applyAlignment="1">
      <alignment horizontal="left" vertical="top" wrapText="1"/>
    </xf>
    <xf numFmtId="0" fontId="49" fillId="0" borderId="126" xfId="0" applyFont="1" applyBorder="1" applyAlignment="1" applyProtection="1">
      <alignment horizontal="center" vertical="center"/>
      <protection locked="0"/>
    </xf>
    <xf numFmtId="0" fontId="49" fillId="0" borderId="126" xfId="0" applyFont="1" applyBorder="1" applyAlignment="1">
      <alignment horizontal="left" vertical="top" wrapText="1"/>
    </xf>
    <xf numFmtId="0" fontId="49" fillId="0" borderId="126" xfId="0" applyFont="1" applyBorder="1" applyAlignment="1">
      <alignment horizontal="left" vertical="top"/>
    </xf>
    <xf numFmtId="0" fontId="49" fillId="0" borderId="126" xfId="0" applyFont="1" applyBorder="1" applyAlignment="1">
      <alignment horizontal="center"/>
    </xf>
    <xf numFmtId="0" fontId="95" fillId="0" borderId="126" xfId="0" applyFont="1" applyBorder="1" applyAlignment="1">
      <alignment horizontal="center" vertical="center"/>
    </xf>
    <xf numFmtId="0" fontId="94" fillId="0" borderId="126" xfId="0" applyFont="1" applyBorder="1" applyAlignment="1" applyProtection="1">
      <alignment horizontal="center" vertical="center"/>
      <protection locked="0"/>
    </xf>
    <xf numFmtId="0" fontId="6" fillId="3" borderId="11" xfId="0" applyFont="1" applyFill="1" applyBorder="1" applyAlignment="1">
      <alignment horizontal="center" vertical="center"/>
    </xf>
    <xf numFmtId="0" fontId="89" fillId="4" borderId="5" xfId="0" applyFont="1" applyFill="1" applyBorder="1" applyAlignment="1">
      <alignment horizontal="left" vertical="center"/>
    </xf>
    <xf numFmtId="0" fontId="89" fillId="4" borderId="7" xfId="0" applyFont="1" applyFill="1" applyBorder="1" applyAlignment="1">
      <alignment horizontal="left" vertical="center"/>
    </xf>
    <xf numFmtId="0" fontId="89" fillId="4" borderId="6" xfId="0" applyFont="1" applyFill="1" applyBorder="1" applyAlignment="1">
      <alignment horizontal="left" vertical="center"/>
    </xf>
    <xf numFmtId="0" fontId="90" fillId="3" borderId="5" xfId="0" applyFont="1" applyFill="1" applyBorder="1" applyAlignment="1" applyProtection="1">
      <alignment horizontal="left" vertical="center" wrapText="1"/>
      <protection locked="0"/>
    </xf>
    <xf numFmtId="0" fontId="90" fillId="3" borderId="7" xfId="0" applyFont="1" applyFill="1" applyBorder="1" applyAlignment="1" applyProtection="1">
      <alignment horizontal="left" vertical="center"/>
      <protection locked="0"/>
    </xf>
    <xf numFmtId="0" fontId="90" fillId="3" borderId="6" xfId="0" applyFont="1" applyFill="1" applyBorder="1" applyAlignment="1" applyProtection="1">
      <alignment horizontal="left" vertical="center"/>
      <protection locked="0"/>
    </xf>
    <xf numFmtId="0" fontId="44" fillId="3" borderId="0" xfId="0" applyFont="1" applyFill="1" applyAlignment="1">
      <alignment horizontal="left" vertical="center"/>
    </xf>
    <xf numFmtId="0" fontId="91" fillId="3" borderId="5" xfId="0" applyFont="1" applyFill="1" applyBorder="1" applyAlignment="1" applyProtection="1">
      <alignment horizontal="left" vertical="center" wrapText="1"/>
      <protection locked="0"/>
    </xf>
    <xf numFmtId="0" fontId="91" fillId="3" borderId="7" xfId="0" applyFont="1" applyFill="1" applyBorder="1" applyAlignment="1" applyProtection="1">
      <alignment horizontal="left" vertical="center" wrapText="1"/>
      <protection locked="0"/>
    </xf>
    <xf numFmtId="0" fontId="91" fillId="3" borderId="6" xfId="0" applyFont="1" applyFill="1" applyBorder="1" applyAlignment="1" applyProtection="1">
      <alignment horizontal="left" vertical="center" wrapText="1"/>
      <protection locked="0"/>
    </xf>
    <xf numFmtId="0" fontId="91" fillId="3" borderId="5" xfId="0" applyFont="1" applyFill="1" applyBorder="1" applyAlignment="1" applyProtection="1">
      <alignment horizontal="left" vertical="top" wrapText="1"/>
      <protection locked="0"/>
    </xf>
    <xf numFmtId="0" fontId="91" fillId="3" borderId="7" xfId="0" applyFont="1" applyFill="1" applyBorder="1" applyAlignment="1" applyProtection="1">
      <alignment horizontal="left" vertical="top" wrapText="1"/>
      <protection locked="0"/>
    </xf>
    <xf numFmtId="0" fontId="91" fillId="3" borderId="6" xfId="0" applyFont="1" applyFill="1" applyBorder="1" applyAlignment="1" applyProtection="1">
      <alignment horizontal="left" vertical="top" wrapText="1"/>
      <protection locked="0"/>
    </xf>
    <xf numFmtId="0" fontId="46" fillId="4" borderId="91" xfId="0" applyFont="1" applyFill="1" applyBorder="1" applyAlignment="1">
      <alignment horizontal="center" vertical="center"/>
    </xf>
    <xf numFmtId="0" fontId="46" fillId="4" borderId="101" xfId="0" applyFont="1" applyFill="1" applyBorder="1" applyAlignment="1">
      <alignment horizontal="center" vertical="center"/>
    </xf>
    <xf numFmtId="0" fontId="46" fillId="4" borderId="92" xfId="0" applyFont="1" applyFill="1" applyBorder="1" applyAlignment="1">
      <alignment horizontal="center" vertical="center"/>
    </xf>
    <xf numFmtId="0" fontId="46" fillId="23" borderId="89" xfId="0" applyFont="1" applyFill="1" applyBorder="1" applyAlignment="1" applyProtection="1">
      <alignment horizontal="center" vertical="center" wrapText="1"/>
      <protection locked="0"/>
    </xf>
    <xf numFmtId="0" fontId="46" fillId="4" borderId="89" xfId="0" applyFont="1" applyFill="1" applyBorder="1" applyAlignment="1" applyProtection="1">
      <alignment horizontal="center" vertical="center" wrapText="1"/>
      <protection locked="0"/>
    </xf>
    <xf numFmtId="0" fontId="92" fillId="4" borderId="90" xfId="0" applyFont="1" applyFill="1" applyBorder="1" applyAlignment="1">
      <alignment horizontal="center" vertical="center" wrapText="1"/>
    </xf>
    <xf numFmtId="0" fontId="92" fillId="4" borderId="93" xfId="0" applyFont="1" applyFill="1" applyBorder="1" applyAlignment="1">
      <alignment horizontal="center" vertical="center" wrapText="1"/>
    </xf>
    <xf numFmtId="0" fontId="92" fillId="4" borderId="91" xfId="0" applyFont="1" applyFill="1" applyBorder="1" applyAlignment="1">
      <alignment horizontal="center" vertical="center" wrapText="1"/>
    </xf>
    <xf numFmtId="0" fontId="92" fillId="4" borderId="92" xfId="0" applyFont="1" applyFill="1" applyBorder="1" applyAlignment="1">
      <alignment horizontal="center" vertical="center" wrapText="1"/>
    </xf>
    <xf numFmtId="0" fontId="46" fillId="4" borderId="91" xfId="0" applyFont="1" applyFill="1" applyBorder="1" applyAlignment="1" applyProtection="1">
      <alignment horizontal="center" vertical="center" wrapText="1"/>
      <protection locked="0"/>
    </xf>
    <xf numFmtId="0" fontId="88" fillId="4" borderId="0" xfId="0" applyFont="1" applyFill="1" applyAlignment="1">
      <alignment horizontal="center" vertical="center" wrapText="1"/>
    </xf>
    <xf numFmtId="0" fontId="88" fillId="4" borderId="4" xfId="0" applyFont="1" applyFill="1" applyBorder="1" applyAlignment="1">
      <alignment horizontal="center" vertical="center" wrapText="1"/>
    </xf>
    <xf numFmtId="0" fontId="50" fillId="0" borderId="126" xfId="0" applyFont="1" applyBorder="1" applyAlignment="1">
      <alignment horizontal="left" vertical="center" wrapText="1"/>
    </xf>
    <xf numFmtId="0" fontId="49" fillId="0" borderId="126" xfId="0" applyFont="1" applyBorder="1" applyAlignment="1">
      <alignment horizontal="left" vertical="center" wrapText="1"/>
    </xf>
    <xf numFmtId="0" fontId="49" fillId="0" borderId="126" xfId="0" applyFont="1" applyBorder="1" applyAlignment="1">
      <alignment horizontal="left" vertical="center"/>
    </xf>
    <xf numFmtId="0" fontId="75" fillId="0" borderId="0" xfId="0" applyFont="1" applyAlignment="1">
      <alignment wrapText="1"/>
    </xf>
    <xf numFmtId="1" fontId="68" fillId="0" borderId="95" xfId="0" applyNumberFormat="1" applyFont="1" applyBorder="1" applyAlignment="1" applyProtection="1">
      <alignment horizontal="center" vertical="center" wrapText="1"/>
      <protection locked="0"/>
    </xf>
    <xf numFmtId="1" fontId="68" fillId="0" borderId="76" xfId="0" applyNumberFormat="1" applyFont="1" applyBorder="1" applyAlignment="1" applyProtection="1">
      <alignment horizontal="center" vertical="center" wrapText="1"/>
      <protection locked="0"/>
    </xf>
    <xf numFmtId="1" fontId="68" fillId="0" borderId="98" xfId="0" applyNumberFormat="1" applyFont="1" applyBorder="1" applyAlignment="1" applyProtection="1">
      <alignment horizontal="center" vertical="center" wrapText="1"/>
      <protection locked="0"/>
    </xf>
    <xf numFmtId="1" fontId="68" fillId="0" borderId="85" xfId="0" applyNumberFormat="1" applyFont="1" applyBorder="1" applyAlignment="1">
      <alignment horizontal="center" vertical="center"/>
    </xf>
    <xf numFmtId="0" fontId="68" fillId="0" borderId="11" xfId="0" applyFont="1" applyBorder="1" applyAlignment="1">
      <alignment horizontal="center" vertical="center"/>
    </xf>
    <xf numFmtId="0" fontId="68" fillId="0" borderId="63" xfId="0" applyFont="1" applyBorder="1" applyAlignment="1">
      <alignment horizontal="center" vertical="center"/>
    </xf>
    <xf numFmtId="0" fontId="68" fillId="0" borderId="95" xfId="0" applyFont="1" applyBorder="1" applyAlignment="1" applyProtection="1">
      <alignment horizontal="center" vertical="center" wrapText="1"/>
      <protection locked="0"/>
    </xf>
    <xf numFmtId="0" fontId="68" fillId="0" borderId="76" xfId="0" applyFont="1" applyBorder="1" applyAlignment="1" applyProtection="1">
      <alignment horizontal="center" vertical="center" wrapText="1"/>
      <protection locked="0"/>
    </xf>
    <xf numFmtId="0" fontId="68" fillId="0" borderId="98" xfId="0" applyFont="1" applyBorder="1" applyAlignment="1" applyProtection="1">
      <alignment horizontal="center" vertical="center" wrapText="1"/>
      <protection locked="0"/>
    </xf>
    <xf numFmtId="0" fontId="68" fillId="0" borderId="85" xfId="0" applyFont="1" applyBorder="1" applyAlignment="1" applyProtection="1">
      <alignment horizontal="center" vertical="center"/>
      <protection locked="0"/>
    </xf>
    <xf numFmtId="0" fontId="68" fillId="0" borderId="11" xfId="0" applyFont="1" applyBorder="1" applyAlignment="1" applyProtection="1">
      <alignment horizontal="center" vertical="center"/>
      <protection locked="0"/>
    </xf>
    <xf numFmtId="0" fontId="68" fillId="0" borderId="63" xfId="0" applyFont="1" applyBorder="1" applyAlignment="1" applyProtection="1">
      <alignment horizontal="center" vertical="center"/>
      <protection locked="0"/>
    </xf>
    <xf numFmtId="0" fontId="31" fillId="0" borderId="85"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63" xfId="0" applyFont="1" applyBorder="1" applyAlignment="1" applyProtection="1">
      <alignment horizontal="center" vertical="center"/>
      <protection locked="0"/>
    </xf>
    <xf numFmtId="0" fontId="68" fillId="0" borderId="95" xfId="0" applyFont="1" applyBorder="1" applyAlignment="1" applyProtection="1">
      <alignment horizontal="left" vertical="center" wrapText="1"/>
      <protection locked="0"/>
    </xf>
    <xf numFmtId="0" fontId="68" fillId="0" borderId="76" xfId="0" applyFont="1" applyBorder="1" applyAlignment="1" applyProtection="1">
      <alignment horizontal="left" vertical="center" wrapText="1"/>
      <protection locked="0"/>
    </xf>
    <xf numFmtId="0" fontId="68" fillId="0" borderId="98" xfId="0" applyFont="1" applyBorder="1" applyAlignment="1" applyProtection="1">
      <alignment horizontal="left" vertical="center" wrapText="1"/>
      <protection locked="0"/>
    </xf>
    <xf numFmtId="0" fontId="68" fillId="0" borderId="95" xfId="0" applyFont="1" applyBorder="1" applyAlignment="1" applyProtection="1">
      <alignment horizontal="center" vertical="center"/>
      <protection locked="0"/>
    </xf>
    <xf numFmtId="0" fontId="68" fillId="0" borderId="76" xfId="0" applyFont="1" applyBorder="1" applyAlignment="1" applyProtection="1">
      <alignment horizontal="center" vertical="center"/>
      <protection locked="0"/>
    </xf>
    <xf numFmtId="0" fontId="68" fillId="0" borderId="98" xfId="0" applyFont="1" applyBorder="1" applyAlignment="1" applyProtection="1">
      <alignment horizontal="center" vertical="center"/>
      <protection locked="0"/>
    </xf>
    <xf numFmtId="0" fontId="31" fillId="0" borderId="95" xfId="0" applyFont="1" applyBorder="1" applyAlignment="1" applyProtection="1">
      <alignment horizontal="center" vertical="center"/>
      <protection locked="0"/>
    </xf>
    <xf numFmtId="0" fontId="31" fillId="0" borderId="76" xfId="0" applyFont="1" applyBorder="1" applyAlignment="1" applyProtection="1">
      <alignment horizontal="center" vertical="center"/>
      <protection locked="0"/>
    </xf>
    <xf numFmtId="0" fontId="31" fillId="0" borderId="98" xfId="0" applyFont="1" applyBorder="1" applyAlignment="1" applyProtection="1">
      <alignment horizontal="center" vertical="center"/>
      <protection locked="0"/>
    </xf>
    <xf numFmtId="0" fontId="31" fillId="0" borderId="95" xfId="0" applyFont="1" applyBorder="1" applyAlignment="1">
      <alignment horizontal="center"/>
    </xf>
    <xf numFmtId="0" fontId="31" fillId="0" borderId="76" xfId="0" applyFont="1" applyBorder="1" applyAlignment="1">
      <alignment horizontal="center"/>
    </xf>
    <xf numFmtId="0" fontId="31" fillId="0" borderId="98" xfId="0" applyFont="1" applyBorder="1" applyAlignment="1">
      <alignment horizontal="center"/>
    </xf>
    <xf numFmtId="1" fontId="68" fillId="0" borderId="94" xfId="0" applyNumberFormat="1" applyFont="1" applyBorder="1" applyAlignment="1" applyProtection="1">
      <alignment horizontal="center" vertical="center" wrapText="1"/>
      <protection locked="0"/>
    </xf>
    <xf numFmtId="1" fontId="68" fillId="0" borderId="96" xfId="0" applyNumberFormat="1" applyFont="1" applyBorder="1" applyAlignment="1" applyProtection="1">
      <alignment horizontal="center" vertical="center" wrapText="1"/>
      <protection locked="0"/>
    </xf>
    <xf numFmtId="1" fontId="68" fillId="0" borderId="97" xfId="0" applyNumberFormat="1" applyFont="1" applyBorder="1" applyAlignment="1" applyProtection="1">
      <alignment horizontal="center" vertical="center" wrapText="1"/>
      <protection locked="0"/>
    </xf>
    <xf numFmtId="0" fontId="31" fillId="0" borderId="95" xfId="0" applyFont="1" applyBorder="1" applyAlignment="1">
      <alignment horizontal="center" vertical="center"/>
    </xf>
    <xf numFmtId="0" fontId="31" fillId="0" borderId="76" xfId="0" applyFont="1" applyBorder="1" applyAlignment="1">
      <alignment horizontal="center" vertical="center"/>
    </xf>
    <xf numFmtId="0" fontId="31" fillId="0" borderId="98" xfId="0" applyFont="1" applyBorder="1" applyAlignment="1">
      <alignment horizontal="center" vertical="center"/>
    </xf>
    <xf numFmtId="0" fontId="31" fillId="0" borderId="95"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98" xfId="0" applyFont="1" applyBorder="1" applyAlignment="1">
      <alignment horizontal="center" vertical="center" wrapText="1"/>
    </xf>
    <xf numFmtId="0" fontId="75" fillId="0" borderId="95" xfId="0" applyFont="1" applyBorder="1" applyAlignment="1">
      <alignment vertical="center" wrapText="1"/>
    </xf>
    <xf numFmtId="0" fontId="75" fillId="0" borderId="76" xfId="0" applyFont="1" applyBorder="1" applyAlignment="1">
      <alignment vertical="center" wrapText="1"/>
    </xf>
    <xf numFmtId="0" fontId="75" fillId="0" borderId="98" xfId="0" applyFont="1" applyBorder="1" applyAlignment="1">
      <alignment vertical="center" wrapText="1"/>
    </xf>
    <xf numFmtId="0" fontId="74" fillId="0" borderId="95" xfId="0" applyFont="1" applyBorder="1" applyAlignment="1">
      <alignment vertical="center"/>
    </xf>
    <xf numFmtId="0" fontId="74" fillId="0" borderId="76" xfId="0" applyFont="1" applyBorder="1" applyAlignment="1">
      <alignment vertical="center"/>
    </xf>
    <xf numFmtId="0" fontId="74" fillId="0" borderId="105" xfId="0" applyFont="1" applyBorder="1" applyAlignment="1">
      <alignment vertical="center"/>
    </xf>
    <xf numFmtId="0" fontId="75" fillId="0" borderId="95" xfId="0" applyFont="1" applyBorder="1" applyAlignment="1">
      <alignment vertical="center"/>
    </xf>
    <xf numFmtId="0" fontId="75" fillId="0" borderId="76" xfId="0" applyFont="1" applyBorder="1" applyAlignment="1">
      <alignment vertical="center"/>
    </xf>
    <xf numFmtId="0" fontId="75" fillId="0" borderId="98" xfId="0" applyFont="1" applyBorder="1" applyAlignment="1">
      <alignment vertical="center"/>
    </xf>
    <xf numFmtId="14" fontId="75" fillId="0" borderId="95" xfId="0" applyNumberFormat="1" applyFont="1" applyBorder="1" applyAlignment="1">
      <alignment vertical="center"/>
    </xf>
    <xf numFmtId="14" fontId="75" fillId="0" borderId="76" xfId="0" applyNumberFormat="1" applyFont="1" applyBorder="1" applyAlignment="1">
      <alignment vertical="center"/>
    </xf>
    <xf numFmtId="14" fontId="75" fillId="0" borderId="98" xfId="0" applyNumberFormat="1" applyFont="1" applyBorder="1" applyAlignment="1">
      <alignment vertical="center"/>
    </xf>
    <xf numFmtId="0" fontId="75" fillId="0" borderId="103" xfId="0" applyFont="1" applyBorder="1" applyAlignment="1">
      <alignment vertical="center" wrapText="1"/>
    </xf>
    <xf numFmtId="0" fontId="74" fillId="0" borderId="104" xfId="0" applyFont="1" applyBorder="1" applyAlignment="1">
      <alignment vertical="center"/>
    </xf>
    <xf numFmtId="0" fontId="74" fillId="0" borderId="82" xfId="0" applyFont="1" applyBorder="1" applyAlignment="1">
      <alignment vertical="center"/>
    </xf>
    <xf numFmtId="0" fontId="74" fillId="0" borderId="106" xfId="0" applyFont="1" applyBorder="1" applyAlignment="1">
      <alignment vertical="center"/>
    </xf>
    <xf numFmtId="0" fontId="73" fillId="0" borderId="103" xfId="4" applyBorder="1" applyAlignment="1">
      <alignment vertical="center" wrapText="1"/>
    </xf>
    <xf numFmtId="0" fontId="75" fillId="0" borderId="103" xfId="0" applyFont="1" applyBorder="1" applyAlignment="1">
      <alignment vertical="center"/>
    </xf>
    <xf numFmtId="14" fontId="75" fillId="0" borderId="103" xfId="0" applyNumberFormat="1" applyFont="1" applyBorder="1" applyAlignment="1">
      <alignment vertical="center"/>
    </xf>
    <xf numFmtId="0" fontId="69" fillId="4" borderId="91" xfId="0" applyFont="1" applyFill="1" applyBorder="1" applyAlignment="1">
      <alignment horizontal="center" vertical="center"/>
    </xf>
    <xf numFmtId="0" fontId="69" fillId="4" borderId="101" xfId="0" applyFont="1" applyFill="1" applyBorder="1" applyAlignment="1">
      <alignment horizontal="center" vertical="center"/>
    </xf>
    <xf numFmtId="0" fontId="69" fillId="4" borderId="9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4" fillId="4" borderId="5" xfId="0" applyFont="1" applyFill="1" applyBorder="1" applyAlignment="1">
      <alignment horizontal="left" vertical="center"/>
    </xf>
    <xf numFmtId="0" fontId="4" fillId="4" borderId="7" xfId="0" applyFont="1" applyFill="1" applyBorder="1" applyAlignment="1">
      <alignment horizontal="left" vertical="center"/>
    </xf>
    <xf numFmtId="0" fontId="4"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31" fillId="0" borderId="95" xfId="0" applyFont="1" applyBorder="1" applyAlignment="1">
      <alignment vertical="center" wrapText="1"/>
    </xf>
    <xf numFmtId="0" fontId="31" fillId="0" borderId="76" xfId="0" applyFont="1" applyBorder="1" applyAlignment="1">
      <alignment vertical="center"/>
    </xf>
    <xf numFmtId="0" fontId="31" fillId="0" borderId="98" xfId="0" applyFont="1" applyBorder="1" applyAlignment="1">
      <alignment vertical="center"/>
    </xf>
    <xf numFmtId="0" fontId="71" fillId="4" borderId="2" xfId="0" applyFont="1" applyFill="1" applyBorder="1" applyAlignment="1">
      <alignment horizontal="center" vertical="center" wrapText="1"/>
    </xf>
    <xf numFmtId="0" fontId="71" fillId="4" borderId="102" xfId="0" applyFont="1" applyFill="1" applyBorder="1" applyAlignment="1">
      <alignment horizontal="center" vertical="center" wrapText="1"/>
    </xf>
    <xf numFmtId="0" fontId="71" fillId="4" borderId="0" xfId="0" applyFont="1" applyFill="1" applyAlignment="1">
      <alignment horizontal="center" vertical="center" wrapText="1"/>
    </xf>
    <xf numFmtId="0" fontId="71" fillId="4" borderId="87" xfId="0" applyFont="1" applyFill="1" applyBorder="1" applyAlignment="1">
      <alignment horizontal="center" vertical="center" wrapText="1"/>
    </xf>
    <xf numFmtId="0" fontId="70" fillId="4" borderId="91" xfId="0" applyFont="1" applyFill="1" applyBorder="1" applyAlignment="1">
      <alignment horizontal="center" vertical="center" wrapText="1"/>
    </xf>
    <xf numFmtId="0" fontId="70" fillId="4" borderId="92" xfId="0" applyFont="1" applyFill="1" applyBorder="1" applyAlignment="1">
      <alignment horizontal="center" vertical="center" wrapText="1"/>
    </xf>
    <xf numFmtId="0" fontId="69" fillId="4" borderId="91" xfId="0" applyFont="1" applyFill="1" applyBorder="1" applyAlignment="1" applyProtection="1">
      <alignment horizontal="center" vertical="center" wrapText="1"/>
      <protection locked="0"/>
    </xf>
    <xf numFmtId="0" fontId="63" fillId="24" borderId="99" xfId="0" applyFont="1" applyFill="1" applyBorder="1" applyAlignment="1">
      <alignment horizontal="center"/>
    </xf>
    <xf numFmtId="0" fontId="63" fillId="24" borderId="100" xfId="0" applyFont="1" applyFill="1" applyBorder="1" applyAlignment="1">
      <alignment horizontal="center"/>
    </xf>
    <xf numFmtId="0" fontId="70" fillId="4" borderId="90" xfId="0" applyFont="1" applyFill="1" applyBorder="1" applyAlignment="1">
      <alignment horizontal="center" vertical="center" wrapText="1"/>
    </xf>
    <xf numFmtId="0" fontId="70" fillId="4" borderId="93" xfId="0" applyFont="1" applyFill="1" applyBorder="1" applyAlignment="1">
      <alignment horizontal="center" vertical="center" wrapText="1"/>
    </xf>
    <xf numFmtId="0" fontId="69" fillId="23" borderId="89" xfId="0" applyFont="1" applyFill="1" applyBorder="1" applyAlignment="1" applyProtection="1">
      <alignment horizontal="center" vertical="center" wrapText="1"/>
      <protection locked="0"/>
    </xf>
    <xf numFmtId="0" fontId="69" fillId="4" borderId="89" xfId="0" applyFont="1" applyFill="1" applyBorder="1" applyAlignment="1" applyProtection="1">
      <alignment horizontal="center" vertical="center" wrapText="1"/>
      <protection locked="0"/>
    </xf>
    <xf numFmtId="0" fontId="0" fillId="0" borderId="76" xfId="0" applyBorder="1" applyAlignment="1">
      <alignment horizontal="center" vertical="center" wrapText="1"/>
    </xf>
    <xf numFmtId="0" fontId="0" fillId="0" borderId="98" xfId="0" applyBorder="1" applyAlignment="1">
      <alignment horizontal="center" vertical="center" wrapText="1"/>
    </xf>
  </cellXfs>
  <cellStyles count="5">
    <cellStyle name="Hipervínculo" xfId="4" builtinId="8"/>
    <cellStyle name="Hyperlink" xfId="3" xr:uid="{00000000-0005-0000-0000-000001000000}"/>
    <cellStyle name="Normal" xfId="0" builtinId="0"/>
    <cellStyle name="Normal - Style1 2" xfId="1" xr:uid="{00000000-0005-0000-0000-000003000000}"/>
    <cellStyle name="Normal 2 2" xfId="2" xr:uid="{00000000-0005-0000-0000-000004000000}"/>
  </cellStyles>
  <dxfs count="3147">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7504953" y="260350"/>
          <a:ext cx="711012" cy="583826"/>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4</xdr:col>
      <xdr:colOff>823857</xdr:colOff>
      <xdr:row>1</xdr:row>
      <xdr:rowOff>386863</xdr:rowOff>
    </xdr:from>
    <xdr:to>
      <xdr:col>4</xdr:col>
      <xdr:colOff>2376432</xdr:colOff>
      <xdr:row>2</xdr:row>
      <xdr:rowOff>341923</xdr:rowOff>
    </xdr:to>
    <xdr:sp macro="" textlink="">
      <xdr:nvSpPr>
        <xdr:cNvPr id="19" name="CuadroTexto 4">
          <a:extLst>
            <a:ext uri="{FF2B5EF4-FFF2-40B4-BE49-F238E27FC236}">
              <a16:creationId xmlns:a16="http://schemas.microsoft.com/office/drawing/2014/main" id="{49D32E10-404A-4EE0-95CD-0C71AFDA6FB0}"/>
            </a:ext>
          </a:extLst>
        </xdr:cNvPr>
        <xdr:cNvSpPr txBox="1"/>
      </xdr:nvSpPr>
      <xdr:spPr>
        <a:xfrm>
          <a:off x="9454084" y="848681"/>
          <a:ext cx="1552575" cy="41687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4</xdr:col>
      <xdr:colOff>870504</xdr:colOff>
      <xdr:row>2</xdr:row>
      <xdr:rowOff>255220</xdr:rowOff>
    </xdr:from>
    <xdr:to>
      <xdr:col>4</xdr:col>
      <xdr:colOff>2404030</xdr:colOff>
      <xdr:row>3</xdr:row>
      <xdr:rowOff>68586</xdr:rowOff>
    </xdr:to>
    <xdr:pic>
      <xdr:nvPicPr>
        <xdr:cNvPr id="23" name="Imagen 22">
          <a:extLst>
            <a:ext uri="{FF2B5EF4-FFF2-40B4-BE49-F238E27FC236}">
              <a16:creationId xmlns:a16="http://schemas.microsoft.com/office/drawing/2014/main" id="{8A90A0CB-A52E-4CDE-BC9F-A1AA2F2B6305}"/>
            </a:ext>
          </a:extLst>
        </xdr:cNvPr>
        <xdr:cNvPicPr>
          <a:picLocks noChangeAspect="1"/>
        </xdr:cNvPicPr>
      </xdr:nvPicPr>
      <xdr:blipFill>
        <a:blip xmlns:r="http://schemas.openxmlformats.org/officeDocument/2006/relationships" r:embed="rId1"/>
        <a:stretch>
          <a:fillRect/>
        </a:stretch>
      </xdr:blipFill>
      <xdr:spPr>
        <a:xfrm>
          <a:off x="9500731" y="1178856"/>
          <a:ext cx="1533526" cy="275185"/>
        </a:xfrm>
        <a:prstGeom prst="rect">
          <a:avLst/>
        </a:prstGeom>
      </xdr:spPr>
    </xdr:pic>
    <xdr:clientData/>
  </xdr:twoCellAnchor>
  <xdr:oneCellAnchor>
    <xdr:from>
      <xdr:col>5</xdr:col>
      <xdr:colOff>441960</xdr:colOff>
      <xdr:row>9</xdr:row>
      <xdr:rowOff>0</xdr:rowOff>
    </xdr:from>
    <xdr:ext cx="1539240" cy="1508760"/>
    <xdr:sp macro="" textlink="">
      <xdr:nvSpPr>
        <xdr:cNvPr id="24" name="CuadroTexto 23">
          <a:extLst>
            <a:ext uri="{FF2B5EF4-FFF2-40B4-BE49-F238E27FC236}">
              <a16:creationId xmlns:a16="http://schemas.microsoft.com/office/drawing/2014/main" id="{DDAF8E1E-CA0E-43A3-B4C7-5FB182CCDA0D}"/>
            </a:ext>
          </a:extLst>
        </xdr:cNvPr>
        <xdr:cNvSpPr txBox="1"/>
      </xdr:nvSpPr>
      <xdr:spPr>
        <a:xfrm>
          <a:off x="12776835" y="347662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0</xdr:col>
      <xdr:colOff>43006</xdr:colOff>
      <xdr:row>0</xdr:row>
      <xdr:rowOff>33483</xdr:rowOff>
    </xdr:from>
    <xdr:to>
      <xdr:col>1</xdr:col>
      <xdr:colOff>259772</xdr:colOff>
      <xdr:row>2</xdr:row>
      <xdr:rowOff>259773</xdr:rowOff>
    </xdr:to>
    <xdr:pic>
      <xdr:nvPicPr>
        <xdr:cNvPr id="25" name="18 Imagen" descr="Logo CSJ RGB_01">
          <a:extLst>
            <a:ext uri="{FF2B5EF4-FFF2-40B4-BE49-F238E27FC236}">
              <a16:creationId xmlns:a16="http://schemas.microsoft.com/office/drawing/2014/main" id="{5B590B41-357C-4241-9730-7DCA901065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006" y="33483"/>
          <a:ext cx="3175289" cy="1149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1587501</xdr:colOff>
      <xdr:row>0</xdr:row>
      <xdr:rowOff>34404</xdr:rowOff>
    </xdr:from>
    <xdr:to>
      <xdr:col>4</xdr:col>
      <xdr:colOff>2978150</xdr:colOff>
      <xdr:row>2</xdr:row>
      <xdr:rowOff>57728</xdr:rowOff>
    </xdr:to>
    <xdr:pic>
      <xdr:nvPicPr>
        <xdr:cNvPr id="28" name="Imagen 27">
          <a:extLst>
            <a:ext uri="{FF2B5EF4-FFF2-40B4-BE49-F238E27FC236}">
              <a16:creationId xmlns:a16="http://schemas.microsoft.com/office/drawing/2014/main" id="{910397C2-CA28-4243-A89A-F92D0BBF39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01365" y="34404"/>
          <a:ext cx="2987385" cy="94696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38101</xdr:colOff>
      <xdr:row>1</xdr:row>
      <xdr:rowOff>0</xdr:rowOff>
    </xdr:from>
    <xdr:to>
      <xdr:col>5</xdr:col>
      <xdr:colOff>2924175</xdr:colOff>
      <xdr:row>1</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8540751" y="285750"/>
          <a:ext cx="2886074" cy="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6</xdr:col>
      <xdr:colOff>480060</xdr:colOff>
      <xdr:row>8</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38101</xdr:colOff>
      <xdr:row>1</xdr:row>
      <xdr:rowOff>0</xdr:rowOff>
    </xdr:from>
    <xdr:to>
      <xdr:col>5</xdr:col>
      <xdr:colOff>2924175</xdr:colOff>
      <xdr:row>1</xdr:row>
      <xdr:rowOff>0</xdr:rowOff>
    </xdr:to>
    <xdr:grpSp>
      <xdr:nvGrpSpPr>
        <xdr:cNvPr id="11" name="Group 8">
          <a:extLst>
            <a:ext uri="{FF2B5EF4-FFF2-40B4-BE49-F238E27FC236}">
              <a16:creationId xmlns:a16="http://schemas.microsoft.com/office/drawing/2014/main" id="{339472A0-1D68-44BC-855D-F3745A7DB464}"/>
            </a:ext>
          </a:extLst>
        </xdr:cNvPr>
        <xdr:cNvGrpSpPr>
          <a:grpSpLocks/>
        </xdr:cNvGrpSpPr>
      </xdr:nvGrpSpPr>
      <xdr:grpSpPr bwMode="auto">
        <a:xfrm>
          <a:off x="8540751" y="285750"/>
          <a:ext cx="2886074" cy="0"/>
          <a:chOff x="2381" y="720"/>
          <a:chExt cx="3154" cy="65"/>
        </a:xfrm>
      </xdr:grpSpPr>
      <xdr:pic>
        <xdr:nvPicPr>
          <xdr:cNvPr id="12" name="6 Imagen">
            <a:extLst>
              <a:ext uri="{FF2B5EF4-FFF2-40B4-BE49-F238E27FC236}">
                <a16:creationId xmlns:a16="http://schemas.microsoft.com/office/drawing/2014/main" id="{11BC8A0B-EEC9-4404-9F81-258BE1038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AD69CCA8-F636-4254-8A78-42469D0AB3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7938</xdr:rowOff>
    </xdr:from>
    <xdr:to>
      <xdr:col>2</xdr:col>
      <xdr:colOff>706883</xdr:colOff>
      <xdr:row>3</xdr:row>
      <xdr:rowOff>6448</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38"/>
          <a:ext cx="3326258" cy="894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15</xdr:col>
      <xdr:colOff>571962</xdr:colOff>
      <xdr:row>1</xdr:row>
      <xdr:rowOff>86811</xdr:rowOff>
    </xdr:from>
    <xdr:ext cx="9460603" cy="468013"/>
    <xdr:sp macro="" textlink="">
      <xdr:nvSpPr>
        <xdr:cNvPr id="4" name="Rectángulo 3">
          <a:extLst>
            <a:ext uri="{FF2B5EF4-FFF2-40B4-BE49-F238E27FC236}">
              <a16:creationId xmlns:a16="http://schemas.microsoft.com/office/drawing/2014/main" id="{F6F1ABB8-BF7B-4295-A6C9-A16420929785}"/>
            </a:ext>
          </a:extLst>
        </xdr:cNvPr>
        <xdr:cNvSpPr/>
      </xdr:nvSpPr>
      <xdr:spPr>
        <a:xfrm>
          <a:off x="8485650" y="293186"/>
          <a:ext cx="9460603" cy="468013"/>
        </a:xfrm>
        <a:prstGeom prst="rect">
          <a:avLst/>
        </a:prstGeom>
        <a:noFill/>
      </xdr:spPr>
      <xdr:txBody>
        <a:bodyPr wrap="none" lIns="91440" tIns="45720" rIns="91440" bIns="45720">
          <a:spAutoFit/>
        </a:bodyPr>
        <a:lstStyle/>
        <a:p>
          <a:pPr algn="ctr"/>
          <a:r>
            <a:rPr lang="es-ES" sz="2400" b="1" cap="none" spc="50">
              <a:ln w="0"/>
              <a:solidFill>
                <a:schemeClr val="bg2"/>
              </a:solidFill>
              <a:effectLst>
                <a:innerShdw blurRad="63500" dist="50800" dir="13500000">
                  <a:srgbClr val="000000">
                    <a:alpha val="50000"/>
                  </a:srgbClr>
                </a:innerShdw>
              </a:effectLst>
            </a:rPr>
            <a:t>Centro de Servicios Judiciales para los Juzgados Penales de Manizales</a:t>
          </a:r>
          <a:r>
            <a:rPr lang="es-ES" sz="2400" b="1" cap="none" spc="50" baseline="0">
              <a:ln w="0"/>
              <a:solidFill>
                <a:schemeClr val="bg2"/>
              </a:solidFill>
              <a:effectLst>
                <a:innerShdw blurRad="63500" dist="50800" dir="13500000">
                  <a:srgbClr val="000000">
                    <a:alpha val="50000"/>
                  </a:srgbClr>
                </a:innerShdw>
              </a:effectLst>
            </a:rPr>
            <a:t> </a:t>
          </a:r>
          <a:endParaRPr lang="es-ES" sz="2400" b="1" cap="none" spc="50">
            <a:ln w="0"/>
            <a:solidFill>
              <a:schemeClr val="bg2"/>
            </a:solidFill>
            <a:effectLst>
              <a:innerShdw blurRad="63500" dist="50800" dir="13500000">
                <a:srgbClr val="000000">
                  <a:alpha val="50000"/>
                </a:srgbClr>
              </a:innerShdw>
            </a:effectLst>
          </a:endParaRPr>
        </a:p>
      </xdr:txBody>
    </xdr:sp>
    <xdr:clientData/>
  </xdr:oneCellAnchor>
  <xdr:oneCellAnchor>
    <xdr:from>
      <xdr:col>17</xdr:col>
      <xdr:colOff>583346</xdr:colOff>
      <xdr:row>0</xdr:row>
      <xdr:rowOff>0</xdr:rowOff>
    </xdr:from>
    <xdr:ext cx="2964017" cy="468013"/>
    <xdr:sp macro="" textlink="">
      <xdr:nvSpPr>
        <xdr:cNvPr id="5" name="Rectángulo 4">
          <a:extLst>
            <a:ext uri="{FF2B5EF4-FFF2-40B4-BE49-F238E27FC236}">
              <a16:creationId xmlns:a16="http://schemas.microsoft.com/office/drawing/2014/main" id="{7DCA0F21-2CD2-4B6A-985F-ED9EACEB033C}"/>
            </a:ext>
          </a:extLst>
        </xdr:cNvPr>
        <xdr:cNvSpPr/>
      </xdr:nvSpPr>
      <xdr:spPr>
        <a:xfrm>
          <a:off x="11775221" y="0"/>
          <a:ext cx="2964017" cy="468013"/>
        </a:xfrm>
        <a:prstGeom prst="rect">
          <a:avLst/>
        </a:prstGeom>
        <a:noFill/>
      </xdr:spPr>
      <xdr:txBody>
        <a:bodyPr wrap="none" lIns="91440" tIns="45720" rIns="91440" bIns="45720">
          <a:spAutoFit/>
        </a:bodyPr>
        <a:lstStyle/>
        <a:p>
          <a:pPr algn="ctr"/>
          <a:r>
            <a:rPr lang="es-ES" sz="2400" b="1" cap="none" spc="50">
              <a:ln w="0"/>
              <a:solidFill>
                <a:schemeClr val="bg2"/>
              </a:solidFill>
              <a:effectLst>
                <a:innerShdw blurRad="63500" dist="50800" dir="13500000">
                  <a:srgbClr val="000000">
                    <a:alpha val="50000"/>
                  </a:srgbClr>
                </a:innerShdw>
              </a:effectLst>
            </a:rPr>
            <a:t>MATRIZ DE RIESGOS</a:t>
          </a:r>
          <a:r>
            <a:rPr lang="es-ES" sz="2400" b="1" cap="none" spc="50" baseline="0">
              <a:ln w="0"/>
              <a:solidFill>
                <a:schemeClr val="bg2"/>
              </a:solidFill>
              <a:effectLst>
                <a:innerShdw blurRad="63500" dist="50800" dir="13500000">
                  <a:srgbClr val="000000">
                    <a:alpha val="50000"/>
                  </a:srgbClr>
                </a:innerShdw>
              </a:effectLst>
            </a:rPr>
            <a:t> </a:t>
          </a:r>
          <a:endParaRPr lang="es-ES" sz="24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37</xdr:col>
      <xdr:colOff>39687</xdr:colOff>
      <xdr:row>0</xdr:row>
      <xdr:rowOff>111126</xdr:rowOff>
    </xdr:from>
    <xdr:to>
      <xdr:col>38</xdr:col>
      <xdr:colOff>678116</xdr:colOff>
      <xdr:row>3</xdr:row>
      <xdr:rowOff>15534</xdr:rowOff>
    </xdr:to>
    <xdr:pic>
      <xdr:nvPicPr>
        <xdr:cNvPr id="7" name="Imagen 6">
          <a:extLst>
            <a:ext uri="{FF2B5EF4-FFF2-40B4-BE49-F238E27FC236}">
              <a16:creationId xmlns:a16="http://schemas.microsoft.com/office/drawing/2014/main" id="{87D45E05-38AD-448D-BCE0-4E21847CA6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542375" y="111126"/>
          <a:ext cx="1829055" cy="8002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0</xdr:colOff>
      <xdr:row>2</xdr:row>
      <xdr:rowOff>429295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3501444" cy="1153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1930777</xdr:colOff>
      <xdr:row>31</xdr:row>
      <xdr:rowOff>416419</xdr:rowOff>
    </xdr:from>
    <xdr:to>
      <xdr:col>19</xdr:col>
      <xdr:colOff>5893185</xdr:colOff>
      <xdr:row>32</xdr:row>
      <xdr:rowOff>673972</xdr:rowOff>
    </xdr:to>
    <xdr:pic>
      <xdr:nvPicPr>
        <xdr:cNvPr id="3" name="Imagen 2">
          <a:extLst>
            <a:ext uri="{FF2B5EF4-FFF2-40B4-BE49-F238E27FC236}">
              <a16:creationId xmlns:a16="http://schemas.microsoft.com/office/drawing/2014/main" id="{FEABAB6B-827F-46A3-9E8B-55B6BC07B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12489" y="22102104"/>
          <a:ext cx="3962408" cy="1014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0</xdr:colOff>
      <xdr:row>2</xdr:row>
      <xdr:rowOff>429295</xdr:rowOff>
    </xdr:to>
    <xdr:pic>
      <xdr:nvPicPr>
        <xdr:cNvPr id="2" name="Imagen 1">
          <a:extLst>
            <a:ext uri="{FF2B5EF4-FFF2-40B4-BE49-F238E27FC236}">
              <a16:creationId xmlns:a16="http://schemas.microsoft.com/office/drawing/2014/main" id="{A92C1325-8E44-4A0D-9CDB-574B2DA656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3486150" cy="1143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1467315</xdr:colOff>
      <xdr:row>31</xdr:row>
      <xdr:rowOff>538201</xdr:rowOff>
    </xdr:from>
    <xdr:to>
      <xdr:col>19</xdr:col>
      <xdr:colOff>5450469</xdr:colOff>
      <xdr:row>33</xdr:row>
      <xdr:rowOff>49629</xdr:rowOff>
    </xdr:to>
    <xdr:pic>
      <xdr:nvPicPr>
        <xdr:cNvPr id="3" name="Imagen 2">
          <a:extLst>
            <a:ext uri="{FF2B5EF4-FFF2-40B4-BE49-F238E27FC236}">
              <a16:creationId xmlns:a16="http://schemas.microsoft.com/office/drawing/2014/main" id="{46C6F8EB-332D-40EB-A04C-6092F1BCB8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51415" y="20693101"/>
          <a:ext cx="3983154" cy="1010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734735</xdr:colOff>
      <xdr:row>2</xdr:row>
      <xdr:rowOff>429295</xdr:rowOff>
    </xdr:to>
    <xdr:pic>
      <xdr:nvPicPr>
        <xdr:cNvPr id="2" name="Imagen 1">
          <a:extLst>
            <a:ext uri="{FF2B5EF4-FFF2-40B4-BE49-F238E27FC236}">
              <a16:creationId xmlns:a16="http://schemas.microsoft.com/office/drawing/2014/main" id="{488D88C7-0053-4DE6-8BD4-26838FE5CE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3486150" cy="1143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685335</xdr:colOff>
      <xdr:row>31</xdr:row>
      <xdr:rowOff>615640</xdr:rowOff>
    </xdr:from>
    <xdr:to>
      <xdr:col>19</xdr:col>
      <xdr:colOff>4681189</xdr:colOff>
      <xdr:row>32</xdr:row>
      <xdr:rowOff>736978</xdr:rowOff>
    </xdr:to>
    <xdr:pic>
      <xdr:nvPicPr>
        <xdr:cNvPr id="4" name="Imagen 3">
          <a:extLst>
            <a:ext uri="{FF2B5EF4-FFF2-40B4-BE49-F238E27FC236}">
              <a16:creationId xmlns:a16="http://schemas.microsoft.com/office/drawing/2014/main" id="{B0D27029-BA13-45AB-9CAF-5BD938123D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87042" y="25926585"/>
          <a:ext cx="3995854" cy="1015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0</xdr:colOff>
      <xdr:row>1</xdr:row>
      <xdr:rowOff>988930</xdr:rowOff>
    </xdr:to>
    <xdr:pic>
      <xdr:nvPicPr>
        <xdr:cNvPr id="2" name="Imagen 1">
          <a:extLst>
            <a:ext uri="{FF2B5EF4-FFF2-40B4-BE49-F238E27FC236}">
              <a16:creationId xmlns:a16="http://schemas.microsoft.com/office/drawing/2014/main" id="{66D1D34C-D3DF-4ADD-8919-6B34FE25F3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3675673" cy="119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464039</xdr:colOff>
      <xdr:row>31</xdr:row>
      <xdr:rowOff>500673</xdr:rowOff>
    </xdr:from>
    <xdr:to>
      <xdr:col>19</xdr:col>
      <xdr:colOff>5104424</xdr:colOff>
      <xdr:row>32</xdr:row>
      <xdr:rowOff>442195</xdr:rowOff>
    </xdr:to>
    <xdr:pic>
      <xdr:nvPicPr>
        <xdr:cNvPr id="3" name="Imagen 2">
          <a:extLst>
            <a:ext uri="{FF2B5EF4-FFF2-40B4-BE49-F238E27FC236}">
              <a16:creationId xmlns:a16="http://schemas.microsoft.com/office/drawing/2014/main" id="{746EF882-541F-403C-9DE0-D908761C6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60385" y="26560096"/>
          <a:ext cx="4640385" cy="89402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 val="8- Políticas de Administración "/>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d.docs.live.n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7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3146">
      <pivotArea field="1" type="button" dataOnly="0" labelOnly="1" outline="0" axis="axisRow" fieldPosition="1"/>
    </format>
    <format dxfId="3145">
      <pivotArea dataOnly="0" labelOnly="1" outline="0" fieldPosition="0">
        <references count="1">
          <reference field="0" count="1">
            <x v="0"/>
          </reference>
        </references>
      </pivotArea>
    </format>
    <format dxfId="3144">
      <pivotArea dataOnly="0" labelOnly="1" outline="0" fieldPosition="0">
        <references count="1">
          <reference field="0" count="1">
            <x v="1"/>
          </reference>
        </references>
      </pivotArea>
    </format>
    <format dxfId="3143">
      <pivotArea dataOnly="0" labelOnly="1" outline="0" fieldPosition="0">
        <references count="2">
          <reference field="0" count="1" selected="0">
            <x v="0"/>
          </reference>
          <reference field="1" count="5">
            <x v="0"/>
            <x v="6"/>
            <x v="7"/>
            <x v="8"/>
            <x v="9"/>
          </reference>
        </references>
      </pivotArea>
    </format>
    <format dxfId="3142">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3141" dataDxfId="3140">
  <autoFilter ref="B237:C247" xr:uid="{00000000-0009-0000-0100-000001000000}"/>
  <tableColumns count="2">
    <tableColumn id="1" xr3:uid="{00000000-0010-0000-0000-000001000000}" name="Criterios" dataDxfId="3139"/>
    <tableColumn id="2" xr3:uid="{00000000-0010-0000-0000-000002000000}" name="Subcriterios" dataDxfId="313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file:///C:\4.%20P.%20EVALUACI&#211;N%20Y%20MEJORA\1.%20MEJORAMIENTO%20SIGCMA\SISTEMA%20DE%20GESTI&#211;N%20DE%20CALIDAD\9.%20EVALUACI&#211;N\SEGUIMIENTO%20A%20PROCESOS\2021\Actas"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I18"/>
  <sheetViews>
    <sheetView showGridLines="0" topLeftCell="A7" zoomScale="85" zoomScaleNormal="85" workbookViewId="0">
      <selection activeCell="L11" sqref="L11"/>
    </sheetView>
  </sheetViews>
  <sheetFormatPr baseColWidth="10" defaultColWidth="11.42578125" defaultRowHeight="15" x14ac:dyDescent="0.25"/>
  <cols>
    <col min="1" max="1" width="36.7109375" customWidth="1"/>
    <col min="2" max="2" width="12.42578125" customWidth="1"/>
    <col min="3" max="3" width="14.140625" style="81" customWidth="1"/>
    <col min="4" max="8" width="12.42578125" customWidth="1"/>
  </cols>
  <sheetData>
    <row r="1" spans="1:9" ht="42" customHeight="1" x14ac:dyDescent="0.35">
      <c r="A1" s="371" t="s">
        <v>0</v>
      </c>
      <c r="B1" s="371"/>
      <c r="C1" s="371"/>
      <c r="D1" s="371"/>
      <c r="E1" s="371"/>
      <c r="F1" s="371"/>
    </row>
    <row r="5" spans="1:9" x14ac:dyDescent="0.25">
      <c r="D5" s="90"/>
      <c r="E5" s="90"/>
      <c r="F5" s="90"/>
      <c r="G5" s="90"/>
      <c r="H5" s="90"/>
    </row>
    <row r="6" spans="1:9" x14ac:dyDescent="0.25">
      <c r="D6" s="90"/>
      <c r="E6" s="90"/>
      <c r="F6" s="90"/>
      <c r="G6" s="90"/>
      <c r="H6" s="90"/>
    </row>
    <row r="7" spans="1:9" ht="33.75" x14ac:dyDescent="0.5">
      <c r="A7" s="372" t="s">
        <v>1</v>
      </c>
      <c r="B7" s="372"/>
      <c r="C7" s="372"/>
      <c r="D7" s="372"/>
      <c r="E7" s="372"/>
      <c r="F7" s="372"/>
      <c r="G7" s="372"/>
      <c r="H7" s="372"/>
      <c r="I7" s="372"/>
    </row>
    <row r="9" spans="1:9" s="82" customFormat="1" ht="81.75" customHeight="1" x14ac:dyDescent="0.2">
      <c r="A9" s="83" t="s">
        <v>2</v>
      </c>
      <c r="B9" s="373" t="s">
        <v>501</v>
      </c>
      <c r="C9" s="373"/>
      <c r="D9" s="373"/>
      <c r="E9" s="373"/>
      <c r="F9" s="373"/>
      <c r="G9" s="373"/>
      <c r="H9" s="373"/>
      <c r="I9" s="373"/>
    </row>
    <row r="10" spans="1:9" s="82" customFormat="1" ht="11.25" customHeight="1" x14ac:dyDescent="0.2">
      <c r="A10" s="88"/>
      <c r="B10" s="89"/>
      <c r="C10" s="89"/>
      <c r="D10" s="88"/>
      <c r="E10" s="87"/>
    </row>
    <row r="11" spans="1:9" s="82" customFormat="1" ht="84" customHeight="1" x14ac:dyDescent="0.2">
      <c r="A11" s="83" t="s">
        <v>3</v>
      </c>
      <c r="B11" s="84" t="s">
        <v>518</v>
      </c>
      <c r="C11" s="374" t="s">
        <v>502</v>
      </c>
      <c r="D11" s="374"/>
      <c r="E11" s="374"/>
      <c r="F11" s="374"/>
      <c r="G11" s="374"/>
      <c r="H11" s="374"/>
      <c r="I11" s="374"/>
    </row>
    <row r="12" spans="1:9" ht="11.25" customHeight="1" x14ac:dyDescent="0.25">
      <c r="A12" s="86"/>
    </row>
    <row r="13" spans="1:9" ht="32.25" hidden="1" customHeight="1" x14ac:dyDescent="0.25">
      <c r="A13" s="85" t="s">
        <v>4</v>
      </c>
      <c r="B13" s="369"/>
      <c r="C13" s="369"/>
      <c r="D13" s="369"/>
      <c r="E13" s="369"/>
      <c r="F13" s="369"/>
      <c r="G13" s="369"/>
      <c r="H13" s="369"/>
      <c r="I13" s="369"/>
    </row>
    <row r="14" spans="1:9" s="82" customFormat="1" ht="69" hidden="1" customHeight="1" x14ac:dyDescent="0.2">
      <c r="A14" s="85" t="s">
        <v>5</v>
      </c>
      <c r="B14" s="369"/>
      <c r="C14" s="369"/>
      <c r="D14" s="369"/>
      <c r="E14" s="369"/>
      <c r="F14" s="369"/>
      <c r="G14" s="369"/>
      <c r="H14" s="369"/>
      <c r="I14" s="369"/>
    </row>
    <row r="15" spans="1:9" s="82" customFormat="1" ht="54" hidden="1" customHeight="1" x14ac:dyDescent="0.2">
      <c r="A15" s="85" t="s">
        <v>6</v>
      </c>
      <c r="B15" s="369"/>
      <c r="C15" s="369"/>
      <c r="D15" s="369"/>
      <c r="E15" s="369"/>
      <c r="F15" s="369"/>
      <c r="G15" s="369"/>
      <c r="H15" s="369"/>
      <c r="I15" s="369"/>
    </row>
    <row r="16" spans="1:9" s="82" customFormat="1" ht="54" customHeight="1" x14ac:dyDescent="0.2">
      <c r="A16" s="83" t="s">
        <v>7</v>
      </c>
      <c r="B16" s="370" t="s">
        <v>453</v>
      </c>
      <c r="C16" s="370"/>
      <c r="D16" s="370"/>
      <c r="E16" s="370"/>
      <c r="F16" s="370"/>
      <c r="G16" s="370"/>
      <c r="H16" s="370"/>
      <c r="I16" s="370"/>
    </row>
    <row r="17" spans="1:9" ht="12" customHeight="1" x14ac:dyDescent="0.25"/>
    <row r="18" spans="1:9" s="82" customFormat="1" ht="54.75" customHeight="1" x14ac:dyDescent="0.2">
      <c r="A18" s="83" t="s">
        <v>9</v>
      </c>
      <c r="B18" s="368">
        <v>44927</v>
      </c>
      <c r="C18" s="368"/>
      <c r="D18" s="368"/>
      <c r="E18" s="368"/>
      <c r="F18" s="368"/>
      <c r="G18" s="368"/>
      <c r="H18" s="368"/>
      <c r="I18" s="368"/>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100-000000000000}"/>
    <dataValidation type="list" allowBlank="1" showInputMessage="1" showErrorMessage="1" sqref="B11" xr:uid="{00000000-0002-0000-01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42578125" customWidth="1"/>
    <col min="5" max="5" width="20.42578125" customWidth="1"/>
    <col min="6" max="6" width="22.28515625" customWidth="1"/>
    <col min="7" max="7" width="21.85546875" customWidth="1"/>
    <col min="11" max="11" width="16.42578125" customWidth="1"/>
  </cols>
  <sheetData>
    <row r="2" spans="2:11" x14ac:dyDescent="0.25">
      <c r="B2" s="3" t="s">
        <v>329</v>
      </c>
      <c r="C2" s="3" t="s">
        <v>330</v>
      </c>
      <c r="D2" s="3" t="s">
        <v>331</v>
      </c>
      <c r="E2" s="5" t="s">
        <v>332</v>
      </c>
      <c r="F2" s="3" t="s">
        <v>333</v>
      </c>
      <c r="G2" s="3" t="s">
        <v>334</v>
      </c>
      <c r="H2" s="3" t="s">
        <v>335</v>
      </c>
      <c r="I2" s="3" t="s">
        <v>336</v>
      </c>
      <c r="J2" s="3" t="s">
        <v>337</v>
      </c>
      <c r="K2" s="3" t="s">
        <v>338</v>
      </c>
    </row>
    <row r="3" spans="2:11" ht="30" x14ac:dyDescent="0.25">
      <c r="B3" t="s">
        <v>339</v>
      </c>
      <c r="C3" s="77" t="s">
        <v>340</v>
      </c>
      <c r="D3" s="4" t="s">
        <v>182</v>
      </c>
      <c r="E3" t="s">
        <v>147</v>
      </c>
      <c r="F3" t="s">
        <v>142</v>
      </c>
      <c r="G3" t="s">
        <v>160</v>
      </c>
      <c r="H3" t="s">
        <v>166</v>
      </c>
      <c r="I3" t="s">
        <v>171</v>
      </c>
      <c r="J3" t="s">
        <v>341</v>
      </c>
      <c r="K3" t="s">
        <v>342</v>
      </c>
    </row>
    <row r="4" spans="2:11" ht="75" x14ac:dyDescent="0.25">
      <c r="B4" s="125" t="s">
        <v>198</v>
      </c>
      <c r="C4" t="s">
        <v>343</v>
      </c>
      <c r="D4" s="4" t="s">
        <v>185</v>
      </c>
      <c r="E4" t="s">
        <v>151</v>
      </c>
      <c r="F4" t="s">
        <v>143</v>
      </c>
      <c r="G4" t="s">
        <v>344</v>
      </c>
      <c r="H4" t="s">
        <v>168</v>
      </c>
      <c r="I4" t="s">
        <v>173</v>
      </c>
      <c r="J4" t="s">
        <v>345</v>
      </c>
      <c r="K4" t="s">
        <v>346</v>
      </c>
    </row>
    <row r="5" spans="2:11" ht="60" x14ac:dyDescent="0.25">
      <c r="B5" s="125" t="s">
        <v>204</v>
      </c>
      <c r="C5" t="s">
        <v>347</v>
      </c>
      <c r="D5" s="4" t="s">
        <v>189</v>
      </c>
      <c r="E5" t="s">
        <v>153</v>
      </c>
      <c r="K5" t="s">
        <v>348</v>
      </c>
    </row>
    <row r="6" spans="2:11" ht="45" x14ac:dyDescent="0.25">
      <c r="B6" s="125" t="s">
        <v>224</v>
      </c>
      <c r="C6" t="s">
        <v>349</v>
      </c>
      <c r="D6" s="4" t="s">
        <v>193</v>
      </c>
      <c r="K6" t="s">
        <v>350</v>
      </c>
    </row>
    <row r="7" spans="2:11" ht="60" x14ac:dyDescent="0.25">
      <c r="B7" s="125" t="s">
        <v>351</v>
      </c>
      <c r="C7" t="s">
        <v>352</v>
      </c>
      <c r="D7" s="78" t="s">
        <v>197</v>
      </c>
    </row>
    <row r="8" spans="2:11" ht="30" x14ac:dyDescent="0.25">
      <c r="B8" s="125" t="s">
        <v>353</v>
      </c>
      <c r="C8" t="s">
        <v>354</v>
      </c>
      <c r="D8" s="4" t="s">
        <v>199</v>
      </c>
    </row>
    <row r="9" spans="2:11" ht="30" x14ac:dyDescent="0.25">
      <c r="B9" s="125" t="s">
        <v>355</v>
      </c>
      <c r="C9" t="s">
        <v>356</v>
      </c>
      <c r="D9" s="4" t="s">
        <v>200</v>
      </c>
    </row>
    <row r="10" spans="2:11" ht="30" x14ac:dyDescent="0.25">
      <c r="C10" t="s">
        <v>357</v>
      </c>
      <c r="D10" s="4" t="s">
        <v>201</v>
      </c>
    </row>
    <row r="11" spans="2:11" ht="30" x14ac:dyDescent="0.25">
      <c r="D11" s="4" t="s">
        <v>202</v>
      </c>
    </row>
    <row r="12" spans="2:11" ht="30" x14ac:dyDescent="0.25">
      <c r="D12" s="4" t="s">
        <v>203</v>
      </c>
    </row>
    <row r="13" spans="2:11" ht="30" x14ac:dyDescent="0.25">
      <c r="D13" s="160" t="s">
        <v>205</v>
      </c>
    </row>
    <row r="14" spans="2:11" ht="30" x14ac:dyDescent="0.25">
      <c r="D14" s="160" t="s">
        <v>206</v>
      </c>
    </row>
    <row r="15" spans="2:11" ht="30" x14ac:dyDescent="0.25">
      <c r="D15" s="160" t="s">
        <v>207</v>
      </c>
    </row>
    <row r="16" spans="2:11" ht="30" x14ac:dyDescent="0.25">
      <c r="D16" s="160" t="s">
        <v>208</v>
      </c>
    </row>
    <row r="17" spans="4:4" ht="30" x14ac:dyDescent="0.25">
      <c r="D17" s="160" t="s">
        <v>209</v>
      </c>
    </row>
    <row r="18" spans="4:4" ht="60" x14ac:dyDescent="0.25">
      <c r="D18" s="77" t="s">
        <v>358</v>
      </c>
    </row>
    <row r="19" spans="4:4" ht="60" x14ac:dyDescent="0.25">
      <c r="D19" s="77" t="s">
        <v>359</v>
      </c>
    </row>
    <row r="20" spans="4:4" ht="30" x14ac:dyDescent="0.25">
      <c r="D20" s="117" t="s">
        <v>211</v>
      </c>
    </row>
    <row r="21" spans="4:4" ht="30" x14ac:dyDescent="0.25">
      <c r="D21" s="117" t="s">
        <v>360</v>
      </c>
    </row>
    <row r="22" spans="4:4" ht="30" x14ac:dyDescent="0.25">
      <c r="D22" s="117" t="s">
        <v>361</v>
      </c>
    </row>
    <row r="23" spans="4:4" ht="30" x14ac:dyDescent="0.25">
      <c r="D23" s="117" t="s">
        <v>362</v>
      </c>
    </row>
    <row r="24" spans="4:4" ht="45" x14ac:dyDescent="0.25">
      <c r="D24" s="117" t="s">
        <v>363</v>
      </c>
    </row>
    <row r="25" spans="4:4" ht="45" x14ac:dyDescent="0.25">
      <c r="D25" s="117" t="s">
        <v>228</v>
      </c>
    </row>
    <row r="26" spans="4:4" ht="60" x14ac:dyDescent="0.25">
      <c r="D26" s="117" t="s">
        <v>229</v>
      </c>
    </row>
    <row r="27" spans="4:4" ht="45" x14ac:dyDescent="0.25">
      <c r="D27" s="117" t="s">
        <v>364</v>
      </c>
    </row>
    <row r="28" spans="4:4" ht="45" x14ac:dyDescent="0.25">
      <c r="D28" s="117" t="s">
        <v>365</v>
      </c>
    </row>
    <row r="29" spans="4:4" ht="45" x14ac:dyDescent="0.25">
      <c r="D29" s="117" t="s">
        <v>366</v>
      </c>
    </row>
    <row r="30" spans="4:4" ht="45" x14ac:dyDescent="0.25">
      <c r="D30" s="117" t="s">
        <v>367</v>
      </c>
    </row>
    <row r="31" spans="4:4" ht="45" x14ac:dyDescent="0.25">
      <c r="D31" s="117" t="s">
        <v>368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EG735"/>
  <sheetViews>
    <sheetView zoomScale="90" zoomScaleNormal="90" workbookViewId="0">
      <selection activeCell="C5" sqref="C5"/>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6"/>
  </cols>
  <sheetData>
    <row r="1" spans="1:31" s="6" customFormat="1" x14ac:dyDescent="0.25"/>
    <row r="2" spans="1:31" ht="23.25" x14ac:dyDescent="0.25">
      <c r="A2" s="6"/>
      <c r="B2" s="533" t="s">
        <v>369</v>
      </c>
      <c r="C2" s="533"/>
      <c r="D2" s="533"/>
      <c r="E2" s="6"/>
      <c r="F2" s="6"/>
      <c r="G2" s="6"/>
      <c r="H2" s="6"/>
      <c r="I2" s="6"/>
      <c r="J2" s="6"/>
      <c r="K2" s="6"/>
      <c r="L2" s="6"/>
      <c r="M2" s="6"/>
      <c r="N2" s="6"/>
      <c r="O2" s="6"/>
      <c r="P2" s="6"/>
      <c r="Q2" s="6"/>
      <c r="R2" s="6"/>
      <c r="S2" s="6"/>
      <c r="T2" s="6"/>
      <c r="U2" s="6"/>
      <c r="V2" s="6"/>
      <c r="W2" s="6"/>
      <c r="X2" s="6"/>
      <c r="Y2" s="6"/>
      <c r="Z2" s="6"/>
      <c r="AA2" s="6"/>
      <c r="AB2" s="6"/>
      <c r="AC2" s="6"/>
      <c r="AD2" s="6"/>
      <c r="AE2" s="6"/>
    </row>
    <row r="3" spans="1:31" x14ac:dyDescent="0.25">
      <c r="A3" s="6"/>
      <c r="B3" s="93"/>
      <c r="C3" s="93"/>
      <c r="D3" s="93"/>
      <c r="E3" s="6"/>
      <c r="F3" s="6"/>
      <c r="G3" s="6"/>
      <c r="H3" s="6"/>
      <c r="I3" s="6"/>
      <c r="J3" s="6"/>
      <c r="K3" s="6"/>
      <c r="L3" s="6"/>
      <c r="M3" s="6"/>
      <c r="N3" s="6"/>
      <c r="O3" s="6"/>
      <c r="P3" s="6"/>
      <c r="Q3" s="6"/>
      <c r="R3" s="6"/>
      <c r="S3" s="6"/>
      <c r="T3" s="6"/>
      <c r="U3" s="6"/>
      <c r="V3" s="6"/>
      <c r="W3" s="6"/>
      <c r="X3" s="6"/>
      <c r="Y3" s="6"/>
      <c r="Z3" s="6"/>
      <c r="AA3" s="6"/>
      <c r="AB3" s="6"/>
      <c r="AC3" s="6"/>
      <c r="AD3" s="6"/>
      <c r="AE3" s="6"/>
    </row>
    <row r="4" spans="1:31" ht="23.25" x14ac:dyDescent="0.25">
      <c r="A4" s="6"/>
      <c r="B4" s="21"/>
      <c r="C4" s="104" t="s">
        <v>370</v>
      </c>
      <c r="D4" s="104" t="s">
        <v>237</v>
      </c>
      <c r="E4" s="6"/>
      <c r="F4" s="6"/>
      <c r="G4" s="6"/>
      <c r="H4" s="6"/>
      <c r="I4" s="6"/>
      <c r="J4" s="6"/>
      <c r="K4" s="6"/>
      <c r="L4" s="6"/>
      <c r="M4" s="6"/>
      <c r="N4" s="6"/>
      <c r="O4" s="6"/>
      <c r="P4" s="6"/>
      <c r="Q4" s="6"/>
      <c r="R4" s="6"/>
      <c r="S4" s="6"/>
      <c r="T4" s="6"/>
      <c r="U4" s="6"/>
      <c r="V4" s="6"/>
      <c r="W4" s="6"/>
      <c r="X4" s="6"/>
      <c r="Y4" s="6"/>
      <c r="Z4" s="6"/>
      <c r="AA4" s="6"/>
      <c r="AB4" s="6"/>
      <c r="AC4" s="6"/>
      <c r="AD4" s="6"/>
      <c r="AE4" s="6"/>
    </row>
    <row r="5" spans="1:31" ht="46.5" x14ac:dyDescent="0.25">
      <c r="A5" s="6"/>
      <c r="B5" s="105" t="s">
        <v>277</v>
      </c>
      <c r="C5" s="106" t="s">
        <v>371</v>
      </c>
      <c r="D5" s="107">
        <v>0.2</v>
      </c>
      <c r="E5" s="6"/>
      <c r="F5" s="6"/>
      <c r="G5" s="6"/>
      <c r="H5" s="6"/>
      <c r="I5" s="6"/>
      <c r="J5" s="6"/>
      <c r="K5" s="6"/>
      <c r="L5" s="6"/>
      <c r="M5" s="6"/>
      <c r="N5" s="6"/>
      <c r="O5" s="6"/>
      <c r="P5" s="6"/>
      <c r="Q5" s="6"/>
      <c r="R5" s="6"/>
      <c r="S5" s="6"/>
      <c r="T5" s="6"/>
      <c r="U5" s="6"/>
      <c r="V5" s="6"/>
      <c r="W5" s="6"/>
      <c r="X5" s="6"/>
      <c r="Y5" s="6"/>
      <c r="Z5" s="6"/>
      <c r="AA5" s="6"/>
      <c r="AB5" s="6"/>
      <c r="AC5" s="6"/>
      <c r="AD5" s="6"/>
      <c r="AE5" s="6"/>
    </row>
    <row r="6" spans="1:31" ht="46.5" x14ac:dyDescent="0.25">
      <c r="A6" s="6"/>
      <c r="B6" s="108" t="s">
        <v>261</v>
      </c>
      <c r="C6" s="109" t="s">
        <v>372</v>
      </c>
      <c r="D6" s="110">
        <v>0.4</v>
      </c>
      <c r="E6" s="6"/>
      <c r="F6" s="6"/>
      <c r="G6" s="6"/>
      <c r="H6" s="6"/>
      <c r="I6" s="6"/>
      <c r="J6" s="6"/>
      <c r="K6" s="6"/>
      <c r="L6" s="6"/>
      <c r="M6" s="6"/>
      <c r="N6" s="6"/>
      <c r="O6" s="6"/>
      <c r="P6" s="6"/>
      <c r="Q6" s="6"/>
      <c r="R6" s="6"/>
      <c r="S6" s="6"/>
      <c r="T6" s="6"/>
      <c r="U6" s="6"/>
      <c r="V6" s="6"/>
      <c r="W6" s="6"/>
      <c r="X6" s="6"/>
      <c r="Y6" s="6"/>
      <c r="Z6" s="6"/>
      <c r="AA6" s="6"/>
      <c r="AB6" s="6"/>
      <c r="AC6" s="6"/>
      <c r="AD6" s="6"/>
      <c r="AE6" s="6"/>
    </row>
    <row r="7" spans="1:31" ht="46.5" x14ac:dyDescent="0.25">
      <c r="A7" s="6"/>
      <c r="B7" s="111" t="s">
        <v>265</v>
      </c>
      <c r="C7" s="109" t="s">
        <v>373</v>
      </c>
      <c r="D7" s="110">
        <v>0.6</v>
      </c>
      <c r="E7" s="6"/>
      <c r="F7" s="6"/>
      <c r="G7" s="6"/>
      <c r="H7" s="6"/>
      <c r="I7" s="6"/>
      <c r="J7" s="6"/>
      <c r="K7" s="6"/>
      <c r="L7" s="6"/>
      <c r="M7" s="6"/>
      <c r="N7" s="6"/>
      <c r="O7" s="6"/>
      <c r="P7" s="6"/>
      <c r="Q7" s="6"/>
      <c r="R7" s="6"/>
      <c r="S7" s="6"/>
      <c r="T7" s="6"/>
      <c r="U7" s="6"/>
      <c r="V7" s="6"/>
      <c r="W7" s="6"/>
      <c r="X7" s="6"/>
      <c r="Y7" s="6"/>
      <c r="Z7" s="6"/>
      <c r="AA7" s="6"/>
      <c r="AB7" s="6"/>
      <c r="AC7" s="6"/>
      <c r="AD7" s="6"/>
      <c r="AE7" s="6"/>
    </row>
    <row r="8" spans="1:31" ht="69.75" x14ac:dyDescent="0.25">
      <c r="A8" s="6"/>
      <c r="B8" s="112" t="s">
        <v>374</v>
      </c>
      <c r="C8" s="109" t="s">
        <v>375</v>
      </c>
      <c r="D8" s="110">
        <v>0.8</v>
      </c>
      <c r="E8" s="6"/>
      <c r="F8" s="6"/>
      <c r="G8" s="6"/>
      <c r="H8" s="6"/>
      <c r="I8" s="6"/>
      <c r="J8" s="6"/>
      <c r="K8" s="6"/>
      <c r="L8" s="6"/>
      <c r="M8" s="6"/>
      <c r="N8" s="6"/>
      <c r="O8" s="6"/>
      <c r="P8" s="6"/>
      <c r="Q8" s="6"/>
      <c r="R8" s="6"/>
      <c r="S8" s="6"/>
      <c r="T8" s="6"/>
      <c r="U8" s="6"/>
      <c r="V8" s="6"/>
      <c r="W8" s="6"/>
      <c r="X8" s="6"/>
      <c r="Y8" s="6"/>
      <c r="Z8" s="6"/>
      <c r="AA8" s="6"/>
      <c r="AB8" s="6"/>
      <c r="AC8" s="6"/>
      <c r="AD8" s="6"/>
      <c r="AE8" s="6"/>
    </row>
    <row r="9" spans="1:31" ht="46.5" x14ac:dyDescent="0.25">
      <c r="A9" s="6"/>
      <c r="B9" s="113" t="s">
        <v>376</v>
      </c>
      <c r="C9" s="109" t="s">
        <v>377</v>
      </c>
      <c r="D9" s="110">
        <v>1</v>
      </c>
      <c r="E9" s="6"/>
      <c r="F9" s="6"/>
      <c r="G9" s="6"/>
      <c r="H9" s="6"/>
      <c r="I9" s="6"/>
      <c r="J9" s="6"/>
      <c r="K9" s="6"/>
      <c r="L9" s="6"/>
      <c r="M9" s="6"/>
      <c r="N9" s="6"/>
      <c r="O9" s="6"/>
      <c r="P9" s="6"/>
      <c r="Q9" s="6"/>
      <c r="R9" s="6"/>
      <c r="S9" s="6"/>
      <c r="T9" s="6"/>
      <c r="U9" s="6"/>
      <c r="V9" s="6"/>
      <c r="W9" s="6"/>
      <c r="X9" s="6"/>
      <c r="Y9" s="6"/>
      <c r="Z9" s="6"/>
      <c r="AA9" s="6"/>
      <c r="AB9" s="6"/>
      <c r="AC9" s="6"/>
      <c r="AD9" s="6"/>
      <c r="AE9" s="6"/>
    </row>
    <row r="10" spans="1:31" x14ac:dyDescent="0.25">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ht="16.5" x14ac:dyDescent="0.25">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x14ac:dyDescent="0.25">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x14ac:dyDescent="0.25">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x14ac:dyDescent="0.25">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x14ac:dyDescent="0.25">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x14ac:dyDescent="0.25">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25">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x14ac:dyDescent="0.25">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5">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6" customFormat="1" x14ac:dyDescent="0.25"/>
    <row r="35" spans="1:31" s="6" customFormat="1" x14ac:dyDescent="0.25"/>
    <row r="36" spans="1:31" s="6" customFormat="1" x14ac:dyDescent="0.25"/>
    <row r="37" spans="1:31" s="6" customFormat="1" x14ac:dyDescent="0.25"/>
    <row r="38" spans="1:31" s="6" customFormat="1" x14ac:dyDescent="0.25"/>
    <row r="39" spans="1:31" s="6" customFormat="1" x14ac:dyDescent="0.25"/>
    <row r="40" spans="1:31" s="6" customFormat="1" x14ac:dyDescent="0.25"/>
    <row r="41" spans="1:31" s="6" customFormat="1" x14ac:dyDescent="0.25"/>
    <row r="42" spans="1:31" s="6" customFormat="1" x14ac:dyDescent="0.25"/>
    <row r="43" spans="1:31" s="6" customFormat="1" x14ac:dyDescent="0.25"/>
    <row r="44" spans="1:31" s="6" customFormat="1" x14ac:dyDescent="0.25"/>
    <row r="45" spans="1:31" s="6" customFormat="1" x14ac:dyDescent="0.25"/>
    <row r="46" spans="1:31" s="6" customFormat="1" x14ac:dyDescent="0.25"/>
    <row r="47" spans="1:31" s="6" customFormat="1" x14ac:dyDescent="0.25"/>
    <row r="48" spans="1:31"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6" customFormat="1" x14ac:dyDescent="0.25"/>
    <row r="482" s="6" customFormat="1" x14ac:dyDescent="0.25"/>
    <row r="483" s="6" customFormat="1" x14ac:dyDescent="0.25"/>
    <row r="484" s="6" customFormat="1" x14ac:dyDescent="0.25"/>
    <row r="485" s="6" customFormat="1" x14ac:dyDescent="0.25"/>
    <row r="486" s="6" customFormat="1" x14ac:dyDescent="0.25"/>
    <row r="487" s="6" customFormat="1" x14ac:dyDescent="0.25"/>
    <row r="488" s="6" customFormat="1" x14ac:dyDescent="0.25"/>
    <row r="489" s="6" customFormat="1" x14ac:dyDescent="0.25"/>
    <row r="490" s="6" customFormat="1" x14ac:dyDescent="0.25"/>
    <row r="491" s="6" customFormat="1" x14ac:dyDescent="0.25"/>
    <row r="492" s="6" customFormat="1" x14ac:dyDescent="0.25"/>
    <row r="493" s="6" customFormat="1" x14ac:dyDescent="0.25"/>
    <row r="494" s="6" customFormat="1" x14ac:dyDescent="0.25"/>
    <row r="495" s="6" customFormat="1" x14ac:dyDescent="0.25"/>
    <row r="496" s="6" customFormat="1" x14ac:dyDescent="0.25"/>
    <row r="497" s="6" customFormat="1" x14ac:dyDescent="0.25"/>
    <row r="498" s="6" customFormat="1" x14ac:dyDescent="0.25"/>
    <row r="499" s="6" customFormat="1" x14ac:dyDescent="0.25"/>
    <row r="500" s="6" customFormat="1" x14ac:dyDescent="0.25"/>
    <row r="501" s="6" customFormat="1" x14ac:dyDescent="0.25"/>
    <row r="502" s="6" customFormat="1" x14ac:dyDescent="0.25"/>
    <row r="503" s="6" customFormat="1" x14ac:dyDescent="0.25"/>
    <row r="504" s="6" customFormat="1" x14ac:dyDescent="0.25"/>
    <row r="505" s="6" customFormat="1" x14ac:dyDescent="0.25"/>
    <row r="506" s="6" customFormat="1" x14ac:dyDescent="0.25"/>
    <row r="507" s="6" customFormat="1" x14ac:dyDescent="0.25"/>
    <row r="508" s="6" customFormat="1" x14ac:dyDescent="0.25"/>
    <row r="509" s="6" customFormat="1" x14ac:dyDescent="0.25"/>
    <row r="510" s="6" customFormat="1" x14ac:dyDescent="0.25"/>
    <row r="511" s="6" customFormat="1" x14ac:dyDescent="0.25"/>
    <row r="512" s="6" customFormat="1" x14ac:dyDescent="0.25"/>
    <row r="513" s="6" customFormat="1" x14ac:dyDescent="0.25"/>
    <row r="514" s="6" customFormat="1" x14ac:dyDescent="0.25"/>
    <row r="515" s="6" customFormat="1" x14ac:dyDescent="0.25"/>
    <row r="516" s="6" customFormat="1" x14ac:dyDescent="0.25"/>
    <row r="517" s="6" customFormat="1" x14ac:dyDescent="0.25"/>
    <row r="518" s="6" customFormat="1" x14ac:dyDescent="0.25"/>
    <row r="519" s="6" customFormat="1" x14ac:dyDescent="0.25"/>
    <row r="520" s="6" customFormat="1" x14ac:dyDescent="0.25"/>
    <row r="521" s="6" customFormat="1" x14ac:dyDescent="0.25"/>
    <row r="522" s="6" customFormat="1" x14ac:dyDescent="0.25"/>
    <row r="523" s="6" customFormat="1" x14ac:dyDescent="0.25"/>
    <row r="524" s="6" customFormat="1" x14ac:dyDescent="0.25"/>
    <row r="525" s="6" customFormat="1" x14ac:dyDescent="0.25"/>
    <row r="526" s="6" customFormat="1" x14ac:dyDescent="0.25"/>
    <row r="527" s="6" customFormat="1" x14ac:dyDescent="0.25"/>
    <row r="528" s="6" customFormat="1" x14ac:dyDescent="0.25"/>
    <row r="529" s="6" customFormat="1" x14ac:dyDescent="0.25"/>
    <row r="530" s="6" customFormat="1" x14ac:dyDescent="0.25"/>
    <row r="531" s="6" customFormat="1" x14ac:dyDescent="0.25"/>
    <row r="532" s="6" customFormat="1" x14ac:dyDescent="0.25"/>
    <row r="533" s="6" customFormat="1" x14ac:dyDescent="0.25"/>
    <row r="534" s="6" customFormat="1" x14ac:dyDescent="0.25"/>
    <row r="535" s="6" customFormat="1" x14ac:dyDescent="0.25"/>
    <row r="536" s="6" customFormat="1" x14ac:dyDescent="0.25"/>
    <row r="537" s="6" customFormat="1" x14ac:dyDescent="0.25"/>
    <row r="538" s="6" customFormat="1" x14ac:dyDescent="0.25"/>
    <row r="539" s="6" customFormat="1" x14ac:dyDescent="0.25"/>
    <row r="540" s="6" customFormat="1" x14ac:dyDescent="0.25"/>
    <row r="541" s="6" customFormat="1" x14ac:dyDescent="0.25"/>
    <row r="542" s="6" customFormat="1" x14ac:dyDescent="0.25"/>
    <row r="543" s="6" customFormat="1" x14ac:dyDescent="0.25"/>
    <row r="544" s="6" customFormat="1" x14ac:dyDescent="0.25"/>
    <row r="545" s="6" customFormat="1" x14ac:dyDescent="0.25"/>
    <row r="546" s="6" customFormat="1" x14ac:dyDescent="0.25"/>
    <row r="547" s="6" customFormat="1" x14ac:dyDescent="0.25"/>
    <row r="548" s="6" customFormat="1" x14ac:dyDescent="0.25"/>
    <row r="549" s="6" customFormat="1" x14ac:dyDescent="0.25"/>
    <row r="550" s="6" customFormat="1" x14ac:dyDescent="0.25"/>
    <row r="551" s="6" customFormat="1" x14ac:dyDescent="0.25"/>
    <row r="552" s="6" customFormat="1" x14ac:dyDescent="0.25"/>
    <row r="553" s="6" customFormat="1" x14ac:dyDescent="0.25"/>
    <row r="554" s="6" customFormat="1" x14ac:dyDescent="0.25"/>
    <row r="555" s="6" customFormat="1" x14ac:dyDescent="0.25"/>
    <row r="556" s="6" customFormat="1" x14ac:dyDescent="0.25"/>
    <row r="557" s="6" customFormat="1" x14ac:dyDescent="0.25"/>
    <row r="558" s="6" customFormat="1" x14ac:dyDescent="0.25"/>
    <row r="559" s="6" customFormat="1" x14ac:dyDescent="0.25"/>
    <row r="560" s="6" customFormat="1" x14ac:dyDescent="0.25"/>
    <row r="561" s="6" customFormat="1" x14ac:dyDescent="0.25"/>
    <row r="562" s="6" customFormat="1" x14ac:dyDescent="0.25"/>
    <row r="563" s="6" customFormat="1" x14ac:dyDescent="0.25"/>
    <row r="564" s="6" customFormat="1" x14ac:dyDescent="0.25"/>
    <row r="565" s="6" customFormat="1" x14ac:dyDescent="0.25"/>
    <row r="566" s="6" customFormat="1" x14ac:dyDescent="0.25"/>
    <row r="567" s="6" customFormat="1" x14ac:dyDescent="0.25"/>
    <row r="568" s="6" customFormat="1" x14ac:dyDescent="0.25"/>
    <row r="569" s="6" customFormat="1" x14ac:dyDescent="0.25"/>
    <row r="570" s="6" customFormat="1" x14ac:dyDescent="0.25"/>
    <row r="571" s="6" customFormat="1" x14ac:dyDescent="0.25"/>
    <row r="572" s="6" customFormat="1" x14ac:dyDescent="0.25"/>
    <row r="573" s="6" customFormat="1" x14ac:dyDescent="0.25"/>
    <row r="574" s="6" customFormat="1" x14ac:dyDescent="0.25"/>
    <row r="575" s="6" customFormat="1" x14ac:dyDescent="0.25"/>
    <row r="576" s="6" customFormat="1" x14ac:dyDescent="0.25"/>
    <row r="577" s="6" customFormat="1" x14ac:dyDescent="0.25"/>
    <row r="578" s="6" customFormat="1" x14ac:dyDescent="0.25"/>
    <row r="579" s="6" customFormat="1" x14ac:dyDescent="0.25"/>
    <row r="580" s="6" customFormat="1" x14ac:dyDescent="0.25"/>
    <row r="581" s="6" customFormat="1" x14ac:dyDescent="0.25"/>
    <row r="582" s="6" customFormat="1" x14ac:dyDescent="0.25"/>
    <row r="583" s="6" customFormat="1" x14ac:dyDescent="0.25"/>
    <row r="584" s="6" customFormat="1" x14ac:dyDescent="0.25"/>
    <row r="585" s="6" customFormat="1" x14ac:dyDescent="0.25"/>
    <row r="586" s="6" customFormat="1" x14ac:dyDescent="0.25"/>
    <row r="587" s="6" customFormat="1" x14ac:dyDescent="0.25"/>
    <row r="588" s="6" customFormat="1" x14ac:dyDescent="0.25"/>
    <row r="589" s="6" customFormat="1" x14ac:dyDescent="0.25"/>
    <row r="590" s="6" customFormat="1" x14ac:dyDescent="0.25"/>
    <row r="591" s="6" customFormat="1" x14ac:dyDescent="0.25"/>
    <row r="592" s="6" customFormat="1" x14ac:dyDescent="0.25"/>
    <row r="593" s="6" customFormat="1" x14ac:dyDescent="0.25"/>
    <row r="594" s="6" customFormat="1" x14ac:dyDescent="0.25"/>
    <row r="595" s="6" customFormat="1" x14ac:dyDescent="0.25"/>
    <row r="596" s="6" customFormat="1" x14ac:dyDescent="0.25"/>
    <row r="597" s="6" customFormat="1" x14ac:dyDescent="0.25"/>
    <row r="598" s="6" customFormat="1" x14ac:dyDescent="0.25"/>
    <row r="599" s="6" customFormat="1" x14ac:dyDescent="0.25"/>
    <row r="600" s="6" customFormat="1" x14ac:dyDescent="0.25"/>
    <row r="601" s="6" customFormat="1" x14ac:dyDescent="0.25"/>
    <row r="602" s="6" customFormat="1" x14ac:dyDescent="0.25"/>
    <row r="603" s="6" customFormat="1" x14ac:dyDescent="0.25"/>
    <row r="604" s="6" customFormat="1" x14ac:dyDescent="0.25"/>
    <row r="605" s="6" customFormat="1" x14ac:dyDescent="0.25"/>
    <row r="606" s="6" customFormat="1" x14ac:dyDescent="0.25"/>
    <row r="607" s="6" customFormat="1" x14ac:dyDescent="0.25"/>
    <row r="608" s="6" customFormat="1" x14ac:dyDescent="0.25"/>
    <row r="609" s="6" customFormat="1" x14ac:dyDescent="0.25"/>
    <row r="610" s="6" customFormat="1" x14ac:dyDescent="0.25"/>
    <row r="611" s="6" customFormat="1" x14ac:dyDescent="0.25"/>
    <row r="612" s="6" customFormat="1" x14ac:dyDescent="0.25"/>
    <row r="613" s="6" customFormat="1" x14ac:dyDescent="0.25"/>
    <row r="614" s="6" customFormat="1" x14ac:dyDescent="0.25"/>
    <row r="615" s="6" customFormat="1" x14ac:dyDescent="0.25"/>
    <row r="616" s="6" customFormat="1" x14ac:dyDescent="0.25"/>
    <row r="617" s="6" customFormat="1" x14ac:dyDescent="0.25"/>
    <row r="618" s="6" customFormat="1" x14ac:dyDescent="0.25"/>
    <row r="619" s="6" customFormat="1" x14ac:dyDescent="0.25"/>
    <row r="620" s="6" customFormat="1" x14ac:dyDescent="0.25"/>
    <row r="621" s="6" customFormat="1" x14ac:dyDescent="0.25"/>
    <row r="622" s="6" customFormat="1" x14ac:dyDescent="0.25"/>
    <row r="623" s="6" customFormat="1" x14ac:dyDescent="0.25"/>
    <row r="624" s="6" customFormat="1" x14ac:dyDescent="0.25"/>
    <row r="625" s="6" customFormat="1" x14ac:dyDescent="0.25"/>
    <row r="626" s="6" customFormat="1" x14ac:dyDescent="0.25"/>
    <row r="627" s="6" customFormat="1" x14ac:dyDescent="0.25"/>
    <row r="628" s="6" customFormat="1" x14ac:dyDescent="0.25"/>
    <row r="629" s="6" customFormat="1" x14ac:dyDescent="0.25"/>
    <row r="630" s="6" customFormat="1" x14ac:dyDescent="0.25"/>
    <row r="631" s="6" customFormat="1" x14ac:dyDescent="0.25"/>
    <row r="632" s="6" customFormat="1" x14ac:dyDescent="0.25"/>
    <row r="633" s="6" customFormat="1" x14ac:dyDescent="0.25"/>
    <row r="634" s="6" customFormat="1" x14ac:dyDescent="0.25"/>
    <row r="635" s="6" customFormat="1" x14ac:dyDescent="0.25"/>
    <row r="636" s="6" customFormat="1" x14ac:dyDescent="0.25"/>
    <row r="637" s="6" customFormat="1" x14ac:dyDescent="0.25"/>
    <row r="638" s="6" customFormat="1" x14ac:dyDescent="0.25"/>
    <row r="639" s="6" customFormat="1" x14ac:dyDescent="0.25"/>
    <row r="640" s="6" customFormat="1" x14ac:dyDescent="0.25"/>
    <row r="641" s="6" customFormat="1" x14ac:dyDescent="0.25"/>
    <row r="642" s="6" customFormat="1" x14ac:dyDescent="0.25"/>
    <row r="643" s="6" customFormat="1" x14ac:dyDescent="0.25"/>
    <row r="644" s="6" customFormat="1" x14ac:dyDescent="0.25"/>
    <row r="645" s="6" customFormat="1" x14ac:dyDescent="0.25"/>
    <row r="646" s="6" customFormat="1" x14ac:dyDescent="0.25"/>
    <row r="647" s="6" customFormat="1" x14ac:dyDescent="0.25"/>
    <row r="648" s="6" customFormat="1" x14ac:dyDescent="0.25"/>
    <row r="649" s="6" customFormat="1" x14ac:dyDescent="0.25"/>
    <row r="650" s="6" customFormat="1" x14ac:dyDescent="0.25"/>
    <row r="651" s="6" customFormat="1" x14ac:dyDescent="0.25"/>
    <row r="652" s="6" customFormat="1" x14ac:dyDescent="0.25"/>
    <row r="653" s="6" customFormat="1" x14ac:dyDescent="0.25"/>
    <row r="654" s="6" customFormat="1" x14ac:dyDescent="0.25"/>
    <row r="655" s="6" customFormat="1" x14ac:dyDescent="0.25"/>
    <row r="656" s="6" customFormat="1" x14ac:dyDescent="0.25"/>
    <row r="657" s="6" customFormat="1" x14ac:dyDescent="0.25"/>
    <row r="658" s="6" customFormat="1" x14ac:dyDescent="0.25"/>
    <row r="659" s="6" customFormat="1" x14ac:dyDescent="0.25"/>
    <row r="660" s="6" customFormat="1" x14ac:dyDescent="0.25"/>
    <row r="661" s="6" customFormat="1" x14ac:dyDescent="0.25"/>
    <row r="662" s="6" customFormat="1" x14ac:dyDescent="0.25"/>
    <row r="663" s="6" customFormat="1" x14ac:dyDescent="0.25"/>
    <row r="664" s="6" customFormat="1" x14ac:dyDescent="0.25"/>
    <row r="665" s="6" customFormat="1" x14ac:dyDescent="0.25"/>
    <row r="666" s="6" customFormat="1" x14ac:dyDescent="0.25"/>
    <row r="667" s="6" customFormat="1" x14ac:dyDescent="0.25"/>
    <row r="668" s="6" customFormat="1" x14ac:dyDescent="0.25"/>
    <row r="669" s="6" customFormat="1" x14ac:dyDescent="0.25"/>
    <row r="670" s="6" customFormat="1" x14ac:dyDescent="0.25"/>
    <row r="671" s="6" customFormat="1" x14ac:dyDescent="0.25"/>
    <row r="672" s="6" customFormat="1" x14ac:dyDescent="0.25"/>
    <row r="673" s="6" customFormat="1" x14ac:dyDescent="0.25"/>
    <row r="674" s="6" customFormat="1" x14ac:dyDescent="0.25"/>
    <row r="675" s="6" customFormat="1" x14ac:dyDescent="0.25"/>
    <row r="676" s="6" customFormat="1" x14ac:dyDescent="0.25"/>
    <row r="677" s="6" customFormat="1" x14ac:dyDescent="0.25"/>
    <row r="678" s="6" customFormat="1" x14ac:dyDescent="0.25"/>
    <row r="679" s="6" customFormat="1" x14ac:dyDescent="0.25"/>
    <row r="680" s="6" customFormat="1" x14ac:dyDescent="0.25"/>
    <row r="681" s="6" customFormat="1" x14ac:dyDescent="0.25"/>
    <row r="682" s="6" customFormat="1" x14ac:dyDescent="0.25"/>
    <row r="683" s="6" customFormat="1" x14ac:dyDescent="0.25"/>
    <row r="684" s="6" customFormat="1" x14ac:dyDescent="0.25"/>
    <row r="685" s="6" customFormat="1" x14ac:dyDescent="0.25"/>
    <row r="686" s="6" customFormat="1" x14ac:dyDescent="0.25"/>
    <row r="687" s="6" customFormat="1" x14ac:dyDescent="0.25"/>
    <row r="688" s="6" customFormat="1" x14ac:dyDescent="0.25"/>
    <row r="689" s="6" customFormat="1" x14ac:dyDescent="0.25"/>
    <row r="690" s="6" customFormat="1" x14ac:dyDescent="0.25"/>
    <row r="691" s="6" customFormat="1" x14ac:dyDescent="0.25"/>
    <row r="692" s="6" customFormat="1" x14ac:dyDescent="0.25"/>
    <row r="693" s="6" customFormat="1" x14ac:dyDescent="0.25"/>
    <row r="694" s="6" customFormat="1" x14ac:dyDescent="0.25"/>
    <row r="695" s="6" customFormat="1" x14ac:dyDescent="0.25"/>
    <row r="696" s="6" customFormat="1" x14ac:dyDescent="0.25"/>
    <row r="697" s="6" customFormat="1" x14ac:dyDescent="0.25"/>
    <row r="698" s="6" customFormat="1" x14ac:dyDescent="0.25"/>
    <row r="699" s="6" customFormat="1" x14ac:dyDescent="0.25"/>
    <row r="700" s="6" customFormat="1" x14ac:dyDescent="0.25"/>
    <row r="701" s="6" customFormat="1" x14ac:dyDescent="0.25"/>
    <row r="702" s="6" customFormat="1" x14ac:dyDescent="0.25"/>
    <row r="703" s="6" customFormat="1" x14ac:dyDescent="0.25"/>
    <row r="704" s="6" customFormat="1" x14ac:dyDescent="0.25"/>
    <row r="705" s="6" customFormat="1" x14ac:dyDescent="0.25"/>
    <row r="706" s="6" customFormat="1" x14ac:dyDescent="0.25"/>
    <row r="707" s="6" customFormat="1" x14ac:dyDescent="0.25"/>
    <row r="708" s="6" customFormat="1" x14ac:dyDescent="0.25"/>
    <row r="709" s="6" customFormat="1" x14ac:dyDescent="0.25"/>
    <row r="710" s="6" customFormat="1" x14ac:dyDescent="0.25"/>
    <row r="711" s="6" customFormat="1" x14ac:dyDescent="0.25"/>
    <row r="712" s="6" customFormat="1" x14ac:dyDescent="0.25"/>
    <row r="713" s="6" customFormat="1" x14ac:dyDescent="0.25"/>
    <row r="714" s="6" customFormat="1" x14ac:dyDescent="0.25"/>
    <row r="715" s="6" customFormat="1" x14ac:dyDescent="0.25"/>
    <row r="716" s="6" customFormat="1" x14ac:dyDescent="0.25"/>
    <row r="717" s="6" customFormat="1" x14ac:dyDescent="0.25"/>
    <row r="718" s="6" customFormat="1" x14ac:dyDescent="0.25"/>
    <row r="719" s="6" customFormat="1" x14ac:dyDescent="0.25"/>
    <row r="720" s="6" customFormat="1" x14ac:dyDescent="0.25"/>
    <row r="721" s="6" customFormat="1" x14ac:dyDescent="0.25"/>
    <row r="722" s="6" customFormat="1" x14ac:dyDescent="0.25"/>
    <row r="723" s="6" customFormat="1" x14ac:dyDescent="0.25"/>
    <row r="724" s="6" customFormat="1" x14ac:dyDescent="0.25"/>
    <row r="725" s="6" customFormat="1" x14ac:dyDescent="0.25"/>
    <row r="726" s="6" customFormat="1" x14ac:dyDescent="0.25"/>
    <row r="727" s="6" customFormat="1" x14ac:dyDescent="0.25"/>
    <row r="728" s="6" customFormat="1" x14ac:dyDescent="0.25"/>
    <row r="729" s="6" customFormat="1" x14ac:dyDescent="0.25"/>
    <row r="730" s="6" customFormat="1" x14ac:dyDescent="0.25"/>
    <row r="731" s="6" customFormat="1" x14ac:dyDescent="0.25"/>
    <row r="732" s="6" customFormat="1" x14ac:dyDescent="0.25"/>
    <row r="733" s="6" customFormat="1" x14ac:dyDescent="0.25"/>
    <row r="734" s="6" customFormat="1" x14ac:dyDescent="0.25"/>
    <row r="735" s="6" customFormat="1" x14ac:dyDescent="0.25"/>
  </sheetData>
  <mergeCells count="1">
    <mergeCell ref="B2:D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sheetPr>
  <dimension ref="A1:KL38"/>
  <sheetViews>
    <sheetView topLeftCell="A7" zoomScale="70" zoomScaleNormal="70" zoomScaleSheetLayoutView="118" workbookViewId="0">
      <pane xSplit="3" ySplit="3" topLeftCell="M10" activePane="bottomRight" state="frozen"/>
      <selection activeCell="A7" sqref="A7"/>
      <selection pane="topRight" activeCell="D7" sqref="D7"/>
      <selection pane="bottomLeft" activeCell="A10" sqref="A10"/>
      <selection pane="bottomRight" activeCell="P12" sqref="P12"/>
    </sheetView>
  </sheetViews>
  <sheetFormatPr baseColWidth="10" defaultColWidth="11.42578125" defaultRowHeight="14.25" x14ac:dyDescent="0.2"/>
  <cols>
    <col min="1" max="1" width="11.42578125" style="82"/>
    <col min="2" max="2" width="27.85546875" style="82" customWidth="1"/>
    <col min="3" max="3" width="25.7109375" style="82" customWidth="1"/>
    <col min="4" max="4" width="52" style="82" customWidth="1"/>
    <col min="5" max="5" width="26.42578125" style="82" customWidth="1"/>
    <col min="6" max="6" width="58.5703125" style="82" customWidth="1"/>
    <col min="7" max="7" width="25" style="82" customWidth="1"/>
    <col min="8" max="8" width="27.7109375" style="82" customWidth="1"/>
    <col min="9" max="9" width="21.28515625" style="82" customWidth="1"/>
    <col min="10" max="10" width="9" style="82" customWidth="1"/>
    <col min="11" max="11" width="50.5703125" style="82" customWidth="1"/>
    <col min="12" max="12" width="22.85546875" style="82" customWidth="1"/>
    <col min="13" max="14" width="11.42578125" style="82" customWidth="1"/>
    <col min="15" max="15" width="4.85546875" style="82" customWidth="1"/>
    <col min="16" max="16" width="83.28515625" style="82" customWidth="1"/>
    <col min="17" max="17" width="15.7109375" style="82" customWidth="1"/>
    <col min="18" max="18" width="16.140625" style="82" customWidth="1"/>
    <col min="19" max="20" width="11.42578125" style="82"/>
    <col min="21" max="21" width="17.7109375" style="82" customWidth="1"/>
    <col min="22" max="22" width="11.42578125" style="82"/>
    <col min="23" max="23" width="12.140625" style="82" bestFit="1" customWidth="1"/>
    <col min="24" max="24" width="14.140625" style="82" customWidth="1"/>
    <col min="25" max="25" width="20.140625" style="82" customWidth="1"/>
    <col min="26" max="26" width="6.42578125" style="82" customWidth="1"/>
    <col min="27" max="27" width="11.85546875" style="82" customWidth="1"/>
    <col min="28" max="28" width="10.85546875" style="82" customWidth="1"/>
    <col min="29" max="29" width="39.42578125" style="82" customWidth="1"/>
    <col min="30" max="30" width="10.85546875" style="82" customWidth="1"/>
    <col min="31" max="31" width="13.42578125" style="82" customWidth="1"/>
    <col min="32" max="32" width="11.42578125" style="82" customWidth="1"/>
    <col min="33" max="33" width="8.7109375" style="82" customWidth="1"/>
    <col min="34" max="34" width="21.140625" style="82" customWidth="1"/>
    <col min="35" max="35" width="21.85546875" style="251" customWidth="1"/>
    <col min="36" max="36" width="17.5703125" style="82" customWidth="1"/>
    <col min="37" max="37" width="16.140625" style="82" customWidth="1"/>
    <col min="38" max="38" width="17.85546875" style="82" bestFit="1" customWidth="1"/>
    <col min="39" max="39" width="17.7109375" style="82" customWidth="1"/>
    <col min="40" max="40" width="11.42578125" style="82"/>
    <col min="41" max="298" width="11.42578125" style="207"/>
    <col min="299" max="16384" width="11.42578125" style="208"/>
  </cols>
  <sheetData>
    <row r="1" spans="1:298" ht="16.5" customHeight="1" x14ac:dyDescent="0.2">
      <c r="A1" s="571"/>
      <c r="B1" s="572"/>
      <c r="C1" s="572"/>
      <c r="D1" s="566" t="s">
        <v>501</v>
      </c>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8" t="s">
        <v>378</v>
      </c>
      <c r="AM1" s="568"/>
      <c r="AN1" s="568"/>
    </row>
    <row r="2" spans="1:298" ht="39.75" customHeight="1" x14ac:dyDescent="0.2">
      <c r="A2" s="573"/>
      <c r="B2" s="574"/>
      <c r="C2" s="575"/>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8"/>
      <c r="AM2" s="568"/>
      <c r="AN2" s="568"/>
    </row>
    <row r="3" spans="1:298" x14ac:dyDescent="0.2">
      <c r="A3" s="209"/>
      <c r="B3" s="209"/>
      <c r="C3" s="210"/>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8"/>
      <c r="AM3" s="568"/>
      <c r="AN3" s="568"/>
    </row>
    <row r="4" spans="1:298" s="212" customFormat="1" ht="58.5" customHeight="1" x14ac:dyDescent="0.2">
      <c r="A4" s="569" t="s">
        <v>379</v>
      </c>
      <c r="B4" s="570"/>
      <c r="C4" s="570"/>
      <c r="D4" s="580" t="s">
        <v>502</v>
      </c>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11"/>
      <c r="EX4" s="211"/>
      <c r="EY4" s="211"/>
      <c r="EZ4" s="211"/>
      <c r="FA4" s="211"/>
      <c r="FB4" s="211"/>
      <c r="FC4" s="211"/>
      <c r="FD4" s="211"/>
      <c r="FE4" s="211"/>
      <c r="FF4" s="211"/>
      <c r="FG4" s="211"/>
      <c r="FH4" s="211"/>
      <c r="FI4" s="211"/>
      <c r="FJ4" s="211"/>
      <c r="FK4" s="211"/>
      <c r="FL4" s="211"/>
      <c r="FM4" s="211"/>
      <c r="FN4" s="211"/>
      <c r="FO4" s="211"/>
      <c r="FP4" s="211"/>
      <c r="FQ4" s="211"/>
      <c r="FR4" s="211"/>
      <c r="FS4" s="211"/>
      <c r="FT4" s="211"/>
      <c r="FU4" s="211"/>
      <c r="FV4" s="211"/>
      <c r="FW4" s="211"/>
      <c r="FX4" s="211"/>
      <c r="FY4" s="211"/>
      <c r="FZ4" s="211"/>
      <c r="GA4" s="211"/>
      <c r="GB4" s="211"/>
      <c r="GC4" s="211"/>
      <c r="GD4" s="211"/>
      <c r="GE4" s="211"/>
      <c r="GF4" s="211"/>
      <c r="GG4" s="211"/>
      <c r="GH4" s="211"/>
      <c r="GI4" s="211"/>
      <c r="GJ4" s="211"/>
      <c r="GK4" s="211"/>
      <c r="GL4" s="211"/>
      <c r="GM4" s="211"/>
      <c r="GN4" s="211"/>
      <c r="GO4" s="211"/>
      <c r="GP4" s="211"/>
      <c r="GQ4" s="211"/>
      <c r="GR4" s="211"/>
      <c r="GS4" s="211"/>
      <c r="GT4" s="211"/>
      <c r="GU4" s="211"/>
      <c r="GV4" s="211"/>
      <c r="GW4" s="211"/>
      <c r="GX4" s="211"/>
      <c r="GY4" s="211"/>
      <c r="GZ4" s="211"/>
      <c r="HA4" s="211"/>
      <c r="HB4" s="211"/>
      <c r="HC4" s="211"/>
      <c r="HD4" s="211"/>
      <c r="HE4" s="211"/>
      <c r="HF4" s="211"/>
      <c r="HG4" s="211"/>
      <c r="HH4" s="211"/>
      <c r="HI4" s="211"/>
      <c r="HJ4" s="211"/>
      <c r="HK4" s="211"/>
      <c r="HL4" s="211"/>
      <c r="HM4" s="211"/>
      <c r="HN4" s="211"/>
      <c r="HO4" s="211"/>
      <c r="HP4" s="211"/>
      <c r="HQ4" s="211"/>
      <c r="HR4" s="211"/>
      <c r="HS4" s="211"/>
      <c r="HT4" s="211"/>
      <c r="HU4" s="211"/>
      <c r="HV4" s="211"/>
      <c r="HW4" s="211"/>
      <c r="HX4" s="211"/>
      <c r="HY4" s="211"/>
      <c r="HZ4" s="211"/>
      <c r="IA4" s="211"/>
      <c r="IB4" s="211"/>
      <c r="IC4" s="211"/>
      <c r="ID4" s="211"/>
      <c r="IE4" s="211"/>
      <c r="IF4" s="211"/>
      <c r="IG4" s="211"/>
      <c r="IH4" s="211"/>
      <c r="II4" s="211"/>
      <c r="IJ4" s="211"/>
      <c r="IK4" s="211"/>
      <c r="IL4" s="211"/>
      <c r="IM4" s="211"/>
      <c r="IN4" s="211"/>
      <c r="IO4" s="211"/>
      <c r="IP4" s="211"/>
      <c r="IQ4" s="211"/>
      <c r="IR4" s="211"/>
      <c r="IS4" s="211"/>
      <c r="IT4" s="211"/>
      <c r="IU4" s="211"/>
      <c r="IV4" s="211"/>
      <c r="IW4" s="211"/>
      <c r="IX4" s="211"/>
      <c r="IY4" s="211"/>
      <c r="IZ4" s="211"/>
      <c r="JA4" s="211"/>
      <c r="JB4" s="211"/>
      <c r="JC4" s="211"/>
      <c r="JD4" s="211"/>
      <c r="JE4" s="211"/>
      <c r="JF4" s="211"/>
      <c r="JG4" s="211"/>
      <c r="JH4" s="211"/>
      <c r="JI4" s="211"/>
      <c r="JJ4" s="211"/>
      <c r="JK4" s="211"/>
      <c r="JL4" s="211"/>
      <c r="JM4" s="211"/>
      <c r="JN4" s="211"/>
      <c r="JO4" s="211"/>
      <c r="JP4" s="211"/>
      <c r="JQ4" s="211"/>
      <c r="JR4" s="211"/>
      <c r="JS4" s="211"/>
      <c r="JT4" s="211"/>
      <c r="JU4" s="211"/>
      <c r="JV4" s="211"/>
      <c r="JW4" s="211"/>
      <c r="JX4" s="211"/>
      <c r="JY4" s="211"/>
      <c r="JZ4" s="211"/>
      <c r="KA4" s="211"/>
      <c r="KB4" s="211"/>
      <c r="KC4" s="211"/>
      <c r="KD4" s="211"/>
      <c r="KE4" s="211"/>
      <c r="KF4" s="211"/>
      <c r="KG4" s="211"/>
      <c r="KH4" s="211"/>
      <c r="KI4" s="211"/>
      <c r="KJ4" s="211"/>
      <c r="KK4" s="211"/>
      <c r="KL4" s="211"/>
    </row>
    <row r="5" spans="1:298" s="212" customFormat="1" ht="36.75" customHeight="1" x14ac:dyDescent="0.2">
      <c r="A5" s="569" t="s">
        <v>380</v>
      </c>
      <c r="B5" s="570"/>
      <c r="C5" s="570"/>
      <c r="D5" s="577"/>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9"/>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c r="CW5" s="211"/>
      <c r="CX5" s="211"/>
      <c r="CY5" s="211"/>
      <c r="CZ5" s="211"/>
      <c r="DA5" s="211"/>
      <c r="DB5" s="211"/>
      <c r="DC5" s="211"/>
      <c r="DD5" s="211"/>
      <c r="DE5" s="211"/>
      <c r="DF5" s="211"/>
      <c r="DG5" s="211"/>
      <c r="DH5" s="211"/>
      <c r="DI5" s="211"/>
      <c r="DJ5" s="211"/>
      <c r="DK5" s="211"/>
      <c r="DL5" s="211"/>
      <c r="DM5" s="211"/>
      <c r="DN5" s="211"/>
      <c r="DO5" s="211"/>
      <c r="DP5" s="211"/>
      <c r="DQ5" s="211"/>
      <c r="DR5" s="211"/>
      <c r="DS5" s="211"/>
      <c r="DT5" s="211"/>
      <c r="DU5" s="211"/>
      <c r="DV5" s="211"/>
      <c r="DW5" s="211"/>
      <c r="DX5" s="211"/>
      <c r="DY5" s="211"/>
      <c r="DZ5" s="211"/>
      <c r="EA5" s="211"/>
      <c r="EB5" s="211"/>
      <c r="EC5" s="211"/>
      <c r="ED5" s="211"/>
      <c r="EE5" s="211"/>
      <c r="EF5" s="211"/>
      <c r="EG5" s="211"/>
      <c r="EH5" s="211"/>
      <c r="EI5" s="211"/>
      <c r="EJ5" s="211"/>
      <c r="EK5" s="211"/>
      <c r="EL5" s="211"/>
      <c r="EM5" s="211"/>
      <c r="EN5" s="211"/>
      <c r="EO5" s="211"/>
      <c r="EP5" s="211"/>
      <c r="EQ5" s="211"/>
      <c r="ER5" s="211"/>
      <c r="ES5" s="211"/>
      <c r="ET5" s="211"/>
      <c r="EU5" s="211"/>
      <c r="EV5" s="211"/>
      <c r="EW5" s="211"/>
      <c r="EX5" s="211"/>
      <c r="EY5" s="211"/>
      <c r="EZ5" s="211"/>
      <c r="FA5" s="211"/>
      <c r="FB5" s="211"/>
      <c r="FC5" s="211"/>
      <c r="FD5" s="211"/>
      <c r="FE5" s="211"/>
      <c r="FF5" s="211"/>
      <c r="FG5" s="211"/>
      <c r="FH5" s="211"/>
      <c r="FI5" s="211"/>
      <c r="FJ5" s="211"/>
      <c r="FK5" s="211"/>
      <c r="FL5" s="211"/>
      <c r="FM5" s="211"/>
      <c r="FN5" s="211"/>
      <c r="FO5" s="211"/>
      <c r="FP5" s="211"/>
      <c r="FQ5" s="211"/>
      <c r="FR5" s="211"/>
      <c r="FS5" s="211"/>
      <c r="FT5" s="211"/>
      <c r="FU5" s="211"/>
      <c r="FV5" s="211"/>
      <c r="FW5" s="211"/>
      <c r="FX5" s="211"/>
      <c r="FY5" s="211"/>
      <c r="FZ5" s="211"/>
      <c r="GA5" s="211"/>
      <c r="GB5" s="211"/>
      <c r="GC5" s="211"/>
      <c r="GD5" s="211"/>
      <c r="GE5" s="211"/>
      <c r="GF5" s="211"/>
      <c r="GG5" s="211"/>
      <c r="GH5" s="211"/>
      <c r="GI5" s="211"/>
      <c r="GJ5" s="211"/>
      <c r="GK5" s="211"/>
      <c r="GL5" s="211"/>
      <c r="GM5" s="211"/>
      <c r="GN5" s="211"/>
      <c r="GO5" s="211"/>
      <c r="GP5" s="211"/>
      <c r="GQ5" s="211"/>
      <c r="GR5" s="211"/>
      <c r="GS5" s="211"/>
      <c r="GT5" s="211"/>
      <c r="GU5" s="211"/>
      <c r="GV5" s="211"/>
      <c r="GW5" s="211"/>
      <c r="GX5" s="211"/>
      <c r="GY5" s="211"/>
      <c r="GZ5" s="211"/>
      <c r="HA5" s="211"/>
      <c r="HB5" s="211"/>
      <c r="HC5" s="211"/>
      <c r="HD5" s="211"/>
      <c r="HE5" s="211"/>
      <c r="HF5" s="211"/>
      <c r="HG5" s="211"/>
      <c r="HH5" s="211"/>
      <c r="HI5" s="211"/>
      <c r="HJ5" s="211"/>
      <c r="HK5" s="211"/>
      <c r="HL5" s="211"/>
      <c r="HM5" s="211"/>
      <c r="HN5" s="211"/>
      <c r="HO5" s="211"/>
      <c r="HP5" s="211"/>
      <c r="HQ5" s="211"/>
      <c r="HR5" s="211"/>
      <c r="HS5" s="211"/>
      <c r="HT5" s="211"/>
      <c r="HU5" s="211"/>
      <c r="HV5" s="211"/>
      <c r="HW5" s="211"/>
      <c r="HX5" s="211"/>
      <c r="HY5" s="211"/>
      <c r="HZ5" s="211"/>
      <c r="IA5" s="211"/>
      <c r="IB5" s="211"/>
      <c r="IC5" s="211"/>
      <c r="ID5" s="211"/>
      <c r="IE5" s="211"/>
      <c r="IF5" s="211"/>
      <c r="IG5" s="211"/>
      <c r="IH5" s="211"/>
      <c r="II5" s="211"/>
      <c r="IJ5" s="211"/>
      <c r="IK5" s="211"/>
      <c r="IL5" s="211"/>
      <c r="IM5" s="211"/>
      <c r="IN5" s="211"/>
      <c r="IO5" s="211"/>
      <c r="IP5" s="211"/>
      <c r="IQ5" s="211"/>
      <c r="IR5" s="211"/>
      <c r="IS5" s="211"/>
      <c r="IT5" s="211"/>
      <c r="IU5" s="211"/>
      <c r="IV5" s="211"/>
      <c r="IW5" s="211"/>
      <c r="IX5" s="211"/>
      <c r="IY5" s="211"/>
      <c r="IZ5" s="211"/>
      <c r="JA5" s="211"/>
      <c r="JB5" s="211"/>
      <c r="JC5" s="211"/>
      <c r="JD5" s="211"/>
      <c r="JE5" s="211"/>
      <c r="JF5" s="211"/>
      <c r="JG5" s="211"/>
      <c r="JH5" s="211"/>
      <c r="JI5" s="211"/>
      <c r="JJ5" s="211"/>
      <c r="JK5" s="211"/>
      <c r="JL5" s="211"/>
      <c r="JM5" s="211"/>
      <c r="JN5" s="211"/>
      <c r="JO5" s="211"/>
      <c r="JP5" s="211"/>
      <c r="JQ5" s="211"/>
      <c r="JR5" s="211"/>
      <c r="JS5" s="211"/>
      <c r="JT5" s="211"/>
      <c r="JU5" s="211"/>
      <c r="JV5" s="211"/>
      <c r="JW5" s="211"/>
      <c r="JX5" s="211"/>
      <c r="JY5" s="211"/>
      <c r="JZ5" s="211"/>
      <c r="KA5" s="211"/>
      <c r="KB5" s="211"/>
      <c r="KC5" s="211"/>
      <c r="KD5" s="211"/>
      <c r="KE5" s="211"/>
      <c r="KF5" s="211"/>
      <c r="KG5" s="211"/>
      <c r="KH5" s="211"/>
      <c r="KI5" s="211"/>
      <c r="KJ5" s="211"/>
      <c r="KK5" s="211"/>
      <c r="KL5" s="211"/>
    </row>
    <row r="6" spans="1:298" s="212" customFormat="1" ht="39.75" customHeight="1" x14ac:dyDescent="0.2">
      <c r="A6" s="569" t="s">
        <v>381</v>
      </c>
      <c r="B6" s="570"/>
      <c r="C6" s="576"/>
      <c r="D6" s="561" t="s">
        <v>503</v>
      </c>
      <c r="E6" s="562"/>
      <c r="F6" s="562"/>
      <c r="G6" s="562"/>
      <c r="H6" s="562"/>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211"/>
      <c r="EX6" s="211"/>
      <c r="EY6" s="211"/>
      <c r="EZ6" s="211"/>
      <c r="FA6" s="211"/>
      <c r="FB6" s="211"/>
      <c r="FC6" s="211"/>
      <c r="FD6" s="211"/>
      <c r="FE6" s="211"/>
      <c r="FF6" s="211"/>
      <c r="FG6" s="211"/>
      <c r="FH6" s="211"/>
      <c r="FI6" s="211"/>
      <c r="FJ6" s="211"/>
      <c r="FK6" s="211"/>
      <c r="FL6" s="211"/>
      <c r="FM6" s="211"/>
      <c r="FN6" s="211"/>
      <c r="FO6" s="211"/>
      <c r="FP6" s="211"/>
      <c r="FQ6" s="211"/>
      <c r="FR6" s="211"/>
      <c r="FS6" s="211"/>
      <c r="FT6" s="211"/>
      <c r="FU6" s="211"/>
      <c r="FV6" s="211"/>
      <c r="FW6" s="211"/>
      <c r="FX6" s="211"/>
      <c r="FY6" s="211"/>
      <c r="FZ6" s="211"/>
      <c r="GA6" s="211"/>
      <c r="GB6" s="211"/>
      <c r="GC6" s="211"/>
      <c r="GD6" s="211"/>
      <c r="GE6" s="211"/>
      <c r="GF6" s="211"/>
      <c r="GG6" s="211"/>
      <c r="GH6" s="211"/>
      <c r="GI6" s="211"/>
      <c r="GJ6" s="211"/>
      <c r="GK6" s="211"/>
      <c r="GL6" s="211"/>
      <c r="GM6" s="211"/>
      <c r="GN6" s="211"/>
      <c r="GO6" s="211"/>
      <c r="GP6" s="211"/>
      <c r="GQ6" s="211"/>
      <c r="GR6" s="211"/>
      <c r="GS6" s="211"/>
      <c r="GT6" s="211"/>
      <c r="GU6" s="211"/>
      <c r="GV6" s="211"/>
      <c r="GW6" s="211"/>
      <c r="GX6" s="211"/>
      <c r="GY6" s="211"/>
      <c r="GZ6" s="211"/>
      <c r="HA6" s="211"/>
      <c r="HB6" s="211"/>
      <c r="HC6" s="211"/>
      <c r="HD6" s="211"/>
      <c r="HE6" s="211"/>
      <c r="HF6" s="211"/>
      <c r="HG6" s="211"/>
      <c r="HH6" s="211"/>
      <c r="HI6" s="211"/>
      <c r="HJ6" s="211"/>
      <c r="HK6" s="211"/>
      <c r="HL6" s="211"/>
      <c r="HM6" s="211"/>
      <c r="HN6" s="211"/>
      <c r="HO6" s="211"/>
      <c r="HP6" s="211"/>
      <c r="HQ6" s="211"/>
      <c r="HR6" s="211"/>
      <c r="HS6" s="211"/>
      <c r="HT6" s="211"/>
      <c r="HU6" s="211"/>
      <c r="HV6" s="211"/>
      <c r="HW6" s="211"/>
      <c r="HX6" s="211"/>
      <c r="HY6" s="211"/>
      <c r="HZ6" s="211"/>
      <c r="IA6" s="211"/>
      <c r="IB6" s="211"/>
      <c r="IC6" s="211"/>
      <c r="ID6" s="211"/>
      <c r="IE6" s="211"/>
      <c r="IF6" s="211"/>
      <c r="IG6" s="211"/>
      <c r="IH6" s="211"/>
      <c r="II6" s="211"/>
      <c r="IJ6" s="211"/>
      <c r="IK6" s="211"/>
      <c r="IL6" s="211"/>
      <c r="IM6" s="211"/>
      <c r="IN6" s="211"/>
      <c r="IO6" s="211"/>
      <c r="IP6" s="211"/>
      <c r="IQ6" s="211"/>
      <c r="IR6" s="211"/>
      <c r="IS6" s="211"/>
      <c r="IT6" s="211"/>
      <c r="IU6" s="211"/>
      <c r="IV6" s="211"/>
      <c r="IW6" s="211"/>
      <c r="IX6" s="211"/>
      <c r="IY6" s="211"/>
      <c r="IZ6" s="211"/>
      <c r="JA6" s="211"/>
      <c r="JB6" s="211"/>
      <c r="JC6" s="211"/>
      <c r="JD6" s="211"/>
      <c r="JE6" s="211"/>
      <c r="JF6" s="211"/>
      <c r="JG6" s="211"/>
      <c r="JH6" s="211"/>
      <c r="JI6" s="211"/>
      <c r="JJ6" s="211"/>
      <c r="JK6" s="211"/>
      <c r="JL6" s="211"/>
      <c r="JM6" s="211"/>
      <c r="JN6" s="211"/>
      <c r="JO6" s="211"/>
      <c r="JP6" s="211"/>
      <c r="JQ6" s="211"/>
      <c r="JR6" s="211"/>
      <c r="JS6" s="211"/>
      <c r="JT6" s="211"/>
      <c r="JU6" s="211"/>
      <c r="JV6" s="211"/>
      <c r="JW6" s="211"/>
      <c r="JX6" s="211"/>
      <c r="JY6" s="211"/>
      <c r="JZ6" s="211"/>
      <c r="KA6" s="211"/>
      <c r="KB6" s="211"/>
      <c r="KC6" s="211"/>
      <c r="KD6" s="211"/>
      <c r="KE6" s="211"/>
      <c r="KF6" s="211"/>
      <c r="KG6" s="211"/>
      <c r="KH6" s="211"/>
      <c r="KI6" s="211"/>
      <c r="KJ6" s="211"/>
      <c r="KK6" s="211"/>
      <c r="KL6" s="211"/>
    </row>
    <row r="7" spans="1:298" s="212" customFormat="1" ht="16.5" thickBot="1" x14ac:dyDescent="0.25">
      <c r="A7" s="563" t="s">
        <v>382</v>
      </c>
      <c r="B7" s="564"/>
      <c r="C7" s="564"/>
      <c r="D7" s="564"/>
      <c r="E7" s="564"/>
      <c r="F7" s="564"/>
      <c r="G7" s="564"/>
      <c r="H7" s="565"/>
      <c r="I7" s="563" t="s">
        <v>383</v>
      </c>
      <c r="J7" s="564"/>
      <c r="K7" s="564"/>
      <c r="L7" s="564"/>
      <c r="M7" s="564"/>
      <c r="N7" s="565"/>
      <c r="O7" s="563" t="s">
        <v>384</v>
      </c>
      <c r="P7" s="564"/>
      <c r="Q7" s="564"/>
      <c r="R7" s="564"/>
      <c r="S7" s="564"/>
      <c r="T7" s="564"/>
      <c r="U7" s="564"/>
      <c r="V7" s="564"/>
      <c r="W7" s="565"/>
      <c r="X7" s="563" t="s">
        <v>385</v>
      </c>
      <c r="Y7" s="564"/>
      <c r="Z7" s="564"/>
      <c r="AA7" s="564"/>
      <c r="AB7" s="564"/>
      <c r="AC7" s="564"/>
      <c r="AD7" s="564"/>
      <c r="AE7" s="564"/>
      <c r="AF7" s="564"/>
      <c r="AG7" s="564"/>
      <c r="AH7" s="565"/>
      <c r="AI7" s="563" t="s">
        <v>386</v>
      </c>
      <c r="AJ7" s="564"/>
      <c r="AK7" s="564"/>
      <c r="AL7" s="564"/>
      <c r="AM7" s="564"/>
      <c r="AN7" s="565"/>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c r="DB7" s="211"/>
      <c r="DC7" s="211"/>
      <c r="DD7" s="211"/>
      <c r="DE7" s="211"/>
      <c r="DF7" s="211"/>
      <c r="DG7" s="211"/>
      <c r="DH7" s="211"/>
      <c r="DI7" s="211"/>
      <c r="DJ7" s="211"/>
      <c r="DK7" s="211"/>
      <c r="DL7" s="211"/>
      <c r="DM7" s="211"/>
      <c r="DN7" s="211"/>
      <c r="DO7" s="211"/>
      <c r="DP7" s="211"/>
      <c r="DQ7" s="211"/>
      <c r="DR7" s="211"/>
      <c r="DS7" s="211"/>
      <c r="DT7" s="211"/>
      <c r="DU7" s="211"/>
      <c r="DV7" s="211"/>
      <c r="DW7" s="211"/>
      <c r="DX7" s="211"/>
      <c r="DY7" s="211"/>
      <c r="DZ7" s="211"/>
      <c r="EA7" s="211"/>
      <c r="EB7" s="211"/>
      <c r="EC7" s="211"/>
      <c r="ED7" s="211"/>
      <c r="EE7" s="211"/>
      <c r="EF7" s="211"/>
      <c r="EG7" s="211"/>
      <c r="EH7" s="211"/>
      <c r="EI7" s="211"/>
      <c r="EJ7" s="211"/>
      <c r="EK7" s="211"/>
      <c r="EL7" s="211"/>
      <c r="EM7" s="211"/>
      <c r="EN7" s="211"/>
      <c r="EO7" s="211"/>
      <c r="EP7" s="211"/>
      <c r="EQ7" s="211"/>
      <c r="ER7" s="211"/>
      <c r="ES7" s="211"/>
      <c r="ET7" s="211"/>
      <c r="EU7" s="211"/>
      <c r="EV7" s="211"/>
      <c r="EW7" s="211"/>
      <c r="EX7" s="211"/>
      <c r="EY7" s="211"/>
      <c r="EZ7" s="211"/>
      <c r="FA7" s="211"/>
      <c r="FB7" s="211"/>
      <c r="FC7" s="211"/>
      <c r="FD7" s="211"/>
      <c r="FE7" s="211"/>
      <c r="FF7" s="211"/>
      <c r="FG7" s="211"/>
      <c r="FH7" s="211"/>
      <c r="FI7" s="211"/>
      <c r="FJ7" s="211"/>
      <c r="FK7" s="211"/>
      <c r="FL7" s="211"/>
      <c r="FM7" s="211"/>
      <c r="FN7" s="211"/>
      <c r="FO7" s="211"/>
      <c r="FP7" s="211"/>
      <c r="FQ7" s="211"/>
      <c r="FR7" s="211"/>
      <c r="FS7" s="211"/>
      <c r="FT7" s="211"/>
      <c r="FU7" s="211"/>
      <c r="FV7" s="211"/>
      <c r="FW7" s="211"/>
      <c r="FX7" s="211"/>
      <c r="FY7" s="211"/>
      <c r="FZ7" s="211"/>
      <c r="GA7" s="211"/>
      <c r="GB7" s="211"/>
      <c r="GC7" s="211"/>
      <c r="GD7" s="211"/>
      <c r="GE7" s="211"/>
      <c r="GF7" s="211"/>
      <c r="GG7" s="211"/>
      <c r="GH7" s="211"/>
      <c r="GI7" s="211"/>
      <c r="GJ7" s="211"/>
      <c r="GK7" s="211"/>
      <c r="GL7" s="211"/>
      <c r="GM7" s="211"/>
      <c r="GN7" s="211"/>
      <c r="GO7" s="211"/>
      <c r="GP7" s="211"/>
      <c r="GQ7" s="211"/>
      <c r="GR7" s="211"/>
      <c r="GS7" s="211"/>
      <c r="GT7" s="211"/>
      <c r="GU7" s="211"/>
      <c r="GV7" s="211"/>
      <c r="GW7" s="211"/>
      <c r="GX7" s="211"/>
      <c r="GY7" s="211"/>
      <c r="GZ7" s="211"/>
      <c r="HA7" s="211"/>
      <c r="HB7" s="211"/>
      <c r="HC7" s="211"/>
      <c r="HD7" s="211"/>
      <c r="HE7" s="211"/>
      <c r="HF7" s="211"/>
      <c r="HG7" s="211"/>
      <c r="HH7" s="211"/>
      <c r="HI7" s="211"/>
      <c r="HJ7" s="211"/>
      <c r="HK7" s="211"/>
      <c r="HL7" s="211"/>
      <c r="HM7" s="211"/>
      <c r="HN7" s="211"/>
      <c r="HO7" s="211"/>
      <c r="HP7" s="211"/>
      <c r="HQ7" s="211"/>
      <c r="HR7" s="211"/>
      <c r="HS7" s="211"/>
      <c r="HT7" s="211"/>
      <c r="HU7" s="211"/>
      <c r="HV7" s="211"/>
      <c r="HW7" s="211"/>
      <c r="HX7" s="211"/>
      <c r="HY7" s="211"/>
      <c r="HZ7" s="211"/>
      <c r="IA7" s="211"/>
      <c r="IB7" s="211"/>
      <c r="IC7" s="211"/>
      <c r="ID7" s="211"/>
      <c r="IE7" s="211"/>
      <c r="IF7" s="211"/>
      <c r="IG7" s="211"/>
      <c r="IH7" s="211"/>
      <c r="II7" s="211"/>
      <c r="IJ7" s="211"/>
      <c r="IK7" s="211"/>
      <c r="IL7" s="211"/>
      <c r="IM7" s="211"/>
      <c r="IN7" s="211"/>
      <c r="IO7" s="211"/>
      <c r="IP7" s="211"/>
      <c r="IQ7" s="211"/>
      <c r="IR7" s="211"/>
      <c r="IS7" s="211"/>
      <c r="IT7" s="211"/>
      <c r="IU7" s="211"/>
      <c r="IV7" s="211"/>
      <c r="IW7" s="211"/>
      <c r="IX7" s="211"/>
      <c r="IY7" s="211"/>
      <c r="IZ7" s="211"/>
      <c r="JA7" s="211"/>
      <c r="JB7" s="211"/>
      <c r="JC7" s="211"/>
      <c r="JD7" s="211"/>
      <c r="JE7" s="211"/>
      <c r="JF7" s="211"/>
      <c r="JG7" s="211"/>
      <c r="JH7" s="211"/>
      <c r="JI7" s="211"/>
      <c r="JJ7" s="211"/>
      <c r="JK7" s="211"/>
      <c r="JL7" s="211"/>
      <c r="JM7" s="211"/>
      <c r="JN7" s="211"/>
      <c r="JO7" s="211"/>
      <c r="JP7" s="211"/>
      <c r="JQ7" s="211"/>
      <c r="JR7" s="211"/>
      <c r="JS7" s="211"/>
      <c r="JT7" s="211"/>
      <c r="JU7" s="211"/>
      <c r="JV7" s="211"/>
      <c r="JW7" s="211"/>
      <c r="JX7" s="211"/>
      <c r="JY7" s="211"/>
      <c r="JZ7" s="211"/>
      <c r="KA7" s="211"/>
      <c r="KB7" s="211"/>
      <c r="KC7" s="211"/>
      <c r="KD7" s="211"/>
      <c r="KE7" s="211"/>
      <c r="KF7" s="211"/>
      <c r="KG7" s="211"/>
      <c r="KH7" s="211"/>
      <c r="KI7" s="211"/>
      <c r="KJ7" s="211"/>
      <c r="KK7" s="211"/>
      <c r="KL7" s="211"/>
    </row>
    <row r="8" spans="1:298" s="212" customFormat="1" ht="16.5" customHeight="1" x14ac:dyDescent="0.2">
      <c r="A8" s="582" t="s">
        <v>387</v>
      </c>
      <c r="B8" s="556" t="s">
        <v>388</v>
      </c>
      <c r="C8" s="552" t="s">
        <v>79</v>
      </c>
      <c r="D8" s="540" t="s">
        <v>389</v>
      </c>
      <c r="E8" s="540" t="str">
        <f>+'Seguimiento 1 Trimestre 2023'!E8</f>
        <v>Causa Raíz</v>
      </c>
      <c r="F8" s="552" t="s">
        <v>85</v>
      </c>
      <c r="G8" s="550" t="s">
        <v>87</v>
      </c>
      <c r="H8" s="540" t="s">
        <v>390</v>
      </c>
      <c r="I8" s="550" t="s">
        <v>279</v>
      </c>
      <c r="J8" s="554" t="s">
        <v>257</v>
      </c>
      <c r="K8" s="550" t="s">
        <v>391</v>
      </c>
      <c r="L8" s="550" t="s">
        <v>392</v>
      </c>
      <c r="M8" s="554" t="s">
        <v>257</v>
      </c>
      <c r="N8" s="540" t="s">
        <v>93</v>
      </c>
      <c r="O8" s="548" t="s">
        <v>393</v>
      </c>
      <c r="P8" s="540" t="s">
        <v>95</v>
      </c>
      <c r="Q8" s="550" t="s">
        <v>97</v>
      </c>
      <c r="R8" s="540" t="s">
        <v>394</v>
      </c>
      <c r="S8" s="540"/>
      <c r="T8" s="540"/>
      <c r="U8" s="540"/>
      <c r="V8" s="540"/>
      <c r="W8" s="540"/>
      <c r="X8" s="546" t="s">
        <v>395</v>
      </c>
      <c r="Y8" s="548" t="s">
        <v>396</v>
      </c>
      <c r="Z8" s="548" t="s">
        <v>257</v>
      </c>
      <c r="AA8" s="214"/>
      <c r="AB8" s="214"/>
      <c r="AC8" s="548" t="s">
        <v>256</v>
      </c>
      <c r="AD8" s="548" t="s">
        <v>257</v>
      </c>
      <c r="AE8" s="214"/>
      <c r="AF8" s="214"/>
      <c r="AG8" s="546" t="s">
        <v>397</v>
      </c>
      <c r="AH8" s="548" t="s">
        <v>113</v>
      </c>
      <c r="AI8" s="540" t="s">
        <v>386</v>
      </c>
      <c r="AJ8" s="540" t="s">
        <v>398</v>
      </c>
      <c r="AK8" s="540" t="s">
        <v>399</v>
      </c>
      <c r="AL8" s="540" t="s">
        <v>400</v>
      </c>
      <c r="AM8" s="542" t="s">
        <v>401</v>
      </c>
      <c r="AN8" s="544" t="s">
        <v>117</v>
      </c>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c r="IM8" s="211"/>
      <c r="IN8" s="211"/>
      <c r="IO8" s="211"/>
      <c r="IP8" s="211"/>
      <c r="IQ8" s="211"/>
      <c r="IR8" s="211"/>
      <c r="IS8" s="211"/>
      <c r="IT8" s="211"/>
      <c r="IU8" s="211"/>
      <c r="IV8" s="211"/>
      <c r="IW8" s="211"/>
      <c r="IX8" s="211"/>
      <c r="IY8" s="211"/>
      <c r="IZ8" s="211"/>
      <c r="JA8" s="211"/>
      <c r="JB8" s="211"/>
      <c r="JC8" s="211"/>
      <c r="JD8" s="211"/>
      <c r="JE8" s="211"/>
      <c r="JF8" s="211"/>
      <c r="JG8" s="211"/>
      <c r="JH8" s="211"/>
      <c r="JI8" s="211"/>
      <c r="JJ8" s="211"/>
      <c r="JK8" s="211"/>
      <c r="JL8" s="211"/>
      <c r="JM8" s="211"/>
      <c r="JN8" s="211"/>
      <c r="JO8" s="211"/>
      <c r="JP8" s="211"/>
      <c r="JQ8" s="211"/>
      <c r="JR8" s="211"/>
      <c r="JS8" s="211"/>
      <c r="JT8" s="211"/>
      <c r="JU8" s="211"/>
      <c r="JV8" s="211"/>
      <c r="JW8" s="211"/>
      <c r="JX8" s="211"/>
      <c r="JY8" s="211"/>
      <c r="JZ8" s="211"/>
      <c r="KA8" s="211"/>
      <c r="KB8" s="211"/>
      <c r="KC8" s="211"/>
      <c r="KD8" s="211"/>
      <c r="KE8" s="211"/>
      <c r="KF8" s="211"/>
      <c r="KG8" s="211"/>
      <c r="KH8" s="211"/>
      <c r="KI8" s="211"/>
      <c r="KJ8" s="211"/>
      <c r="KK8" s="211"/>
      <c r="KL8" s="211"/>
    </row>
    <row r="9" spans="1:298" s="218" customFormat="1" ht="42.75" customHeight="1" thickBot="1" x14ac:dyDescent="0.3">
      <c r="A9" s="583"/>
      <c r="B9" s="557"/>
      <c r="C9" s="553"/>
      <c r="D9" s="541"/>
      <c r="E9" s="541"/>
      <c r="F9" s="553"/>
      <c r="G9" s="551"/>
      <c r="H9" s="541"/>
      <c r="I9" s="551"/>
      <c r="J9" s="555"/>
      <c r="K9" s="551"/>
      <c r="L9" s="551"/>
      <c r="M9" s="555"/>
      <c r="N9" s="541"/>
      <c r="O9" s="549"/>
      <c r="P9" s="541"/>
      <c r="Q9" s="551"/>
      <c r="R9" s="215" t="s">
        <v>149</v>
      </c>
      <c r="S9" s="215" t="s">
        <v>155</v>
      </c>
      <c r="T9" s="215" t="s">
        <v>402</v>
      </c>
      <c r="U9" s="215" t="s">
        <v>159</v>
      </c>
      <c r="V9" s="215" t="s">
        <v>165</v>
      </c>
      <c r="W9" s="215" t="s">
        <v>170</v>
      </c>
      <c r="X9" s="547"/>
      <c r="Y9" s="549"/>
      <c r="Z9" s="549"/>
      <c r="AA9" s="216" t="s">
        <v>281</v>
      </c>
      <c r="AB9" s="216" t="s">
        <v>257</v>
      </c>
      <c r="AC9" s="549"/>
      <c r="AD9" s="549"/>
      <c r="AE9" s="216" t="s">
        <v>256</v>
      </c>
      <c r="AF9" s="216" t="s">
        <v>257</v>
      </c>
      <c r="AG9" s="547"/>
      <c r="AH9" s="549"/>
      <c r="AI9" s="541"/>
      <c r="AJ9" s="541"/>
      <c r="AK9" s="541"/>
      <c r="AL9" s="541"/>
      <c r="AM9" s="543"/>
      <c r="AN9" s="545"/>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c r="HF9" s="217"/>
      <c r="HG9" s="217"/>
      <c r="HH9" s="217"/>
      <c r="HI9" s="217"/>
      <c r="HJ9" s="217"/>
      <c r="HK9" s="217"/>
      <c r="HL9" s="217"/>
      <c r="HM9" s="217"/>
      <c r="HN9" s="217"/>
      <c r="HO9" s="217"/>
      <c r="HP9" s="217"/>
      <c r="HQ9" s="217"/>
      <c r="HR9" s="217"/>
      <c r="HS9" s="217"/>
      <c r="HT9" s="217"/>
      <c r="HU9" s="217"/>
      <c r="HV9" s="217"/>
      <c r="HW9" s="217"/>
      <c r="HX9" s="217"/>
      <c r="HY9" s="217"/>
      <c r="HZ9" s="217"/>
      <c r="IA9" s="217"/>
      <c r="IB9" s="217"/>
      <c r="IC9" s="217"/>
      <c r="ID9" s="217"/>
      <c r="IE9" s="217"/>
      <c r="IF9" s="217"/>
      <c r="IG9" s="217"/>
      <c r="IH9" s="217"/>
      <c r="II9" s="217"/>
      <c r="IJ9" s="217"/>
      <c r="IK9" s="217"/>
      <c r="IL9" s="217"/>
      <c r="IM9" s="217"/>
      <c r="IN9" s="217"/>
      <c r="IO9" s="217"/>
      <c r="IP9" s="217"/>
      <c r="IQ9" s="217"/>
      <c r="IR9" s="217"/>
      <c r="IS9" s="217"/>
      <c r="IT9" s="217"/>
      <c r="IU9" s="217"/>
      <c r="IV9" s="217"/>
      <c r="IW9" s="217"/>
      <c r="IX9" s="217"/>
      <c r="IY9" s="217"/>
      <c r="IZ9" s="217"/>
      <c r="JA9" s="217"/>
      <c r="JB9" s="217"/>
      <c r="JC9" s="217"/>
      <c r="JD9" s="217"/>
      <c r="JE9" s="217"/>
      <c r="JF9" s="217"/>
      <c r="JG9" s="217"/>
      <c r="JH9" s="217"/>
      <c r="JI9" s="217"/>
      <c r="JJ9" s="217"/>
      <c r="JK9" s="217"/>
      <c r="JL9" s="217"/>
      <c r="JM9" s="217"/>
      <c r="JN9" s="217"/>
      <c r="JO9" s="217"/>
      <c r="JP9" s="217"/>
      <c r="JQ9" s="217"/>
      <c r="JR9" s="217"/>
      <c r="JS9" s="217"/>
      <c r="JT9" s="217"/>
      <c r="JU9" s="217"/>
      <c r="JV9" s="217"/>
      <c r="JW9" s="217"/>
      <c r="JX9" s="217"/>
      <c r="JY9" s="217"/>
      <c r="JZ9" s="217"/>
      <c r="KA9" s="217"/>
      <c r="KB9" s="217"/>
      <c r="KC9" s="217"/>
      <c r="KD9" s="217"/>
      <c r="KE9" s="217"/>
      <c r="KF9" s="217"/>
      <c r="KG9" s="217"/>
      <c r="KH9" s="217"/>
      <c r="KI9" s="217"/>
      <c r="KJ9" s="217"/>
      <c r="KK9" s="217"/>
      <c r="KL9" s="217"/>
    </row>
    <row r="10" spans="1:298" s="212" customFormat="1" ht="58.5" customHeight="1" thickTop="1" thickBot="1" x14ac:dyDescent="0.25">
      <c r="A10" s="536">
        <v>1</v>
      </c>
      <c r="B10" s="535" t="s">
        <v>456</v>
      </c>
      <c r="C10" s="535" t="s">
        <v>339</v>
      </c>
      <c r="D10" s="252" t="s">
        <v>457</v>
      </c>
      <c r="E10" s="535" t="s">
        <v>403</v>
      </c>
      <c r="F10" s="252" t="s">
        <v>463</v>
      </c>
      <c r="G10" s="535" t="s">
        <v>347</v>
      </c>
      <c r="H10" s="535">
        <v>100000</v>
      </c>
      <c r="I10" s="535" t="str">
        <f>IF(H10&lt;=2,'Tabla probabilidad'!$B$5,IF(H10&lt;=24,'Tabla probabilidad'!$B$6,IF(H10&lt;=500,'Tabla probabilidad'!$B$7,IF(H10&lt;=5000,'Tabla probabilidad'!$B$8,IF(H10&gt;5000,'Tabla probabilidad'!$B$9)))))</f>
        <v>Muy Alta</v>
      </c>
      <c r="J10" s="534">
        <f>IF(H10&lt;=2,'Tabla probabilidad'!$D$5,IF(H10&lt;=24,'Tabla probabilidad'!$D$6,IF(H10&lt;=500,'Tabla probabilidad'!$D$7,IF(H10&lt;=5000,'Tabla probabilidad'!$D$8,IF(H10&gt;5000,'Tabla probabilidad'!$D$9)))))</f>
        <v>1</v>
      </c>
      <c r="K10" s="535" t="s">
        <v>229</v>
      </c>
      <c r="L10" s="535"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Catastrófico</v>
      </c>
      <c r="M10" s="535"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100%</v>
      </c>
      <c r="N10" s="535" t="str">
        <f>VLOOKUP((I10&amp;L10),Hoja1!$B$4:$C$28,2,0)</f>
        <v>Extremo</v>
      </c>
      <c r="O10" s="220">
        <v>1</v>
      </c>
      <c r="P10" s="252" t="s">
        <v>505</v>
      </c>
      <c r="Q10" s="220" t="str">
        <f t="shared" ref="Q10:Q25" si="0">IF(R10="Preventivo","Probabilidad",IF(R10="Detectivo","Probabilidad", IF(R10="Correctivo","Impacto")))</f>
        <v>Probabilidad</v>
      </c>
      <c r="R10" s="221" t="s">
        <v>147</v>
      </c>
      <c r="S10" s="221" t="s">
        <v>143</v>
      </c>
      <c r="T10" s="222">
        <f>VLOOKUP(R10&amp;S10,Hoja1!$Q$4:$R$9,2,0)</f>
        <v>0.45</v>
      </c>
      <c r="U10" s="223" t="s">
        <v>160</v>
      </c>
      <c r="V10" s="220" t="s">
        <v>166</v>
      </c>
      <c r="W10" s="223" t="s">
        <v>171</v>
      </c>
      <c r="X10" s="224">
        <f>IF(Q10="Probabilidad",($J$10*T10),IF(Q10="Impacto"," "))</f>
        <v>0.45</v>
      </c>
      <c r="Y10" s="224" t="str">
        <f>IF(Z10&lt;=20%,'Tabla probabilidad'!$B$5,IF(Z10&lt;=40%,'Tabla probabilidad'!$B$6,IF(Z10&lt;=60%,'Tabla probabilidad'!$B$7,IF(Z10&lt;=80%,'Tabla probabilidad'!$B$8,IF(Z10&lt;=100%,'Tabla probabilidad'!$B$9)))))</f>
        <v>Media</v>
      </c>
      <c r="Z10" s="224">
        <f>IF(R10="Preventivo",(J10-(J10*T10)),IF(R10="Detectivo",(J10-(J10*T10)),IF(R10="Correctivo",(J10))))</f>
        <v>0.55000000000000004</v>
      </c>
      <c r="AA10" s="534" t="str">
        <f>IF(AB10&lt;=20%,'Tabla probabilidad'!$B$5,IF(AB10&lt;=40%,'Tabla probabilidad'!$B$6,IF(AB10&lt;=60%,'Tabla probabilidad'!$B$7,IF(AB10&lt;=80%,'Tabla probabilidad'!$B$8,IF(AB10&lt;=100%,'Tabla probabilidad'!$B$9)))))</f>
        <v>Media</v>
      </c>
      <c r="AB10" s="534">
        <f>AVERAGE(Z10:Z14)</f>
        <v>0.55000000000000004</v>
      </c>
      <c r="AC10" s="224" t="str">
        <f t="shared" ref="AC10:AC25" si="1">IF(AD10&lt;=20%,"Leve",IF(AD10&lt;=40%,"Menor",IF(AD10&lt;=60%,"Moderado",IF(AD10&lt;=80%,"Mayor",IF(AD10&lt;=100%,"Catastrófico")))))</f>
        <v>Catastrófico</v>
      </c>
      <c r="AD10" s="224">
        <f>IF(Q10="Probabilidad",(($M$10-0)),IF(Q10="Impacto",($M$10-($M$10*T10))))</f>
        <v>1</v>
      </c>
      <c r="AE10" s="534" t="str">
        <f>IF(AF10&lt;=20%,"Leve",IF(AF10&lt;=40%,"Menor",IF(AF10&lt;=60%,"Moderado",IF(AF10&lt;=80%,"Mayor",IF(AF10&lt;=100%,"Catastrófico")))))</f>
        <v>Catastrófico</v>
      </c>
      <c r="AF10" s="534">
        <f>AVERAGE(AD10:AD14)</f>
        <v>1</v>
      </c>
      <c r="AG10" s="535" t="str">
        <f>VLOOKUP(AA10&amp;AE10,Hoja1!$B$4:$C$28,2,0)</f>
        <v>Extremo</v>
      </c>
      <c r="AH10" s="536" t="s">
        <v>350</v>
      </c>
      <c r="AI10" s="538" t="s">
        <v>452</v>
      </c>
      <c r="AJ10" s="535" t="s">
        <v>450</v>
      </c>
      <c r="AK10" s="539" t="s">
        <v>451</v>
      </c>
      <c r="AL10" s="539">
        <v>45107</v>
      </c>
      <c r="AM10" s="539" t="s">
        <v>517</v>
      </c>
      <c r="AN10" s="535" t="s">
        <v>345</v>
      </c>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211"/>
      <c r="FW10" s="211"/>
      <c r="FX10" s="211"/>
      <c r="FY10" s="211"/>
      <c r="FZ10" s="211"/>
      <c r="GA10" s="211"/>
      <c r="GB10" s="211"/>
      <c r="GC10" s="211"/>
      <c r="GD10" s="211"/>
      <c r="GE10" s="211"/>
      <c r="GF10" s="211"/>
      <c r="GG10" s="211"/>
      <c r="GH10" s="211"/>
      <c r="GI10" s="211"/>
      <c r="GJ10" s="211"/>
      <c r="GK10" s="211"/>
      <c r="GL10" s="211"/>
      <c r="GM10" s="211"/>
      <c r="GN10" s="211"/>
      <c r="GO10" s="211"/>
      <c r="GP10" s="211"/>
      <c r="GQ10" s="211"/>
      <c r="GR10" s="211"/>
      <c r="GS10" s="211"/>
      <c r="GT10" s="211"/>
      <c r="GU10" s="211"/>
      <c r="GV10" s="211"/>
      <c r="GW10" s="211"/>
      <c r="GX10" s="211"/>
      <c r="GY10" s="211"/>
      <c r="GZ10" s="211"/>
      <c r="HA10" s="211"/>
      <c r="HB10" s="211"/>
      <c r="HC10" s="211"/>
      <c r="HD10" s="211"/>
      <c r="HE10" s="211"/>
      <c r="HF10" s="211"/>
      <c r="HG10" s="211"/>
      <c r="HH10" s="211"/>
      <c r="HI10" s="211"/>
      <c r="HJ10" s="211"/>
      <c r="HK10" s="211"/>
      <c r="HL10" s="211"/>
      <c r="HM10" s="211"/>
      <c r="HN10" s="211"/>
      <c r="HO10" s="211"/>
      <c r="HP10" s="211"/>
      <c r="HQ10" s="211"/>
      <c r="HR10" s="211"/>
      <c r="HS10" s="211"/>
      <c r="HT10" s="211"/>
      <c r="HU10" s="211"/>
      <c r="HV10" s="211"/>
      <c r="HW10" s="211"/>
      <c r="HX10" s="211"/>
      <c r="HY10" s="211"/>
      <c r="HZ10" s="211"/>
      <c r="IA10" s="211"/>
      <c r="IB10" s="211"/>
      <c r="IC10" s="211"/>
      <c r="ID10" s="211"/>
      <c r="IE10" s="211"/>
      <c r="IF10" s="211"/>
      <c r="IG10" s="211"/>
      <c r="IH10" s="211"/>
      <c r="II10" s="211"/>
      <c r="IJ10" s="211"/>
      <c r="IK10" s="211"/>
      <c r="IL10" s="211"/>
      <c r="IM10" s="211"/>
      <c r="IN10" s="211"/>
      <c r="IO10" s="211"/>
      <c r="IP10" s="211"/>
      <c r="IQ10" s="211"/>
      <c r="IR10" s="211"/>
      <c r="IS10" s="211"/>
      <c r="IT10" s="211"/>
      <c r="IU10" s="211"/>
      <c r="IV10" s="211"/>
      <c r="IW10" s="211"/>
      <c r="IX10" s="211"/>
      <c r="IY10" s="211"/>
      <c r="IZ10" s="211"/>
      <c r="JA10" s="211"/>
      <c r="JB10" s="211"/>
      <c r="JC10" s="211"/>
      <c r="JD10" s="211"/>
      <c r="JE10" s="211"/>
      <c r="JF10" s="211"/>
      <c r="JG10" s="211"/>
      <c r="JH10" s="211"/>
      <c r="JI10" s="211"/>
      <c r="JJ10" s="211"/>
      <c r="JK10" s="211"/>
      <c r="JL10" s="211"/>
      <c r="JM10" s="211"/>
      <c r="JN10" s="211"/>
      <c r="JO10" s="211"/>
      <c r="JP10" s="211"/>
      <c r="JQ10" s="211"/>
      <c r="JR10" s="211"/>
      <c r="JS10" s="211"/>
      <c r="JT10" s="211"/>
      <c r="JU10" s="211"/>
      <c r="JV10" s="211"/>
      <c r="JW10" s="211"/>
      <c r="JX10" s="211"/>
      <c r="JY10" s="211"/>
      <c r="JZ10" s="211"/>
      <c r="KA10" s="211"/>
      <c r="KB10" s="211"/>
      <c r="KC10" s="211"/>
      <c r="KD10" s="211"/>
      <c r="KE10" s="211"/>
      <c r="KF10" s="211"/>
      <c r="KG10" s="211"/>
      <c r="KH10" s="211"/>
      <c r="KI10" s="211"/>
      <c r="KJ10" s="211"/>
      <c r="KK10" s="211"/>
      <c r="KL10" s="211"/>
    </row>
    <row r="11" spans="1:298" s="212" customFormat="1" ht="46.5" thickTop="1" thickBot="1" x14ac:dyDescent="0.25">
      <c r="A11" s="536"/>
      <c r="B11" s="535"/>
      <c r="C11" s="535"/>
      <c r="D11" s="252" t="s">
        <v>458</v>
      </c>
      <c r="E11" s="535"/>
      <c r="F11" s="252" t="s">
        <v>464</v>
      </c>
      <c r="G11" s="535"/>
      <c r="H11" s="535"/>
      <c r="I11" s="535"/>
      <c r="J11" s="534"/>
      <c r="K11" s="535"/>
      <c r="L11" s="537"/>
      <c r="M11" s="537"/>
      <c r="N11" s="535"/>
      <c r="O11" s="220">
        <v>2</v>
      </c>
      <c r="P11" s="252" t="s">
        <v>404</v>
      </c>
      <c r="Q11" s="220" t="str">
        <f t="shared" si="0"/>
        <v>Probabilidad</v>
      </c>
      <c r="R11" s="221" t="s">
        <v>147</v>
      </c>
      <c r="S11" s="221" t="s">
        <v>143</v>
      </c>
      <c r="T11" s="222">
        <f>VLOOKUP(R11&amp;S11,Hoja1!$Q$4:$R$9,2,0)</f>
        <v>0.45</v>
      </c>
      <c r="U11" s="223" t="s">
        <v>160</v>
      </c>
      <c r="V11" s="220" t="s">
        <v>166</v>
      </c>
      <c r="W11" s="225" t="s">
        <v>171</v>
      </c>
      <c r="X11" s="224">
        <f>IF(Q11="Probabilidad",($J$10*T11),IF(Q11="Impacto"," "))</f>
        <v>0.45</v>
      </c>
      <c r="Y11" s="224" t="str">
        <f>IF(Z11&lt;=20%,'Tabla probabilidad'!$B$5,IF(Z11&lt;=40%,'Tabla probabilidad'!$B$6,IF(Z11&lt;=60%,'Tabla probabilidad'!$B$7,IF(Z11&lt;=80%,'Tabla probabilidad'!$B$8,IF(Z11&lt;=100%,'Tabla probabilidad'!$B$9)))))</f>
        <v>Media</v>
      </c>
      <c r="Z11" s="224">
        <f>IF(R11="Preventivo",(J10-(J10*T11)),IF(R11="Detectivo",(J10-(J10*T11)),IF(R11="Correctivo",(J10))))</f>
        <v>0.55000000000000004</v>
      </c>
      <c r="AA11" s="534"/>
      <c r="AB11" s="534"/>
      <c r="AC11" s="224" t="str">
        <f t="shared" si="1"/>
        <v>Catastrófico</v>
      </c>
      <c r="AD11" s="224">
        <f>IF(Q11="Probabilidad",(($M$10-0)),IF(Q11="Impacto",($M$10-($M$10*T11))))</f>
        <v>1</v>
      </c>
      <c r="AE11" s="534"/>
      <c r="AF11" s="534"/>
      <c r="AG11" s="535"/>
      <c r="AH11" s="536"/>
      <c r="AI11" s="538"/>
      <c r="AJ11" s="535"/>
      <c r="AK11" s="535"/>
      <c r="AL11" s="535"/>
      <c r="AM11" s="535"/>
      <c r="AN11" s="535"/>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c r="FU11" s="211"/>
      <c r="FV11" s="211"/>
      <c r="FW11" s="211"/>
      <c r="FX11" s="211"/>
      <c r="FY11" s="211"/>
      <c r="FZ11" s="211"/>
      <c r="GA11" s="211"/>
      <c r="GB11" s="211"/>
      <c r="GC11" s="211"/>
      <c r="GD11" s="211"/>
      <c r="GE11" s="211"/>
      <c r="GF11" s="211"/>
      <c r="GG11" s="211"/>
      <c r="GH11" s="211"/>
      <c r="GI11" s="211"/>
      <c r="GJ11" s="211"/>
      <c r="GK11" s="211"/>
      <c r="GL11" s="211"/>
      <c r="GM11" s="211"/>
      <c r="GN11" s="211"/>
      <c r="GO11" s="211"/>
      <c r="GP11" s="211"/>
      <c r="GQ11" s="211"/>
      <c r="GR11" s="211"/>
      <c r="GS11" s="211"/>
      <c r="GT11" s="211"/>
      <c r="GU11" s="211"/>
      <c r="GV11" s="211"/>
      <c r="GW11" s="211"/>
      <c r="GX11" s="211"/>
      <c r="GY11" s="211"/>
      <c r="GZ11" s="211"/>
      <c r="HA11" s="211"/>
      <c r="HB11" s="211"/>
      <c r="HC11" s="211"/>
      <c r="HD11" s="211"/>
      <c r="HE11" s="211"/>
      <c r="HF11" s="211"/>
      <c r="HG11" s="211"/>
      <c r="HH11" s="211"/>
      <c r="HI11" s="211"/>
      <c r="HJ11" s="211"/>
      <c r="HK11" s="211"/>
      <c r="HL11" s="211"/>
      <c r="HM11" s="211"/>
      <c r="HN11" s="211"/>
      <c r="HO11" s="211"/>
      <c r="HP11" s="211"/>
      <c r="HQ11" s="211"/>
      <c r="HR11" s="211"/>
      <c r="HS11" s="211"/>
      <c r="HT11" s="211"/>
      <c r="HU11" s="211"/>
      <c r="HV11" s="211"/>
      <c r="HW11" s="211"/>
      <c r="HX11" s="211"/>
      <c r="HY11" s="211"/>
      <c r="HZ11" s="211"/>
      <c r="IA11" s="211"/>
      <c r="IB11" s="211"/>
      <c r="IC11" s="211"/>
      <c r="ID11" s="211"/>
      <c r="IE11" s="211"/>
      <c r="IF11" s="211"/>
      <c r="IG11" s="211"/>
      <c r="IH11" s="211"/>
      <c r="II11" s="211"/>
      <c r="IJ11" s="211"/>
      <c r="IK11" s="211"/>
      <c r="IL11" s="211"/>
      <c r="IM11" s="211"/>
      <c r="IN11" s="211"/>
      <c r="IO11" s="211"/>
      <c r="IP11" s="211"/>
      <c r="IQ11" s="211"/>
      <c r="IR11" s="211"/>
      <c r="IS11" s="211"/>
      <c r="IT11" s="211"/>
      <c r="IU11" s="211"/>
      <c r="IV11" s="211"/>
      <c r="IW11" s="211"/>
      <c r="IX11" s="211"/>
      <c r="IY11" s="211"/>
      <c r="IZ11" s="211"/>
      <c r="JA11" s="211"/>
      <c r="JB11" s="211"/>
      <c r="JC11" s="211"/>
      <c r="JD11" s="211"/>
      <c r="JE11" s="211"/>
      <c r="JF11" s="211"/>
      <c r="JG11" s="211"/>
      <c r="JH11" s="211"/>
      <c r="JI11" s="211"/>
      <c r="JJ11" s="211"/>
      <c r="JK11" s="211"/>
      <c r="JL11" s="211"/>
      <c r="JM11" s="211"/>
      <c r="JN11" s="211"/>
      <c r="JO11" s="211"/>
      <c r="JP11" s="211"/>
      <c r="JQ11" s="211"/>
      <c r="JR11" s="211"/>
      <c r="JS11" s="211"/>
      <c r="JT11" s="211"/>
      <c r="JU11" s="211"/>
      <c r="JV11" s="211"/>
      <c r="JW11" s="211"/>
      <c r="JX11" s="211"/>
      <c r="JY11" s="211"/>
      <c r="JZ11" s="211"/>
      <c r="KA11" s="211"/>
      <c r="KB11" s="211"/>
      <c r="KC11" s="211"/>
      <c r="KD11" s="211"/>
      <c r="KE11" s="211"/>
      <c r="KF11" s="211"/>
      <c r="KG11" s="211"/>
      <c r="KH11" s="211"/>
      <c r="KI11" s="211"/>
      <c r="KJ11" s="211"/>
      <c r="KK11" s="211"/>
      <c r="KL11" s="211"/>
    </row>
    <row r="12" spans="1:298" s="212" customFormat="1" ht="121.5" customHeight="1" thickTop="1" thickBot="1" x14ac:dyDescent="0.25">
      <c r="A12" s="536"/>
      <c r="B12" s="535"/>
      <c r="C12" s="535"/>
      <c r="D12" s="252" t="s">
        <v>632</v>
      </c>
      <c r="E12" s="535"/>
      <c r="F12" s="252" t="s">
        <v>462</v>
      </c>
      <c r="G12" s="535"/>
      <c r="H12" s="535"/>
      <c r="I12" s="535"/>
      <c r="J12" s="534"/>
      <c r="K12" s="535"/>
      <c r="L12" s="537"/>
      <c r="M12" s="537"/>
      <c r="N12" s="535"/>
      <c r="O12" s="220">
        <v>3</v>
      </c>
      <c r="P12" s="252" t="s">
        <v>406</v>
      </c>
      <c r="Q12" s="220" t="str">
        <f t="shared" si="0"/>
        <v>Probabilidad</v>
      </c>
      <c r="R12" s="221" t="s">
        <v>147</v>
      </c>
      <c r="S12" s="221" t="s">
        <v>143</v>
      </c>
      <c r="T12" s="222">
        <f>VLOOKUP(R12&amp;S12,Hoja1!$Q$4:$R$9,2,0)</f>
        <v>0.45</v>
      </c>
      <c r="U12" s="226" t="s">
        <v>160</v>
      </c>
      <c r="V12" s="220" t="s">
        <v>168</v>
      </c>
      <c r="W12" s="225" t="s">
        <v>171</v>
      </c>
      <c r="X12" s="224">
        <f>IF(Q12="Probabilidad",($J$10*T12),IF(Q12="Impacto"," "))</f>
        <v>0.45</v>
      </c>
      <c r="Y12" s="224" t="str">
        <f>IF(Z12&lt;=20%,'Tabla probabilidad'!$B$5,IF(Z12&lt;=40%,'Tabla probabilidad'!$B$6,IF(Z12&lt;=60%,'Tabla probabilidad'!$B$7,IF(Z12&lt;=80%,'Tabla probabilidad'!$B$8,IF(Z12&lt;=100%,'Tabla probabilidad'!$B$9)))))</f>
        <v>Media</v>
      </c>
      <c r="Z12" s="224">
        <f>IF(R12="Preventivo",(J10-(J10*T12)),IF(R12="Detectivo",(J10-(J10*T12)),IF(R12="Correctivo",(J10))))</f>
        <v>0.55000000000000004</v>
      </c>
      <c r="AA12" s="534"/>
      <c r="AB12" s="534"/>
      <c r="AC12" s="224" t="str">
        <f t="shared" si="1"/>
        <v>Catastrófico</v>
      </c>
      <c r="AD12" s="224">
        <f>IF(Q12="Probabilidad",(($M$10-0)),IF(Q12="Impacto",($M$10-($M$10*T12))))</f>
        <v>1</v>
      </c>
      <c r="AE12" s="534"/>
      <c r="AF12" s="534"/>
      <c r="AG12" s="535"/>
      <c r="AH12" s="536"/>
      <c r="AI12" s="538"/>
      <c r="AJ12" s="535"/>
      <c r="AK12" s="535"/>
      <c r="AL12" s="535"/>
      <c r="AM12" s="535"/>
      <c r="AN12" s="535"/>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c r="IN12" s="211"/>
      <c r="IO12" s="211"/>
      <c r="IP12" s="211"/>
      <c r="IQ12" s="211"/>
      <c r="IR12" s="211"/>
      <c r="IS12" s="211"/>
      <c r="IT12" s="211"/>
      <c r="IU12" s="211"/>
      <c r="IV12" s="211"/>
      <c r="IW12" s="211"/>
      <c r="IX12" s="211"/>
      <c r="IY12" s="211"/>
      <c r="IZ12" s="211"/>
      <c r="JA12" s="211"/>
      <c r="JB12" s="211"/>
      <c r="JC12" s="211"/>
      <c r="JD12" s="211"/>
      <c r="JE12" s="211"/>
      <c r="JF12" s="211"/>
      <c r="JG12" s="211"/>
      <c r="JH12" s="211"/>
      <c r="JI12" s="211"/>
      <c r="JJ12" s="211"/>
      <c r="JK12" s="211"/>
      <c r="JL12" s="211"/>
      <c r="JM12" s="211"/>
      <c r="JN12" s="211"/>
      <c r="JO12" s="211"/>
      <c r="JP12" s="211"/>
      <c r="JQ12" s="211"/>
      <c r="JR12" s="211"/>
      <c r="JS12" s="211"/>
      <c r="JT12" s="211"/>
      <c r="JU12" s="211"/>
      <c r="JV12" s="211"/>
      <c r="JW12" s="211"/>
      <c r="JX12" s="211"/>
      <c r="JY12" s="211"/>
      <c r="JZ12" s="211"/>
      <c r="KA12" s="211"/>
      <c r="KB12" s="211"/>
      <c r="KC12" s="211"/>
      <c r="KD12" s="211"/>
      <c r="KE12" s="211"/>
      <c r="KF12" s="211"/>
      <c r="KG12" s="211"/>
      <c r="KH12" s="211"/>
      <c r="KI12" s="211"/>
      <c r="KJ12" s="211"/>
      <c r="KK12" s="211"/>
      <c r="KL12" s="211"/>
    </row>
    <row r="13" spans="1:298" s="212" customFormat="1" ht="55.5" customHeight="1" thickTop="1" thickBot="1" x14ac:dyDescent="0.25">
      <c r="A13" s="536"/>
      <c r="B13" s="535"/>
      <c r="C13" s="535"/>
      <c r="D13" s="252" t="s">
        <v>459</v>
      </c>
      <c r="E13" s="535"/>
      <c r="F13" s="252" t="s">
        <v>461</v>
      </c>
      <c r="G13" s="535"/>
      <c r="H13" s="535"/>
      <c r="I13" s="535"/>
      <c r="J13" s="534"/>
      <c r="K13" s="535"/>
      <c r="L13" s="537"/>
      <c r="M13" s="537"/>
      <c r="N13" s="535"/>
      <c r="O13" s="220">
        <v>4</v>
      </c>
      <c r="P13" s="252" t="s">
        <v>405</v>
      </c>
      <c r="Q13" s="220" t="str">
        <f t="shared" si="0"/>
        <v>Probabilidad</v>
      </c>
      <c r="R13" s="221" t="s">
        <v>147</v>
      </c>
      <c r="S13" s="221" t="s">
        <v>143</v>
      </c>
      <c r="T13" s="222">
        <f>VLOOKUP(R13&amp;S13,Hoja1!$Q$4:$R$9,2,0)</f>
        <v>0.45</v>
      </c>
      <c r="U13" s="226" t="s">
        <v>160</v>
      </c>
      <c r="V13" s="220" t="s">
        <v>168</v>
      </c>
      <c r="W13" s="225" t="s">
        <v>171</v>
      </c>
      <c r="X13" s="224">
        <f>IF(Q13="Probabilidad",($J$10*T13),IF(Q13="Impacto"," "))</f>
        <v>0.45</v>
      </c>
      <c r="Y13" s="224" t="str">
        <f>IF(Z13&lt;=20%,'Tabla probabilidad'!$B$5,IF(Z13&lt;=40%,'Tabla probabilidad'!$B$6,IF(Z13&lt;=60%,'Tabla probabilidad'!$B$7,IF(Z13&lt;=80%,'Tabla probabilidad'!$B$8,IF(Z13&lt;=100%,'Tabla probabilidad'!$B$9)))))</f>
        <v>Media</v>
      </c>
      <c r="Z13" s="224">
        <f>IF(R13="Preventivo",(J10-(J10*T13)),IF(R13="Detectivo",(J10-(J10*T13)),IF(R13="Correctivo",(J10))))</f>
        <v>0.55000000000000004</v>
      </c>
      <c r="AA13" s="534"/>
      <c r="AB13" s="534"/>
      <c r="AC13" s="224" t="str">
        <f t="shared" si="1"/>
        <v>Catastrófico</v>
      </c>
      <c r="AD13" s="224">
        <f>IF(Q13="Probabilidad",(($M$10-0)),IF(Q13="Impacto",($M$10-($M$10*T13))))</f>
        <v>1</v>
      </c>
      <c r="AE13" s="534"/>
      <c r="AF13" s="534"/>
      <c r="AG13" s="535"/>
      <c r="AH13" s="536"/>
      <c r="AI13" s="538"/>
      <c r="AJ13" s="535"/>
      <c r="AK13" s="535"/>
      <c r="AL13" s="535"/>
      <c r="AM13" s="535"/>
      <c r="AN13" s="535"/>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211"/>
      <c r="FW13" s="211"/>
      <c r="FX13" s="211"/>
      <c r="FY13" s="211"/>
      <c r="FZ13" s="211"/>
      <c r="GA13" s="211"/>
      <c r="GB13" s="211"/>
      <c r="GC13" s="211"/>
      <c r="GD13" s="211"/>
      <c r="GE13" s="211"/>
      <c r="GF13" s="211"/>
      <c r="GG13" s="211"/>
      <c r="GH13" s="211"/>
      <c r="GI13" s="211"/>
      <c r="GJ13" s="211"/>
      <c r="GK13" s="211"/>
      <c r="GL13" s="211"/>
      <c r="GM13" s="211"/>
      <c r="GN13" s="211"/>
      <c r="GO13" s="211"/>
      <c r="GP13" s="211"/>
      <c r="GQ13" s="211"/>
      <c r="GR13" s="211"/>
      <c r="GS13" s="211"/>
      <c r="GT13" s="211"/>
      <c r="GU13" s="211"/>
      <c r="GV13" s="211"/>
      <c r="GW13" s="211"/>
      <c r="GX13" s="211"/>
      <c r="GY13" s="211"/>
      <c r="GZ13" s="211"/>
      <c r="HA13" s="211"/>
      <c r="HB13" s="211"/>
      <c r="HC13" s="211"/>
      <c r="HD13" s="211"/>
      <c r="HE13" s="211"/>
      <c r="HF13" s="211"/>
      <c r="HG13" s="211"/>
      <c r="HH13" s="211"/>
      <c r="HI13" s="211"/>
      <c r="HJ13" s="211"/>
      <c r="HK13" s="211"/>
      <c r="HL13" s="211"/>
      <c r="HM13" s="211"/>
      <c r="HN13" s="211"/>
      <c r="HO13" s="211"/>
      <c r="HP13" s="211"/>
      <c r="HQ13" s="211"/>
      <c r="HR13" s="211"/>
      <c r="HS13" s="211"/>
      <c r="HT13" s="211"/>
      <c r="HU13" s="211"/>
      <c r="HV13" s="211"/>
      <c r="HW13" s="211"/>
      <c r="HX13" s="211"/>
      <c r="HY13" s="211"/>
      <c r="HZ13" s="211"/>
      <c r="IA13" s="211"/>
      <c r="IB13" s="211"/>
      <c r="IC13" s="211"/>
      <c r="ID13" s="211"/>
      <c r="IE13" s="211"/>
      <c r="IF13" s="211"/>
      <c r="IG13" s="211"/>
      <c r="IH13" s="211"/>
      <c r="II13" s="211"/>
      <c r="IJ13" s="211"/>
      <c r="IK13" s="211"/>
      <c r="IL13" s="211"/>
      <c r="IM13" s="211"/>
      <c r="IN13" s="211"/>
      <c r="IO13" s="211"/>
      <c r="IP13" s="211"/>
      <c r="IQ13" s="211"/>
      <c r="IR13" s="211"/>
      <c r="IS13" s="211"/>
      <c r="IT13" s="211"/>
      <c r="IU13" s="211"/>
      <c r="IV13" s="211"/>
      <c r="IW13" s="211"/>
      <c r="IX13" s="211"/>
      <c r="IY13" s="211"/>
      <c r="IZ13" s="211"/>
      <c r="JA13" s="211"/>
      <c r="JB13" s="211"/>
      <c r="JC13" s="211"/>
      <c r="JD13" s="211"/>
      <c r="JE13" s="211"/>
      <c r="JF13" s="211"/>
      <c r="JG13" s="211"/>
      <c r="JH13" s="211"/>
      <c r="JI13" s="211"/>
      <c r="JJ13" s="211"/>
      <c r="JK13" s="211"/>
      <c r="JL13" s="211"/>
      <c r="JM13" s="211"/>
      <c r="JN13" s="211"/>
      <c r="JO13" s="211"/>
      <c r="JP13" s="211"/>
      <c r="JQ13" s="211"/>
      <c r="JR13" s="211"/>
      <c r="JS13" s="211"/>
      <c r="JT13" s="211"/>
      <c r="JU13" s="211"/>
      <c r="JV13" s="211"/>
      <c r="JW13" s="211"/>
      <c r="JX13" s="211"/>
      <c r="JY13" s="211"/>
      <c r="JZ13" s="211"/>
      <c r="KA13" s="211"/>
      <c r="KB13" s="211"/>
      <c r="KC13" s="211"/>
      <c r="KD13" s="211"/>
      <c r="KE13" s="211"/>
      <c r="KF13" s="211"/>
      <c r="KG13" s="211"/>
      <c r="KH13" s="211"/>
      <c r="KI13" s="211"/>
      <c r="KJ13" s="211"/>
      <c r="KK13" s="211"/>
      <c r="KL13" s="211"/>
    </row>
    <row r="14" spans="1:298" s="212" customFormat="1" ht="55.5" customHeight="1" thickTop="1" thickBot="1" x14ac:dyDescent="0.25">
      <c r="A14" s="536"/>
      <c r="B14" s="535"/>
      <c r="C14" s="535"/>
      <c r="D14" s="219"/>
      <c r="E14" s="535"/>
      <c r="F14" s="252" t="s">
        <v>460</v>
      </c>
      <c r="G14" s="535"/>
      <c r="H14" s="535"/>
      <c r="I14" s="535"/>
      <c r="J14" s="534"/>
      <c r="K14" s="535"/>
      <c r="L14" s="537"/>
      <c r="M14" s="537"/>
      <c r="N14" s="535"/>
      <c r="O14" s="220">
        <v>5</v>
      </c>
      <c r="P14" s="252" t="s">
        <v>407</v>
      </c>
      <c r="Q14" s="220" t="str">
        <f t="shared" si="0"/>
        <v>Probabilidad</v>
      </c>
      <c r="R14" s="221" t="s">
        <v>147</v>
      </c>
      <c r="S14" s="221" t="s">
        <v>143</v>
      </c>
      <c r="T14" s="222">
        <f>VLOOKUP(R14&amp;S14,Hoja1!$Q$4:$R$9,2,0)</f>
        <v>0.45</v>
      </c>
      <c r="U14" s="225" t="s">
        <v>160</v>
      </c>
      <c r="V14" s="220" t="s">
        <v>166</v>
      </c>
      <c r="W14" s="225" t="s">
        <v>171</v>
      </c>
      <c r="X14" s="224">
        <f>IF(Q14="Probabilidad",($J$10*T14),IF(Q14="Impacto"," "))</f>
        <v>0.45</v>
      </c>
      <c r="Y14" s="224" t="str">
        <f>IF(Z14&lt;=20%,'Tabla probabilidad'!$B$5,IF(Z14&lt;=40%,'Tabla probabilidad'!$B$6,IF(Z14&lt;=60%,'Tabla probabilidad'!$B$7,IF(Z14&lt;=80%,'Tabla probabilidad'!$B$8,IF(Z14&lt;=100%,'Tabla probabilidad'!$B$9)))))</f>
        <v>Media</v>
      </c>
      <c r="Z14" s="224">
        <f>IF(R14="Preventivo",(J10-(J10*T14)),IF(R14="Detectivo",(J10-(J10*T14)),IF(R14="Correctivo",(J10))))</f>
        <v>0.55000000000000004</v>
      </c>
      <c r="AA14" s="534"/>
      <c r="AB14" s="534"/>
      <c r="AC14" s="224" t="str">
        <f t="shared" si="1"/>
        <v>Catastrófico</v>
      </c>
      <c r="AD14" s="224">
        <f>IF(Q14="Probabilidad",(($M$10-0)),IF(Q14="Impacto",($M$10-($M$10*T14))))</f>
        <v>1</v>
      </c>
      <c r="AE14" s="534"/>
      <c r="AF14" s="534"/>
      <c r="AG14" s="535"/>
      <c r="AH14" s="536"/>
      <c r="AI14" s="538"/>
      <c r="AJ14" s="535"/>
      <c r="AK14" s="535"/>
      <c r="AL14" s="535"/>
      <c r="AM14" s="535"/>
      <c r="AN14" s="535"/>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c r="FT14" s="211"/>
      <c r="FU14" s="211"/>
      <c r="FV14" s="211"/>
      <c r="FW14" s="211"/>
      <c r="FX14" s="211"/>
      <c r="FY14" s="211"/>
      <c r="FZ14" s="211"/>
      <c r="GA14" s="211"/>
      <c r="GB14" s="211"/>
      <c r="GC14" s="211"/>
      <c r="GD14" s="211"/>
      <c r="GE14" s="211"/>
      <c r="GF14" s="211"/>
      <c r="GG14" s="211"/>
      <c r="GH14" s="211"/>
      <c r="GI14" s="211"/>
      <c r="GJ14" s="211"/>
      <c r="GK14" s="211"/>
      <c r="GL14" s="211"/>
      <c r="GM14" s="211"/>
      <c r="GN14" s="211"/>
      <c r="GO14" s="211"/>
      <c r="GP14" s="211"/>
      <c r="GQ14" s="211"/>
      <c r="GR14" s="211"/>
      <c r="GS14" s="211"/>
      <c r="GT14" s="211"/>
      <c r="GU14" s="211"/>
      <c r="GV14" s="211"/>
      <c r="GW14" s="211"/>
      <c r="GX14" s="211"/>
      <c r="GY14" s="211"/>
      <c r="GZ14" s="211"/>
      <c r="HA14" s="211"/>
      <c r="HB14" s="211"/>
      <c r="HC14" s="211"/>
      <c r="HD14" s="211"/>
      <c r="HE14" s="211"/>
      <c r="HF14" s="211"/>
      <c r="HG14" s="211"/>
      <c r="HH14" s="211"/>
      <c r="HI14" s="211"/>
      <c r="HJ14" s="211"/>
      <c r="HK14" s="211"/>
      <c r="HL14" s="211"/>
      <c r="HM14" s="211"/>
      <c r="HN14" s="211"/>
      <c r="HO14" s="211"/>
      <c r="HP14" s="211"/>
      <c r="HQ14" s="211"/>
      <c r="HR14" s="211"/>
      <c r="HS14" s="211"/>
      <c r="HT14" s="211"/>
      <c r="HU14" s="211"/>
      <c r="HV14" s="211"/>
      <c r="HW14" s="211"/>
      <c r="HX14" s="211"/>
      <c r="HY14" s="211"/>
      <c r="HZ14" s="211"/>
      <c r="IA14" s="211"/>
      <c r="IB14" s="211"/>
      <c r="IC14" s="211"/>
      <c r="ID14" s="211"/>
      <c r="IE14" s="211"/>
      <c r="IF14" s="211"/>
      <c r="IG14" s="211"/>
      <c r="IH14" s="211"/>
      <c r="II14" s="211"/>
      <c r="IJ14" s="211"/>
      <c r="IK14" s="211"/>
      <c r="IL14" s="211"/>
      <c r="IM14" s="211"/>
      <c r="IN14" s="211"/>
      <c r="IO14" s="211"/>
      <c r="IP14" s="211"/>
      <c r="IQ14" s="211"/>
      <c r="IR14" s="211"/>
      <c r="IS14" s="211"/>
      <c r="IT14" s="211"/>
      <c r="IU14" s="211"/>
      <c r="IV14" s="211"/>
      <c r="IW14" s="211"/>
      <c r="IX14" s="211"/>
      <c r="IY14" s="211"/>
      <c r="IZ14" s="211"/>
      <c r="JA14" s="211"/>
      <c r="JB14" s="211"/>
      <c r="JC14" s="211"/>
      <c r="JD14" s="211"/>
      <c r="JE14" s="211"/>
      <c r="JF14" s="211"/>
      <c r="JG14" s="211"/>
      <c r="JH14" s="211"/>
      <c r="JI14" s="211"/>
      <c r="JJ14" s="211"/>
      <c r="JK14" s="211"/>
      <c r="JL14" s="211"/>
      <c r="JM14" s="211"/>
      <c r="JN14" s="211"/>
      <c r="JO14" s="211"/>
      <c r="JP14" s="211"/>
      <c r="JQ14" s="211"/>
      <c r="JR14" s="211"/>
      <c r="JS14" s="211"/>
      <c r="JT14" s="211"/>
      <c r="JU14" s="211"/>
      <c r="JV14" s="211"/>
      <c r="JW14" s="211"/>
      <c r="JX14" s="211"/>
      <c r="JY14" s="211"/>
      <c r="JZ14" s="211"/>
      <c r="KA14" s="211"/>
      <c r="KB14" s="211"/>
      <c r="KC14" s="211"/>
      <c r="KD14" s="211"/>
      <c r="KE14" s="211"/>
      <c r="KF14" s="211"/>
      <c r="KG14" s="211"/>
      <c r="KH14" s="211"/>
      <c r="KI14" s="211"/>
      <c r="KJ14" s="211"/>
      <c r="KK14" s="211"/>
      <c r="KL14" s="211"/>
    </row>
    <row r="15" spans="1:298" s="212" customFormat="1" ht="41.25" customHeight="1" thickTop="1" thickBot="1" x14ac:dyDescent="0.25">
      <c r="A15" s="591">
        <v>2</v>
      </c>
      <c r="B15" s="591" t="s">
        <v>447</v>
      </c>
      <c r="C15" s="591" t="s">
        <v>351</v>
      </c>
      <c r="D15" s="253" t="s">
        <v>466</v>
      </c>
      <c r="E15" s="591" t="s">
        <v>507</v>
      </c>
      <c r="F15" s="592" t="s">
        <v>465</v>
      </c>
      <c r="G15" s="591" t="s">
        <v>340</v>
      </c>
      <c r="H15" s="591">
        <v>100000</v>
      </c>
      <c r="I15" s="591" t="str">
        <f>IF(H15&lt;=2,'Tabla probabilidad'!$B$5,IF(H15&lt;=24,'Tabla probabilidad'!$B$6,IF(H15&lt;=500,'Tabla probabilidad'!$B$7,IF(H15&lt;=5000,'Tabla probabilidad'!$B$8,IF(H15&gt;5000,'Tabla probabilidad'!$B$9)))))</f>
        <v>Muy Alta</v>
      </c>
      <c r="J15" s="593">
        <f>IF(H15&lt;=2,'Tabla probabilidad'!$D$5,IF(H15&lt;=24,'Tabla probabilidad'!$D$6,IF(H15&lt;=500,'Tabla probabilidad'!$D$7,IF(H15&lt;=5000,'Tabla probabilidad'!$D$8,IF(H15&gt;5000,'Tabla probabilidad'!$D$9)))))</f>
        <v>1</v>
      </c>
      <c r="K15" s="591" t="s">
        <v>364</v>
      </c>
      <c r="L15" s="591"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591"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591" t="str">
        <f>VLOOKUP((I15&amp;L15),Hoja1!$B$4:$C$28,2,0)</f>
        <v xml:space="preserve">Alto </v>
      </c>
      <c r="O15" s="227">
        <v>1</v>
      </c>
      <c r="P15" s="228" t="s">
        <v>454</v>
      </c>
      <c r="Q15" s="227" t="str">
        <f t="shared" ref="Q15:Q17" si="2">IF(R15="Preventivo","Probabilidad",IF(R15="Detectivo","Probabilidad", IF(R15="Correctivo","Impacto")))</f>
        <v>Probabilidad</v>
      </c>
      <c r="R15" s="227" t="s">
        <v>147</v>
      </c>
      <c r="S15" s="227" t="s">
        <v>143</v>
      </c>
      <c r="T15" s="229">
        <f>VLOOKUP(R15&amp;S15,Hoja1!$Q$4:$R$9,2,0)</f>
        <v>0.45</v>
      </c>
      <c r="U15" s="227" t="s">
        <v>160</v>
      </c>
      <c r="V15" s="227" t="s">
        <v>166</v>
      </c>
      <c r="W15" s="227" t="s">
        <v>171</v>
      </c>
      <c r="X15" s="229">
        <f t="shared" ref="X15:X20" si="3">IF(Q15="Probabilidad",($J$26*T15),IF(Q15="Impacto"," "))</f>
        <v>0.45</v>
      </c>
      <c r="Y15" s="229" t="str">
        <f>IF(Z15&lt;=20%,'Tabla probabilidad'!$B$5,IF(Z15&lt;=40%,'Tabla probabilidad'!$B$6,IF(Z15&lt;=60%,'Tabla probabilidad'!$B$7,IF(Z15&lt;=80%,'Tabla probabilidad'!$B$8,IF(Z15&lt;=100%,'Tabla probabilidad'!$B$9)))))</f>
        <v>Media</v>
      </c>
      <c r="Z15" s="229">
        <f>IF(R15="Preventivo",(J15-(J15*T15)),IF(R15="Detectivo",(J15-(J15*T15)),IF(R15="Correctivo",(J15))))</f>
        <v>0.55000000000000004</v>
      </c>
      <c r="AA15" s="593" t="str">
        <f>IF(AB15&lt;=20%,'Tabla probabilidad'!$B$5,IF(AB15&lt;=40%,'Tabla probabilidad'!$B$6,IF(AB15&lt;=60%,'Tabla probabilidad'!$B$7,IF(AB15&lt;=80%,'Tabla probabilidad'!$B$8,IF(AB15&lt;=100%,'Tabla probabilidad'!$B$9)))))</f>
        <v>Media</v>
      </c>
      <c r="AB15" s="593">
        <f>AVERAGE(Z15:Z19)</f>
        <v>0.55000000000000004</v>
      </c>
      <c r="AC15" s="229" t="str">
        <f t="shared" ref="AC15:AC19" si="4">IF(AD15&lt;=20%,"Leve",IF(AD15&lt;=40%,"Menor",IF(AD15&lt;=60%,"Moderado",IF(AD15&lt;=80%,"Mayor",IF(AD15&lt;=100%,"Catastrófico")))))</f>
        <v>Leve</v>
      </c>
      <c r="AD15" s="229">
        <f t="shared" ref="AD15:AD20" si="5">IF(Q15="Probabilidad",(($M$26-0)),IF(Q15="Impacto",($M$26-($M$26*T15))))</f>
        <v>0.2</v>
      </c>
      <c r="AE15" s="593" t="str">
        <f>IF(AF15&lt;=20%,"Leve",IF(AF15&lt;=40%,"Menor",IF(AF15&lt;=60%,"Moderado",IF(AF15&lt;=80%,"Mayor",IF(AF15&lt;=100%,"Catastrófico")))))</f>
        <v>Leve</v>
      </c>
      <c r="AF15" s="593">
        <f>AVERAGE(AD15:AD19)</f>
        <v>0.2</v>
      </c>
      <c r="AG15" s="591" t="str">
        <f>VLOOKUP(AA15&amp;AE15,Hoja1!$B$4:$C$28,2,0)</f>
        <v>Moderado</v>
      </c>
      <c r="AH15" s="591" t="s">
        <v>346</v>
      </c>
      <c r="AI15" s="591" t="s">
        <v>449</v>
      </c>
      <c r="AJ15" s="591" t="s">
        <v>450</v>
      </c>
      <c r="AK15" s="587" t="s">
        <v>451</v>
      </c>
      <c r="AL15" s="587">
        <v>45107</v>
      </c>
      <c r="AM15" s="587" t="s">
        <v>504</v>
      </c>
      <c r="AN15" s="588" t="s">
        <v>345</v>
      </c>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c r="FU15" s="211"/>
      <c r="FV15" s="211"/>
      <c r="FW15" s="211"/>
      <c r="FX15" s="211"/>
      <c r="FY15" s="211"/>
      <c r="FZ15" s="211"/>
      <c r="GA15" s="211"/>
      <c r="GB15" s="211"/>
      <c r="GC15" s="211"/>
      <c r="GD15" s="211"/>
      <c r="GE15" s="211"/>
      <c r="GF15" s="211"/>
      <c r="GG15" s="211"/>
      <c r="GH15" s="211"/>
      <c r="GI15" s="211"/>
      <c r="GJ15" s="211"/>
      <c r="GK15" s="211"/>
      <c r="GL15" s="211"/>
      <c r="GM15" s="211"/>
      <c r="GN15" s="211"/>
      <c r="GO15" s="211"/>
      <c r="GP15" s="211"/>
      <c r="GQ15" s="211"/>
      <c r="GR15" s="211"/>
      <c r="GS15" s="211"/>
      <c r="GT15" s="211"/>
      <c r="GU15" s="211"/>
      <c r="GV15" s="211"/>
      <c r="GW15" s="211"/>
      <c r="GX15" s="211"/>
      <c r="GY15" s="211"/>
      <c r="GZ15" s="211"/>
      <c r="HA15" s="211"/>
      <c r="HB15" s="211"/>
      <c r="HC15" s="211"/>
      <c r="HD15" s="211"/>
      <c r="HE15" s="211"/>
      <c r="HF15" s="211"/>
      <c r="HG15" s="211"/>
      <c r="HH15" s="211"/>
      <c r="HI15" s="211"/>
      <c r="HJ15" s="211"/>
      <c r="HK15" s="211"/>
      <c r="HL15" s="211"/>
      <c r="HM15" s="211"/>
      <c r="HN15" s="211"/>
      <c r="HO15" s="211"/>
      <c r="HP15" s="211"/>
      <c r="HQ15" s="211"/>
      <c r="HR15" s="211"/>
      <c r="HS15" s="211"/>
      <c r="HT15" s="211"/>
      <c r="HU15" s="211"/>
      <c r="HV15" s="211"/>
      <c r="HW15" s="211"/>
      <c r="HX15" s="211"/>
      <c r="HY15" s="211"/>
      <c r="HZ15" s="211"/>
      <c r="IA15" s="211"/>
      <c r="IB15" s="211"/>
      <c r="IC15" s="211"/>
      <c r="ID15" s="211"/>
      <c r="IE15" s="211"/>
      <c r="IF15" s="211"/>
      <c r="IG15" s="211"/>
      <c r="IH15" s="211"/>
      <c r="II15" s="211"/>
      <c r="IJ15" s="211"/>
      <c r="IK15" s="211"/>
      <c r="IL15" s="211"/>
      <c r="IM15" s="211"/>
      <c r="IN15" s="211"/>
      <c r="IO15" s="211"/>
      <c r="IP15" s="211"/>
      <c r="IQ15" s="211"/>
      <c r="IR15" s="211"/>
      <c r="IS15" s="211"/>
      <c r="IT15" s="211"/>
      <c r="IU15" s="211"/>
      <c r="IV15" s="211"/>
      <c r="IW15" s="211"/>
      <c r="IX15" s="211"/>
      <c r="IY15" s="211"/>
      <c r="IZ15" s="211"/>
      <c r="JA15" s="211"/>
      <c r="JB15" s="211"/>
      <c r="JC15" s="211"/>
      <c r="JD15" s="211"/>
      <c r="JE15" s="211"/>
      <c r="JF15" s="211"/>
      <c r="JG15" s="211"/>
      <c r="JH15" s="211"/>
      <c r="JI15" s="211"/>
      <c r="JJ15" s="211"/>
      <c r="JK15" s="211"/>
      <c r="JL15" s="211"/>
      <c r="JM15" s="211"/>
      <c r="JN15" s="211"/>
      <c r="JO15" s="211"/>
      <c r="JP15" s="211"/>
      <c r="JQ15" s="211"/>
      <c r="JR15" s="211"/>
      <c r="JS15" s="211"/>
      <c r="JT15" s="211"/>
      <c r="JU15" s="211"/>
      <c r="JV15" s="211"/>
      <c r="JW15" s="211"/>
      <c r="JX15" s="211"/>
      <c r="JY15" s="211"/>
      <c r="JZ15" s="211"/>
      <c r="KA15" s="211"/>
      <c r="KB15" s="211"/>
      <c r="KC15" s="211"/>
      <c r="KD15" s="211"/>
      <c r="KE15" s="211"/>
      <c r="KF15" s="211"/>
      <c r="KG15" s="211"/>
      <c r="KH15" s="211"/>
      <c r="KI15" s="211"/>
      <c r="KJ15" s="211"/>
      <c r="KK15" s="211"/>
      <c r="KL15" s="211"/>
    </row>
    <row r="16" spans="1:298" s="212" customFormat="1" ht="50.25" customHeight="1" thickTop="1" thickBot="1" x14ac:dyDescent="0.25">
      <c r="A16" s="591"/>
      <c r="B16" s="591"/>
      <c r="C16" s="591"/>
      <c r="D16" s="254" t="s">
        <v>633</v>
      </c>
      <c r="E16" s="591"/>
      <c r="F16" s="592"/>
      <c r="G16" s="591"/>
      <c r="H16" s="591"/>
      <c r="I16" s="591"/>
      <c r="J16" s="593"/>
      <c r="K16" s="591"/>
      <c r="L16" s="591"/>
      <c r="M16" s="591"/>
      <c r="N16" s="591"/>
      <c r="O16" s="227">
        <v>2</v>
      </c>
      <c r="P16" s="228" t="s">
        <v>455</v>
      </c>
      <c r="Q16" s="227" t="str">
        <f t="shared" si="2"/>
        <v>Probabilidad</v>
      </c>
      <c r="R16" s="227" t="s">
        <v>147</v>
      </c>
      <c r="S16" s="227" t="s">
        <v>143</v>
      </c>
      <c r="T16" s="229">
        <f>VLOOKUP(R16&amp;S16,Hoja1!$Q$4:$R$9,2,0)</f>
        <v>0.45</v>
      </c>
      <c r="U16" s="227" t="s">
        <v>160</v>
      </c>
      <c r="V16" s="227" t="s">
        <v>166</v>
      </c>
      <c r="W16" s="227" t="s">
        <v>171</v>
      </c>
      <c r="X16" s="229">
        <f t="shared" si="3"/>
        <v>0.45</v>
      </c>
      <c r="Y16" s="229" t="str">
        <f>IF(Z16&lt;=20%,'Tabla probabilidad'!$B$5,IF(Z16&lt;=40%,'Tabla probabilidad'!$B$6,IF(Z16&lt;=60%,'Tabla probabilidad'!$B$7,IF(Z16&lt;=80%,'Tabla probabilidad'!$B$8,IF(Z16&lt;=100%,'Tabla probabilidad'!$B$9)))))</f>
        <v>Media</v>
      </c>
      <c r="Z16" s="229">
        <f>IF(R16="Preventivo",(J15-(J15*T16)),IF(R16="Detectivo",(J15-(J15*T16)),IF(R16="Correctivo",(J15))))</f>
        <v>0.55000000000000004</v>
      </c>
      <c r="AA16" s="593"/>
      <c r="AB16" s="593"/>
      <c r="AC16" s="229" t="str">
        <f t="shared" si="4"/>
        <v>Leve</v>
      </c>
      <c r="AD16" s="229">
        <f t="shared" si="5"/>
        <v>0.2</v>
      </c>
      <c r="AE16" s="593"/>
      <c r="AF16" s="593"/>
      <c r="AG16" s="591"/>
      <c r="AH16" s="591"/>
      <c r="AI16" s="591"/>
      <c r="AJ16" s="591"/>
      <c r="AK16" s="587"/>
      <c r="AL16" s="587"/>
      <c r="AM16" s="587"/>
      <c r="AN16" s="588"/>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211"/>
      <c r="FW16" s="211"/>
      <c r="FX16" s="211"/>
      <c r="FY16" s="211"/>
      <c r="FZ16" s="211"/>
      <c r="GA16" s="211"/>
      <c r="GB16" s="211"/>
      <c r="GC16" s="211"/>
      <c r="GD16" s="211"/>
      <c r="GE16" s="211"/>
      <c r="GF16" s="211"/>
      <c r="GG16" s="211"/>
      <c r="GH16" s="211"/>
      <c r="GI16" s="211"/>
      <c r="GJ16" s="211"/>
      <c r="GK16" s="211"/>
      <c r="GL16" s="211"/>
      <c r="GM16" s="211"/>
      <c r="GN16" s="211"/>
      <c r="GO16" s="211"/>
      <c r="GP16" s="211"/>
      <c r="GQ16" s="211"/>
      <c r="GR16" s="211"/>
      <c r="GS16" s="211"/>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c r="IF16" s="211"/>
      <c r="IG16" s="211"/>
      <c r="IH16" s="211"/>
      <c r="II16" s="211"/>
      <c r="IJ16" s="211"/>
      <c r="IK16" s="211"/>
      <c r="IL16" s="211"/>
      <c r="IM16" s="211"/>
      <c r="IN16" s="211"/>
      <c r="IO16" s="211"/>
      <c r="IP16" s="211"/>
      <c r="IQ16" s="211"/>
      <c r="IR16" s="211"/>
      <c r="IS16" s="211"/>
      <c r="IT16" s="211"/>
      <c r="IU16" s="211"/>
      <c r="IV16" s="211"/>
      <c r="IW16" s="211"/>
      <c r="IX16" s="211"/>
      <c r="IY16" s="211"/>
      <c r="IZ16" s="211"/>
      <c r="JA16" s="211"/>
      <c r="JB16" s="211"/>
      <c r="JC16" s="211"/>
      <c r="JD16" s="211"/>
      <c r="JE16" s="211"/>
      <c r="JF16" s="211"/>
      <c r="JG16" s="211"/>
      <c r="JH16" s="211"/>
      <c r="JI16" s="211"/>
      <c r="JJ16" s="211"/>
      <c r="JK16" s="211"/>
      <c r="JL16" s="211"/>
      <c r="JM16" s="211"/>
      <c r="JN16" s="211"/>
      <c r="JO16" s="211"/>
      <c r="JP16" s="211"/>
      <c r="JQ16" s="211"/>
      <c r="JR16" s="211"/>
      <c r="JS16" s="211"/>
      <c r="JT16" s="211"/>
      <c r="JU16" s="211"/>
      <c r="JV16" s="211"/>
      <c r="JW16" s="211"/>
      <c r="JX16" s="211"/>
      <c r="JY16" s="211"/>
      <c r="JZ16" s="211"/>
      <c r="KA16" s="211"/>
      <c r="KB16" s="211"/>
      <c r="KC16" s="211"/>
      <c r="KD16" s="211"/>
      <c r="KE16" s="211"/>
      <c r="KF16" s="211"/>
      <c r="KG16" s="211"/>
      <c r="KH16" s="211"/>
      <c r="KI16" s="211"/>
      <c r="KJ16" s="211"/>
      <c r="KK16" s="211"/>
      <c r="KL16" s="211"/>
    </row>
    <row r="17" spans="1:298" s="212" customFormat="1" ht="84.75" customHeight="1" thickTop="1" thickBot="1" x14ac:dyDescent="0.25">
      <c r="A17" s="591"/>
      <c r="B17" s="591"/>
      <c r="C17" s="591"/>
      <c r="D17" s="254" t="s">
        <v>634</v>
      </c>
      <c r="E17" s="591"/>
      <c r="F17" s="592"/>
      <c r="G17" s="591"/>
      <c r="H17" s="591"/>
      <c r="I17" s="591"/>
      <c r="J17" s="593"/>
      <c r="K17" s="591"/>
      <c r="L17" s="591"/>
      <c r="M17" s="591"/>
      <c r="N17" s="591"/>
      <c r="O17" s="227">
        <v>3</v>
      </c>
      <c r="P17" s="230" t="s">
        <v>470</v>
      </c>
      <c r="Q17" s="227" t="str">
        <f t="shared" si="2"/>
        <v>Probabilidad</v>
      </c>
      <c r="R17" s="227" t="s">
        <v>147</v>
      </c>
      <c r="S17" s="227" t="s">
        <v>143</v>
      </c>
      <c r="T17" s="229">
        <f>VLOOKUP(R17&amp;S17,Hoja1!$Q$4:$R$9,2,0)</f>
        <v>0.45</v>
      </c>
      <c r="U17" s="231" t="s">
        <v>160</v>
      </c>
      <c r="V17" s="227" t="s">
        <v>166</v>
      </c>
      <c r="W17" s="227" t="s">
        <v>171</v>
      </c>
      <c r="X17" s="229">
        <f t="shared" si="3"/>
        <v>0.45</v>
      </c>
      <c r="Y17" s="229" t="str">
        <f>IF(Z17&lt;=20%,'Tabla probabilidad'!$B$5,IF(Z17&lt;=40%,'Tabla probabilidad'!$B$6,IF(Z17&lt;=60%,'Tabla probabilidad'!$B$7,IF(Z17&lt;=80%,'Tabla probabilidad'!$B$8,IF(Z17&lt;=100%,'Tabla probabilidad'!$B$9)))))</f>
        <v>Media</v>
      </c>
      <c r="Z17" s="229">
        <f>IF(R17="Preventivo",(J15-(J15*T17)),IF(R17="Detectivo",(J15-(J15*T17)),IF(R17="Correctivo",(J15))))</f>
        <v>0.55000000000000004</v>
      </c>
      <c r="AA17" s="593"/>
      <c r="AB17" s="593"/>
      <c r="AC17" s="229" t="str">
        <f t="shared" si="4"/>
        <v>Leve</v>
      </c>
      <c r="AD17" s="229">
        <f t="shared" si="5"/>
        <v>0.2</v>
      </c>
      <c r="AE17" s="593"/>
      <c r="AF17" s="593"/>
      <c r="AG17" s="591"/>
      <c r="AH17" s="591"/>
      <c r="AI17" s="591"/>
      <c r="AJ17" s="591"/>
      <c r="AK17" s="587"/>
      <c r="AL17" s="587"/>
      <c r="AM17" s="587"/>
      <c r="AN17" s="588"/>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c r="FT17" s="211"/>
      <c r="FU17" s="211"/>
      <c r="FV17" s="211"/>
      <c r="FW17" s="211"/>
      <c r="FX17" s="211"/>
      <c r="FY17" s="211"/>
      <c r="FZ17" s="211"/>
      <c r="GA17" s="211"/>
      <c r="GB17" s="211"/>
      <c r="GC17" s="211"/>
      <c r="GD17" s="211"/>
      <c r="GE17" s="211"/>
      <c r="GF17" s="211"/>
      <c r="GG17" s="211"/>
      <c r="GH17" s="211"/>
      <c r="GI17" s="211"/>
      <c r="GJ17" s="211"/>
      <c r="GK17" s="211"/>
      <c r="GL17" s="211"/>
      <c r="GM17" s="211"/>
      <c r="GN17" s="211"/>
      <c r="GO17" s="211"/>
      <c r="GP17" s="211"/>
      <c r="GQ17" s="211"/>
      <c r="GR17" s="211"/>
      <c r="GS17" s="211"/>
      <c r="GT17" s="211"/>
      <c r="GU17" s="211"/>
      <c r="GV17" s="211"/>
      <c r="GW17" s="211"/>
      <c r="GX17" s="211"/>
      <c r="GY17" s="211"/>
      <c r="GZ17" s="211"/>
      <c r="HA17" s="211"/>
      <c r="HB17" s="211"/>
      <c r="HC17" s="211"/>
      <c r="HD17" s="211"/>
      <c r="HE17" s="211"/>
      <c r="HF17" s="211"/>
      <c r="HG17" s="211"/>
      <c r="HH17" s="211"/>
      <c r="HI17" s="211"/>
      <c r="HJ17" s="211"/>
      <c r="HK17" s="211"/>
      <c r="HL17" s="211"/>
      <c r="HM17" s="211"/>
      <c r="HN17" s="211"/>
      <c r="HO17" s="211"/>
      <c r="HP17" s="211"/>
      <c r="HQ17" s="211"/>
      <c r="HR17" s="211"/>
      <c r="HS17" s="211"/>
      <c r="HT17" s="211"/>
      <c r="HU17" s="211"/>
      <c r="HV17" s="211"/>
      <c r="HW17" s="211"/>
      <c r="HX17" s="211"/>
      <c r="HY17" s="211"/>
      <c r="HZ17" s="211"/>
      <c r="IA17" s="211"/>
      <c r="IB17" s="211"/>
      <c r="IC17" s="211"/>
      <c r="ID17" s="211"/>
      <c r="IE17" s="211"/>
      <c r="IF17" s="211"/>
      <c r="IG17" s="211"/>
      <c r="IH17" s="211"/>
      <c r="II17" s="211"/>
      <c r="IJ17" s="211"/>
      <c r="IK17" s="211"/>
      <c r="IL17" s="211"/>
      <c r="IM17" s="211"/>
      <c r="IN17" s="211"/>
      <c r="IO17" s="211"/>
      <c r="IP17" s="211"/>
      <c r="IQ17" s="211"/>
      <c r="IR17" s="211"/>
      <c r="IS17" s="211"/>
      <c r="IT17" s="211"/>
      <c r="IU17" s="211"/>
      <c r="IV17" s="211"/>
      <c r="IW17" s="211"/>
      <c r="IX17" s="211"/>
      <c r="IY17" s="211"/>
      <c r="IZ17" s="211"/>
      <c r="JA17" s="211"/>
      <c r="JB17" s="211"/>
      <c r="JC17" s="211"/>
      <c r="JD17" s="211"/>
      <c r="JE17" s="211"/>
      <c r="JF17" s="211"/>
      <c r="JG17" s="211"/>
      <c r="JH17" s="211"/>
      <c r="JI17" s="211"/>
      <c r="JJ17" s="211"/>
      <c r="JK17" s="211"/>
      <c r="JL17" s="211"/>
      <c r="JM17" s="211"/>
      <c r="JN17" s="211"/>
      <c r="JO17" s="211"/>
      <c r="JP17" s="211"/>
      <c r="JQ17" s="211"/>
      <c r="JR17" s="211"/>
      <c r="JS17" s="211"/>
      <c r="JT17" s="211"/>
      <c r="JU17" s="211"/>
      <c r="JV17" s="211"/>
      <c r="JW17" s="211"/>
      <c r="JX17" s="211"/>
      <c r="JY17" s="211"/>
      <c r="JZ17" s="211"/>
      <c r="KA17" s="211"/>
      <c r="KB17" s="211"/>
      <c r="KC17" s="211"/>
      <c r="KD17" s="211"/>
      <c r="KE17" s="211"/>
      <c r="KF17" s="211"/>
      <c r="KG17" s="211"/>
      <c r="KH17" s="211"/>
      <c r="KI17" s="211"/>
      <c r="KJ17" s="211"/>
      <c r="KK17" s="211"/>
      <c r="KL17" s="211"/>
    </row>
    <row r="18" spans="1:298" s="212" customFormat="1" ht="41.25" customHeight="1" thickTop="1" thickBot="1" x14ac:dyDescent="0.25">
      <c r="A18" s="591"/>
      <c r="B18" s="591"/>
      <c r="C18" s="591"/>
      <c r="D18" s="253" t="s">
        <v>467</v>
      </c>
      <c r="E18" s="591"/>
      <c r="F18" s="592"/>
      <c r="G18" s="591"/>
      <c r="H18" s="591"/>
      <c r="I18" s="591"/>
      <c r="J18" s="593"/>
      <c r="K18" s="591"/>
      <c r="L18" s="591"/>
      <c r="M18" s="591"/>
      <c r="N18" s="591"/>
      <c r="O18" s="227">
        <v>4</v>
      </c>
      <c r="P18" s="232" t="s">
        <v>410</v>
      </c>
      <c r="Q18" s="233" t="str">
        <f>IF(R18="Preventivo","Probabilidad",IF(R18="Detectivo","Probabilidad", IF(R18="Correctivo","Impacto")))</f>
        <v>Probabilidad</v>
      </c>
      <c r="R18" s="233" t="s">
        <v>147</v>
      </c>
      <c r="S18" s="233" t="s">
        <v>143</v>
      </c>
      <c r="T18" s="234">
        <f>VLOOKUP(R18&amp;S18,Hoja1!$Q$4:$R$9,2,0)</f>
        <v>0.45</v>
      </c>
      <c r="U18" s="235" t="s">
        <v>160</v>
      </c>
      <c r="V18" s="233" t="s">
        <v>166</v>
      </c>
      <c r="W18" s="233" t="s">
        <v>171</v>
      </c>
      <c r="X18" s="229">
        <f t="shared" si="3"/>
        <v>0.45</v>
      </c>
      <c r="Y18" s="229" t="str">
        <f>IF(Z18&lt;=20%,'Tabla probabilidad'!$B$5,IF(Z18&lt;=40%,'Tabla probabilidad'!$B$6,IF(Z18&lt;=60%,'Tabla probabilidad'!$B$7,IF(Z18&lt;=80%,'Tabla probabilidad'!$B$8,IF(Z18&lt;=100%,'Tabla probabilidad'!$B$9)))))</f>
        <v>Media</v>
      </c>
      <c r="Z18" s="229">
        <f>IF(R18="Preventivo",(J15-(J15*T18)),IF(R18="Detectivo",(J15-(J15*T18)),IF(R18="Correctivo",(J15))))</f>
        <v>0.55000000000000004</v>
      </c>
      <c r="AA18" s="593"/>
      <c r="AB18" s="593"/>
      <c r="AC18" s="229" t="str">
        <f t="shared" si="4"/>
        <v>Leve</v>
      </c>
      <c r="AD18" s="229">
        <f t="shared" si="5"/>
        <v>0.2</v>
      </c>
      <c r="AE18" s="593"/>
      <c r="AF18" s="593"/>
      <c r="AG18" s="591"/>
      <c r="AH18" s="591"/>
      <c r="AI18" s="591"/>
      <c r="AJ18" s="591"/>
      <c r="AK18" s="587"/>
      <c r="AL18" s="587"/>
      <c r="AM18" s="587"/>
      <c r="AN18" s="588"/>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c r="FU18" s="211"/>
      <c r="FV18" s="211"/>
      <c r="FW18" s="211"/>
      <c r="FX18" s="211"/>
      <c r="FY18" s="211"/>
      <c r="FZ18" s="211"/>
      <c r="GA18" s="211"/>
      <c r="GB18" s="211"/>
      <c r="GC18" s="211"/>
      <c r="GD18" s="211"/>
      <c r="GE18" s="211"/>
      <c r="GF18" s="211"/>
      <c r="GG18" s="211"/>
      <c r="GH18" s="211"/>
      <c r="GI18" s="211"/>
      <c r="GJ18" s="211"/>
      <c r="GK18" s="211"/>
      <c r="GL18" s="211"/>
      <c r="GM18" s="211"/>
      <c r="GN18" s="211"/>
      <c r="GO18" s="211"/>
      <c r="GP18" s="211"/>
      <c r="GQ18" s="211"/>
      <c r="GR18" s="211"/>
      <c r="GS18" s="211"/>
      <c r="GT18" s="211"/>
      <c r="GU18" s="211"/>
      <c r="GV18" s="211"/>
      <c r="GW18" s="211"/>
      <c r="GX18" s="211"/>
      <c r="GY18" s="211"/>
      <c r="GZ18" s="211"/>
      <c r="HA18" s="211"/>
      <c r="HB18" s="211"/>
      <c r="HC18" s="211"/>
      <c r="HD18" s="211"/>
      <c r="HE18" s="211"/>
      <c r="HF18" s="211"/>
      <c r="HG18" s="211"/>
      <c r="HH18" s="211"/>
      <c r="HI18" s="211"/>
      <c r="HJ18" s="211"/>
      <c r="HK18" s="211"/>
      <c r="HL18" s="211"/>
      <c r="HM18" s="211"/>
      <c r="HN18" s="211"/>
      <c r="HO18" s="211"/>
      <c r="HP18" s="211"/>
      <c r="HQ18" s="211"/>
      <c r="HR18" s="211"/>
      <c r="HS18" s="211"/>
      <c r="HT18" s="211"/>
      <c r="HU18" s="211"/>
      <c r="HV18" s="211"/>
      <c r="HW18" s="211"/>
      <c r="HX18" s="211"/>
      <c r="HY18" s="211"/>
      <c r="HZ18" s="211"/>
      <c r="IA18" s="211"/>
      <c r="IB18" s="211"/>
      <c r="IC18" s="211"/>
      <c r="ID18" s="211"/>
      <c r="IE18" s="211"/>
      <c r="IF18" s="211"/>
      <c r="IG18" s="211"/>
      <c r="IH18" s="211"/>
      <c r="II18" s="211"/>
      <c r="IJ18" s="211"/>
      <c r="IK18" s="211"/>
      <c r="IL18" s="211"/>
      <c r="IM18" s="211"/>
      <c r="IN18" s="211"/>
      <c r="IO18" s="211"/>
      <c r="IP18" s="211"/>
      <c r="IQ18" s="211"/>
      <c r="IR18" s="211"/>
      <c r="IS18" s="211"/>
      <c r="IT18" s="211"/>
      <c r="IU18" s="211"/>
      <c r="IV18" s="211"/>
      <c r="IW18" s="211"/>
      <c r="IX18" s="211"/>
      <c r="IY18" s="211"/>
      <c r="IZ18" s="211"/>
      <c r="JA18" s="211"/>
      <c r="JB18" s="211"/>
      <c r="JC18" s="211"/>
      <c r="JD18" s="211"/>
      <c r="JE18" s="211"/>
      <c r="JF18" s="211"/>
      <c r="JG18" s="211"/>
      <c r="JH18" s="211"/>
      <c r="JI18" s="211"/>
      <c r="JJ18" s="211"/>
      <c r="JK18" s="211"/>
      <c r="JL18" s="211"/>
      <c r="JM18" s="211"/>
      <c r="JN18" s="211"/>
      <c r="JO18" s="211"/>
      <c r="JP18" s="211"/>
      <c r="JQ18" s="211"/>
      <c r="JR18" s="211"/>
      <c r="JS18" s="211"/>
      <c r="JT18" s="211"/>
      <c r="JU18" s="211"/>
      <c r="JV18" s="211"/>
      <c r="JW18" s="211"/>
      <c r="JX18" s="211"/>
      <c r="JY18" s="211"/>
      <c r="JZ18" s="211"/>
      <c r="KA18" s="211"/>
      <c r="KB18" s="211"/>
      <c r="KC18" s="211"/>
      <c r="KD18" s="211"/>
      <c r="KE18" s="211"/>
      <c r="KF18" s="211"/>
      <c r="KG18" s="211"/>
      <c r="KH18" s="211"/>
      <c r="KI18" s="211"/>
      <c r="KJ18" s="211"/>
      <c r="KK18" s="211"/>
      <c r="KL18" s="211"/>
    </row>
    <row r="19" spans="1:298" s="212" customFormat="1" ht="67.5" customHeight="1" thickTop="1" thickBot="1" x14ac:dyDescent="0.25">
      <c r="A19" s="591"/>
      <c r="B19" s="591"/>
      <c r="C19" s="591"/>
      <c r="D19" s="255" t="s">
        <v>468</v>
      </c>
      <c r="E19" s="591"/>
      <c r="F19" s="592"/>
      <c r="G19" s="591"/>
      <c r="H19" s="591"/>
      <c r="I19" s="591"/>
      <c r="J19" s="593"/>
      <c r="K19" s="591"/>
      <c r="L19" s="591"/>
      <c r="M19" s="591"/>
      <c r="N19" s="591"/>
      <c r="O19" s="227">
        <v>5</v>
      </c>
      <c r="P19" s="232" t="s">
        <v>471</v>
      </c>
      <c r="Q19" s="233" t="str">
        <f t="shared" ref="Q19:Q20" si="6">IF(R19="Preventivo","Probabilidad",IF(R19="Detectivo","Probabilidad", IF(R19="Correctivo","Impacto")))</f>
        <v>Probabilidad</v>
      </c>
      <c r="R19" s="233" t="s">
        <v>147</v>
      </c>
      <c r="S19" s="233" t="s">
        <v>143</v>
      </c>
      <c r="T19" s="234">
        <f>VLOOKUP(R19&amp;S19,Hoja1!$Q$4:$R$9,2,0)</f>
        <v>0.45</v>
      </c>
      <c r="U19" s="235" t="s">
        <v>160</v>
      </c>
      <c r="V19" s="233" t="s">
        <v>166</v>
      </c>
      <c r="W19" s="233" t="s">
        <v>171</v>
      </c>
      <c r="X19" s="229">
        <f t="shared" si="3"/>
        <v>0.45</v>
      </c>
      <c r="Y19" s="229" t="str">
        <f>IF(Z19&lt;=20%,'Tabla probabilidad'!$B$5,IF(Z19&lt;=40%,'Tabla probabilidad'!$B$6,IF(Z19&lt;=60%,'Tabla probabilidad'!$B$7,IF(Z19&lt;=80%,'Tabla probabilidad'!$B$8,IF(Z19&lt;=100%,'Tabla probabilidad'!$B$9)))))</f>
        <v>Media</v>
      </c>
      <c r="Z19" s="229">
        <f>IF(R19="Preventivo",(J15-(J15*T19)),IF(R19="Detectivo",(J15-(J15*T19)),IF(R19="Correctivo",(J15))))</f>
        <v>0.55000000000000004</v>
      </c>
      <c r="AA19" s="593"/>
      <c r="AB19" s="593"/>
      <c r="AC19" s="229" t="str">
        <f t="shared" si="4"/>
        <v>Leve</v>
      </c>
      <c r="AD19" s="229">
        <f t="shared" si="5"/>
        <v>0.2</v>
      </c>
      <c r="AE19" s="593"/>
      <c r="AF19" s="593"/>
      <c r="AG19" s="591"/>
      <c r="AH19" s="591"/>
      <c r="AI19" s="591"/>
      <c r="AJ19" s="591"/>
      <c r="AK19" s="587"/>
      <c r="AL19" s="587"/>
      <c r="AM19" s="587"/>
      <c r="AN19" s="588"/>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1"/>
      <c r="GI19" s="211"/>
      <c r="GJ19" s="211"/>
      <c r="GK19" s="211"/>
      <c r="GL19" s="211"/>
      <c r="GM19" s="211"/>
      <c r="GN19" s="211"/>
      <c r="GO19" s="211"/>
      <c r="GP19" s="211"/>
      <c r="GQ19" s="211"/>
      <c r="GR19" s="211"/>
      <c r="GS19" s="211"/>
      <c r="GT19" s="211"/>
      <c r="GU19" s="211"/>
      <c r="GV19" s="211"/>
      <c r="GW19" s="211"/>
      <c r="GX19" s="211"/>
      <c r="GY19" s="211"/>
      <c r="GZ19" s="211"/>
      <c r="HA19" s="211"/>
      <c r="HB19" s="211"/>
      <c r="HC19" s="211"/>
      <c r="HD19" s="211"/>
      <c r="HE19" s="211"/>
      <c r="HF19" s="211"/>
      <c r="HG19" s="211"/>
      <c r="HH19" s="211"/>
      <c r="HI19" s="211"/>
      <c r="HJ19" s="211"/>
      <c r="HK19" s="211"/>
      <c r="HL19" s="211"/>
      <c r="HM19" s="211"/>
      <c r="HN19" s="211"/>
      <c r="HO19" s="211"/>
      <c r="HP19" s="211"/>
      <c r="HQ19" s="211"/>
      <c r="HR19" s="211"/>
      <c r="HS19" s="211"/>
      <c r="HT19" s="211"/>
      <c r="HU19" s="211"/>
      <c r="HV19" s="211"/>
      <c r="HW19" s="211"/>
      <c r="HX19" s="211"/>
      <c r="HY19" s="211"/>
      <c r="HZ19" s="211"/>
      <c r="IA19" s="211"/>
      <c r="IB19" s="211"/>
      <c r="IC19" s="211"/>
      <c r="ID19" s="211"/>
      <c r="IE19" s="211"/>
      <c r="IF19" s="211"/>
      <c r="IG19" s="211"/>
      <c r="IH19" s="211"/>
      <c r="II19" s="211"/>
      <c r="IJ19" s="211"/>
      <c r="IK19" s="211"/>
      <c r="IL19" s="211"/>
      <c r="IM19" s="211"/>
      <c r="IN19" s="211"/>
      <c r="IO19" s="211"/>
      <c r="IP19" s="211"/>
      <c r="IQ19" s="211"/>
      <c r="IR19" s="211"/>
      <c r="IS19" s="211"/>
      <c r="IT19" s="211"/>
      <c r="IU19" s="211"/>
      <c r="IV19" s="211"/>
      <c r="IW19" s="211"/>
      <c r="IX19" s="211"/>
      <c r="IY19" s="211"/>
      <c r="IZ19" s="211"/>
      <c r="JA19" s="211"/>
      <c r="JB19" s="211"/>
      <c r="JC19" s="211"/>
      <c r="JD19" s="211"/>
      <c r="JE19" s="211"/>
      <c r="JF19" s="211"/>
      <c r="JG19" s="211"/>
      <c r="JH19" s="211"/>
      <c r="JI19" s="211"/>
      <c r="JJ19" s="211"/>
      <c r="JK19" s="211"/>
      <c r="JL19" s="211"/>
      <c r="JM19" s="211"/>
      <c r="JN19" s="211"/>
      <c r="JO19" s="211"/>
      <c r="JP19" s="211"/>
      <c r="JQ19" s="211"/>
      <c r="JR19" s="211"/>
      <c r="JS19" s="211"/>
      <c r="JT19" s="211"/>
      <c r="JU19" s="211"/>
      <c r="JV19" s="211"/>
      <c r="JW19" s="211"/>
      <c r="JX19" s="211"/>
      <c r="JY19" s="211"/>
      <c r="JZ19" s="211"/>
      <c r="KA19" s="211"/>
      <c r="KB19" s="211"/>
      <c r="KC19" s="211"/>
      <c r="KD19" s="211"/>
      <c r="KE19" s="211"/>
      <c r="KF19" s="211"/>
      <c r="KG19" s="211"/>
      <c r="KH19" s="211"/>
      <c r="KI19" s="211"/>
      <c r="KJ19" s="211"/>
      <c r="KK19" s="211"/>
      <c r="KL19" s="211"/>
    </row>
    <row r="20" spans="1:298" s="212" customFormat="1" ht="41.25" customHeight="1" thickTop="1" thickBot="1" x14ac:dyDescent="0.25">
      <c r="A20" s="591"/>
      <c r="B20" s="591"/>
      <c r="C20" s="591"/>
      <c r="D20" s="255" t="s">
        <v>469</v>
      </c>
      <c r="E20" s="591"/>
      <c r="F20" s="592"/>
      <c r="G20" s="591"/>
      <c r="H20" s="591"/>
      <c r="I20" s="591"/>
      <c r="J20" s="593"/>
      <c r="K20" s="591"/>
      <c r="L20" s="591"/>
      <c r="M20" s="591"/>
      <c r="N20" s="591"/>
      <c r="O20" s="227">
        <v>6</v>
      </c>
      <c r="P20" s="232" t="s">
        <v>472</v>
      </c>
      <c r="Q20" s="233" t="str">
        <f t="shared" si="6"/>
        <v>Probabilidad</v>
      </c>
      <c r="R20" s="233" t="s">
        <v>147</v>
      </c>
      <c r="S20" s="233" t="s">
        <v>143</v>
      </c>
      <c r="T20" s="234">
        <f>VLOOKUP(R20&amp;S20,Hoja1!$Q$4:$R$9,2,0)</f>
        <v>0.45</v>
      </c>
      <c r="U20" s="235" t="s">
        <v>160</v>
      </c>
      <c r="V20" s="233" t="s">
        <v>166</v>
      </c>
      <c r="W20" s="233" t="s">
        <v>171</v>
      </c>
      <c r="X20" s="229">
        <f t="shared" si="3"/>
        <v>0.45</v>
      </c>
      <c r="Y20" s="229" t="str">
        <f>IF(Z20&lt;=20%,'Tabla probabilidad'!$B$5,IF(Z20&lt;=40%,'Tabla probabilidad'!$B$6,IF(Z20&lt;=60%,'Tabla probabilidad'!$B$7,IF(Z20&lt;=80%,'Tabla probabilidad'!$B$8,IF(Z20&lt;=100%,'Tabla probabilidad'!$B$9)))))</f>
        <v>Muy Baja</v>
      </c>
      <c r="Z20" s="229">
        <f>IF(R20="Preventivo",(J16-(J16*T20)),IF(R20="Detectivo",(J16-(J16*T20)),IF(R20="Correctivo",(J16))))</f>
        <v>0</v>
      </c>
      <c r="AA20" s="593"/>
      <c r="AB20" s="593"/>
      <c r="AC20" s="229" t="str">
        <f t="shared" ref="AC20" si="7">IF(AD20&lt;=20%,"Leve",IF(AD20&lt;=40%,"Menor",IF(AD20&lt;=60%,"Moderado",IF(AD20&lt;=80%,"Mayor",IF(AD20&lt;=100%,"Catastrófico")))))</f>
        <v>Leve</v>
      </c>
      <c r="AD20" s="229">
        <f t="shared" si="5"/>
        <v>0.2</v>
      </c>
      <c r="AE20" s="593"/>
      <c r="AF20" s="593"/>
      <c r="AG20" s="591"/>
      <c r="AH20" s="591"/>
      <c r="AI20" s="591"/>
      <c r="AJ20" s="591"/>
      <c r="AK20" s="587"/>
      <c r="AL20" s="587"/>
      <c r="AM20" s="587"/>
      <c r="AN20" s="588"/>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1"/>
      <c r="GI20" s="211"/>
      <c r="GJ20" s="211"/>
      <c r="GK20" s="211"/>
      <c r="GL20" s="211"/>
      <c r="GM20" s="211"/>
      <c r="GN20" s="211"/>
      <c r="GO20" s="211"/>
      <c r="GP20" s="211"/>
      <c r="GQ20" s="211"/>
      <c r="GR20" s="211"/>
      <c r="GS20" s="211"/>
      <c r="GT20" s="211"/>
      <c r="GU20" s="211"/>
      <c r="GV20" s="211"/>
      <c r="GW20" s="211"/>
      <c r="GX20" s="211"/>
      <c r="GY20" s="211"/>
      <c r="GZ20" s="211"/>
      <c r="HA20" s="211"/>
      <c r="HB20" s="211"/>
      <c r="HC20" s="211"/>
      <c r="HD20" s="211"/>
      <c r="HE20" s="211"/>
      <c r="HF20" s="211"/>
      <c r="HG20" s="211"/>
      <c r="HH20" s="211"/>
      <c r="HI20" s="211"/>
      <c r="HJ20" s="211"/>
      <c r="HK20" s="211"/>
      <c r="HL20" s="211"/>
      <c r="HM20" s="211"/>
      <c r="HN20" s="211"/>
      <c r="HO20" s="211"/>
      <c r="HP20" s="211"/>
      <c r="HQ20" s="211"/>
      <c r="HR20" s="211"/>
      <c r="HS20" s="211"/>
      <c r="HT20" s="211"/>
      <c r="HU20" s="211"/>
      <c r="HV20" s="211"/>
      <c r="HW20" s="211"/>
      <c r="HX20" s="211"/>
      <c r="HY20" s="211"/>
      <c r="HZ20" s="211"/>
      <c r="IA20" s="211"/>
      <c r="IB20" s="211"/>
      <c r="IC20" s="211"/>
      <c r="ID20" s="211"/>
      <c r="IE20" s="211"/>
      <c r="IF20" s="211"/>
      <c r="IG20" s="211"/>
      <c r="IH20" s="211"/>
      <c r="II20" s="211"/>
      <c r="IJ20" s="211"/>
      <c r="IK20" s="211"/>
      <c r="IL20" s="211"/>
      <c r="IM20" s="211"/>
      <c r="IN20" s="211"/>
      <c r="IO20" s="211"/>
      <c r="IP20" s="211"/>
      <c r="IQ20" s="211"/>
      <c r="IR20" s="211"/>
      <c r="IS20" s="211"/>
      <c r="IT20" s="211"/>
      <c r="IU20" s="211"/>
      <c r="IV20" s="211"/>
      <c r="IW20" s="211"/>
      <c r="IX20" s="211"/>
      <c r="IY20" s="211"/>
      <c r="IZ20" s="211"/>
      <c r="JA20" s="211"/>
      <c r="JB20" s="211"/>
      <c r="JC20" s="211"/>
      <c r="JD20" s="211"/>
      <c r="JE20" s="211"/>
      <c r="JF20" s="211"/>
      <c r="JG20" s="211"/>
      <c r="JH20" s="211"/>
      <c r="JI20" s="211"/>
      <c r="JJ20" s="211"/>
      <c r="JK20" s="211"/>
      <c r="JL20" s="211"/>
      <c r="JM20" s="211"/>
      <c r="JN20" s="211"/>
      <c r="JO20" s="211"/>
      <c r="JP20" s="211"/>
      <c r="JQ20" s="211"/>
      <c r="JR20" s="211"/>
      <c r="JS20" s="211"/>
      <c r="JT20" s="211"/>
      <c r="JU20" s="211"/>
      <c r="JV20" s="211"/>
      <c r="JW20" s="211"/>
      <c r="JX20" s="211"/>
      <c r="JY20" s="211"/>
      <c r="JZ20" s="211"/>
      <c r="KA20" s="211"/>
      <c r="KB20" s="211"/>
      <c r="KC20" s="211"/>
      <c r="KD20" s="211"/>
      <c r="KE20" s="211"/>
      <c r="KF20" s="211"/>
      <c r="KG20" s="211"/>
      <c r="KH20" s="211"/>
      <c r="KI20" s="211"/>
      <c r="KJ20" s="211"/>
      <c r="KK20" s="211"/>
      <c r="KL20" s="211"/>
    </row>
    <row r="21" spans="1:298" s="212" customFormat="1" ht="69.75" customHeight="1" thickTop="1" thickBot="1" x14ac:dyDescent="0.25">
      <c r="A21" s="558">
        <v>3</v>
      </c>
      <c r="B21" s="558" t="s">
        <v>448</v>
      </c>
      <c r="C21" s="558" t="s">
        <v>224</v>
      </c>
      <c r="D21" s="236" t="s">
        <v>473</v>
      </c>
      <c r="E21" s="558" t="s">
        <v>507</v>
      </c>
      <c r="F21" s="237" t="s">
        <v>478</v>
      </c>
      <c r="G21" s="558" t="s">
        <v>340</v>
      </c>
      <c r="H21" s="558">
        <v>100000</v>
      </c>
      <c r="I21" s="558" t="str">
        <f>IF(H21&lt;=2,'Tabla probabilidad'!$B$5,IF(H21&lt;=24,'Tabla probabilidad'!$B$6,IF(H21&lt;=500,'Tabla probabilidad'!$B$7,IF(H21&lt;=5000,'Tabla probabilidad'!$B$8,IF(H21&gt;5000,'Tabla probabilidad'!$B$9)))))</f>
        <v>Muy Alta</v>
      </c>
      <c r="J21" s="560">
        <f>IF(H21&lt;=2,'Tabla probabilidad'!$D$5,IF(H21&lt;=24,'Tabla probabilidad'!$D$6,IF(H21&lt;=500,'Tabla probabilidad'!$D$7,IF(H21&lt;=5000,'Tabla probabilidad'!$D$8,IF(H21&gt;5000,'Tabla probabilidad'!$D$9)))))</f>
        <v>1</v>
      </c>
      <c r="K21" s="558" t="s">
        <v>364</v>
      </c>
      <c r="L21" s="558"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Leve</v>
      </c>
      <c r="M21" s="558"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20%</v>
      </c>
      <c r="N21" s="558" t="str">
        <f>VLOOKUP((I21&amp;L21),Hoja1!$B$4:$C$28,2,0)</f>
        <v xml:space="preserve">Alto </v>
      </c>
      <c r="O21" s="221">
        <v>1</v>
      </c>
      <c r="P21" s="238" t="s">
        <v>408</v>
      </c>
      <c r="Q21" s="221" t="str">
        <f t="shared" si="0"/>
        <v>Probabilidad</v>
      </c>
      <c r="R21" s="221" t="s">
        <v>147</v>
      </c>
      <c r="S21" s="221" t="s">
        <v>143</v>
      </c>
      <c r="T21" s="222">
        <f>VLOOKUP(R21&amp;S21,Hoja1!$Q$4:$R$9,2,0)</f>
        <v>0.45</v>
      </c>
      <c r="U21" s="226" t="s">
        <v>160</v>
      </c>
      <c r="V21" s="221" t="s">
        <v>166</v>
      </c>
      <c r="W21" s="239" t="s">
        <v>171</v>
      </c>
      <c r="X21" s="222">
        <f>IF(Q21="Probabilidad",($J$21*T21),IF(Q21="Impacto"," "))</f>
        <v>0.45</v>
      </c>
      <c r="Y21" s="222" t="str">
        <f>IF(Z21&lt;=20%,'Tabla probabilidad'!$B$5,IF(Z21&lt;=40%,'Tabla probabilidad'!$B$6,IF(Z21&lt;=60%,'Tabla probabilidad'!$B$7,IF(Z21&lt;=80%,'Tabla probabilidad'!$B$8,IF(Z21&lt;=100%,'Tabla probabilidad'!$B$9)))))</f>
        <v>Media</v>
      </c>
      <c r="Z21" s="222">
        <f>IF(R21="Preventivo",(J21-(J21*T21)),IF(R21="Detectivo",(J21-(J21*T21)),IF(R21="Correctivo",(J21))))</f>
        <v>0.55000000000000004</v>
      </c>
      <c r="AA21" s="560" t="str">
        <f>IF(AB21&lt;=20%,'Tabla probabilidad'!$B$5,IF(AB21&lt;=40%,'Tabla probabilidad'!$B$6,IF(AB21&lt;=60%,'Tabla probabilidad'!$B$7,IF(AB21&lt;=80%,'Tabla probabilidad'!$B$8,IF(AB21&lt;=100%,'Tabla probabilidad'!$B$9)))))</f>
        <v>Baja</v>
      </c>
      <c r="AB21" s="560">
        <f>AVERAGE(Z21:Z25)</f>
        <v>0.33</v>
      </c>
      <c r="AC21" s="222" t="str">
        <f t="shared" si="1"/>
        <v>Leve</v>
      </c>
      <c r="AD21" s="222">
        <f>IF(Q21="Probabilidad",(($M$21-0)),IF(Q21="Impacto",($M$21-($M$21*T21))))</f>
        <v>0.2</v>
      </c>
      <c r="AE21" s="560" t="str">
        <f>IF(AF21&lt;=20%,"Leve",IF(AF21&lt;=40%,"Menor",IF(AF21&lt;=60%,"Moderado",IF(AF21&lt;=80%,"Mayor",IF(AF21&lt;=100%,"Catastrófico")))))</f>
        <v>Leve</v>
      </c>
      <c r="AF21" s="560">
        <f>AVERAGE(AD21:AD25)</f>
        <v>0.2</v>
      </c>
      <c r="AG21" s="558" t="str">
        <f>VLOOKUP(AA21&amp;AE21,Hoja1!$B$4:$C$28,2,0)</f>
        <v>Bajo</v>
      </c>
      <c r="AH21" s="558" t="s">
        <v>350</v>
      </c>
      <c r="AI21" s="558" t="s">
        <v>449</v>
      </c>
      <c r="AJ21" s="558" t="s">
        <v>450</v>
      </c>
      <c r="AK21" s="589" t="s">
        <v>451</v>
      </c>
      <c r="AL21" s="589">
        <v>45107</v>
      </c>
      <c r="AM21" s="589"/>
      <c r="AN21" s="558" t="s">
        <v>345</v>
      </c>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1"/>
      <c r="GI21" s="211"/>
      <c r="GJ21" s="211"/>
      <c r="GK21" s="211"/>
      <c r="GL21" s="211"/>
      <c r="GM21" s="211"/>
      <c r="GN21" s="211"/>
      <c r="GO21" s="211"/>
      <c r="GP21" s="211"/>
      <c r="GQ21" s="211"/>
      <c r="GR21" s="211"/>
      <c r="GS21" s="211"/>
      <c r="GT21" s="211"/>
      <c r="GU21" s="211"/>
      <c r="GV21" s="211"/>
      <c r="GW21" s="211"/>
      <c r="GX21" s="211"/>
      <c r="GY21" s="211"/>
      <c r="GZ21" s="211"/>
      <c r="HA21" s="211"/>
      <c r="HB21" s="211"/>
      <c r="HC21" s="211"/>
      <c r="HD21" s="211"/>
      <c r="HE21" s="211"/>
      <c r="HF21" s="211"/>
      <c r="HG21" s="211"/>
      <c r="HH21" s="211"/>
      <c r="HI21" s="211"/>
      <c r="HJ21" s="211"/>
      <c r="HK21" s="211"/>
      <c r="HL21" s="211"/>
      <c r="HM21" s="211"/>
      <c r="HN21" s="211"/>
      <c r="HO21" s="211"/>
      <c r="HP21" s="211"/>
      <c r="HQ21" s="211"/>
      <c r="HR21" s="211"/>
      <c r="HS21" s="211"/>
      <c r="HT21" s="211"/>
      <c r="HU21" s="211"/>
      <c r="HV21" s="211"/>
      <c r="HW21" s="211"/>
      <c r="HX21" s="211"/>
      <c r="HY21" s="211"/>
      <c r="HZ21" s="211"/>
      <c r="IA21" s="211"/>
      <c r="IB21" s="211"/>
      <c r="IC21" s="211"/>
      <c r="ID21" s="211"/>
      <c r="IE21" s="211"/>
      <c r="IF21" s="211"/>
      <c r="IG21" s="211"/>
      <c r="IH21" s="211"/>
      <c r="II21" s="211"/>
      <c r="IJ21" s="211"/>
      <c r="IK21" s="211"/>
      <c r="IL21" s="211"/>
      <c r="IM21" s="211"/>
      <c r="IN21" s="211"/>
      <c r="IO21" s="211"/>
      <c r="IP21" s="211"/>
      <c r="IQ21" s="211"/>
      <c r="IR21" s="211"/>
      <c r="IS21" s="211"/>
      <c r="IT21" s="211"/>
      <c r="IU21" s="211"/>
      <c r="IV21" s="211"/>
      <c r="IW21" s="211"/>
      <c r="IX21" s="211"/>
      <c r="IY21" s="211"/>
      <c r="IZ21" s="211"/>
      <c r="JA21" s="211"/>
      <c r="JB21" s="211"/>
      <c r="JC21" s="211"/>
      <c r="JD21" s="211"/>
      <c r="JE21" s="211"/>
      <c r="JF21" s="211"/>
      <c r="JG21" s="211"/>
      <c r="JH21" s="211"/>
      <c r="JI21" s="211"/>
      <c r="JJ21" s="211"/>
      <c r="JK21" s="211"/>
      <c r="JL21" s="211"/>
      <c r="JM21" s="211"/>
      <c r="JN21" s="211"/>
      <c r="JO21" s="211"/>
      <c r="JP21" s="211"/>
      <c r="JQ21" s="211"/>
      <c r="JR21" s="211"/>
      <c r="JS21" s="211"/>
      <c r="JT21" s="211"/>
      <c r="JU21" s="211"/>
      <c r="JV21" s="211"/>
      <c r="JW21" s="211"/>
      <c r="JX21" s="211"/>
      <c r="JY21" s="211"/>
      <c r="JZ21" s="211"/>
      <c r="KA21" s="211"/>
      <c r="KB21" s="211"/>
      <c r="KC21" s="211"/>
      <c r="KD21" s="211"/>
      <c r="KE21" s="211"/>
      <c r="KF21" s="211"/>
      <c r="KG21" s="211"/>
      <c r="KH21" s="211"/>
      <c r="KI21" s="211"/>
      <c r="KJ21" s="211"/>
      <c r="KK21" s="211"/>
      <c r="KL21" s="211"/>
    </row>
    <row r="22" spans="1:298" s="212" customFormat="1" ht="76.5" thickTop="1" thickBot="1" x14ac:dyDescent="0.25">
      <c r="A22" s="558"/>
      <c r="B22" s="558"/>
      <c r="C22" s="558"/>
      <c r="D22" s="236" t="s">
        <v>474</v>
      </c>
      <c r="E22" s="558"/>
      <c r="F22" s="237" t="s">
        <v>479</v>
      </c>
      <c r="G22" s="558"/>
      <c r="H22" s="558"/>
      <c r="I22" s="558"/>
      <c r="J22" s="560"/>
      <c r="K22" s="558"/>
      <c r="L22" s="559"/>
      <c r="M22" s="559"/>
      <c r="N22" s="558"/>
      <c r="O22" s="221">
        <v>2</v>
      </c>
      <c r="P22" s="238" t="s">
        <v>410</v>
      </c>
      <c r="Q22" s="221" t="str">
        <f t="shared" si="0"/>
        <v>Probabilidad</v>
      </c>
      <c r="R22" s="221" t="s">
        <v>147</v>
      </c>
      <c r="S22" s="221" t="s">
        <v>143</v>
      </c>
      <c r="T22" s="222">
        <f>VLOOKUP(R22&amp;S22,Hoja1!$Q$4:$R$9,2,0)</f>
        <v>0.45</v>
      </c>
      <c r="U22" s="226" t="s">
        <v>160</v>
      </c>
      <c r="V22" s="221" t="s">
        <v>166</v>
      </c>
      <c r="W22" s="239" t="s">
        <v>171</v>
      </c>
      <c r="X22" s="222">
        <f>IF(Q22="Probabilidad",($J$21*T22),IF(Q22="Impacto"," "))</f>
        <v>0.45</v>
      </c>
      <c r="Y22" s="222" t="str">
        <f>IF(Z22&lt;=20%,'Tabla probabilidad'!$B$5,IF(Z22&lt;=40%,'Tabla probabilidad'!$B$6,IF(Z22&lt;=60%,'Tabla probabilidad'!$B$7,IF(Z22&lt;=80%,'Tabla probabilidad'!$B$8,IF(Z22&lt;=100%,'Tabla probabilidad'!$B$9)))))</f>
        <v>Media</v>
      </c>
      <c r="Z22" s="222">
        <f>IF(R22="Preventivo",(J21-(J21*T22)),IF(R22="Detectivo",(J21-(J21*T22)),IF(R22="Correctivo",(J21))))</f>
        <v>0.55000000000000004</v>
      </c>
      <c r="AA22" s="560"/>
      <c r="AB22" s="560"/>
      <c r="AC22" s="222" t="str">
        <f t="shared" si="1"/>
        <v>Leve</v>
      </c>
      <c r="AD22" s="222">
        <f>IF(Q22="Probabilidad",(($M$21-0)),IF(Q22="Impacto",($M$21-($M$21*T22))))</f>
        <v>0.2</v>
      </c>
      <c r="AE22" s="560"/>
      <c r="AF22" s="560"/>
      <c r="AG22" s="558"/>
      <c r="AH22" s="558"/>
      <c r="AI22" s="558"/>
      <c r="AJ22" s="558"/>
      <c r="AK22" s="558"/>
      <c r="AL22" s="558"/>
      <c r="AM22" s="558"/>
      <c r="AN22" s="558"/>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1"/>
      <c r="GI22" s="211"/>
      <c r="GJ22" s="211"/>
      <c r="GK22" s="211"/>
      <c r="GL22" s="211"/>
      <c r="GM22" s="211"/>
      <c r="GN22" s="211"/>
      <c r="GO22" s="211"/>
      <c r="GP22" s="211"/>
      <c r="GQ22" s="211"/>
      <c r="GR22" s="211"/>
      <c r="GS22" s="211"/>
      <c r="GT22" s="211"/>
      <c r="GU22" s="211"/>
      <c r="GV22" s="211"/>
      <c r="GW22" s="211"/>
      <c r="GX22" s="211"/>
      <c r="GY22" s="211"/>
      <c r="GZ22" s="211"/>
      <c r="HA22" s="211"/>
      <c r="HB22" s="211"/>
      <c r="HC22" s="211"/>
      <c r="HD22" s="211"/>
      <c r="HE22" s="211"/>
      <c r="HF22" s="211"/>
      <c r="HG22" s="211"/>
      <c r="HH22" s="211"/>
      <c r="HI22" s="211"/>
      <c r="HJ22" s="211"/>
      <c r="HK22" s="211"/>
      <c r="HL22" s="211"/>
      <c r="HM22" s="211"/>
      <c r="HN22" s="211"/>
      <c r="HO22" s="211"/>
      <c r="HP22" s="211"/>
      <c r="HQ22" s="211"/>
      <c r="HR22" s="211"/>
      <c r="HS22" s="211"/>
      <c r="HT22" s="211"/>
      <c r="HU22" s="211"/>
      <c r="HV22" s="211"/>
      <c r="HW22" s="211"/>
      <c r="HX22" s="211"/>
      <c r="HY22" s="211"/>
      <c r="HZ22" s="211"/>
      <c r="IA22" s="211"/>
      <c r="IB22" s="211"/>
      <c r="IC22" s="211"/>
      <c r="ID22" s="211"/>
      <c r="IE22" s="211"/>
      <c r="IF22" s="211"/>
      <c r="IG22" s="211"/>
      <c r="IH22" s="211"/>
      <c r="II22" s="211"/>
      <c r="IJ22" s="211"/>
      <c r="IK22" s="211"/>
      <c r="IL22" s="211"/>
      <c r="IM22" s="211"/>
      <c r="IN22" s="211"/>
      <c r="IO22" s="211"/>
      <c r="IP22" s="211"/>
      <c r="IQ22" s="211"/>
      <c r="IR22" s="211"/>
      <c r="IS22" s="211"/>
      <c r="IT22" s="211"/>
      <c r="IU22" s="211"/>
      <c r="IV22" s="211"/>
      <c r="IW22" s="211"/>
      <c r="IX22" s="211"/>
      <c r="IY22" s="211"/>
      <c r="IZ22" s="211"/>
      <c r="JA22" s="211"/>
      <c r="JB22" s="211"/>
      <c r="JC22" s="211"/>
      <c r="JD22" s="211"/>
      <c r="JE22" s="211"/>
      <c r="JF22" s="211"/>
      <c r="JG22" s="211"/>
      <c r="JH22" s="211"/>
      <c r="JI22" s="211"/>
      <c r="JJ22" s="211"/>
      <c r="JK22" s="211"/>
      <c r="JL22" s="211"/>
      <c r="JM22" s="211"/>
      <c r="JN22" s="211"/>
      <c r="JO22" s="211"/>
      <c r="JP22" s="211"/>
      <c r="JQ22" s="211"/>
      <c r="JR22" s="211"/>
      <c r="JS22" s="211"/>
      <c r="JT22" s="211"/>
      <c r="JU22" s="211"/>
      <c r="JV22" s="211"/>
      <c r="JW22" s="211"/>
      <c r="JX22" s="211"/>
      <c r="JY22" s="211"/>
      <c r="JZ22" s="211"/>
      <c r="KA22" s="211"/>
      <c r="KB22" s="211"/>
      <c r="KC22" s="211"/>
      <c r="KD22" s="211"/>
      <c r="KE22" s="211"/>
      <c r="KF22" s="211"/>
      <c r="KG22" s="211"/>
      <c r="KH22" s="211"/>
      <c r="KI22" s="211"/>
      <c r="KJ22" s="211"/>
      <c r="KK22" s="211"/>
      <c r="KL22" s="211"/>
    </row>
    <row r="23" spans="1:298" s="212" customFormat="1" ht="61.5" thickTop="1" thickBot="1" x14ac:dyDescent="0.25">
      <c r="A23" s="558"/>
      <c r="B23" s="558"/>
      <c r="C23" s="558"/>
      <c r="D23" s="236" t="s">
        <v>475</v>
      </c>
      <c r="E23" s="558"/>
      <c r="F23" s="237" t="s">
        <v>480</v>
      </c>
      <c r="G23" s="558"/>
      <c r="H23" s="558"/>
      <c r="I23" s="558"/>
      <c r="J23" s="560"/>
      <c r="K23" s="558"/>
      <c r="L23" s="559"/>
      <c r="M23" s="559"/>
      <c r="N23" s="558"/>
      <c r="O23" s="221">
        <v>3</v>
      </c>
      <c r="P23" s="237" t="s">
        <v>405</v>
      </c>
      <c r="Q23" s="221" t="str">
        <f t="shared" ref="Q23:Q24" si="8">IF(R23="Preventivo","Probabilidad",IF(R23="Detectivo","Probabilidad", IF(R23="Correctivo","Impacto")))</f>
        <v>Probabilidad</v>
      </c>
      <c r="R23" s="221" t="s">
        <v>147</v>
      </c>
      <c r="S23" s="221" t="s">
        <v>143</v>
      </c>
      <c r="T23" s="222">
        <f>VLOOKUP(R23&amp;S23,Hoja1!$Q$4:$R$9,2,0)</f>
        <v>0.45</v>
      </c>
      <c r="U23" s="226" t="s">
        <v>160</v>
      </c>
      <c r="V23" s="221" t="s">
        <v>166</v>
      </c>
      <c r="W23" s="239" t="s">
        <v>171</v>
      </c>
      <c r="X23" s="222">
        <f t="shared" ref="X23:X24" si="9">IF(Q23="Probabilidad",($J$21*T23),IF(Q23="Impacto"," "))</f>
        <v>0.45</v>
      </c>
      <c r="Y23" s="222" t="str">
        <f>IF(Z23&lt;=20%,'Tabla probabilidad'!$B$5,IF(Z23&lt;=40%,'Tabla probabilidad'!$B$6,IF(Z23&lt;=60%,'Tabla probabilidad'!$B$7,IF(Z23&lt;=80%,'Tabla probabilidad'!$B$8,IF(Z23&lt;=100%,'Tabla probabilidad'!$B$9)))))</f>
        <v>Muy Baja</v>
      </c>
      <c r="Z23" s="222">
        <f t="shared" ref="Z23:Z24" si="10">IF(R23="Preventivo",(J22-(J22*T23)),IF(R23="Detectivo",(J22-(J22*T23)),IF(R23="Correctivo",(J22))))</f>
        <v>0</v>
      </c>
      <c r="AA23" s="560"/>
      <c r="AB23" s="560"/>
      <c r="AC23" s="222" t="str">
        <f t="shared" ref="AC23:AC24" si="11">IF(AD23&lt;=20%,"Leve",IF(AD23&lt;=40%,"Menor",IF(AD23&lt;=60%,"Moderado",IF(AD23&lt;=80%,"Mayor",IF(AD23&lt;=100%,"Catastrófico")))))</f>
        <v>Leve</v>
      </c>
      <c r="AD23" s="222">
        <f t="shared" ref="AD23:AD24" si="12">IF(Q23="Probabilidad",(($M$21-0)),IF(Q23="Impacto",($M$21-($M$21*T23))))</f>
        <v>0.2</v>
      </c>
      <c r="AE23" s="560"/>
      <c r="AF23" s="560"/>
      <c r="AG23" s="558"/>
      <c r="AH23" s="558"/>
      <c r="AI23" s="558"/>
      <c r="AJ23" s="558"/>
      <c r="AK23" s="558"/>
      <c r="AL23" s="558"/>
      <c r="AM23" s="558"/>
      <c r="AN23" s="558"/>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1"/>
      <c r="GI23" s="211"/>
      <c r="GJ23" s="211"/>
      <c r="GK23" s="211"/>
      <c r="GL23" s="211"/>
      <c r="GM23" s="211"/>
      <c r="GN23" s="211"/>
      <c r="GO23" s="211"/>
      <c r="GP23" s="211"/>
      <c r="GQ23" s="211"/>
      <c r="GR23" s="211"/>
      <c r="GS23" s="211"/>
      <c r="GT23" s="211"/>
      <c r="GU23" s="211"/>
      <c r="GV23" s="211"/>
      <c r="GW23" s="211"/>
      <c r="GX23" s="211"/>
      <c r="GY23" s="211"/>
      <c r="GZ23" s="211"/>
      <c r="HA23" s="211"/>
      <c r="HB23" s="211"/>
      <c r="HC23" s="211"/>
      <c r="HD23" s="211"/>
      <c r="HE23" s="211"/>
      <c r="HF23" s="211"/>
      <c r="HG23" s="211"/>
      <c r="HH23" s="211"/>
      <c r="HI23" s="211"/>
      <c r="HJ23" s="211"/>
      <c r="HK23" s="211"/>
      <c r="HL23" s="211"/>
      <c r="HM23" s="211"/>
      <c r="HN23" s="211"/>
      <c r="HO23" s="211"/>
      <c r="HP23" s="211"/>
      <c r="HQ23" s="211"/>
      <c r="HR23" s="211"/>
      <c r="HS23" s="211"/>
      <c r="HT23" s="211"/>
      <c r="HU23" s="211"/>
      <c r="HV23" s="211"/>
      <c r="HW23" s="211"/>
      <c r="HX23" s="211"/>
      <c r="HY23" s="211"/>
      <c r="HZ23" s="211"/>
      <c r="IA23" s="211"/>
      <c r="IB23" s="211"/>
      <c r="IC23" s="211"/>
      <c r="ID23" s="211"/>
      <c r="IE23" s="211"/>
      <c r="IF23" s="211"/>
      <c r="IG23" s="211"/>
      <c r="IH23" s="211"/>
      <c r="II23" s="211"/>
      <c r="IJ23" s="211"/>
      <c r="IK23" s="211"/>
      <c r="IL23" s="211"/>
      <c r="IM23" s="211"/>
      <c r="IN23" s="211"/>
      <c r="IO23" s="211"/>
      <c r="IP23" s="211"/>
      <c r="IQ23" s="211"/>
      <c r="IR23" s="211"/>
      <c r="IS23" s="211"/>
      <c r="IT23" s="211"/>
      <c r="IU23" s="211"/>
      <c r="IV23" s="211"/>
      <c r="IW23" s="211"/>
      <c r="IX23" s="211"/>
      <c r="IY23" s="211"/>
      <c r="IZ23" s="211"/>
      <c r="JA23" s="211"/>
      <c r="JB23" s="211"/>
      <c r="JC23" s="211"/>
      <c r="JD23" s="211"/>
      <c r="JE23" s="211"/>
      <c r="JF23" s="211"/>
      <c r="JG23" s="211"/>
      <c r="JH23" s="211"/>
      <c r="JI23" s="211"/>
      <c r="JJ23" s="211"/>
      <c r="JK23" s="211"/>
      <c r="JL23" s="211"/>
      <c r="JM23" s="211"/>
      <c r="JN23" s="211"/>
      <c r="JO23" s="211"/>
      <c r="JP23" s="211"/>
      <c r="JQ23" s="211"/>
      <c r="JR23" s="211"/>
      <c r="JS23" s="211"/>
      <c r="JT23" s="211"/>
      <c r="JU23" s="211"/>
      <c r="JV23" s="211"/>
      <c r="JW23" s="211"/>
      <c r="JX23" s="211"/>
      <c r="JY23" s="211"/>
      <c r="JZ23" s="211"/>
      <c r="KA23" s="211"/>
      <c r="KB23" s="211"/>
      <c r="KC23" s="211"/>
      <c r="KD23" s="211"/>
      <c r="KE23" s="211"/>
      <c r="KF23" s="211"/>
      <c r="KG23" s="211"/>
      <c r="KH23" s="211"/>
      <c r="KI23" s="211"/>
      <c r="KJ23" s="211"/>
      <c r="KK23" s="211"/>
      <c r="KL23" s="211"/>
    </row>
    <row r="24" spans="1:298" s="212" customFormat="1" ht="61.5" thickTop="1" thickBot="1" x14ac:dyDescent="0.25">
      <c r="A24" s="558"/>
      <c r="B24" s="558"/>
      <c r="C24" s="558"/>
      <c r="D24" s="236" t="s">
        <v>476</v>
      </c>
      <c r="E24" s="558"/>
      <c r="F24" s="237" t="s">
        <v>481</v>
      </c>
      <c r="G24" s="558"/>
      <c r="H24" s="558"/>
      <c r="I24" s="558"/>
      <c r="J24" s="560"/>
      <c r="K24" s="558"/>
      <c r="L24" s="559"/>
      <c r="M24" s="559"/>
      <c r="N24" s="558"/>
      <c r="O24" s="221">
        <v>4</v>
      </c>
      <c r="P24" s="238" t="s">
        <v>411</v>
      </c>
      <c r="Q24" s="221" t="str">
        <f t="shared" si="8"/>
        <v>Probabilidad</v>
      </c>
      <c r="R24" s="221" t="s">
        <v>147</v>
      </c>
      <c r="S24" s="221" t="s">
        <v>143</v>
      </c>
      <c r="T24" s="222">
        <f>VLOOKUP(R24&amp;S24,Hoja1!$Q$4:$R$9,2,0)</f>
        <v>0.45</v>
      </c>
      <c r="U24" s="226" t="s">
        <v>160</v>
      </c>
      <c r="V24" s="221" t="s">
        <v>166</v>
      </c>
      <c r="W24" s="239" t="s">
        <v>171</v>
      </c>
      <c r="X24" s="222">
        <f t="shared" si="9"/>
        <v>0.45</v>
      </c>
      <c r="Y24" s="222" t="str">
        <f>IF(Z24&lt;=20%,'Tabla probabilidad'!$B$5,IF(Z24&lt;=40%,'Tabla probabilidad'!$B$6,IF(Z24&lt;=60%,'Tabla probabilidad'!$B$7,IF(Z24&lt;=80%,'Tabla probabilidad'!$B$8,IF(Z24&lt;=100%,'Tabla probabilidad'!$B$9)))))</f>
        <v>Muy Baja</v>
      </c>
      <c r="Z24" s="222">
        <f t="shared" si="10"/>
        <v>0</v>
      </c>
      <c r="AA24" s="560"/>
      <c r="AB24" s="560"/>
      <c r="AC24" s="222" t="str">
        <f t="shared" si="11"/>
        <v>Leve</v>
      </c>
      <c r="AD24" s="222">
        <f t="shared" si="12"/>
        <v>0.2</v>
      </c>
      <c r="AE24" s="560"/>
      <c r="AF24" s="560"/>
      <c r="AG24" s="558"/>
      <c r="AH24" s="558"/>
      <c r="AI24" s="558"/>
      <c r="AJ24" s="558"/>
      <c r="AK24" s="558"/>
      <c r="AL24" s="558"/>
      <c r="AM24" s="558"/>
      <c r="AN24" s="558"/>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1"/>
      <c r="GI24" s="211"/>
      <c r="GJ24" s="211"/>
      <c r="GK24" s="211"/>
      <c r="GL24" s="211"/>
      <c r="GM24" s="211"/>
      <c r="GN24" s="211"/>
      <c r="GO24" s="211"/>
      <c r="GP24" s="211"/>
      <c r="GQ24" s="211"/>
      <c r="GR24" s="211"/>
      <c r="GS24" s="211"/>
      <c r="GT24" s="211"/>
      <c r="GU24" s="211"/>
      <c r="GV24" s="211"/>
      <c r="GW24" s="211"/>
      <c r="GX24" s="211"/>
      <c r="GY24" s="211"/>
      <c r="GZ24" s="211"/>
      <c r="HA24" s="211"/>
      <c r="HB24" s="211"/>
      <c r="HC24" s="211"/>
      <c r="HD24" s="211"/>
      <c r="HE24" s="211"/>
      <c r="HF24" s="211"/>
      <c r="HG24" s="211"/>
      <c r="HH24" s="211"/>
      <c r="HI24" s="211"/>
      <c r="HJ24" s="211"/>
      <c r="HK24" s="211"/>
      <c r="HL24" s="211"/>
      <c r="HM24" s="211"/>
      <c r="HN24" s="211"/>
      <c r="HO24" s="211"/>
      <c r="HP24" s="211"/>
      <c r="HQ24" s="211"/>
      <c r="HR24" s="211"/>
      <c r="HS24" s="211"/>
      <c r="HT24" s="211"/>
      <c r="HU24" s="211"/>
      <c r="HV24" s="211"/>
      <c r="HW24" s="211"/>
      <c r="HX24" s="211"/>
      <c r="HY24" s="211"/>
      <c r="HZ24" s="211"/>
      <c r="IA24" s="211"/>
      <c r="IB24" s="211"/>
      <c r="IC24" s="211"/>
      <c r="ID24" s="211"/>
      <c r="IE24" s="211"/>
      <c r="IF24" s="211"/>
      <c r="IG24" s="211"/>
      <c r="IH24" s="211"/>
      <c r="II24" s="211"/>
      <c r="IJ24" s="211"/>
      <c r="IK24" s="211"/>
      <c r="IL24" s="211"/>
      <c r="IM24" s="211"/>
      <c r="IN24" s="211"/>
      <c r="IO24" s="211"/>
      <c r="IP24" s="211"/>
      <c r="IQ24" s="211"/>
      <c r="IR24" s="211"/>
      <c r="IS24" s="211"/>
      <c r="IT24" s="211"/>
      <c r="IU24" s="211"/>
      <c r="IV24" s="211"/>
      <c r="IW24" s="211"/>
      <c r="IX24" s="211"/>
      <c r="IY24" s="211"/>
      <c r="IZ24" s="211"/>
      <c r="JA24" s="211"/>
      <c r="JB24" s="211"/>
      <c r="JC24" s="211"/>
      <c r="JD24" s="211"/>
      <c r="JE24" s="211"/>
      <c r="JF24" s="211"/>
      <c r="JG24" s="211"/>
      <c r="JH24" s="211"/>
      <c r="JI24" s="211"/>
      <c r="JJ24" s="211"/>
      <c r="JK24" s="211"/>
      <c r="JL24" s="211"/>
      <c r="JM24" s="211"/>
      <c r="JN24" s="211"/>
      <c r="JO24" s="211"/>
      <c r="JP24" s="211"/>
      <c r="JQ24" s="211"/>
      <c r="JR24" s="211"/>
      <c r="JS24" s="211"/>
      <c r="JT24" s="211"/>
      <c r="JU24" s="211"/>
      <c r="JV24" s="211"/>
      <c r="JW24" s="211"/>
      <c r="JX24" s="211"/>
      <c r="JY24" s="211"/>
      <c r="JZ24" s="211"/>
      <c r="KA24" s="211"/>
      <c r="KB24" s="211"/>
      <c r="KC24" s="211"/>
      <c r="KD24" s="211"/>
      <c r="KE24" s="211"/>
      <c r="KF24" s="211"/>
      <c r="KG24" s="211"/>
      <c r="KH24" s="211"/>
      <c r="KI24" s="211"/>
      <c r="KJ24" s="211"/>
      <c r="KK24" s="211"/>
      <c r="KL24" s="211"/>
    </row>
    <row r="25" spans="1:298" s="212" customFormat="1" ht="46.5" thickTop="1" thickBot="1" x14ac:dyDescent="0.25">
      <c r="A25" s="558"/>
      <c r="B25" s="558"/>
      <c r="C25" s="558"/>
      <c r="D25" s="237" t="s">
        <v>477</v>
      </c>
      <c r="E25" s="558"/>
      <c r="F25" s="237" t="s">
        <v>482</v>
      </c>
      <c r="G25" s="558"/>
      <c r="H25" s="558"/>
      <c r="I25" s="558"/>
      <c r="J25" s="560"/>
      <c r="K25" s="558"/>
      <c r="L25" s="559"/>
      <c r="M25" s="559"/>
      <c r="N25" s="558"/>
      <c r="O25" s="221">
        <v>5</v>
      </c>
      <c r="P25" s="237" t="s">
        <v>405</v>
      </c>
      <c r="Q25" s="221" t="str">
        <f t="shared" si="0"/>
        <v>Probabilidad</v>
      </c>
      <c r="R25" s="221" t="s">
        <v>147</v>
      </c>
      <c r="S25" s="221" t="s">
        <v>143</v>
      </c>
      <c r="T25" s="222">
        <f>VLOOKUP(R25&amp;S25,Hoja1!$Q$4:$R$9,2,0)</f>
        <v>0.45</v>
      </c>
      <c r="U25" s="226" t="s">
        <v>160</v>
      </c>
      <c r="V25" s="221" t="s">
        <v>166</v>
      </c>
      <c r="W25" s="221" t="s">
        <v>171</v>
      </c>
      <c r="X25" s="222">
        <f>IF(Q25="Probabilidad",($J$21*T25),IF(Q25="Impacto"," "))</f>
        <v>0.45</v>
      </c>
      <c r="Y25" s="222" t="str">
        <f>IF(Z25&lt;=20%,'Tabla probabilidad'!$B$5,IF(Z25&lt;=40%,'Tabla probabilidad'!$B$6,IF(Z25&lt;=60%,'Tabla probabilidad'!$B$7,IF(Z25&lt;=80%,'Tabla probabilidad'!$B$8,IF(Z25&lt;=100%,'Tabla probabilidad'!$B$9)))))</f>
        <v>Media</v>
      </c>
      <c r="Z25" s="222">
        <f>IF(R25="Preventivo",(J21-(J21*T25)),IF(R25="Detectivo",(J21-(J21*T25)),IF(R25="Correctivo",(J21))))</f>
        <v>0.55000000000000004</v>
      </c>
      <c r="AA25" s="560"/>
      <c r="AB25" s="560"/>
      <c r="AC25" s="222" t="str">
        <f t="shared" si="1"/>
        <v>Leve</v>
      </c>
      <c r="AD25" s="222">
        <f>IF(Q25="Probabilidad",(($M$21-0)),IF(Q25="Impacto",($M$21-($M$21*T25))))</f>
        <v>0.2</v>
      </c>
      <c r="AE25" s="560"/>
      <c r="AF25" s="560"/>
      <c r="AG25" s="558"/>
      <c r="AH25" s="558"/>
      <c r="AI25" s="558"/>
      <c r="AJ25" s="558"/>
      <c r="AK25" s="558"/>
      <c r="AL25" s="558"/>
      <c r="AM25" s="558"/>
      <c r="AN25" s="558"/>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1"/>
      <c r="GI25" s="211"/>
      <c r="GJ25" s="211"/>
      <c r="GK25" s="211"/>
      <c r="GL25" s="211"/>
      <c r="GM25" s="211"/>
      <c r="GN25" s="211"/>
      <c r="GO25" s="211"/>
      <c r="GP25" s="211"/>
      <c r="GQ25" s="211"/>
      <c r="GR25" s="211"/>
      <c r="GS25" s="211"/>
      <c r="GT25" s="211"/>
      <c r="GU25" s="211"/>
      <c r="GV25" s="211"/>
      <c r="GW25" s="211"/>
      <c r="GX25" s="211"/>
      <c r="GY25" s="211"/>
      <c r="GZ25" s="211"/>
      <c r="HA25" s="211"/>
      <c r="HB25" s="211"/>
      <c r="HC25" s="211"/>
      <c r="HD25" s="211"/>
      <c r="HE25" s="211"/>
      <c r="HF25" s="211"/>
      <c r="HG25" s="211"/>
      <c r="HH25" s="211"/>
      <c r="HI25" s="211"/>
      <c r="HJ25" s="211"/>
      <c r="HK25" s="211"/>
      <c r="HL25" s="211"/>
      <c r="HM25" s="211"/>
      <c r="HN25" s="211"/>
      <c r="HO25" s="211"/>
      <c r="HP25" s="211"/>
      <c r="HQ25" s="211"/>
      <c r="HR25" s="211"/>
      <c r="HS25" s="211"/>
      <c r="HT25" s="211"/>
      <c r="HU25" s="211"/>
      <c r="HV25" s="211"/>
      <c r="HW25" s="211"/>
      <c r="HX25" s="211"/>
      <c r="HY25" s="211"/>
      <c r="HZ25" s="211"/>
      <c r="IA25" s="211"/>
      <c r="IB25" s="211"/>
      <c r="IC25" s="211"/>
      <c r="ID25" s="211"/>
      <c r="IE25" s="211"/>
      <c r="IF25" s="211"/>
      <c r="IG25" s="211"/>
      <c r="IH25" s="211"/>
      <c r="II25" s="211"/>
      <c r="IJ25" s="211"/>
      <c r="IK25" s="211"/>
      <c r="IL25" s="211"/>
      <c r="IM25" s="211"/>
      <c r="IN25" s="211"/>
      <c r="IO25" s="211"/>
      <c r="IP25" s="211"/>
      <c r="IQ25" s="211"/>
      <c r="IR25" s="211"/>
      <c r="IS25" s="211"/>
      <c r="IT25" s="211"/>
      <c r="IU25" s="211"/>
      <c r="IV25" s="211"/>
      <c r="IW25" s="211"/>
      <c r="IX25" s="211"/>
      <c r="IY25" s="211"/>
      <c r="IZ25" s="211"/>
      <c r="JA25" s="211"/>
      <c r="JB25" s="211"/>
      <c r="JC25" s="211"/>
      <c r="JD25" s="211"/>
      <c r="JE25" s="211"/>
      <c r="JF25" s="211"/>
      <c r="JG25" s="211"/>
      <c r="JH25" s="211"/>
      <c r="JI25" s="211"/>
      <c r="JJ25" s="211"/>
      <c r="JK25" s="211"/>
      <c r="JL25" s="211"/>
      <c r="JM25" s="211"/>
      <c r="JN25" s="211"/>
      <c r="JO25" s="211"/>
      <c r="JP25" s="211"/>
      <c r="JQ25" s="211"/>
      <c r="JR25" s="211"/>
      <c r="JS25" s="211"/>
      <c r="JT25" s="211"/>
      <c r="JU25" s="211"/>
      <c r="JV25" s="211"/>
      <c r="JW25" s="211"/>
      <c r="JX25" s="211"/>
      <c r="JY25" s="211"/>
      <c r="JZ25" s="211"/>
      <c r="KA25" s="211"/>
      <c r="KB25" s="211"/>
      <c r="KC25" s="211"/>
      <c r="KD25" s="211"/>
      <c r="KE25" s="211"/>
      <c r="KF25" s="211"/>
      <c r="KG25" s="211"/>
      <c r="KH25" s="211"/>
      <c r="KI25" s="211"/>
      <c r="KJ25" s="211"/>
      <c r="KK25" s="211"/>
      <c r="KL25" s="211"/>
    </row>
    <row r="26" spans="1:298" s="247" customFormat="1" ht="69.75" customHeight="1" thickTop="1" thickBot="1" x14ac:dyDescent="0.25">
      <c r="A26" s="585">
        <v>4</v>
      </c>
      <c r="B26" s="585" t="s">
        <v>483</v>
      </c>
      <c r="C26" s="585" t="s">
        <v>224</v>
      </c>
      <c r="D26" s="240" t="s">
        <v>488</v>
      </c>
      <c r="E26" s="585" t="s">
        <v>507</v>
      </c>
      <c r="F26" s="241" t="s">
        <v>487</v>
      </c>
      <c r="G26" s="585" t="s">
        <v>340</v>
      </c>
      <c r="H26" s="585">
        <v>100000</v>
      </c>
      <c r="I26" s="585" t="str">
        <f>IF(H26&lt;=2,'Tabla probabilidad'!$B$5,IF(H26&lt;=24,'Tabla probabilidad'!$B$6,IF(H26&lt;=500,'Tabla probabilidad'!$B$7,IF(H26&lt;=5000,'Tabla probabilidad'!$B$8,IF(H26&gt;5000,'Tabla probabilidad'!$B$9)))))</f>
        <v>Muy Alta</v>
      </c>
      <c r="J26" s="584">
        <f>IF(H26&lt;=2,'Tabla probabilidad'!$D$5,IF(H26&lt;=24,'Tabla probabilidad'!$D$6,IF(H26&lt;=500,'Tabla probabilidad'!$D$7,IF(H26&lt;=5000,'Tabla probabilidad'!$D$8,IF(H26&gt;5000,'Tabla probabilidad'!$D$9)))))</f>
        <v>1</v>
      </c>
      <c r="K26" s="585" t="s">
        <v>364</v>
      </c>
      <c r="L26" s="585"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Leve</v>
      </c>
      <c r="M26" s="585"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20%</v>
      </c>
      <c r="N26" s="585" t="str">
        <f>VLOOKUP((I26&amp;L26),Hoja1!$B$4:$C$28,2,0)</f>
        <v xml:space="preserve">Alto </v>
      </c>
      <c r="O26" s="242">
        <v>1</v>
      </c>
      <c r="P26" s="243" t="s">
        <v>635</v>
      </c>
      <c r="Q26" s="242" t="str">
        <f t="shared" ref="Q26:Q31" si="13">IF(R26="Preventivo","Probabilidad",IF(R26="Detectivo","Probabilidad", IF(R26="Correctivo","Impacto")))</f>
        <v>Probabilidad</v>
      </c>
      <c r="R26" s="242" t="s">
        <v>147</v>
      </c>
      <c r="S26" s="242" t="s">
        <v>143</v>
      </c>
      <c r="T26" s="244">
        <f>VLOOKUP(R26&amp;S26,Hoja1!$Q$4:$R$9,2,0)</f>
        <v>0.45</v>
      </c>
      <c r="U26" s="245" t="s">
        <v>160</v>
      </c>
      <c r="V26" s="242" t="s">
        <v>166</v>
      </c>
      <c r="W26" s="246" t="s">
        <v>171</v>
      </c>
      <c r="X26" s="244">
        <f>IF(Q26="Probabilidad",($J$21*T26),IF(Q26="Impacto"," "))</f>
        <v>0.45</v>
      </c>
      <c r="Y26" s="244" t="str">
        <f>IF(Z26&lt;=20%,'Tabla probabilidad'!$B$5,IF(Z26&lt;=40%,'Tabla probabilidad'!$B$6,IF(Z26&lt;=60%,'Tabla probabilidad'!$B$7,IF(Z26&lt;=80%,'Tabla probabilidad'!$B$8,IF(Z26&lt;=100%,'Tabla probabilidad'!$B$9)))))</f>
        <v>Media</v>
      </c>
      <c r="Z26" s="244">
        <f>IF(R26="Preventivo",(J26-(J26*T26)),IF(R26="Detectivo",(J26-(J26*T26)),IF(R26="Correctivo",(J26))))</f>
        <v>0.55000000000000004</v>
      </c>
      <c r="AA26" s="584" t="str">
        <f>IF(AB26&lt;=20%,'Tabla probabilidad'!$B$5,IF(AB26&lt;=40%,'Tabla probabilidad'!$B$6,IF(AB26&lt;=60%,'Tabla probabilidad'!$B$7,IF(AB26&lt;=80%,'Tabla probabilidad'!$B$8,IF(AB26&lt;=100%,'Tabla probabilidad'!$B$9)))))</f>
        <v>Baja</v>
      </c>
      <c r="AB26" s="584">
        <f>AVERAGE(Z26:Z31)</f>
        <v>0.3666666666666667</v>
      </c>
      <c r="AC26" s="244" t="str">
        <f t="shared" ref="AC26:AC31" si="14">IF(AD26&lt;=20%,"Leve",IF(AD26&lt;=40%,"Menor",IF(AD26&lt;=60%,"Moderado",IF(AD26&lt;=80%,"Mayor",IF(AD26&lt;=100%,"Catastrófico")))))</f>
        <v>Leve</v>
      </c>
      <c r="AD26" s="244">
        <f>IF(Q26="Probabilidad",(($M$21-0)),IF(Q26="Impacto",($M$21-($M$21*T26))))</f>
        <v>0.2</v>
      </c>
      <c r="AE26" s="584" t="str">
        <f>IF(AF26&lt;=20%,"Leve",IF(AF26&lt;=40%,"Menor",IF(AF26&lt;=60%,"Moderado",IF(AF26&lt;=80%,"Mayor",IF(AF26&lt;=100%,"Catastrófico")))))</f>
        <v>Leve</v>
      </c>
      <c r="AF26" s="584">
        <f>AVERAGE(AD26:AD31)</f>
        <v>0.19999999999999998</v>
      </c>
      <c r="AG26" s="585" t="str">
        <f>VLOOKUP(AA26&amp;AE26,Hoja1!$B$4:$C$28,2,0)</f>
        <v>Bajo</v>
      </c>
      <c r="AH26" s="585" t="s">
        <v>350</v>
      </c>
      <c r="AI26" s="585" t="s">
        <v>449</v>
      </c>
      <c r="AJ26" s="585" t="s">
        <v>450</v>
      </c>
      <c r="AK26" s="590" t="s">
        <v>451</v>
      </c>
      <c r="AL26" s="590">
        <v>45107</v>
      </c>
      <c r="AM26" s="590" t="s">
        <v>409</v>
      </c>
      <c r="AN26" s="585" t="s">
        <v>345</v>
      </c>
    </row>
    <row r="27" spans="1:298" s="247" customFormat="1" ht="46.5" thickTop="1" thickBot="1" x14ac:dyDescent="0.25">
      <c r="A27" s="585"/>
      <c r="B27" s="585"/>
      <c r="C27" s="585"/>
      <c r="D27" s="240" t="s">
        <v>489</v>
      </c>
      <c r="E27" s="585"/>
      <c r="F27" s="241" t="s">
        <v>486</v>
      </c>
      <c r="G27" s="585"/>
      <c r="H27" s="585"/>
      <c r="I27" s="585"/>
      <c r="J27" s="584"/>
      <c r="K27" s="585"/>
      <c r="L27" s="586"/>
      <c r="M27" s="586"/>
      <c r="N27" s="585"/>
      <c r="O27" s="242">
        <v>2</v>
      </c>
      <c r="P27" s="243" t="s">
        <v>493</v>
      </c>
      <c r="Q27" s="242" t="str">
        <f t="shared" si="13"/>
        <v>Probabilidad</v>
      </c>
      <c r="R27" s="242" t="s">
        <v>147</v>
      </c>
      <c r="S27" s="242" t="s">
        <v>143</v>
      </c>
      <c r="T27" s="244">
        <f>VLOOKUP(R27&amp;S27,Hoja1!$Q$4:$R$9,2,0)</f>
        <v>0.45</v>
      </c>
      <c r="U27" s="245" t="s">
        <v>160</v>
      </c>
      <c r="V27" s="242" t="s">
        <v>166</v>
      </c>
      <c r="W27" s="246" t="s">
        <v>171</v>
      </c>
      <c r="X27" s="244">
        <f>IF(Q27="Probabilidad",($J$21*T27),IF(Q27="Impacto"," "))</f>
        <v>0.45</v>
      </c>
      <c r="Y27" s="244" t="str">
        <f>IF(Z27&lt;=20%,'Tabla probabilidad'!$B$5,IF(Z27&lt;=40%,'Tabla probabilidad'!$B$6,IF(Z27&lt;=60%,'Tabla probabilidad'!$B$7,IF(Z27&lt;=80%,'Tabla probabilidad'!$B$8,IF(Z27&lt;=100%,'Tabla probabilidad'!$B$9)))))</f>
        <v>Media</v>
      </c>
      <c r="Z27" s="244">
        <f>IF(R27="Preventivo",(J26-(J26*T27)),IF(R27="Detectivo",(J26-(J26*T27)),IF(R27="Correctivo",(J26))))</f>
        <v>0.55000000000000004</v>
      </c>
      <c r="AA27" s="584"/>
      <c r="AB27" s="584"/>
      <c r="AC27" s="244" t="str">
        <f t="shared" si="14"/>
        <v>Leve</v>
      </c>
      <c r="AD27" s="244">
        <f>IF(Q27="Probabilidad",(($M$21-0)),IF(Q27="Impacto",($M$21-($M$21*T27))))</f>
        <v>0.2</v>
      </c>
      <c r="AE27" s="584"/>
      <c r="AF27" s="584"/>
      <c r="AG27" s="585"/>
      <c r="AH27" s="585"/>
      <c r="AI27" s="585"/>
      <c r="AJ27" s="585"/>
      <c r="AK27" s="585"/>
      <c r="AL27" s="585"/>
      <c r="AM27" s="585"/>
      <c r="AN27" s="585"/>
    </row>
    <row r="28" spans="1:298" s="247" customFormat="1" ht="72.75" thickTop="1" thickBot="1" x14ac:dyDescent="0.25">
      <c r="A28" s="585"/>
      <c r="B28" s="585"/>
      <c r="C28" s="585"/>
      <c r="D28" s="240" t="s">
        <v>490</v>
      </c>
      <c r="E28" s="585"/>
      <c r="F28" s="241" t="s">
        <v>485</v>
      </c>
      <c r="G28" s="585"/>
      <c r="H28" s="585"/>
      <c r="I28" s="585"/>
      <c r="J28" s="584"/>
      <c r="K28" s="585"/>
      <c r="L28" s="586"/>
      <c r="M28" s="586"/>
      <c r="N28" s="585"/>
      <c r="O28" s="242">
        <v>3</v>
      </c>
      <c r="P28" s="241" t="s">
        <v>636</v>
      </c>
      <c r="Q28" s="242" t="str">
        <f t="shared" si="13"/>
        <v>Probabilidad</v>
      </c>
      <c r="R28" s="242" t="s">
        <v>147</v>
      </c>
      <c r="S28" s="242" t="s">
        <v>143</v>
      </c>
      <c r="T28" s="244">
        <f>VLOOKUP(R28&amp;S28,Hoja1!$Q$4:$R$9,2,0)</f>
        <v>0.45</v>
      </c>
      <c r="U28" s="245" t="s">
        <v>160</v>
      </c>
      <c r="V28" s="242" t="s">
        <v>166</v>
      </c>
      <c r="W28" s="246" t="s">
        <v>171</v>
      </c>
      <c r="X28" s="244">
        <f t="shared" ref="X28:X29" si="15">IF(Q28="Probabilidad",($J$21*T28),IF(Q28="Impacto"," "))</f>
        <v>0.45</v>
      </c>
      <c r="Y28" s="244" t="str">
        <f>IF(Z28&lt;=20%,'Tabla probabilidad'!$B$5,IF(Z28&lt;=40%,'Tabla probabilidad'!$B$6,IF(Z28&lt;=60%,'Tabla probabilidad'!$B$7,IF(Z28&lt;=80%,'Tabla probabilidad'!$B$8,IF(Z28&lt;=100%,'Tabla probabilidad'!$B$9)))))</f>
        <v>Muy Baja</v>
      </c>
      <c r="Z28" s="244">
        <f t="shared" ref="Z28:Z29" si="16">IF(R28="Preventivo",(J27-(J27*T28)),IF(R28="Detectivo",(J27-(J27*T28)),IF(R28="Correctivo",(J27))))</f>
        <v>0</v>
      </c>
      <c r="AA28" s="584"/>
      <c r="AB28" s="584"/>
      <c r="AC28" s="244" t="str">
        <f t="shared" si="14"/>
        <v>Leve</v>
      </c>
      <c r="AD28" s="244">
        <f t="shared" ref="AD28:AD29" si="17">IF(Q28="Probabilidad",(($M$21-0)),IF(Q28="Impacto",($M$21-($M$21*T28))))</f>
        <v>0.2</v>
      </c>
      <c r="AE28" s="584"/>
      <c r="AF28" s="584"/>
      <c r="AG28" s="585"/>
      <c r="AH28" s="585"/>
      <c r="AI28" s="585"/>
      <c r="AJ28" s="585"/>
      <c r="AK28" s="585"/>
      <c r="AL28" s="585"/>
      <c r="AM28" s="585"/>
      <c r="AN28" s="585"/>
    </row>
    <row r="29" spans="1:298" s="247" customFormat="1" ht="55.5" customHeight="1" thickTop="1" thickBot="1" x14ac:dyDescent="0.25">
      <c r="A29" s="585"/>
      <c r="B29" s="585"/>
      <c r="C29" s="585"/>
      <c r="D29" s="240" t="s">
        <v>491</v>
      </c>
      <c r="E29" s="585"/>
      <c r="F29" s="241" t="s">
        <v>484</v>
      </c>
      <c r="G29" s="585"/>
      <c r="H29" s="585"/>
      <c r="I29" s="585"/>
      <c r="J29" s="584"/>
      <c r="K29" s="585"/>
      <c r="L29" s="586"/>
      <c r="M29" s="586"/>
      <c r="N29" s="585"/>
      <c r="O29" s="242">
        <v>4</v>
      </c>
      <c r="P29" s="243" t="s">
        <v>637</v>
      </c>
      <c r="Q29" s="242" t="str">
        <f t="shared" si="13"/>
        <v>Probabilidad</v>
      </c>
      <c r="R29" s="242" t="s">
        <v>147</v>
      </c>
      <c r="S29" s="242" t="s">
        <v>143</v>
      </c>
      <c r="T29" s="244">
        <f>VLOOKUP(R29&amp;S29,Hoja1!$Q$4:$R$9,2,0)</f>
        <v>0.45</v>
      </c>
      <c r="U29" s="245" t="s">
        <v>160</v>
      </c>
      <c r="V29" s="242" t="s">
        <v>166</v>
      </c>
      <c r="W29" s="246" t="s">
        <v>171</v>
      </c>
      <c r="X29" s="244">
        <f t="shared" si="15"/>
        <v>0.45</v>
      </c>
      <c r="Y29" s="244" t="str">
        <f>IF(Z29&lt;=20%,'Tabla probabilidad'!$B$5,IF(Z29&lt;=40%,'Tabla probabilidad'!$B$6,IF(Z29&lt;=60%,'Tabla probabilidad'!$B$7,IF(Z29&lt;=80%,'Tabla probabilidad'!$B$8,IF(Z29&lt;=100%,'Tabla probabilidad'!$B$9)))))</f>
        <v>Muy Baja</v>
      </c>
      <c r="Z29" s="244">
        <f t="shared" si="16"/>
        <v>0</v>
      </c>
      <c r="AA29" s="584"/>
      <c r="AB29" s="584"/>
      <c r="AC29" s="244" t="str">
        <f t="shared" si="14"/>
        <v>Leve</v>
      </c>
      <c r="AD29" s="244">
        <f t="shared" si="17"/>
        <v>0.2</v>
      </c>
      <c r="AE29" s="584"/>
      <c r="AF29" s="584"/>
      <c r="AG29" s="585"/>
      <c r="AH29" s="585"/>
      <c r="AI29" s="585"/>
      <c r="AJ29" s="585"/>
      <c r="AK29" s="585"/>
      <c r="AL29" s="585"/>
      <c r="AM29" s="585"/>
      <c r="AN29" s="585"/>
    </row>
    <row r="30" spans="1:298" s="247" customFormat="1" ht="76.5" thickTop="1" thickBot="1" x14ac:dyDescent="0.25">
      <c r="A30" s="585"/>
      <c r="B30" s="585"/>
      <c r="C30" s="585"/>
      <c r="D30" s="241" t="s">
        <v>492</v>
      </c>
      <c r="E30" s="585"/>
      <c r="F30" s="241"/>
      <c r="G30" s="585"/>
      <c r="H30" s="585"/>
      <c r="I30" s="585"/>
      <c r="J30" s="584"/>
      <c r="K30" s="585"/>
      <c r="L30" s="586"/>
      <c r="M30" s="586"/>
      <c r="N30" s="585"/>
      <c r="O30" s="242">
        <v>5</v>
      </c>
      <c r="P30" s="241" t="s">
        <v>471</v>
      </c>
      <c r="Q30" s="242" t="str">
        <f t="shared" si="13"/>
        <v>Probabilidad</v>
      </c>
      <c r="R30" s="242" t="s">
        <v>147</v>
      </c>
      <c r="S30" s="242" t="s">
        <v>143</v>
      </c>
      <c r="T30" s="244">
        <f>VLOOKUP(R30&amp;S30,Hoja1!$Q$4:$R$9,2,0)</f>
        <v>0.45</v>
      </c>
      <c r="U30" s="245" t="s">
        <v>160</v>
      </c>
      <c r="V30" s="242" t="s">
        <v>166</v>
      </c>
      <c r="W30" s="242" t="s">
        <v>171</v>
      </c>
      <c r="X30" s="244">
        <f>IF(Q30="Probabilidad",($J$21*T30),IF(Q30="Impacto"," "))</f>
        <v>0.45</v>
      </c>
      <c r="Y30" s="244" t="str">
        <f>IF(Z30&lt;=20%,'Tabla probabilidad'!$B$5,IF(Z30&lt;=40%,'Tabla probabilidad'!$B$6,IF(Z30&lt;=60%,'Tabla probabilidad'!$B$7,IF(Z30&lt;=80%,'Tabla probabilidad'!$B$8,IF(Z30&lt;=100%,'Tabla probabilidad'!$B$9)))))</f>
        <v>Media</v>
      </c>
      <c r="Z30" s="244">
        <f>IF(R30="Preventivo",(J26-(J26*T30)),IF(R30="Detectivo",(J26-(J26*T30)),IF(R30="Correctivo",(J26))))</f>
        <v>0.55000000000000004</v>
      </c>
      <c r="AA30" s="584"/>
      <c r="AB30" s="584"/>
      <c r="AC30" s="244" t="str">
        <f t="shared" si="14"/>
        <v>Leve</v>
      </c>
      <c r="AD30" s="244">
        <f>IF(Q30="Probabilidad",(($M$21-0)),IF(Q30="Impacto",($M$21-($M$21*T30))))</f>
        <v>0.2</v>
      </c>
      <c r="AE30" s="584"/>
      <c r="AF30" s="584"/>
      <c r="AG30" s="585"/>
      <c r="AH30" s="585"/>
      <c r="AI30" s="585"/>
      <c r="AJ30" s="585"/>
      <c r="AK30" s="585"/>
      <c r="AL30" s="585"/>
      <c r="AM30" s="585"/>
      <c r="AN30" s="585"/>
    </row>
    <row r="31" spans="1:298" s="247" customFormat="1" ht="46.5" thickTop="1" thickBot="1" x14ac:dyDescent="0.25">
      <c r="A31" s="585"/>
      <c r="B31" s="585"/>
      <c r="C31" s="585"/>
      <c r="D31" s="241" t="s">
        <v>469</v>
      </c>
      <c r="E31" s="585"/>
      <c r="F31" s="241"/>
      <c r="G31" s="585"/>
      <c r="H31" s="585"/>
      <c r="I31" s="585"/>
      <c r="J31" s="584"/>
      <c r="K31" s="585"/>
      <c r="L31" s="586"/>
      <c r="M31" s="586"/>
      <c r="N31" s="585"/>
      <c r="O31" s="242">
        <v>6</v>
      </c>
      <c r="P31" s="243"/>
      <c r="Q31" s="242" t="str">
        <f t="shared" si="13"/>
        <v>Probabilidad</v>
      </c>
      <c r="R31" s="242" t="s">
        <v>147</v>
      </c>
      <c r="S31" s="242" t="s">
        <v>143</v>
      </c>
      <c r="T31" s="244">
        <f>VLOOKUP(R31&amp;S31,Hoja1!$Q$4:$R$9,2,0)</f>
        <v>0.45</v>
      </c>
      <c r="U31" s="242" t="s">
        <v>160</v>
      </c>
      <c r="V31" s="242" t="s">
        <v>166</v>
      </c>
      <c r="W31" s="245" t="s">
        <v>171</v>
      </c>
      <c r="X31" s="244">
        <f>IF(Q31="Probabilidad",($J$21*T31),IF(Q31="Impacto"," "))</f>
        <v>0.45</v>
      </c>
      <c r="Y31" s="244" t="str">
        <f>IF(Z31&lt;=20%,'Tabla probabilidad'!$B$5,IF(Z31&lt;=40%,'Tabla probabilidad'!$B$6,IF(Z31&lt;=60%,'Tabla probabilidad'!$B$7,IF(Z31&lt;=80%,'Tabla probabilidad'!$B$8,IF(Z31&lt;=100%,'Tabla probabilidad'!$B$9)))))</f>
        <v>Media</v>
      </c>
      <c r="Z31" s="244">
        <f>IF(R31="Preventivo",(J26-(J26*T31)),IF(R31="Detectivo",(J26-(J26*T31)),IF(R31="Correctivo",(J26))))</f>
        <v>0.55000000000000004</v>
      </c>
      <c r="AA31" s="584"/>
      <c r="AB31" s="584"/>
      <c r="AC31" s="244" t="str">
        <f t="shared" si="14"/>
        <v>Leve</v>
      </c>
      <c r="AD31" s="244">
        <f>IF(Q31="Probabilidad",(($M$21-0)),IF(Q31="Impacto",($M$21-($M$21*T31))))</f>
        <v>0.2</v>
      </c>
      <c r="AE31" s="584"/>
      <c r="AF31" s="584"/>
      <c r="AG31" s="585"/>
      <c r="AH31" s="585"/>
      <c r="AI31" s="585"/>
      <c r="AJ31" s="585"/>
      <c r="AK31" s="585"/>
      <c r="AL31" s="585"/>
      <c r="AM31" s="585"/>
      <c r="AN31" s="585"/>
    </row>
    <row r="32" spans="1:298" ht="42.75" customHeight="1" thickTop="1" thickBot="1" x14ac:dyDescent="0.25">
      <c r="A32" s="558">
        <v>5</v>
      </c>
      <c r="B32" s="558" t="s">
        <v>508</v>
      </c>
      <c r="C32" s="558" t="s">
        <v>494</v>
      </c>
      <c r="D32" s="248" t="s">
        <v>495</v>
      </c>
      <c r="E32" s="558"/>
      <c r="F32" s="237" t="s">
        <v>511</v>
      </c>
      <c r="G32" s="558" t="s">
        <v>515</v>
      </c>
      <c r="H32" s="558">
        <v>365</v>
      </c>
      <c r="I32" s="558" t="str">
        <f>IF(H32&lt;=2,'Tabla probabilidad'!$B$5,IF(H32&lt;=24,'Tabla probabilidad'!$B$6,IF(H32&lt;=500,'Tabla probabilidad'!$B$7,IF(H32&lt;=5000,'Tabla probabilidad'!$B$8,IF(H32&gt;5000,'Tabla probabilidad'!$B$9)))))</f>
        <v>Media</v>
      </c>
      <c r="J32" s="560">
        <f>IF(H32&lt;=2,'Tabla probabilidad'!$D$5,IF(H32&lt;=24,'Tabla probabilidad'!$D$6,IF(H32&lt;=500,'Tabla probabilidad'!$D$7,IF(H32&lt;=5000,'Tabla probabilidad'!$D$8,IF(H32&gt;5000,'Tabla probabilidad'!$D$9)))))</f>
        <v>0.6</v>
      </c>
      <c r="K32" s="558" t="s">
        <v>364</v>
      </c>
      <c r="L32" s="558" t="str">
        <f>IF(K32="El riesgo afecta la imagen de alguna área de la organización","Leve",IF(K32="El riesgo afecta la imagen de la entidad internamente, de conocimiento general, nivel interno, alta dirección, contratista y/o de provedores","Menor",IF(K32="El riesgo afecta la imagen de la entidad con algunos usuarios de relevancia frente al logro de los objetivos","Moderado",IF(K32="El riesgo afecta la imagen de de la entidad con efecto publicitario sostenido a nivel del sector justicia","Mayor",IF(K32="El riesgo afecta la imagen de la entidad a nivel nacional, con efecto publicitarios sostenible a nivel país","Catastrófico",IF(K32="Impacto que afecte la ejecución presupuestal en un valor ≥0,5%.","Leve",IF(K32="Impacto que afecte la ejecución presupuestal en un valor ≥1%.","Menor",IF(K32="Impacto que afecte la ejecución presupuestal en un valor ≥5%.","Moderado",IF(K32="Impacto que afecte la ejecución presupuestal en un valor ≥20%.","Mayor",IF(K32="Impacto que afecte la ejecución presupuestal en un valor ≥50%.","Catastrófico",IF(K32="Incumplimiento máximo del 5% de la meta planeada","Leve",IF(K32="Incumplimiento máximo del 15% de la meta planeada","Menor",IF(K32="Incumplimiento máximo del 20% de la meta planeada","Moderado",IF(K32="Incumplimiento máximo del 50% de la meta planeada","Mayor",IF(K32="Incumplimiento máximo del 80% de la meta planeada","Catastrófico",IF(K32="Cualquier afectación a la violacion de los derechos de los ciudadanos se considera con consecuencias altas","Mayor",IF(K32="Cualquier afectación a la violacion de los derechos de los ciudadanos se considera con consecuencias desastrosas","Catastrófico",IF(K32="Afecta la Prestación del Servicio de Administración de Justicia en 5%","Leve",IF(K32="Afecta la Prestación del Servicio de Administración de Justicia en 10%","Menor",IF(K32="Afecta la Prestación del Servicio de Administración de Justicia en 15%","Moderado",IF(K32="Afecta la Prestación del Servicio de Administración de Justicia en 20%","Mayor",IF(K32="Afecta la Prestación del Servicio de Administración de Justicia en más del 50%","Catastrófico",IF(K32="Cualquier acto indebido de los servidores judiciales genera altas consecuencias para la entidad","Mayor",IF(K32="Cualquier acto indebido de los servidores judiciales genera consecuencias desastrosas para la entidad","Catastrófico",IF(K32="Si el hecho llegara a presentarse, tendría consecuencias o efectos mínimos sobre la entidad","Leve",IF(K32="Si el hecho llegara a presentarse, tendría bajo impacto o efecto sobre la entidad","Menor",IF(K32="Si el hecho llegara a presentarse, tendría medianas consecuencias o efectos sobre la entidad","Moderado",IF(K32="Si el hecho llegara a presentarse, tendría altas consecuencias o efectos sobre la entidad","Mayor",IF(K32="Si el hecho llegara a presentarse, tendría desastrosas consecuencias o efectos sobre la entidad","Catastrófico")))))))))))))))))))))))))))))</f>
        <v>Leve</v>
      </c>
      <c r="M32" s="558" t="str">
        <f>IF(K32="El riesgo afecta la imagen de alguna área de la organización","20%",IF(K32="El riesgo afecta la imagen de la entidad internamente, de conocimiento general, nivel interno, alta dirección, contratista y/o de provedores","40%",IF(K32="El riesgo afecta la imagen de la entidad con algunos usuarios de relevancia frente al logro de los objetivos","60%",IF(K32="El riesgo afecta la imagen de de la entidad con efecto publicitario sostenido a nivel del sector justicia","80%",IF(K32="El riesgo afecta la imagen de la entidad a nivel nacional, con efecto publicitarios sostenible a nivel país","100%",IF(K32="Impacto que afecte la ejecución presupuestal en un valor ≥0,5%.","20%",IF(K32="Impacto que afecte la ejecución presupuestal en un valor ≥1%.","40%",IF(K32="Impacto que afecte la ejecución presupuestal en un valor ≥5%.","60%",IF(K32="Impacto que afecte la ejecución presupuestal en un valor ≥20%.","80%",IF(K32="Impacto que afecte la ejecución presupuestal en un valor ≥50%.","100%",IF(K32="Incumplimiento máximo del 5% de la meta planeada","20%",IF(K32="Incumplimiento máximo del 15% de la meta planeada","40%",IF(K32="Incumplimiento máximo del 20% de la meta planeada","60%",IF(K32="Incumplimiento máximo del 50% de la meta planeada","80%",IF(K32="Incumplimiento máximo del 80% de la meta planeada","100%",IF(K32="Cualquier afectación a la violacion de los derechos de los ciudadanos se considera con consecuencias altas","80%",IF(K32="Cualquier afectación a la violacion de los derechos de los ciudadanos se considera con consecuencias desastrosas","100%",IF(K32="Afecta la Prestación del Servicio de Administración de Justicia en 5%","20%",IF(K32="Afecta la Prestación del Servicio de Administración de Justicia en 10%","40%",IF(K32="Afecta la Prestación del Servicio de Administración de Justicia en 15%","60%",IF(K32="Afecta la Prestación del Servicio de Administración de Justicia en 20%","80%",IF(K32="Afecta la Prestación del Servicio de Administración de Justicia en más del 50%","100%",IF(K32="Cualquier acto indebido de los servidores judiciales genera altas consecuencias para la entidad","80%",IF(K32="Cualquier acto indebido de los servidores judiciales genera consecuencias desastrosas para la entidad","100%",IF(K32="Si el hecho llegara a presentarse, tendría consecuencias o efectos mínimos sobre la entidad","20%",IF(K32="Si el hecho llegara a presentarse, tendría bajo impacto o efecto sobre la entidad","40%",IF(K32="Si el hecho llegara a presentarse, tendría medianas consecuencias o efectos sobre la entidad","60%",IF(K32="Si el hecho llegara a presentarse, tendría altas consecuencias o efectos sobre la entidad","80%",IF(K32="Si el hecho llegara a presentarse, tendría desastrosas consecuencias o efectos sobre la entidad","100%")))))))))))))))))))))))))))))</f>
        <v>20%</v>
      </c>
      <c r="N32" s="558" t="str">
        <f>VLOOKUP((I32&amp;L32),Hoja1!$B$4:$C$28,2,0)</f>
        <v>Moderado</v>
      </c>
      <c r="O32" s="221">
        <v>1</v>
      </c>
      <c r="P32" s="238" t="s">
        <v>509</v>
      </c>
      <c r="Q32" s="221" t="str">
        <f t="shared" ref="Q32:Q37" si="18">IF(R32="Preventivo","Probabilidad",IF(R32="Detectivo","Probabilidad", IF(R32="Correctivo","Impacto")))</f>
        <v>Probabilidad</v>
      </c>
      <c r="R32" s="221" t="s">
        <v>147</v>
      </c>
      <c r="S32" s="221" t="s">
        <v>143</v>
      </c>
      <c r="T32" s="222">
        <f>VLOOKUP(R32&amp;S32,Hoja1!$Q$4:$R$9,2,0)</f>
        <v>0.45</v>
      </c>
      <c r="U32" s="226" t="s">
        <v>160</v>
      </c>
      <c r="V32" s="221" t="s">
        <v>166</v>
      </c>
      <c r="W32" s="239" t="s">
        <v>171</v>
      </c>
      <c r="X32" s="222">
        <f>IF(Q32="Probabilidad",($J$21*T32),IF(Q32="Impacto"," "))</f>
        <v>0.45</v>
      </c>
      <c r="Y32" s="222" t="str">
        <f>IF(Z32&lt;=20%,'Tabla probabilidad'!$B$5,IF(Z32&lt;=40%,'Tabla probabilidad'!$B$6,IF(Z32&lt;=60%,'Tabla probabilidad'!$B$7,IF(Z32&lt;=80%,'Tabla probabilidad'!$B$8,IF(Z32&lt;=100%,'Tabla probabilidad'!$B$9)))))</f>
        <v>Baja</v>
      </c>
      <c r="Z32" s="222">
        <f>IF(R32="Preventivo",(J32-(J32*T32)),IF(R32="Detectivo",(J32-(J32*T32)),IF(R32="Correctivo",(J32))))</f>
        <v>0.32999999999999996</v>
      </c>
      <c r="AA32" s="560" t="str">
        <f>IF(AB32&lt;=20%,'Tabla probabilidad'!$B$5,IF(AB32&lt;=40%,'Tabla probabilidad'!$B$6,IF(AB32&lt;=60%,'Tabla probabilidad'!$B$7,IF(AB32&lt;=80%,'Tabla probabilidad'!$B$8,IF(AB32&lt;=100%,'Tabla probabilidad'!$B$9)))))</f>
        <v>Baja</v>
      </c>
      <c r="AB32" s="560">
        <f>AVERAGE(Z32:Z37)</f>
        <v>0.21999999999999997</v>
      </c>
      <c r="AC32" s="222" t="str">
        <f t="shared" ref="AC32:AC37" si="19">IF(AD32&lt;=20%,"Leve",IF(AD32&lt;=40%,"Menor",IF(AD32&lt;=60%,"Moderado",IF(AD32&lt;=80%,"Mayor",IF(AD32&lt;=100%,"Catastrófico")))))</f>
        <v>Leve</v>
      </c>
      <c r="AD32" s="222">
        <f>IF(Q32="Probabilidad",(($M$21-0)),IF(Q32="Impacto",($M$21-($M$21*T32))))</f>
        <v>0.2</v>
      </c>
      <c r="AE32" s="560" t="str">
        <f>IF(AF32&lt;=20%,"Leve",IF(AF32&lt;=40%,"Menor",IF(AF32&lt;=60%,"Moderado",IF(AF32&lt;=80%,"Mayor",IF(AF32&lt;=100%,"Catastrófico")))))</f>
        <v>Leve</v>
      </c>
      <c r="AF32" s="560">
        <f>AVERAGE(AD32:AD37)</f>
        <v>0.19999999999999998</v>
      </c>
      <c r="AG32" s="558" t="str">
        <f>VLOOKUP(AA32&amp;AE32,Hoja1!$B$4:$C$28,2,0)</f>
        <v>Bajo</v>
      </c>
      <c r="AH32" s="558" t="s">
        <v>350</v>
      </c>
      <c r="AI32" s="558" t="s">
        <v>449</v>
      </c>
      <c r="AJ32" s="558" t="s">
        <v>450</v>
      </c>
      <c r="AK32" s="589" t="s">
        <v>451</v>
      </c>
      <c r="AL32" s="589">
        <v>45291</v>
      </c>
      <c r="AM32" s="589" t="s">
        <v>516</v>
      </c>
      <c r="AN32" s="558" t="s">
        <v>345</v>
      </c>
    </row>
    <row r="33" spans="1:40" ht="61.5" thickTop="1" thickBot="1" x14ac:dyDescent="0.25">
      <c r="A33" s="558"/>
      <c r="B33" s="558"/>
      <c r="C33" s="558"/>
      <c r="D33" s="248" t="s">
        <v>496</v>
      </c>
      <c r="E33" s="558"/>
      <c r="F33" s="237" t="s">
        <v>512</v>
      </c>
      <c r="G33" s="558"/>
      <c r="H33" s="558"/>
      <c r="I33" s="558"/>
      <c r="J33" s="560"/>
      <c r="K33" s="558"/>
      <c r="L33" s="559"/>
      <c r="M33" s="559"/>
      <c r="N33" s="558"/>
      <c r="O33" s="221">
        <v>2</v>
      </c>
      <c r="P33" s="238" t="s">
        <v>510</v>
      </c>
      <c r="Q33" s="221" t="str">
        <f t="shared" si="18"/>
        <v>Probabilidad</v>
      </c>
      <c r="R33" s="221" t="s">
        <v>147</v>
      </c>
      <c r="S33" s="221" t="s">
        <v>143</v>
      </c>
      <c r="T33" s="222">
        <f>VLOOKUP(R33&amp;S33,Hoja1!$Q$4:$R$9,2,0)</f>
        <v>0.45</v>
      </c>
      <c r="U33" s="226" t="s">
        <v>160</v>
      </c>
      <c r="V33" s="221" t="s">
        <v>166</v>
      </c>
      <c r="W33" s="239" t="s">
        <v>171</v>
      </c>
      <c r="X33" s="222">
        <f>IF(Q33="Probabilidad",($J$21*T33),IF(Q33="Impacto"," "))</f>
        <v>0.45</v>
      </c>
      <c r="Y33" s="222" t="str">
        <f>IF(Z33&lt;=20%,'Tabla probabilidad'!$B$5,IF(Z33&lt;=40%,'Tabla probabilidad'!$B$6,IF(Z33&lt;=60%,'Tabla probabilidad'!$B$7,IF(Z33&lt;=80%,'Tabla probabilidad'!$B$8,IF(Z33&lt;=100%,'Tabla probabilidad'!$B$9)))))</f>
        <v>Baja</v>
      </c>
      <c r="Z33" s="222">
        <f>IF(R33="Preventivo",(J32-(J32*T33)),IF(R33="Detectivo",(J32-(J32*T33)),IF(R33="Correctivo",(J32))))</f>
        <v>0.32999999999999996</v>
      </c>
      <c r="AA33" s="560"/>
      <c r="AB33" s="560"/>
      <c r="AC33" s="222" t="str">
        <f t="shared" si="19"/>
        <v>Leve</v>
      </c>
      <c r="AD33" s="222">
        <f>IF(Q33="Probabilidad",(($M$21-0)),IF(Q33="Impacto",($M$21-($M$21*T33))))</f>
        <v>0.2</v>
      </c>
      <c r="AE33" s="560"/>
      <c r="AF33" s="560"/>
      <c r="AG33" s="558"/>
      <c r="AH33" s="558"/>
      <c r="AI33" s="558"/>
      <c r="AJ33" s="558"/>
      <c r="AK33" s="558"/>
      <c r="AL33" s="558"/>
      <c r="AM33" s="558"/>
      <c r="AN33" s="558"/>
    </row>
    <row r="34" spans="1:40" ht="39" customHeight="1" thickTop="1" thickBot="1" x14ac:dyDescent="0.25">
      <c r="A34" s="558"/>
      <c r="B34" s="558"/>
      <c r="C34" s="558"/>
      <c r="D34" s="248" t="s">
        <v>497</v>
      </c>
      <c r="E34" s="558"/>
      <c r="F34" s="237" t="s">
        <v>513</v>
      </c>
      <c r="G34" s="558"/>
      <c r="H34" s="558"/>
      <c r="I34" s="558"/>
      <c r="J34" s="560"/>
      <c r="K34" s="558"/>
      <c r="L34" s="559"/>
      <c r="M34" s="559"/>
      <c r="N34" s="558"/>
      <c r="O34" s="221">
        <v>3</v>
      </c>
      <c r="P34" s="238" t="s">
        <v>499</v>
      </c>
      <c r="Q34" s="221" t="str">
        <f t="shared" si="18"/>
        <v>Probabilidad</v>
      </c>
      <c r="R34" s="221" t="s">
        <v>147</v>
      </c>
      <c r="S34" s="221" t="s">
        <v>143</v>
      </c>
      <c r="T34" s="222">
        <f>VLOOKUP(R34&amp;S34,Hoja1!$Q$4:$R$9,2,0)</f>
        <v>0.45</v>
      </c>
      <c r="U34" s="226" t="s">
        <v>160</v>
      </c>
      <c r="V34" s="221" t="s">
        <v>166</v>
      </c>
      <c r="W34" s="239" t="s">
        <v>171</v>
      </c>
      <c r="X34" s="222">
        <f t="shared" ref="X34:X35" si="20">IF(Q34="Probabilidad",($J$21*T34),IF(Q34="Impacto"," "))</f>
        <v>0.45</v>
      </c>
      <c r="Y34" s="222" t="str">
        <f>IF(Z34&lt;=20%,'Tabla probabilidad'!$B$5,IF(Z34&lt;=40%,'Tabla probabilidad'!$B$6,IF(Z34&lt;=60%,'Tabla probabilidad'!$B$7,IF(Z34&lt;=80%,'Tabla probabilidad'!$B$8,IF(Z34&lt;=100%,'Tabla probabilidad'!$B$9)))))</f>
        <v>Muy Baja</v>
      </c>
      <c r="Z34" s="222">
        <f t="shared" ref="Z34:Z35" si="21">IF(R34="Preventivo",(J33-(J33*T34)),IF(R34="Detectivo",(J33-(J33*T34)),IF(R34="Correctivo",(J33))))</f>
        <v>0</v>
      </c>
      <c r="AA34" s="560"/>
      <c r="AB34" s="560"/>
      <c r="AC34" s="222" t="str">
        <f t="shared" si="19"/>
        <v>Leve</v>
      </c>
      <c r="AD34" s="222">
        <f t="shared" ref="AD34:AD35" si="22">IF(Q34="Probabilidad",(($M$21-0)),IF(Q34="Impacto",($M$21-($M$21*T34))))</f>
        <v>0.2</v>
      </c>
      <c r="AE34" s="560"/>
      <c r="AF34" s="560"/>
      <c r="AG34" s="558"/>
      <c r="AH34" s="558"/>
      <c r="AI34" s="558"/>
      <c r="AJ34" s="558"/>
      <c r="AK34" s="558"/>
      <c r="AL34" s="558"/>
      <c r="AM34" s="558"/>
      <c r="AN34" s="558"/>
    </row>
    <row r="35" spans="1:40" ht="46.5" thickTop="1" thickBot="1" x14ac:dyDescent="0.25">
      <c r="A35" s="558"/>
      <c r="B35" s="558"/>
      <c r="C35" s="558"/>
      <c r="D35" s="250" t="s">
        <v>498</v>
      </c>
      <c r="E35" s="558"/>
      <c r="F35" s="237" t="s">
        <v>514</v>
      </c>
      <c r="G35" s="558"/>
      <c r="H35" s="558"/>
      <c r="I35" s="558"/>
      <c r="J35" s="560"/>
      <c r="K35" s="558"/>
      <c r="L35" s="559"/>
      <c r="M35" s="559"/>
      <c r="N35" s="558"/>
      <c r="O35" s="221">
        <v>4</v>
      </c>
      <c r="P35" s="249" t="s">
        <v>500</v>
      </c>
      <c r="Q35" s="221" t="str">
        <f t="shared" si="18"/>
        <v>Probabilidad</v>
      </c>
      <c r="R35" s="221" t="s">
        <v>147</v>
      </c>
      <c r="S35" s="221" t="s">
        <v>143</v>
      </c>
      <c r="T35" s="222">
        <f>VLOOKUP(R35&amp;S35,Hoja1!$Q$4:$R$9,2,0)</f>
        <v>0.45</v>
      </c>
      <c r="U35" s="226" t="s">
        <v>160</v>
      </c>
      <c r="V35" s="221" t="s">
        <v>166</v>
      </c>
      <c r="W35" s="239" t="s">
        <v>171</v>
      </c>
      <c r="X35" s="222">
        <f t="shared" si="20"/>
        <v>0.45</v>
      </c>
      <c r="Y35" s="222" t="str">
        <f>IF(Z35&lt;=20%,'Tabla probabilidad'!$B$5,IF(Z35&lt;=40%,'Tabla probabilidad'!$B$6,IF(Z35&lt;=60%,'Tabla probabilidad'!$B$7,IF(Z35&lt;=80%,'Tabla probabilidad'!$B$8,IF(Z35&lt;=100%,'Tabla probabilidad'!$B$9)))))</f>
        <v>Muy Baja</v>
      </c>
      <c r="Z35" s="222">
        <f t="shared" si="21"/>
        <v>0</v>
      </c>
      <c r="AA35" s="560"/>
      <c r="AB35" s="560"/>
      <c r="AC35" s="222" t="str">
        <f t="shared" si="19"/>
        <v>Leve</v>
      </c>
      <c r="AD35" s="222">
        <f t="shared" si="22"/>
        <v>0.2</v>
      </c>
      <c r="AE35" s="560"/>
      <c r="AF35" s="560"/>
      <c r="AG35" s="558"/>
      <c r="AH35" s="558"/>
      <c r="AI35" s="558"/>
      <c r="AJ35" s="558"/>
      <c r="AK35" s="558"/>
      <c r="AL35" s="558"/>
      <c r="AM35" s="558"/>
      <c r="AN35" s="558"/>
    </row>
    <row r="36" spans="1:40" ht="31.5" thickTop="1" thickBot="1" x14ac:dyDescent="0.25">
      <c r="A36" s="558"/>
      <c r="B36" s="558"/>
      <c r="C36" s="558"/>
      <c r="D36" s="237"/>
      <c r="E36" s="558"/>
      <c r="F36" s="237"/>
      <c r="G36" s="558"/>
      <c r="H36" s="558"/>
      <c r="I36" s="558"/>
      <c r="J36" s="560"/>
      <c r="K36" s="558"/>
      <c r="L36" s="559"/>
      <c r="M36" s="559"/>
      <c r="N36" s="558"/>
      <c r="O36" s="221"/>
      <c r="P36" s="237"/>
      <c r="Q36" s="221" t="str">
        <f t="shared" si="18"/>
        <v>Probabilidad</v>
      </c>
      <c r="R36" s="221" t="s">
        <v>147</v>
      </c>
      <c r="S36" s="221" t="s">
        <v>143</v>
      </c>
      <c r="T36" s="222">
        <f>VLOOKUP(R36&amp;S36,Hoja1!$Q$4:$R$9,2,0)</f>
        <v>0.45</v>
      </c>
      <c r="U36" s="226" t="s">
        <v>160</v>
      </c>
      <c r="V36" s="221" t="s">
        <v>166</v>
      </c>
      <c r="W36" s="221" t="s">
        <v>171</v>
      </c>
      <c r="X36" s="222">
        <f>IF(Q36="Probabilidad",($J$21*T36),IF(Q36="Impacto"," "))</f>
        <v>0.45</v>
      </c>
      <c r="Y36" s="222" t="str">
        <f>IF(Z36&lt;=20%,'Tabla probabilidad'!$B$5,IF(Z36&lt;=40%,'Tabla probabilidad'!$B$6,IF(Z36&lt;=60%,'Tabla probabilidad'!$B$7,IF(Z36&lt;=80%,'Tabla probabilidad'!$B$8,IF(Z36&lt;=100%,'Tabla probabilidad'!$B$9)))))</f>
        <v>Baja</v>
      </c>
      <c r="Z36" s="222">
        <f>IF(R36="Preventivo",(J32-(J32*T36)),IF(R36="Detectivo",(J32-(J32*T36)),IF(R36="Correctivo",(J32))))</f>
        <v>0.32999999999999996</v>
      </c>
      <c r="AA36" s="560"/>
      <c r="AB36" s="560"/>
      <c r="AC36" s="222" t="str">
        <f t="shared" si="19"/>
        <v>Leve</v>
      </c>
      <c r="AD36" s="222">
        <f>IF(Q36="Probabilidad",(($M$21-0)),IF(Q36="Impacto",($M$21-($M$21*T36))))</f>
        <v>0.2</v>
      </c>
      <c r="AE36" s="560"/>
      <c r="AF36" s="560"/>
      <c r="AG36" s="558"/>
      <c r="AH36" s="558"/>
      <c r="AI36" s="558"/>
      <c r="AJ36" s="558"/>
      <c r="AK36" s="558"/>
      <c r="AL36" s="558"/>
      <c r="AM36" s="558"/>
      <c r="AN36" s="558"/>
    </row>
    <row r="37" spans="1:40" ht="16.5" thickTop="1" thickBot="1" x14ac:dyDescent="0.25">
      <c r="A37" s="558"/>
      <c r="B37" s="558"/>
      <c r="C37" s="558"/>
      <c r="D37" s="237"/>
      <c r="E37" s="558"/>
      <c r="F37" s="237"/>
      <c r="G37" s="558"/>
      <c r="H37" s="558"/>
      <c r="I37" s="558"/>
      <c r="J37" s="560"/>
      <c r="K37" s="558"/>
      <c r="L37" s="559"/>
      <c r="M37" s="559"/>
      <c r="N37" s="558"/>
      <c r="O37" s="221"/>
      <c r="P37" s="238"/>
      <c r="Q37" s="221" t="str">
        <f t="shared" si="18"/>
        <v>Probabilidad</v>
      </c>
      <c r="R37" s="221" t="s">
        <v>147</v>
      </c>
      <c r="S37" s="221" t="s">
        <v>143</v>
      </c>
      <c r="T37" s="222">
        <f>VLOOKUP(R37&amp;S37,Hoja1!$Q$4:$R$9,2,0)</f>
        <v>0.45</v>
      </c>
      <c r="U37" s="221" t="s">
        <v>160</v>
      </c>
      <c r="V37" s="221" t="s">
        <v>166</v>
      </c>
      <c r="W37" s="226" t="s">
        <v>171</v>
      </c>
      <c r="X37" s="222">
        <f>IF(Q37="Probabilidad",($J$21*T37),IF(Q37="Impacto"," "))</f>
        <v>0.45</v>
      </c>
      <c r="Y37" s="222" t="str">
        <f>IF(Z37&lt;=20%,'Tabla probabilidad'!$B$5,IF(Z37&lt;=40%,'Tabla probabilidad'!$B$6,IF(Z37&lt;=60%,'Tabla probabilidad'!$B$7,IF(Z37&lt;=80%,'Tabla probabilidad'!$B$8,IF(Z37&lt;=100%,'Tabla probabilidad'!$B$9)))))</f>
        <v>Baja</v>
      </c>
      <c r="Z37" s="222">
        <f>IF(R37="Preventivo",(J32-(J32*T37)),IF(R37="Detectivo",(J32-(J32*T37)),IF(R37="Correctivo",(J32))))</f>
        <v>0.32999999999999996</v>
      </c>
      <c r="AA37" s="560"/>
      <c r="AB37" s="560"/>
      <c r="AC37" s="222" t="str">
        <f t="shared" si="19"/>
        <v>Leve</v>
      </c>
      <c r="AD37" s="222">
        <f>IF(Q37="Probabilidad",(($M$21-0)),IF(Q37="Impacto",($M$21-($M$21*T37))))</f>
        <v>0.2</v>
      </c>
      <c r="AE37" s="560"/>
      <c r="AF37" s="560"/>
      <c r="AG37" s="558"/>
      <c r="AH37" s="558"/>
      <c r="AI37" s="558"/>
      <c r="AJ37" s="558"/>
      <c r="AK37" s="558"/>
      <c r="AL37" s="558"/>
      <c r="AM37" s="558"/>
      <c r="AN37" s="558"/>
    </row>
    <row r="38" spans="1:40" ht="15" thickTop="1" x14ac:dyDescent="0.2"/>
  </sheetData>
  <mergeCells count="166">
    <mergeCell ref="AL32:AL37"/>
    <mergeCell ref="AM32:AM37"/>
    <mergeCell ref="AN32:AN37"/>
    <mergeCell ref="AL26:AL31"/>
    <mergeCell ref="AM26:AM31"/>
    <mergeCell ref="AN26:AN31"/>
    <mergeCell ref="A32:A37"/>
    <mergeCell ref="B32:B37"/>
    <mergeCell ref="C32:C37"/>
    <mergeCell ref="E32:E37"/>
    <mergeCell ref="G32:G37"/>
    <mergeCell ref="H32:H37"/>
    <mergeCell ref="I32:I37"/>
    <mergeCell ref="J32:J37"/>
    <mergeCell ref="K32:K37"/>
    <mergeCell ref="L32:L37"/>
    <mergeCell ref="M32:M37"/>
    <mergeCell ref="N32:N37"/>
    <mergeCell ref="AA32:AA37"/>
    <mergeCell ref="AB32:AB37"/>
    <mergeCell ref="AE32:AE37"/>
    <mergeCell ref="AF32:AF37"/>
    <mergeCell ref="AG32:AG37"/>
    <mergeCell ref="AH32:AH37"/>
    <mergeCell ref="AI32:AI37"/>
    <mergeCell ref="AJ32:AJ37"/>
    <mergeCell ref="AK32:AK37"/>
    <mergeCell ref="A15:A20"/>
    <mergeCell ref="B15:B20"/>
    <mergeCell ref="C15:C20"/>
    <mergeCell ref="E15:E20"/>
    <mergeCell ref="F15:F20"/>
    <mergeCell ref="G15:G20"/>
    <mergeCell ref="H15:H20"/>
    <mergeCell ref="I15:I20"/>
    <mergeCell ref="J15:J20"/>
    <mergeCell ref="K15:K20"/>
    <mergeCell ref="L15:L20"/>
    <mergeCell ref="M15:M20"/>
    <mergeCell ref="N15:N20"/>
    <mergeCell ref="AA15:AA20"/>
    <mergeCell ref="AB15:AB20"/>
    <mergeCell ref="AE15:AE20"/>
    <mergeCell ref="AF15:AF20"/>
    <mergeCell ref="AG15:AG20"/>
    <mergeCell ref="AH15:AH20"/>
    <mergeCell ref="AI15:AI20"/>
    <mergeCell ref="AJ15:AJ20"/>
    <mergeCell ref="AK15:AK20"/>
    <mergeCell ref="AL15:AL20"/>
    <mergeCell ref="AM15:AM20"/>
    <mergeCell ref="AN15:AN20"/>
    <mergeCell ref="AA26:AA31"/>
    <mergeCell ref="AB26:AB31"/>
    <mergeCell ref="AE26:AE31"/>
    <mergeCell ref="AF26:AF31"/>
    <mergeCell ref="AG26:AG31"/>
    <mergeCell ref="AB21:AB25"/>
    <mergeCell ref="AM21:AM25"/>
    <mergeCell ref="AN21:AN25"/>
    <mergeCell ref="AE21:AE25"/>
    <mergeCell ref="AF21:AF25"/>
    <mergeCell ref="AG21:AG25"/>
    <mergeCell ref="AH21:AH25"/>
    <mergeCell ref="AI21:AI25"/>
    <mergeCell ref="AK21:AK25"/>
    <mergeCell ref="AL21:AL25"/>
    <mergeCell ref="AJ21:AJ25"/>
    <mergeCell ref="AH26:AH31"/>
    <mergeCell ref="AI26:AI31"/>
    <mergeCell ref="AJ26:AJ31"/>
    <mergeCell ref="AK26:AK31"/>
    <mergeCell ref="J26:J31"/>
    <mergeCell ref="K26:K31"/>
    <mergeCell ref="L26:L31"/>
    <mergeCell ref="M26:M31"/>
    <mergeCell ref="N26:N31"/>
    <mergeCell ref="A26:A31"/>
    <mergeCell ref="B26:B31"/>
    <mergeCell ref="C26:C31"/>
    <mergeCell ref="E26:E31"/>
    <mergeCell ref="G26:G31"/>
    <mergeCell ref="H26:H31"/>
    <mergeCell ref="I26:I31"/>
    <mergeCell ref="A21:A25"/>
    <mergeCell ref="C21:C25"/>
    <mergeCell ref="E21:E25"/>
    <mergeCell ref="G21:G25"/>
    <mergeCell ref="H21:H25"/>
    <mergeCell ref="I21:I25"/>
    <mergeCell ref="J21:J25"/>
    <mergeCell ref="K21:K25"/>
    <mergeCell ref="L21:L25"/>
    <mergeCell ref="M21:M25"/>
    <mergeCell ref="N21:N25"/>
    <mergeCell ref="AA21:AA25"/>
    <mergeCell ref="B21:B25"/>
    <mergeCell ref="D6:H6"/>
    <mergeCell ref="O7:W7"/>
    <mergeCell ref="D1:AK3"/>
    <mergeCell ref="AL1:AN3"/>
    <mergeCell ref="A4:C4"/>
    <mergeCell ref="A1:C2"/>
    <mergeCell ref="A5:C5"/>
    <mergeCell ref="A6:C6"/>
    <mergeCell ref="A7:H7"/>
    <mergeCell ref="I7:N7"/>
    <mergeCell ref="AI7:AN7"/>
    <mergeCell ref="X7:AH7"/>
    <mergeCell ref="D5:AN5"/>
    <mergeCell ref="D4:AN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8:N9"/>
    <mergeCell ref="X8:X9"/>
    <mergeCell ref="Q8:Q9"/>
    <mergeCell ref="R8:W8"/>
    <mergeCell ref="Y8:Y9"/>
    <mergeCell ref="AC8:AC9"/>
    <mergeCell ref="AD8:AD9"/>
    <mergeCell ref="P8:P9"/>
    <mergeCell ref="AF10:AF14"/>
    <mergeCell ref="AE10:AE14"/>
    <mergeCell ref="AG10:AG14"/>
    <mergeCell ref="AN10:AN14"/>
    <mergeCell ref="A10:A14"/>
    <mergeCell ref="C10:C14"/>
    <mergeCell ref="E10:E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N10:N14"/>
    <mergeCell ref="AH10:AH14"/>
    <mergeCell ref="AB10:AB14"/>
    <mergeCell ref="AA10:AA14"/>
  </mergeCells>
  <conditionalFormatting sqref="I10">
    <cfRule type="containsText" dxfId="3137" priority="980" operator="containsText" text="Muy Baja">
      <formula>NOT(ISERROR(SEARCH("Muy Baja",I10)))</formula>
    </cfRule>
    <cfRule type="containsText" dxfId="3136" priority="981" operator="containsText" text="Baja">
      <formula>NOT(ISERROR(SEARCH("Baja",I10)))</formula>
    </cfRule>
    <cfRule type="containsText" dxfId="3135" priority="1105" operator="containsText" text="Muy Alta">
      <formula>NOT(ISERROR(SEARCH("Muy Alta",I10)))</formula>
    </cfRule>
    <cfRule type="containsText" dxfId="3134" priority="1106" operator="containsText" text="Alta">
      <formula>NOT(ISERROR(SEARCH("Alta",I10)))</formula>
    </cfRule>
    <cfRule type="containsText" dxfId="3133" priority="1107" operator="containsText" text="Media">
      <formula>NOT(ISERROR(SEARCH("Media",I10)))</formula>
    </cfRule>
    <cfRule type="containsText" dxfId="3132" priority="1108" operator="containsText" text="Media">
      <formula>NOT(ISERROR(SEARCH("Media",I10)))</formula>
    </cfRule>
    <cfRule type="containsText" dxfId="3131" priority="1109" operator="containsText" text="Media">
      <formula>NOT(ISERROR(SEARCH("Media",I10)))</formula>
    </cfRule>
    <cfRule type="containsText" dxfId="3130" priority="1112" operator="containsText" text="Muy Baja">
      <formula>NOT(ISERROR(SEARCH("Muy Baja",I10)))</formula>
    </cfRule>
    <cfRule type="containsText" dxfId="3129" priority="1113" operator="containsText" text="Baja">
      <formula>NOT(ISERROR(SEARCH("Baja",I10)))</formula>
    </cfRule>
    <cfRule type="containsText" dxfId="3128" priority="1114" operator="containsText" text="Muy Baja">
      <formula>NOT(ISERROR(SEARCH("Muy Baja",I10)))</formula>
    </cfRule>
    <cfRule type="containsText" dxfId="3127" priority="1115" operator="containsText" text="Muy Baja">
      <formula>NOT(ISERROR(SEARCH("Muy Baja",I10)))</formula>
    </cfRule>
    <cfRule type="containsText" dxfId="3126" priority="1116" operator="containsText" text="Muy Baja">
      <formula>NOT(ISERROR(SEARCH("Muy Baja",I10)))</formula>
    </cfRule>
    <cfRule type="containsText" dxfId="3125" priority="1117" operator="containsText" text="Muy Baja'Tabla probabilidad'!">
      <formula>NOT(ISERROR(SEARCH("Muy Baja'Tabla probabilidad'!",I10)))</formula>
    </cfRule>
    <cfRule type="containsText" dxfId="3124" priority="1118" operator="containsText" text="Muy bajo">
      <formula>NOT(ISERROR(SEARCH("Muy bajo",I10)))</formula>
    </cfRule>
    <cfRule type="containsText" dxfId="3123" priority="1127" operator="containsText" text="Alta">
      <formula>NOT(ISERROR(SEARCH("Alta",I10)))</formula>
    </cfRule>
    <cfRule type="containsText" dxfId="3122" priority="1128" operator="containsText" text="Media">
      <formula>NOT(ISERROR(SEARCH("Media",I10)))</formula>
    </cfRule>
    <cfRule type="containsText" dxfId="3121" priority="1129" operator="containsText" text="Baja">
      <formula>NOT(ISERROR(SEARCH("Baja",I10)))</formula>
    </cfRule>
    <cfRule type="containsText" dxfId="3120" priority="1130" operator="containsText" text="Muy baja">
      <formula>NOT(ISERROR(SEARCH("Muy baja",I10)))</formula>
    </cfRule>
    <cfRule type="cellIs" dxfId="3119" priority="1133" operator="between">
      <formula>1</formula>
      <formula>2</formula>
    </cfRule>
    <cfRule type="cellIs" dxfId="3118" priority="1134" operator="between">
      <formula>0</formula>
      <formula>2</formula>
    </cfRule>
  </conditionalFormatting>
  <conditionalFormatting sqref="I10">
    <cfRule type="containsText" dxfId="3117" priority="983" operator="containsText" text="Muy Alta">
      <formula>NOT(ISERROR(SEARCH("Muy Alta",I10)))</formula>
    </cfRule>
  </conditionalFormatting>
  <conditionalFormatting sqref="L10 L21">
    <cfRule type="containsText" dxfId="3116" priority="974" operator="containsText" text="Catastrófico">
      <formula>NOT(ISERROR(SEARCH("Catastrófico",L10)))</formula>
    </cfRule>
    <cfRule type="containsText" dxfId="3115" priority="975" operator="containsText" text="Mayor">
      <formula>NOT(ISERROR(SEARCH("Mayor",L10)))</formula>
    </cfRule>
    <cfRule type="containsText" dxfId="3114" priority="976" operator="containsText" text="Alta">
      <formula>NOT(ISERROR(SEARCH("Alta",L10)))</formula>
    </cfRule>
    <cfRule type="containsText" dxfId="3113" priority="977" operator="containsText" text="Moderado">
      <formula>NOT(ISERROR(SEARCH("Moderado",L10)))</formula>
    </cfRule>
    <cfRule type="containsText" dxfId="3112" priority="978" operator="containsText" text="Menor">
      <formula>NOT(ISERROR(SEARCH("Menor",L10)))</formula>
    </cfRule>
    <cfRule type="containsText" dxfId="3111" priority="979" operator="containsText" text="Leve">
      <formula>NOT(ISERROR(SEARCH("Leve",L10)))</formula>
    </cfRule>
  </conditionalFormatting>
  <conditionalFormatting sqref="N10 N21">
    <cfRule type="containsText" dxfId="3110" priority="969" operator="containsText" text="Extremo">
      <formula>NOT(ISERROR(SEARCH("Extremo",N10)))</formula>
    </cfRule>
    <cfRule type="containsText" dxfId="3109" priority="970" operator="containsText" text="Alto">
      <formula>NOT(ISERROR(SEARCH("Alto",N10)))</formula>
    </cfRule>
    <cfRule type="containsText" dxfId="3108" priority="971" operator="containsText" text="Bajo">
      <formula>NOT(ISERROR(SEARCH("Bajo",N10)))</formula>
    </cfRule>
    <cfRule type="containsText" dxfId="3107" priority="972" operator="containsText" text="Moderado">
      <formula>NOT(ISERROR(SEARCH("Moderado",N10)))</formula>
    </cfRule>
    <cfRule type="containsText" dxfId="3106" priority="973" operator="containsText" text="Extremo">
      <formula>NOT(ISERROR(SEARCH("Extremo",N10)))</formula>
    </cfRule>
  </conditionalFormatting>
  <conditionalFormatting sqref="M10 M21">
    <cfRule type="containsText" dxfId="3105" priority="963" operator="containsText" text="Catastrófico">
      <formula>NOT(ISERROR(SEARCH("Catastrófico",M10)))</formula>
    </cfRule>
    <cfRule type="containsText" dxfId="3104" priority="964" operator="containsText" text="Mayor">
      <formula>NOT(ISERROR(SEARCH("Mayor",M10)))</formula>
    </cfRule>
    <cfRule type="containsText" dxfId="3103" priority="965" operator="containsText" text="Alta">
      <formula>NOT(ISERROR(SEARCH("Alta",M10)))</formula>
    </cfRule>
    <cfRule type="containsText" dxfId="3102" priority="966" operator="containsText" text="Moderado">
      <formula>NOT(ISERROR(SEARCH("Moderado",M10)))</formula>
    </cfRule>
    <cfRule type="containsText" dxfId="3101" priority="967" operator="containsText" text="Menor">
      <formula>NOT(ISERROR(SEARCH("Menor",M10)))</formula>
    </cfRule>
    <cfRule type="containsText" dxfId="3100" priority="968" operator="containsText" text="Leve">
      <formula>NOT(ISERROR(SEARCH("Leve",M10)))</formula>
    </cfRule>
  </conditionalFormatting>
  <conditionalFormatting sqref="Y10:Y20">
    <cfRule type="containsText" dxfId="3099" priority="897" operator="containsText" text="Muy Alta">
      <formula>NOT(ISERROR(SEARCH("Muy Alta",Y10)))</formula>
    </cfRule>
    <cfRule type="containsText" dxfId="3098" priority="898" operator="containsText" text="Alta">
      <formula>NOT(ISERROR(SEARCH("Alta",Y10)))</formula>
    </cfRule>
    <cfRule type="containsText" dxfId="3097" priority="899" operator="containsText" text="Media">
      <formula>NOT(ISERROR(SEARCH("Media",Y10)))</formula>
    </cfRule>
    <cfRule type="containsText" dxfId="3096" priority="900" operator="containsText" text="Muy Baja">
      <formula>NOT(ISERROR(SEARCH("Muy Baja",Y10)))</formula>
    </cfRule>
    <cfRule type="containsText" dxfId="3095" priority="901" operator="containsText" text="Baja">
      <formula>NOT(ISERROR(SEARCH("Baja",Y10)))</formula>
    </cfRule>
    <cfRule type="containsText" dxfId="3094" priority="902" operator="containsText" text="Muy Baja">
      <formula>NOT(ISERROR(SEARCH("Muy Baja",Y10)))</formula>
    </cfRule>
  </conditionalFormatting>
  <conditionalFormatting sqref="AC10:AC20">
    <cfRule type="containsText" dxfId="3093" priority="892" operator="containsText" text="Catastrófico">
      <formula>NOT(ISERROR(SEARCH("Catastrófico",AC10)))</formula>
    </cfRule>
    <cfRule type="containsText" dxfId="3092" priority="893" operator="containsText" text="Mayor">
      <formula>NOT(ISERROR(SEARCH("Mayor",AC10)))</formula>
    </cfRule>
    <cfRule type="containsText" dxfId="3091" priority="894" operator="containsText" text="Moderado">
      <formula>NOT(ISERROR(SEARCH("Moderado",AC10)))</formula>
    </cfRule>
    <cfRule type="containsText" dxfId="3090" priority="895" operator="containsText" text="Menor">
      <formula>NOT(ISERROR(SEARCH("Menor",AC10)))</formula>
    </cfRule>
    <cfRule type="containsText" dxfId="3089" priority="896" operator="containsText" text="Leve">
      <formula>NOT(ISERROR(SEARCH("Leve",AC10)))</formula>
    </cfRule>
  </conditionalFormatting>
  <conditionalFormatting sqref="AG10">
    <cfRule type="containsText" dxfId="3088" priority="883" operator="containsText" text="Extremo">
      <formula>NOT(ISERROR(SEARCH("Extremo",AG10)))</formula>
    </cfRule>
    <cfRule type="containsText" dxfId="3087" priority="884" operator="containsText" text="Alto">
      <formula>NOT(ISERROR(SEARCH("Alto",AG10)))</formula>
    </cfRule>
    <cfRule type="containsText" dxfId="3086" priority="885" operator="containsText" text="Moderado">
      <formula>NOT(ISERROR(SEARCH("Moderado",AG10)))</formula>
    </cfRule>
    <cfRule type="containsText" dxfId="3085" priority="886" operator="containsText" text="Menor">
      <formula>NOT(ISERROR(SEARCH("Menor",AG10)))</formula>
    </cfRule>
    <cfRule type="containsText" dxfId="3084" priority="887" operator="containsText" text="Bajo">
      <formula>NOT(ISERROR(SEARCH("Bajo",AG10)))</formula>
    </cfRule>
    <cfRule type="containsText" dxfId="3083" priority="888" operator="containsText" text="Moderado">
      <formula>NOT(ISERROR(SEARCH("Moderado",AG10)))</formula>
    </cfRule>
    <cfRule type="containsText" dxfId="3082" priority="889" operator="containsText" text="Extremo">
      <formula>NOT(ISERROR(SEARCH("Extremo",AG10)))</formula>
    </cfRule>
    <cfRule type="containsText" dxfId="3081" priority="890" operator="containsText" text="Baja">
      <formula>NOT(ISERROR(SEARCH("Baja",AG10)))</formula>
    </cfRule>
    <cfRule type="containsText" dxfId="3080" priority="891" operator="containsText" text="Alto">
      <formula>NOT(ISERROR(SEARCH("Alto",AG10)))</formula>
    </cfRule>
  </conditionalFormatting>
  <conditionalFormatting sqref="AA10:AA25">
    <cfRule type="containsText" dxfId="3079" priority="283" operator="containsText" text="Muy Baja">
      <formula>NOT(ISERROR(SEARCH("Muy Baja",AA10)))</formula>
    </cfRule>
    <cfRule type="containsText" dxfId="3078" priority="872" operator="containsText" text="Muy Alta">
      <formula>NOT(ISERROR(SEARCH("Muy Alta",AA10)))</formula>
    </cfRule>
    <cfRule type="containsText" dxfId="3077" priority="873" operator="containsText" text="Alta">
      <formula>NOT(ISERROR(SEARCH("Alta",AA10)))</formula>
    </cfRule>
    <cfRule type="containsText" dxfId="3076" priority="874" operator="containsText" text="Media">
      <formula>NOT(ISERROR(SEARCH("Media",AA10)))</formula>
    </cfRule>
    <cfRule type="containsText" dxfId="3075" priority="875" operator="containsText" text="Baja">
      <formula>NOT(ISERROR(SEARCH("Baja",AA10)))</formula>
    </cfRule>
    <cfRule type="containsText" dxfId="3074" priority="876" operator="containsText" text="Muy Baja">
      <formula>NOT(ISERROR(SEARCH("Muy Baja",AA10)))</formula>
    </cfRule>
  </conditionalFormatting>
  <conditionalFormatting sqref="AE10:AE20">
    <cfRule type="containsText" dxfId="3073" priority="867" operator="containsText" text="Catastrófico">
      <formula>NOT(ISERROR(SEARCH("Catastrófico",AE10)))</formula>
    </cfRule>
    <cfRule type="containsText" dxfId="3072" priority="868" operator="containsText" text="Moderado">
      <formula>NOT(ISERROR(SEARCH("Moderado",AE10)))</formula>
    </cfRule>
    <cfRule type="containsText" dxfId="3071" priority="869" operator="containsText" text="Menor">
      <formula>NOT(ISERROR(SEARCH("Menor",AE10)))</formula>
    </cfRule>
    <cfRule type="containsText" dxfId="3070" priority="870" operator="containsText" text="Leve">
      <formula>NOT(ISERROR(SEARCH("Leve",AE10)))</formula>
    </cfRule>
    <cfRule type="containsText" dxfId="3069" priority="871" operator="containsText" text="Mayor">
      <formula>NOT(ISERROR(SEARCH("Mayor",AE10)))</formula>
    </cfRule>
  </conditionalFormatting>
  <conditionalFormatting sqref="I21">
    <cfRule type="containsText" dxfId="3068" priority="844" operator="containsText" text="Muy Baja">
      <formula>NOT(ISERROR(SEARCH("Muy Baja",I21)))</formula>
    </cfRule>
    <cfRule type="containsText" dxfId="3067" priority="845" operator="containsText" text="Baja">
      <formula>NOT(ISERROR(SEARCH("Baja",I21)))</formula>
    </cfRule>
    <cfRule type="containsText" dxfId="3066" priority="847" operator="containsText" text="Muy Alta">
      <formula>NOT(ISERROR(SEARCH("Muy Alta",I21)))</formula>
    </cfRule>
    <cfRule type="containsText" dxfId="3065" priority="848" operator="containsText" text="Alta">
      <formula>NOT(ISERROR(SEARCH("Alta",I21)))</formula>
    </cfRule>
    <cfRule type="containsText" dxfId="3064" priority="849" operator="containsText" text="Media">
      <formula>NOT(ISERROR(SEARCH("Media",I21)))</formula>
    </cfRule>
    <cfRule type="containsText" dxfId="3063" priority="850" operator="containsText" text="Media">
      <formula>NOT(ISERROR(SEARCH("Media",I21)))</formula>
    </cfRule>
    <cfRule type="containsText" dxfId="3062" priority="851" operator="containsText" text="Media">
      <formula>NOT(ISERROR(SEARCH("Media",I21)))</formula>
    </cfRule>
    <cfRule type="containsText" dxfId="3061" priority="852" operator="containsText" text="Muy Baja">
      <formula>NOT(ISERROR(SEARCH("Muy Baja",I21)))</formula>
    </cfRule>
    <cfRule type="containsText" dxfId="3060" priority="853" operator="containsText" text="Baja">
      <formula>NOT(ISERROR(SEARCH("Baja",I21)))</formula>
    </cfRule>
    <cfRule type="containsText" dxfId="3059" priority="854" operator="containsText" text="Muy Baja">
      <formula>NOT(ISERROR(SEARCH("Muy Baja",I21)))</formula>
    </cfRule>
    <cfRule type="containsText" dxfId="3058" priority="855" operator="containsText" text="Muy Baja">
      <formula>NOT(ISERROR(SEARCH("Muy Baja",I21)))</formula>
    </cfRule>
    <cfRule type="containsText" dxfId="3057" priority="856" operator="containsText" text="Muy Baja">
      <formula>NOT(ISERROR(SEARCH("Muy Baja",I21)))</formula>
    </cfRule>
    <cfRule type="containsText" dxfId="3056" priority="857" operator="containsText" text="Muy Baja'Tabla probabilidad'!">
      <formula>NOT(ISERROR(SEARCH("Muy Baja'Tabla probabilidad'!",I21)))</formula>
    </cfRule>
    <cfRule type="containsText" dxfId="3055" priority="858" operator="containsText" text="Muy bajo">
      <formula>NOT(ISERROR(SEARCH("Muy bajo",I21)))</formula>
    </cfRule>
    <cfRule type="containsText" dxfId="3054" priority="859" operator="containsText" text="Alta">
      <formula>NOT(ISERROR(SEARCH("Alta",I21)))</formula>
    </cfRule>
    <cfRule type="containsText" dxfId="3053" priority="860" operator="containsText" text="Media">
      <formula>NOT(ISERROR(SEARCH("Media",I21)))</formula>
    </cfRule>
    <cfRule type="containsText" dxfId="3052" priority="861" operator="containsText" text="Baja">
      <formula>NOT(ISERROR(SEARCH("Baja",I21)))</formula>
    </cfRule>
    <cfRule type="containsText" dxfId="3051" priority="862" operator="containsText" text="Muy baja">
      <formula>NOT(ISERROR(SEARCH("Muy baja",I21)))</formula>
    </cfRule>
    <cfRule type="cellIs" dxfId="3050" priority="865" operator="between">
      <formula>1</formula>
      <formula>2</formula>
    </cfRule>
    <cfRule type="cellIs" dxfId="3049" priority="866" operator="between">
      <formula>0</formula>
      <formula>2</formula>
    </cfRule>
  </conditionalFormatting>
  <conditionalFormatting sqref="I21">
    <cfRule type="containsText" dxfId="3048" priority="846" operator="containsText" text="Muy Alta">
      <formula>NOT(ISERROR(SEARCH("Muy Alta",I21)))</formula>
    </cfRule>
  </conditionalFormatting>
  <conditionalFormatting sqref="Y21:Y25">
    <cfRule type="containsText" dxfId="3047" priority="838" operator="containsText" text="Muy Alta">
      <formula>NOT(ISERROR(SEARCH("Muy Alta",Y21)))</formula>
    </cfRule>
    <cfRule type="containsText" dxfId="3046" priority="839" operator="containsText" text="Alta">
      <formula>NOT(ISERROR(SEARCH("Alta",Y21)))</formula>
    </cfRule>
    <cfRule type="containsText" dxfId="3045" priority="840" operator="containsText" text="Media">
      <formula>NOT(ISERROR(SEARCH("Media",Y21)))</formula>
    </cfRule>
    <cfRule type="containsText" dxfId="3044" priority="841" operator="containsText" text="Muy Baja">
      <formula>NOT(ISERROR(SEARCH("Muy Baja",Y21)))</formula>
    </cfRule>
    <cfRule type="containsText" dxfId="3043" priority="842" operator="containsText" text="Baja">
      <formula>NOT(ISERROR(SEARCH("Baja",Y21)))</formula>
    </cfRule>
    <cfRule type="containsText" dxfId="3042" priority="843" operator="containsText" text="Muy Baja">
      <formula>NOT(ISERROR(SEARCH("Muy Baja",Y21)))</formula>
    </cfRule>
  </conditionalFormatting>
  <conditionalFormatting sqref="AC21:AC25">
    <cfRule type="containsText" dxfId="3041" priority="833" operator="containsText" text="Catastrófico">
      <formula>NOT(ISERROR(SEARCH("Catastrófico",AC21)))</formula>
    </cfRule>
    <cfRule type="containsText" dxfId="3040" priority="834" operator="containsText" text="Mayor">
      <formula>NOT(ISERROR(SEARCH("Mayor",AC21)))</formula>
    </cfRule>
    <cfRule type="containsText" dxfId="3039" priority="835" operator="containsText" text="Moderado">
      <formula>NOT(ISERROR(SEARCH("Moderado",AC21)))</formula>
    </cfRule>
    <cfRule type="containsText" dxfId="3038" priority="836" operator="containsText" text="Menor">
      <formula>NOT(ISERROR(SEARCH("Menor",AC21)))</formula>
    </cfRule>
    <cfRule type="containsText" dxfId="3037" priority="837" operator="containsText" text="Leve">
      <formula>NOT(ISERROR(SEARCH("Leve",AC21)))</formula>
    </cfRule>
  </conditionalFormatting>
  <conditionalFormatting sqref="AG21">
    <cfRule type="containsText" dxfId="3036" priority="824" operator="containsText" text="Extremo">
      <formula>NOT(ISERROR(SEARCH("Extremo",AG21)))</formula>
    </cfRule>
    <cfRule type="containsText" dxfId="3035" priority="825" operator="containsText" text="Alto">
      <formula>NOT(ISERROR(SEARCH("Alto",AG21)))</formula>
    </cfRule>
    <cfRule type="containsText" dxfId="3034" priority="826" operator="containsText" text="Moderado">
      <formula>NOT(ISERROR(SEARCH("Moderado",AG21)))</formula>
    </cfRule>
    <cfRule type="containsText" dxfId="3033" priority="827" operator="containsText" text="Menor">
      <formula>NOT(ISERROR(SEARCH("Menor",AG21)))</formula>
    </cfRule>
    <cfRule type="containsText" dxfId="3032" priority="828" operator="containsText" text="Bajo">
      <formula>NOT(ISERROR(SEARCH("Bajo",AG21)))</formula>
    </cfRule>
    <cfRule type="containsText" dxfId="3031" priority="829" operator="containsText" text="Moderado">
      <formula>NOT(ISERROR(SEARCH("Moderado",AG21)))</formula>
    </cfRule>
    <cfRule type="containsText" dxfId="3030" priority="830" operator="containsText" text="Extremo">
      <formula>NOT(ISERROR(SEARCH("Extremo",AG21)))</formula>
    </cfRule>
    <cfRule type="containsText" dxfId="3029" priority="831" operator="containsText" text="Baja">
      <formula>NOT(ISERROR(SEARCH("Baja",AG21)))</formula>
    </cfRule>
    <cfRule type="containsText" dxfId="3028" priority="832" operator="containsText" text="Alto">
      <formula>NOT(ISERROR(SEARCH("Alto",AG21)))</formula>
    </cfRule>
  </conditionalFormatting>
  <conditionalFormatting sqref="AE21:AE25">
    <cfRule type="containsText" dxfId="3027" priority="814" operator="containsText" text="Catastrófico">
      <formula>NOT(ISERROR(SEARCH("Catastrófico",AE21)))</formula>
    </cfRule>
    <cfRule type="containsText" dxfId="3026" priority="815" operator="containsText" text="Moderado">
      <formula>NOT(ISERROR(SEARCH("Moderado",AE21)))</formula>
    </cfRule>
    <cfRule type="containsText" dxfId="3025" priority="816" operator="containsText" text="Menor">
      <formula>NOT(ISERROR(SEARCH("Menor",AE21)))</formula>
    </cfRule>
    <cfRule type="containsText" dxfId="3024" priority="817" operator="containsText" text="Leve">
      <formula>NOT(ISERROR(SEARCH("Leve",AE21)))</formula>
    </cfRule>
    <cfRule type="containsText" dxfId="3023" priority="818" operator="containsText" text="Mayor">
      <formula>NOT(ISERROR(SEARCH("Mayor",AE21)))</formula>
    </cfRule>
  </conditionalFormatting>
  <conditionalFormatting sqref="L15">
    <cfRule type="containsText" dxfId="3022" priority="208" operator="containsText" text="Catastrófico">
      <formula>NOT(ISERROR(SEARCH("Catastrófico",L15)))</formula>
    </cfRule>
    <cfRule type="containsText" dxfId="3021" priority="209" operator="containsText" text="Mayor">
      <formula>NOT(ISERROR(SEARCH("Mayor",L15)))</formula>
    </cfRule>
    <cfRule type="containsText" dxfId="3020" priority="210" operator="containsText" text="Alta">
      <formula>NOT(ISERROR(SEARCH("Alta",L15)))</formula>
    </cfRule>
    <cfRule type="containsText" dxfId="3019" priority="211" operator="containsText" text="Moderado">
      <formula>NOT(ISERROR(SEARCH("Moderado",L15)))</formula>
    </cfRule>
    <cfRule type="containsText" dxfId="3018" priority="212" operator="containsText" text="Menor">
      <formula>NOT(ISERROR(SEARCH("Menor",L15)))</formula>
    </cfRule>
    <cfRule type="containsText" dxfId="3017" priority="213" operator="containsText" text="Leve">
      <formula>NOT(ISERROR(SEARCH("Leve",L15)))</formula>
    </cfRule>
  </conditionalFormatting>
  <conditionalFormatting sqref="N15">
    <cfRule type="containsText" dxfId="3016" priority="203" operator="containsText" text="Extremo">
      <formula>NOT(ISERROR(SEARCH("Extremo",N15)))</formula>
    </cfRule>
    <cfRule type="containsText" dxfId="3015" priority="204" operator="containsText" text="Alto">
      <formula>NOT(ISERROR(SEARCH("Alto",N15)))</formula>
    </cfRule>
    <cfRule type="containsText" dxfId="3014" priority="205" operator="containsText" text="Bajo">
      <formula>NOT(ISERROR(SEARCH("Bajo",N15)))</formula>
    </cfRule>
    <cfRule type="containsText" dxfId="3013" priority="206" operator="containsText" text="Moderado">
      <formula>NOT(ISERROR(SEARCH("Moderado",N15)))</formula>
    </cfRule>
    <cfRule type="containsText" dxfId="3012" priority="207" operator="containsText" text="Extremo">
      <formula>NOT(ISERROR(SEARCH("Extremo",N15)))</formula>
    </cfRule>
  </conditionalFormatting>
  <conditionalFormatting sqref="M15">
    <cfRule type="containsText" dxfId="3011" priority="197" operator="containsText" text="Catastrófico">
      <formula>NOT(ISERROR(SEARCH("Catastrófico",M15)))</formula>
    </cfRule>
    <cfRule type="containsText" dxfId="3010" priority="198" operator="containsText" text="Mayor">
      <formula>NOT(ISERROR(SEARCH("Mayor",M15)))</formula>
    </cfRule>
    <cfRule type="containsText" dxfId="3009" priority="199" operator="containsText" text="Alta">
      <formula>NOT(ISERROR(SEARCH("Alta",M15)))</formula>
    </cfRule>
    <cfRule type="containsText" dxfId="3008" priority="200" operator="containsText" text="Moderado">
      <formula>NOT(ISERROR(SEARCH("Moderado",M15)))</formula>
    </cfRule>
    <cfRule type="containsText" dxfId="3007" priority="201" operator="containsText" text="Menor">
      <formula>NOT(ISERROR(SEARCH("Menor",M15)))</formula>
    </cfRule>
    <cfRule type="containsText" dxfId="3006" priority="202" operator="containsText" text="Leve">
      <formula>NOT(ISERROR(SEARCH("Leve",M15)))</formula>
    </cfRule>
  </conditionalFormatting>
  <conditionalFormatting sqref="AA15">
    <cfRule type="containsText" dxfId="3005" priority="143" operator="containsText" text="Muy Baja">
      <formula>NOT(ISERROR(SEARCH("Muy Baja",AA15)))</formula>
    </cfRule>
    <cfRule type="containsText" dxfId="3004" priority="192" operator="containsText" text="Muy Alta">
      <formula>NOT(ISERROR(SEARCH("Muy Alta",AA15)))</formula>
    </cfRule>
    <cfRule type="containsText" dxfId="3003" priority="193" operator="containsText" text="Alta">
      <formula>NOT(ISERROR(SEARCH("Alta",AA15)))</formula>
    </cfRule>
    <cfRule type="containsText" dxfId="3002" priority="194" operator="containsText" text="Media">
      <formula>NOT(ISERROR(SEARCH("Media",AA15)))</formula>
    </cfRule>
    <cfRule type="containsText" dxfId="3001" priority="195" operator="containsText" text="Baja">
      <formula>NOT(ISERROR(SEARCH("Baja",AA15)))</formula>
    </cfRule>
    <cfRule type="containsText" dxfId="3000" priority="196" operator="containsText" text="Muy Baja">
      <formula>NOT(ISERROR(SEARCH("Muy Baja",AA15)))</formula>
    </cfRule>
  </conditionalFormatting>
  <conditionalFormatting sqref="I15">
    <cfRule type="containsText" dxfId="2999" priority="169" operator="containsText" text="Muy Baja">
      <formula>NOT(ISERROR(SEARCH("Muy Baja",I15)))</formula>
    </cfRule>
    <cfRule type="containsText" dxfId="2998" priority="170" operator="containsText" text="Baja">
      <formula>NOT(ISERROR(SEARCH("Baja",I15)))</formula>
    </cfRule>
    <cfRule type="containsText" dxfId="2997" priority="172" operator="containsText" text="Muy Alta">
      <formula>NOT(ISERROR(SEARCH("Muy Alta",I15)))</formula>
    </cfRule>
    <cfRule type="containsText" dxfId="2996" priority="173" operator="containsText" text="Alta">
      <formula>NOT(ISERROR(SEARCH("Alta",I15)))</formula>
    </cfRule>
    <cfRule type="containsText" dxfId="2995" priority="174" operator="containsText" text="Media">
      <formula>NOT(ISERROR(SEARCH("Media",I15)))</formula>
    </cfRule>
    <cfRule type="containsText" dxfId="2994" priority="175" operator="containsText" text="Media">
      <formula>NOT(ISERROR(SEARCH("Media",I15)))</formula>
    </cfRule>
    <cfRule type="containsText" dxfId="2993" priority="176" operator="containsText" text="Media">
      <formula>NOT(ISERROR(SEARCH("Media",I15)))</formula>
    </cfRule>
    <cfRule type="containsText" dxfId="2992" priority="177" operator="containsText" text="Muy Baja">
      <formula>NOT(ISERROR(SEARCH("Muy Baja",I15)))</formula>
    </cfRule>
    <cfRule type="containsText" dxfId="2991" priority="178" operator="containsText" text="Baja">
      <formula>NOT(ISERROR(SEARCH("Baja",I15)))</formula>
    </cfRule>
    <cfRule type="containsText" dxfId="2990" priority="179" operator="containsText" text="Muy Baja">
      <formula>NOT(ISERROR(SEARCH("Muy Baja",I15)))</formula>
    </cfRule>
    <cfRule type="containsText" dxfId="2989" priority="180" operator="containsText" text="Muy Baja">
      <formula>NOT(ISERROR(SEARCH("Muy Baja",I15)))</formula>
    </cfRule>
    <cfRule type="containsText" dxfId="2988" priority="181" operator="containsText" text="Muy Baja">
      <formula>NOT(ISERROR(SEARCH("Muy Baja",I15)))</formula>
    </cfRule>
    <cfRule type="containsText" dxfId="2987" priority="182" operator="containsText" text="Muy Baja'Tabla probabilidad'!">
      <formula>NOT(ISERROR(SEARCH("Muy Baja'Tabla probabilidad'!",I15)))</formula>
    </cfRule>
    <cfRule type="containsText" dxfId="2986" priority="183" operator="containsText" text="Muy bajo">
      <formula>NOT(ISERROR(SEARCH("Muy bajo",I15)))</formula>
    </cfRule>
    <cfRule type="containsText" dxfId="2985" priority="184" operator="containsText" text="Alta">
      <formula>NOT(ISERROR(SEARCH("Alta",I15)))</formula>
    </cfRule>
    <cfRule type="containsText" dxfId="2984" priority="185" operator="containsText" text="Media">
      <formula>NOT(ISERROR(SEARCH("Media",I15)))</formula>
    </cfRule>
    <cfRule type="containsText" dxfId="2983" priority="186" operator="containsText" text="Baja">
      <formula>NOT(ISERROR(SEARCH("Baja",I15)))</formula>
    </cfRule>
    <cfRule type="containsText" dxfId="2982" priority="187" operator="containsText" text="Muy baja">
      <formula>NOT(ISERROR(SEARCH("Muy baja",I15)))</formula>
    </cfRule>
    <cfRule type="cellIs" dxfId="2981" priority="190" operator="between">
      <formula>1</formula>
      <formula>2</formula>
    </cfRule>
    <cfRule type="cellIs" dxfId="2980" priority="191" operator="between">
      <formula>0</formula>
      <formula>2</formula>
    </cfRule>
  </conditionalFormatting>
  <conditionalFormatting sqref="I15">
    <cfRule type="containsText" dxfId="2979" priority="171" operator="containsText" text="Muy Alta">
      <formula>NOT(ISERROR(SEARCH("Muy Alta",I15)))</formula>
    </cfRule>
  </conditionalFormatting>
  <conditionalFormatting sqref="Y15:Y20">
    <cfRule type="containsText" dxfId="2978" priority="163" operator="containsText" text="Muy Alta">
      <formula>NOT(ISERROR(SEARCH("Muy Alta",Y15)))</formula>
    </cfRule>
    <cfRule type="containsText" dxfId="2977" priority="164" operator="containsText" text="Alta">
      <formula>NOT(ISERROR(SEARCH("Alta",Y15)))</formula>
    </cfRule>
    <cfRule type="containsText" dxfId="2976" priority="165" operator="containsText" text="Media">
      <formula>NOT(ISERROR(SEARCH("Media",Y15)))</formula>
    </cfRule>
    <cfRule type="containsText" dxfId="2975" priority="166" operator="containsText" text="Muy Baja">
      <formula>NOT(ISERROR(SEARCH("Muy Baja",Y15)))</formula>
    </cfRule>
    <cfRule type="containsText" dxfId="2974" priority="167" operator="containsText" text="Baja">
      <formula>NOT(ISERROR(SEARCH("Baja",Y15)))</formula>
    </cfRule>
    <cfRule type="containsText" dxfId="2973" priority="168" operator="containsText" text="Muy Baja">
      <formula>NOT(ISERROR(SEARCH("Muy Baja",Y15)))</formula>
    </cfRule>
  </conditionalFormatting>
  <conditionalFormatting sqref="AC15:AC20">
    <cfRule type="containsText" dxfId="2972" priority="158" operator="containsText" text="Catastrófico">
      <formula>NOT(ISERROR(SEARCH("Catastrófico",AC15)))</formula>
    </cfRule>
    <cfRule type="containsText" dxfId="2971" priority="159" operator="containsText" text="Mayor">
      <formula>NOT(ISERROR(SEARCH("Mayor",AC15)))</formula>
    </cfRule>
    <cfRule type="containsText" dxfId="2970" priority="160" operator="containsText" text="Moderado">
      <formula>NOT(ISERROR(SEARCH("Moderado",AC15)))</formula>
    </cfRule>
    <cfRule type="containsText" dxfId="2969" priority="161" operator="containsText" text="Menor">
      <formula>NOT(ISERROR(SEARCH("Menor",AC15)))</formula>
    </cfRule>
    <cfRule type="containsText" dxfId="2968" priority="162" operator="containsText" text="Leve">
      <formula>NOT(ISERROR(SEARCH("Leve",AC15)))</formula>
    </cfRule>
  </conditionalFormatting>
  <conditionalFormatting sqref="AG15">
    <cfRule type="containsText" dxfId="2967" priority="149" operator="containsText" text="Extremo">
      <formula>NOT(ISERROR(SEARCH("Extremo",AG15)))</formula>
    </cfRule>
    <cfRule type="containsText" dxfId="2966" priority="150" operator="containsText" text="Alto">
      <formula>NOT(ISERROR(SEARCH("Alto",AG15)))</formula>
    </cfRule>
    <cfRule type="containsText" dxfId="2965" priority="151" operator="containsText" text="Moderado">
      <formula>NOT(ISERROR(SEARCH("Moderado",AG15)))</formula>
    </cfRule>
    <cfRule type="containsText" dxfId="2964" priority="152" operator="containsText" text="Menor">
      <formula>NOT(ISERROR(SEARCH("Menor",AG15)))</formula>
    </cfRule>
    <cfRule type="containsText" dxfId="2963" priority="153" operator="containsText" text="Bajo">
      <formula>NOT(ISERROR(SEARCH("Bajo",AG15)))</formula>
    </cfRule>
    <cfRule type="containsText" dxfId="2962" priority="154" operator="containsText" text="Moderado">
      <formula>NOT(ISERROR(SEARCH("Moderado",AG15)))</formula>
    </cfRule>
    <cfRule type="containsText" dxfId="2961" priority="155" operator="containsText" text="Extremo">
      <formula>NOT(ISERROR(SEARCH("Extremo",AG15)))</formula>
    </cfRule>
    <cfRule type="containsText" dxfId="2960" priority="156" operator="containsText" text="Baja">
      <formula>NOT(ISERROR(SEARCH("Baja",AG15)))</formula>
    </cfRule>
    <cfRule type="containsText" dxfId="2959" priority="157" operator="containsText" text="Alto">
      <formula>NOT(ISERROR(SEARCH("Alto",AG15)))</formula>
    </cfRule>
  </conditionalFormatting>
  <conditionalFormatting sqref="AE15">
    <cfRule type="containsText" dxfId="2958" priority="144" operator="containsText" text="Catastrófico">
      <formula>NOT(ISERROR(SEARCH("Catastrófico",AE15)))</formula>
    </cfRule>
    <cfRule type="containsText" dxfId="2957" priority="145" operator="containsText" text="Moderado">
      <formula>NOT(ISERROR(SEARCH("Moderado",AE15)))</formula>
    </cfRule>
    <cfRule type="containsText" dxfId="2956" priority="146" operator="containsText" text="Menor">
      <formula>NOT(ISERROR(SEARCH("Menor",AE15)))</formula>
    </cfRule>
    <cfRule type="containsText" dxfId="2955" priority="147" operator="containsText" text="Leve">
      <formula>NOT(ISERROR(SEARCH("Leve",AE15)))</formula>
    </cfRule>
    <cfRule type="containsText" dxfId="2954" priority="148" operator="containsText" text="Mayor">
      <formula>NOT(ISERROR(SEARCH("Mayor",AE15)))</formula>
    </cfRule>
  </conditionalFormatting>
  <conditionalFormatting sqref="L26">
    <cfRule type="containsText" dxfId="2953" priority="137" operator="containsText" text="Catastrófico">
      <formula>NOT(ISERROR(SEARCH("Catastrófico",L26)))</formula>
    </cfRule>
    <cfRule type="containsText" dxfId="2952" priority="138" operator="containsText" text="Mayor">
      <formula>NOT(ISERROR(SEARCH("Mayor",L26)))</formula>
    </cfRule>
    <cfRule type="containsText" dxfId="2951" priority="139" operator="containsText" text="Alta">
      <formula>NOT(ISERROR(SEARCH("Alta",L26)))</formula>
    </cfRule>
    <cfRule type="containsText" dxfId="2950" priority="140" operator="containsText" text="Moderado">
      <formula>NOT(ISERROR(SEARCH("Moderado",L26)))</formula>
    </cfRule>
    <cfRule type="containsText" dxfId="2949" priority="141" operator="containsText" text="Menor">
      <formula>NOT(ISERROR(SEARCH("Menor",L26)))</formula>
    </cfRule>
    <cfRule type="containsText" dxfId="2948" priority="142" operator="containsText" text="Leve">
      <formula>NOT(ISERROR(SEARCH("Leve",L26)))</formula>
    </cfRule>
  </conditionalFormatting>
  <conditionalFormatting sqref="N26">
    <cfRule type="containsText" dxfId="2947" priority="132" operator="containsText" text="Extremo">
      <formula>NOT(ISERROR(SEARCH("Extremo",N26)))</formula>
    </cfRule>
    <cfRule type="containsText" dxfId="2946" priority="133" operator="containsText" text="Alto">
      <formula>NOT(ISERROR(SEARCH("Alto",N26)))</formula>
    </cfRule>
    <cfRule type="containsText" dxfId="2945" priority="134" operator="containsText" text="Bajo">
      <formula>NOT(ISERROR(SEARCH("Bajo",N26)))</formula>
    </cfRule>
    <cfRule type="containsText" dxfId="2944" priority="135" operator="containsText" text="Moderado">
      <formula>NOT(ISERROR(SEARCH("Moderado",N26)))</formula>
    </cfRule>
    <cfRule type="containsText" dxfId="2943" priority="136" operator="containsText" text="Extremo">
      <formula>NOT(ISERROR(SEARCH("Extremo",N26)))</formula>
    </cfRule>
  </conditionalFormatting>
  <conditionalFormatting sqref="M26">
    <cfRule type="containsText" dxfId="2942" priority="126" operator="containsText" text="Catastrófico">
      <formula>NOT(ISERROR(SEARCH("Catastrófico",M26)))</formula>
    </cfRule>
    <cfRule type="containsText" dxfId="2941" priority="127" operator="containsText" text="Mayor">
      <formula>NOT(ISERROR(SEARCH("Mayor",M26)))</formula>
    </cfRule>
    <cfRule type="containsText" dxfId="2940" priority="128" operator="containsText" text="Alta">
      <formula>NOT(ISERROR(SEARCH("Alta",M26)))</formula>
    </cfRule>
    <cfRule type="containsText" dxfId="2939" priority="129" operator="containsText" text="Moderado">
      <formula>NOT(ISERROR(SEARCH("Moderado",M26)))</formula>
    </cfRule>
    <cfRule type="containsText" dxfId="2938" priority="130" operator="containsText" text="Menor">
      <formula>NOT(ISERROR(SEARCH("Menor",M26)))</formula>
    </cfRule>
    <cfRule type="containsText" dxfId="2937" priority="131" operator="containsText" text="Leve">
      <formula>NOT(ISERROR(SEARCH("Leve",M26)))</formula>
    </cfRule>
  </conditionalFormatting>
  <conditionalFormatting sqref="AA26:AA31">
    <cfRule type="containsText" dxfId="2936" priority="72" operator="containsText" text="Muy Baja">
      <formula>NOT(ISERROR(SEARCH("Muy Baja",AA26)))</formula>
    </cfRule>
    <cfRule type="containsText" dxfId="2935" priority="121" operator="containsText" text="Muy Alta">
      <formula>NOT(ISERROR(SEARCH("Muy Alta",AA26)))</formula>
    </cfRule>
    <cfRule type="containsText" dxfId="2934" priority="122" operator="containsText" text="Alta">
      <formula>NOT(ISERROR(SEARCH("Alta",AA26)))</formula>
    </cfRule>
    <cfRule type="containsText" dxfId="2933" priority="123" operator="containsText" text="Media">
      <formula>NOT(ISERROR(SEARCH("Media",AA26)))</formula>
    </cfRule>
    <cfRule type="containsText" dxfId="2932" priority="124" operator="containsText" text="Baja">
      <formula>NOT(ISERROR(SEARCH("Baja",AA26)))</formula>
    </cfRule>
    <cfRule type="containsText" dxfId="2931" priority="125" operator="containsText" text="Muy Baja">
      <formula>NOT(ISERROR(SEARCH("Muy Baja",AA26)))</formula>
    </cfRule>
  </conditionalFormatting>
  <conditionalFormatting sqref="I26">
    <cfRule type="containsText" dxfId="2930" priority="98" operator="containsText" text="Muy Baja">
      <formula>NOT(ISERROR(SEARCH("Muy Baja",I26)))</formula>
    </cfRule>
    <cfRule type="containsText" dxfId="2929" priority="99" operator="containsText" text="Baja">
      <formula>NOT(ISERROR(SEARCH("Baja",I26)))</formula>
    </cfRule>
    <cfRule type="containsText" dxfId="2928" priority="101" operator="containsText" text="Muy Alta">
      <formula>NOT(ISERROR(SEARCH("Muy Alta",I26)))</formula>
    </cfRule>
    <cfRule type="containsText" dxfId="2927" priority="102" operator="containsText" text="Alta">
      <formula>NOT(ISERROR(SEARCH("Alta",I26)))</formula>
    </cfRule>
    <cfRule type="containsText" dxfId="2926" priority="103" operator="containsText" text="Media">
      <formula>NOT(ISERROR(SEARCH("Media",I26)))</formula>
    </cfRule>
    <cfRule type="containsText" dxfId="2925" priority="104" operator="containsText" text="Media">
      <formula>NOT(ISERROR(SEARCH("Media",I26)))</formula>
    </cfRule>
    <cfRule type="containsText" dxfId="2924" priority="105" operator="containsText" text="Media">
      <formula>NOT(ISERROR(SEARCH("Media",I26)))</formula>
    </cfRule>
    <cfRule type="containsText" dxfId="2923" priority="106" operator="containsText" text="Muy Baja">
      <formula>NOT(ISERROR(SEARCH("Muy Baja",I26)))</formula>
    </cfRule>
    <cfRule type="containsText" dxfId="2922" priority="107" operator="containsText" text="Baja">
      <formula>NOT(ISERROR(SEARCH("Baja",I26)))</formula>
    </cfRule>
    <cfRule type="containsText" dxfId="2921" priority="108" operator="containsText" text="Muy Baja">
      <formula>NOT(ISERROR(SEARCH("Muy Baja",I26)))</formula>
    </cfRule>
    <cfRule type="containsText" dxfId="2920" priority="109" operator="containsText" text="Muy Baja">
      <formula>NOT(ISERROR(SEARCH("Muy Baja",I26)))</formula>
    </cfRule>
    <cfRule type="containsText" dxfId="2919" priority="110" operator="containsText" text="Muy Baja">
      <formula>NOT(ISERROR(SEARCH("Muy Baja",I26)))</formula>
    </cfRule>
    <cfRule type="containsText" dxfId="2918" priority="111" operator="containsText" text="Muy Baja'Tabla probabilidad'!">
      <formula>NOT(ISERROR(SEARCH("Muy Baja'Tabla probabilidad'!",I26)))</formula>
    </cfRule>
    <cfRule type="containsText" dxfId="2917" priority="112" operator="containsText" text="Muy bajo">
      <formula>NOT(ISERROR(SEARCH("Muy bajo",I26)))</formula>
    </cfRule>
    <cfRule type="containsText" dxfId="2916" priority="113" operator="containsText" text="Alta">
      <formula>NOT(ISERROR(SEARCH("Alta",I26)))</formula>
    </cfRule>
    <cfRule type="containsText" dxfId="2915" priority="114" operator="containsText" text="Media">
      <formula>NOT(ISERROR(SEARCH("Media",I26)))</formula>
    </cfRule>
    <cfRule type="containsText" dxfId="2914" priority="115" operator="containsText" text="Baja">
      <formula>NOT(ISERROR(SEARCH("Baja",I26)))</formula>
    </cfRule>
    <cfRule type="containsText" dxfId="2913" priority="116" operator="containsText" text="Muy baja">
      <formula>NOT(ISERROR(SEARCH("Muy baja",I26)))</formula>
    </cfRule>
    <cfRule type="cellIs" dxfId="2912" priority="119" operator="between">
      <formula>1</formula>
      <formula>2</formula>
    </cfRule>
    <cfRule type="cellIs" dxfId="2911" priority="120" operator="between">
      <formula>0</formula>
      <formula>2</formula>
    </cfRule>
  </conditionalFormatting>
  <conditionalFormatting sqref="I26">
    <cfRule type="containsText" dxfId="2910" priority="100" operator="containsText" text="Muy Alta">
      <formula>NOT(ISERROR(SEARCH("Muy Alta",I26)))</formula>
    </cfRule>
  </conditionalFormatting>
  <conditionalFormatting sqref="Y26:Y31">
    <cfRule type="containsText" dxfId="2909" priority="92" operator="containsText" text="Muy Alta">
      <formula>NOT(ISERROR(SEARCH("Muy Alta",Y26)))</formula>
    </cfRule>
    <cfRule type="containsText" dxfId="2908" priority="93" operator="containsText" text="Alta">
      <formula>NOT(ISERROR(SEARCH("Alta",Y26)))</formula>
    </cfRule>
    <cfRule type="containsText" dxfId="2907" priority="94" operator="containsText" text="Media">
      <formula>NOT(ISERROR(SEARCH("Media",Y26)))</formula>
    </cfRule>
    <cfRule type="containsText" dxfId="2906" priority="95" operator="containsText" text="Muy Baja">
      <formula>NOT(ISERROR(SEARCH("Muy Baja",Y26)))</formula>
    </cfRule>
    <cfRule type="containsText" dxfId="2905" priority="96" operator="containsText" text="Baja">
      <formula>NOT(ISERROR(SEARCH("Baja",Y26)))</formula>
    </cfRule>
    <cfRule type="containsText" dxfId="2904" priority="97" operator="containsText" text="Muy Baja">
      <formula>NOT(ISERROR(SEARCH("Muy Baja",Y26)))</formula>
    </cfRule>
  </conditionalFormatting>
  <conditionalFormatting sqref="AC26:AC31">
    <cfRule type="containsText" dxfId="2903" priority="87" operator="containsText" text="Catastrófico">
      <formula>NOT(ISERROR(SEARCH("Catastrófico",AC26)))</formula>
    </cfRule>
    <cfRule type="containsText" dxfId="2902" priority="88" operator="containsText" text="Mayor">
      <formula>NOT(ISERROR(SEARCH("Mayor",AC26)))</formula>
    </cfRule>
    <cfRule type="containsText" dxfId="2901" priority="89" operator="containsText" text="Moderado">
      <formula>NOT(ISERROR(SEARCH("Moderado",AC26)))</formula>
    </cfRule>
    <cfRule type="containsText" dxfId="2900" priority="90" operator="containsText" text="Menor">
      <formula>NOT(ISERROR(SEARCH("Menor",AC26)))</formula>
    </cfRule>
    <cfRule type="containsText" dxfId="2899" priority="91" operator="containsText" text="Leve">
      <formula>NOT(ISERROR(SEARCH("Leve",AC26)))</formula>
    </cfRule>
  </conditionalFormatting>
  <conditionalFormatting sqref="AG26">
    <cfRule type="containsText" dxfId="2898" priority="78" operator="containsText" text="Extremo">
      <formula>NOT(ISERROR(SEARCH("Extremo",AG26)))</formula>
    </cfRule>
    <cfRule type="containsText" dxfId="2897" priority="79" operator="containsText" text="Alto">
      <formula>NOT(ISERROR(SEARCH("Alto",AG26)))</formula>
    </cfRule>
    <cfRule type="containsText" dxfId="2896" priority="80" operator="containsText" text="Moderado">
      <formula>NOT(ISERROR(SEARCH("Moderado",AG26)))</formula>
    </cfRule>
    <cfRule type="containsText" dxfId="2895" priority="81" operator="containsText" text="Menor">
      <formula>NOT(ISERROR(SEARCH("Menor",AG26)))</formula>
    </cfRule>
    <cfRule type="containsText" dxfId="2894" priority="82" operator="containsText" text="Bajo">
      <formula>NOT(ISERROR(SEARCH("Bajo",AG26)))</formula>
    </cfRule>
    <cfRule type="containsText" dxfId="2893" priority="83" operator="containsText" text="Moderado">
      <formula>NOT(ISERROR(SEARCH("Moderado",AG26)))</formula>
    </cfRule>
    <cfRule type="containsText" dxfId="2892" priority="84" operator="containsText" text="Extremo">
      <formula>NOT(ISERROR(SEARCH("Extremo",AG26)))</formula>
    </cfRule>
    <cfRule type="containsText" dxfId="2891" priority="85" operator="containsText" text="Baja">
      <formula>NOT(ISERROR(SEARCH("Baja",AG26)))</formula>
    </cfRule>
    <cfRule type="containsText" dxfId="2890" priority="86" operator="containsText" text="Alto">
      <formula>NOT(ISERROR(SEARCH("Alto",AG26)))</formula>
    </cfRule>
  </conditionalFormatting>
  <conditionalFormatting sqref="AE26:AE31">
    <cfRule type="containsText" dxfId="2889" priority="73" operator="containsText" text="Catastrófico">
      <formula>NOT(ISERROR(SEARCH("Catastrófico",AE26)))</formula>
    </cfRule>
    <cfRule type="containsText" dxfId="2888" priority="74" operator="containsText" text="Moderado">
      <formula>NOT(ISERROR(SEARCH("Moderado",AE26)))</formula>
    </cfRule>
    <cfRule type="containsText" dxfId="2887" priority="75" operator="containsText" text="Menor">
      <formula>NOT(ISERROR(SEARCH("Menor",AE26)))</formula>
    </cfRule>
    <cfRule type="containsText" dxfId="2886" priority="76" operator="containsText" text="Leve">
      <formula>NOT(ISERROR(SEARCH("Leve",AE26)))</formula>
    </cfRule>
    <cfRule type="containsText" dxfId="2885" priority="77" operator="containsText" text="Mayor">
      <formula>NOT(ISERROR(SEARCH("Mayor",AE26)))</formula>
    </cfRule>
  </conditionalFormatting>
  <conditionalFormatting sqref="L32">
    <cfRule type="containsText" dxfId="2884" priority="66" operator="containsText" text="Catastrófico">
      <formula>NOT(ISERROR(SEARCH("Catastrófico",L32)))</formula>
    </cfRule>
    <cfRule type="containsText" dxfId="2883" priority="67" operator="containsText" text="Mayor">
      <formula>NOT(ISERROR(SEARCH("Mayor",L32)))</formula>
    </cfRule>
    <cfRule type="containsText" dxfId="2882" priority="68" operator="containsText" text="Alta">
      <formula>NOT(ISERROR(SEARCH("Alta",L32)))</formula>
    </cfRule>
    <cfRule type="containsText" dxfId="2881" priority="69" operator="containsText" text="Moderado">
      <formula>NOT(ISERROR(SEARCH("Moderado",L32)))</formula>
    </cfRule>
    <cfRule type="containsText" dxfId="2880" priority="70" operator="containsText" text="Menor">
      <formula>NOT(ISERROR(SEARCH("Menor",L32)))</formula>
    </cfRule>
    <cfRule type="containsText" dxfId="2879" priority="71" operator="containsText" text="Leve">
      <formula>NOT(ISERROR(SEARCH("Leve",L32)))</formula>
    </cfRule>
  </conditionalFormatting>
  <conditionalFormatting sqref="N32">
    <cfRule type="containsText" dxfId="2878" priority="61" operator="containsText" text="Extremo">
      <formula>NOT(ISERROR(SEARCH("Extremo",N32)))</formula>
    </cfRule>
    <cfRule type="containsText" dxfId="2877" priority="62" operator="containsText" text="Alto">
      <formula>NOT(ISERROR(SEARCH("Alto",N32)))</formula>
    </cfRule>
    <cfRule type="containsText" dxfId="2876" priority="63" operator="containsText" text="Bajo">
      <formula>NOT(ISERROR(SEARCH("Bajo",N32)))</formula>
    </cfRule>
    <cfRule type="containsText" dxfId="2875" priority="64" operator="containsText" text="Moderado">
      <formula>NOT(ISERROR(SEARCH("Moderado",N32)))</formula>
    </cfRule>
    <cfRule type="containsText" dxfId="2874" priority="65" operator="containsText" text="Extremo">
      <formula>NOT(ISERROR(SEARCH("Extremo",N32)))</formula>
    </cfRule>
  </conditionalFormatting>
  <conditionalFormatting sqref="M32">
    <cfRule type="containsText" dxfId="2873" priority="55" operator="containsText" text="Catastrófico">
      <formula>NOT(ISERROR(SEARCH("Catastrófico",M32)))</formula>
    </cfRule>
    <cfRule type="containsText" dxfId="2872" priority="56" operator="containsText" text="Mayor">
      <formula>NOT(ISERROR(SEARCH("Mayor",M32)))</formula>
    </cfRule>
    <cfRule type="containsText" dxfId="2871" priority="57" operator="containsText" text="Alta">
      <formula>NOT(ISERROR(SEARCH("Alta",M32)))</formula>
    </cfRule>
    <cfRule type="containsText" dxfId="2870" priority="58" operator="containsText" text="Moderado">
      <formula>NOT(ISERROR(SEARCH("Moderado",M32)))</formula>
    </cfRule>
    <cfRule type="containsText" dxfId="2869" priority="59" operator="containsText" text="Menor">
      <formula>NOT(ISERROR(SEARCH("Menor",M32)))</formula>
    </cfRule>
    <cfRule type="containsText" dxfId="2868" priority="60" operator="containsText" text="Leve">
      <formula>NOT(ISERROR(SEARCH("Leve",M32)))</formula>
    </cfRule>
  </conditionalFormatting>
  <conditionalFormatting sqref="AA32:AA37">
    <cfRule type="containsText" dxfId="2867" priority="1" operator="containsText" text="Muy Baja">
      <formula>NOT(ISERROR(SEARCH("Muy Baja",AA32)))</formula>
    </cfRule>
    <cfRule type="containsText" dxfId="2866" priority="50" operator="containsText" text="Muy Alta">
      <formula>NOT(ISERROR(SEARCH("Muy Alta",AA32)))</formula>
    </cfRule>
    <cfRule type="containsText" dxfId="2865" priority="51" operator="containsText" text="Alta">
      <formula>NOT(ISERROR(SEARCH("Alta",AA32)))</formula>
    </cfRule>
    <cfRule type="containsText" dxfId="2864" priority="52" operator="containsText" text="Media">
      <formula>NOT(ISERROR(SEARCH("Media",AA32)))</formula>
    </cfRule>
    <cfRule type="containsText" dxfId="2863" priority="53" operator="containsText" text="Baja">
      <formula>NOT(ISERROR(SEARCH("Baja",AA32)))</formula>
    </cfRule>
    <cfRule type="containsText" dxfId="2862" priority="54" operator="containsText" text="Muy Baja">
      <formula>NOT(ISERROR(SEARCH("Muy Baja",AA32)))</formula>
    </cfRule>
  </conditionalFormatting>
  <conditionalFormatting sqref="I32">
    <cfRule type="containsText" dxfId="2861" priority="27" operator="containsText" text="Muy Baja">
      <formula>NOT(ISERROR(SEARCH("Muy Baja",I32)))</formula>
    </cfRule>
    <cfRule type="containsText" dxfId="2860" priority="28" operator="containsText" text="Baja">
      <formula>NOT(ISERROR(SEARCH("Baja",I32)))</formula>
    </cfRule>
    <cfRule type="containsText" dxfId="2859" priority="30" operator="containsText" text="Muy Alta">
      <formula>NOT(ISERROR(SEARCH("Muy Alta",I32)))</formula>
    </cfRule>
    <cfRule type="containsText" dxfId="2858" priority="31" operator="containsText" text="Alta">
      <formula>NOT(ISERROR(SEARCH("Alta",I32)))</formula>
    </cfRule>
    <cfRule type="containsText" dxfId="2857" priority="32" operator="containsText" text="Media">
      <formula>NOT(ISERROR(SEARCH("Media",I32)))</formula>
    </cfRule>
    <cfRule type="containsText" dxfId="2856" priority="33" operator="containsText" text="Media">
      <formula>NOT(ISERROR(SEARCH("Media",I32)))</formula>
    </cfRule>
    <cfRule type="containsText" dxfId="2855" priority="34" operator="containsText" text="Media">
      <formula>NOT(ISERROR(SEARCH("Media",I32)))</formula>
    </cfRule>
    <cfRule type="containsText" dxfId="2854" priority="35" operator="containsText" text="Muy Baja">
      <formula>NOT(ISERROR(SEARCH("Muy Baja",I32)))</formula>
    </cfRule>
    <cfRule type="containsText" dxfId="2853" priority="36" operator="containsText" text="Baja">
      <formula>NOT(ISERROR(SEARCH("Baja",I32)))</formula>
    </cfRule>
    <cfRule type="containsText" dxfId="2852" priority="37" operator="containsText" text="Muy Baja">
      <formula>NOT(ISERROR(SEARCH("Muy Baja",I32)))</formula>
    </cfRule>
    <cfRule type="containsText" dxfId="2851" priority="38" operator="containsText" text="Muy Baja">
      <formula>NOT(ISERROR(SEARCH("Muy Baja",I32)))</formula>
    </cfRule>
    <cfRule type="containsText" dxfId="2850" priority="39" operator="containsText" text="Muy Baja">
      <formula>NOT(ISERROR(SEARCH("Muy Baja",I32)))</formula>
    </cfRule>
    <cfRule type="containsText" dxfId="2849" priority="40" operator="containsText" text="Muy Baja'Tabla probabilidad'!">
      <formula>NOT(ISERROR(SEARCH("Muy Baja'Tabla probabilidad'!",I32)))</formula>
    </cfRule>
    <cfRule type="containsText" dxfId="2848" priority="41" operator="containsText" text="Muy bajo">
      <formula>NOT(ISERROR(SEARCH("Muy bajo",I32)))</formula>
    </cfRule>
    <cfRule type="containsText" dxfId="2847" priority="42" operator="containsText" text="Alta">
      <formula>NOT(ISERROR(SEARCH("Alta",I32)))</formula>
    </cfRule>
    <cfRule type="containsText" dxfId="2846" priority="43" operator="containsText" text="Media">
      <formula>NOT(ISERROR(SEARCH("Media",I32)))</formula>
    </cfRule>
    <cfRule type="containsText" dxfId="2845" priority="44" operator="containsText" text="Baja">
      <formula>NOT(ISERROR(SEARCH("Baja",I32)))</formula>
    </cfRule>
    <cfRule type="containsText" dxfId="2844" priority="45" operator="containsText" text="Muy baja">
      <formula>NOT(ISERROR(SEARCH("Muy baja",I32)))</formula>
    </cfRule>
    <cfRule type="cellIs" dxfId="2843" priority="48" operator="between">
      <formula>1</formula>
      <formula>2</formula>
    </cfRule>
    <cfRule type="cellIs" dxfId="2842" priority="49" operator="between">
      <formula>0</formula>
      <formula>2</formula>
    </cfRule>
  </conditionalFormatting>
  <conditionalFormatting sqref="I32">
    <cfRule type="containsText" dxfId="2841" priority="29" operator="containsText" text="Muy Alta">
      <formula>NOT(ISERROR(SEARCH("Muy Alta",I32)))</formula>
    </cfRule>
  </conditionalFormatting>
  <conditionalFormatting sqref="Y32:Y37">
    <cfRule type="containsText" dxfId="2840" priority="21" operator="containsText" text="Muy Alta">
      <formula>NOT(ISERROR(SEARCH("Muy Alta",Y32)))</formula>
    </cfRule>
    <cfRule type="containsText" dxfId="2839" priority="22" operator="containsText" text="Alta">
      <formula>NOT(ISERROR(SEARCH("Alta",Y32)))</formula>
    </cfRule>
    <cfRule type="containsText" dxfId="2838" priority="23" operator="containsText" text="Media">
      <formula>NOT(ISERROR(SEARCH("Media",Y32)))</formula>
    </cfRule>
    <cfRule type="containsText" dxfId="2837" priority="24" operator="containsText" text="Muy Baja">
      <formula>NOT(ISERROR(SEARCH("Muy Baja",Y32)))</formula>
    </cfRule>
    <cfRule type="containsText" dxfId="2836" priority="25" operator="containsText" text="Baja">
      <formula>NOT(ISERROR(SEARCH("Baja",Y32)))</formula>
    </cfRule>
    <cfRule type="containsText" dxfId="2835" priority="26" operator="containsText" text="Muy Baja">
      <formula>NOT(ISERROR(SEARCH("Muy Baja",Y32)))</formula>
    </cfRule>
  </conditionalFormatting>
  <conditionalFormatting sqref="AC32:AC37">
    <cfRule type="containsText" dxfId="2834" priority="16" operator="containsText" text="Catastrófico">
      <formula>NOT(ISERROR(SEARCH("Catastrófico",AC32)))</formula>
    </cfRule>
    <cfRule type="containsText" dxfId="2833" priority="17" operator="containsText" text="Mayor">
      <formula>NOT(ISERROR(SEARCH("Mayor",AC32)))</formula>
    </cfRule>
    <cfRule type="containsText" dxfId="2832" priority="18" operator="containsText" text="Moderado">
      <formula>NOT(ISERROR(SEARCH("Moderado",AC32)))</formula>
    </cfRule>
    <cfRule type="containsText" dxfId="2831" priority="19" operator="containsText" text="Menor">
      <formula>NOT(ISERROR(SEARCH("Menor",AC32)))</formula>
    </cfRule>
    <cfRule type="containsText" dxfId="2830" priority="20" operator="containsText" text="Leve">
      <formula>NOT(ISERROR(SEARCH("Leve",AC32)))</formula>
    </cfRule>
  </conditionalFormatting>
  <conditionalFormatting sqref="AG32">
    <cfRule type="containsText" dxfId="2829" priority="7" operator="containsText" text="Extremo">
      <formula>NOT(ISERROR(SEARCH("Extremo",AG32)))</formula>
    </cfRule>
    <cfRule type="containsText" dxfId="2828" priority="8" operator="containsText" text="Alto">
      <formula>NOT(ISERROR(SEARCH("Alto",AG32)))</formula>
    </cfRule>
    <cfRule type="containsText" dxfId="2827" priority="9" operator="containsText" text="Moderado">
      <formula>NOT(ISERROR(SEARCH("Moderado",AG32)))</formula>
    </cfRule>
    <cfRule type="containsText" dxfId="2826" priority="10" operator="containsText" text="Menor">
      <formula>NOT(ISERROR(SEARCH("Menor",AG32)))</formula>
    </cfRule>
    <cfRule type="containsText" dxfId="2825" priority="11" operator="containsText" text="Bajo">
      <formula>NOT(ISERROR(SEARCH("Bajo",AG32)))</formula>
    </cfRule>
    <cfRule type="containsText" dxfId="2824" priority="12" operator="containsText" text="Moderado">
      <formula>NOT(ISERROR(SEARCH("Moderado",AG32)))</formula>
    </cfRule>
    <cfRule type="containsText" dxfId="2823" priority="13" operator="containsText" text="Extremo">
      <formula>NOT(ISERROR(SEARCH("Extremo",AG32)))</formula>
    </cfRule>
    <cfRule type="containsText" dxfId="2822" priority="14" operator="containsText" text="Baja">
      <formula>NOT(ISERROR(SEARCH("Baja",AG32)))</formula>
    </cfRule>
    <cfRule type="containsText" dxfId="2821" priority="15" operator="containsText" text="Alto">
      <formula>NOT(ISERROR(SEARCH("Alto",AG32)))</formula>
    </cfRule>
  </conditionalFormatting>
  <conditionalFormatting sqref="AE32:AE37">
    <cfRule type="containsText" dxfId="2820" priority="2" operator="containsText" text="Catastrófico">
      <formula>NOT(ISERROR(SEARCH("Catastrófico",AE32)))</formula>
    </cfRule>
    <cfRule type="containsText" dxfId="2819" priority="3" operator="containsText" text="Moderado">
      <formula>NOT(ISERROR(SEARCH("Moderado",AE32)))</formula>
    </cfRule>
    <cfRule type="containsText" dxfId="2818" priority="4" operator="containsText" text="Menor">
      <formula>NOT(ISERROR(SEARCH("Menor",AE32)))</formula>
    </cfRule>
    <cfRule type="containsText" dxfId="2817" priority="5" operator="containsText" text="Leve">
      <formula>NOT(ISERROR(SEARCH("Leve",AE32)))</formula>
    </cfRule>
    <cfRule type="containsText" dxfId="2816" priority="6" operator="containsText" text="Mayor">
      <formula>NOT(ISERROR(SEARCH("Mayor",AE32)))</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31" operator="containsText" id="{85F911A9-FF11-4B11-A4CC-F406EAB53E70}">
            <xm:f>NOT(ISERROR(SEARCH('Tabla probabilidad'!$B$5,I10)))</xm:f>
            <xm:f>'Tabla probabilidad'!$B$5</xm:f>
            <x14:dxf>
              <font>
                <color rgb="FF006100"/>
              </font>
              <fill>
                <patternFill>
                  <bgColor rgb="FFC6EFCE"/>
                </patternFill>
              </fill>
            </x14:dxf>
          </x14:cfRule>
          <x14:cfRule type="containsText" priority="1132"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863" operator="containsText" id="{130BBF8F-6F36-4C1F-BB40-DA538C9DA4BA}">
            <xm:f>NOT(ISERROR(SEARCH('Tabla probabilidad'!$B$5,I21)))</xm:f>
            <xm:f>'Tabla probabilidad'!$B$5</xm:f>
            <x14:dxf>
              <font>
                <color rgb="FF006100"/>
              </font>
              <fill>
                <patternFill>
                  <bgColor rgb="FFC6EFCE"/>
                </patternFill>
              </fill>
            </x14:dxf>
          </x14:cfRule>
          <x14:cfRule type="containsText" priority="864" operator="containsText" id="{0DBD8F32-72F4-47FE-A8E8-92CA123A277C}">
            <xm:f>NOT(ISERROR(SEARCH('Tabla probabilidad'!$B$5,I21)))</xm:f>
            <xm:f>'Tabla probabilidad'!$B$5</xm:f>
            <x14:dxf>
              <font>
                <color rgb="FF9C0006"/>
              </font>
              <fill>
                <patternFill>
                  <bgColor rgb="FFFFC7CE"/>
                </patternFill>
              </fill>
            </x14:dxf>
          </x14:cfRule>
          <xm:sqref>I21</xm:sqref>
        </x14:conditionalFormatting>
        <x14:conditionalFormatting xmlns:xm="http://schemas.microsoft.com/office/excel/2006/main">
          <x14:cfRule type="containsText" priority="188" operator="containsText" id="{CF045C12-8374-406F-8B0E-35EA2BF81E79}">
            <xm:f>NOT(ISERROR(SEARCH('Tabla probabilidad'!$B$5,I15)))</xm:f>
            <xm:f>'Tabla probabilidad'!$B$5</xm:f>
            <x14:dxf>
              <font>
                <color rgb="FF006100"/>
              </font>
              <fill>
                <patternFill>
                  <bgColor rgb="FFC6EFCE"/>
                </patternFill>
              </fill>
            </x14:dxf>
          </x14:cfRule>
          <x14:cfRule type="containsText" priority="189" operator="containsText" id="{062389C4-BB65-4163-8699-00313ECD7042}">
            <xm:f>NOT(ISERROR(SEARCH('Tabla probabilidad'!$B$5,I15)))</xm:f>
            <xm:f>'Tabla probabilidad'!$B$5</xm:f>
            <x14:dxf>
              <font>
                <color rgb="FF9C0006"/>
              </font>
              <fill>
                <patternFill>
                  <bgColor rgb="FFFFC7CE"/>
                </patternFill>
              </fill>
            </x14:dxf>
          </x14:cfRule>
          <xm:sqref>I15</xm:sqref>
        </x14:conditionalFormatting>
        <x14:conditionalFormatting xmlns:xm="http://schemas.microsoft.com/office/excel/2006/main">
          <x14:cfRule type="containsText" priority="117" operator="containsText" id="{36C73E71-B9C5-47E1-B346-66A76CB5087F}">
            <xm:f>NOT(ISERROR(SEARCH('Tabla probabilidad'!$B$5,I26)))</xm:f>
            <xm:f>'Tabla probabilidad'!$B$5</xm:f>
            <x14:dxf>
              <font>
                <color rgb="FF006100"/>
              </font>
              <fill>
                <patternFill>
                  <bgColor rgb="FFC6EFCE"/>
                </patternFill>
              </fill>
            </x14:dxf>
          </x14:cfRule>
          <x14:cfRule type="containsText" priority="118" operator="containsText" id="{C7F90812-BAE0-42CB-A814-D59B50662D6D}">
            <xm:f>NOT(ISERROR(SEARCH('Tabla probabilidad'!$B$5,I26)))</xm:f>
            <xm:f>'Tabla probabilidad'!$B$5</xm:f>
            <x14:dxf>
              <font>
                <color rgb="FF9C0006"/>
              </font>
              <fill>
                <patternFill>
                  <bgColor rgb="FFFFC7CE"/>
                </patternFill>
              </fill>
            </x14:dxf>
          </x14:cfRule>
          <xm:sqref>I26</xm:sqref>
        </x14:conditionalFormatting>
        <x14:conditionalFormatting xmlns:xm="http://schemas.microsoft.com/office/excel/2006/main">
          <x14:cfRule type="containsText" priority="46" operator="containsText" id="{6FF9211D-975F-48EF-AE82-44A98D9B85F1}">
            <xm:f>NOT(ISERROR(SEARCH('Tabla probabilidad'!$B$5,I32)))</xm:f>
            <xm:f>'Tabla probabilidad'!$B$5</xm:f>
            <x14:dxf>
              <font>
                <color rgb="FF006100"/>
              </font>
              <fill>
                <patternFill>
                  <bgColor rgb="FFC6EFCE"/>
                </patternFill>
              </fill>
            </x14:dxf>
          </x14:cfRule>
          <x14:cfRule type="containsText" priority="47" operator="containsText" id="{7C373416-BDC3-477C-AEA4-F84CEC7C8398}">
            <xm:f>NOT(ISERROR(SEARCH('Tabla probabilidad'!$B$5,I32)))</xm:f>
            <xm:f>'Tabla probabilidad'!$B$5</xm:f>
            <x14:dxf>
              <font>
                <color rgb="FF9C0006"/>
              </font>
              <fill>
                <patternFill>
                  <bgColor rgb="FFFFC7CE"/>
                </patternFill>
              </fill>
            </x14:dxf>
          </x14:cfRule>
          <xm:sqref>I32</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B00-000001000000}">
          <x14:formula1>
            <xm:f>LISTA!$J$3:$J$4</xm:f>
          </x14:formula1>
          <xm:sqref>AN10 AN21 AN15 AN26 AN32</xm:sqref>
        </x14:dataValidation>
        <x14:dataValidation type="list" allowBlank="1" showInputMessage="1" showErrorMessage="1" xr:uid="{00000000-0002-0000-0B00-000002000000}">
          <x14:formula1>
            <xm:f>LISTA!$K$3:$K$6</xm:f>
          </x14:formula1>
          <xm:sqref>AH10 AH15 AH21 AH26 AH32</xm:sqref>
        </x14:dataValidation>
        <x14:dataValidation type="list" allowBlank="1" showInputMessage="1" showErrorMessage="1" xr:uid="{00000000-0002-0000-0B00-000009000000}">
          <x14:formula1>
            <xm:f>LISTA!$D$3:$D$31</xm:f>
          </x14:formula1>
          <xm:sqref>K10:K15 K21:K37</xm:sqref>
        </x14:dataValidation>
        <x14:dataValidation type="list" allowBlank="1" showInputMessage="1" showErrorMessage="1" xr:uid="{00000000-0002-0000-0B00-000003000000}">
          <x14:formula1>
            <xm:f>LISTA!$E$3:$E$5</xm:f>
          </x14:formula1>
          <xm:sqref>R10:R37</xm:sqref>
        </x14:dataValidation>
        <x14:dataValidation type="list" allowBlank="1" showInputMessage="1" showErrorMessage="1" xr:uid="{00000000-0002-0000-0B00-000004000000}">
          <x14:formula1>
            <xm:f>LISTA!$F$3:$F$4</xm:f>
          </x14:formula1>
          <xm:sqref>S10:S37</xm:sqref>
        </x14:dataValidation>
        <x14:dataValidation type="list" allowBlank="1" showInputMessage="1" showErrorMessage="1" xr:uid="{00000000-0002-0000-0B00-000005000000}">
          <x14:formula1>
            <xm:f>LISTA!$G$3:$G$4</xm:f>
          </x14:formula1>
          <xm:sqref>U10:U37</xm:sqref>
        </x14:dataValidation>
        <x14:dataValidation type="list" allowBlank="1" showInputMessage="1" showErrorMessage="1" xr:uid="{00000000-0002-0000-0B00-000006000000}">
          <x14:formula1>
            <xm:f>LISTA!$H$3:$H$4</xm:f>
          </x14:formula1>
          <xm:sqref>V10:V37</xm:sqref>
        </x14:dataValidation>
        <x14:dataValidation type="list" allowBlank="1" showInputMessage="1" showErrorMessage="1" xr:uid="{00000000-0002-0000-0B00-000007000000}">
          <x14:formula1>
            <xm:f>LISTA!$I$3:$I$4</xm:f>
          </x14:formula1>
          <xm:sqref>W10:W37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36"/>
  <sheetViews>
    <sheetView zoomScale="73" zoomScaleNormal="73" workbookViewId="0">
      <selection activeCell="D5" sqref="D5:N5"/>
    </sheetView>
  </sheetViews>
  <sheetFormatPr baseColWidth="10" defaultColWidth="11.42578125" defaultRowHeight="14.25" x14ac:dyDescent="0.2"/>
  <cols>
    <col min="1" max="2" width="18.42578125" style="277" customWidth="1"/>
    <col min="3" max="3" width="15.42578125" style="82" customWidth="1"/>
    <col min="4" max="4" width="52.5703125" style="277" customWidth="1"/>
    <col min="5" max="5" width="18" style="278" customWidth="1"/>
    <col min="6" max="6" width="52.5703125" style="82" customWidth="1"/>
    <col min="7" max="7" width="20.42578125" style="82" customWidth="1"/>
    <col min="8" max="8" width="10.42578125" style="279" customWidth="1"/>
    <col min="9" max="9" width="11.42578125" style="279" customWidth="1"/>
    <col min="10" max="10" width="10.140625" style="280" customWidth="1"/>
    <col min="11" max="11" width="11.42578125" style="279" customWidth="1"/>
    <col min="12" max="12" width="10.85546875" style="279" customWidth="1"/>
    <col min="13" max="13" width="18.28515625" style="279" bestFit="1" customWidth="1"/>
    <col min="14" max="14" width="18.28515625" style="82" bestFit="1" customWidth="1"/>
    <col min="15" max="15" width="55.28515625" style="82" customWidth="1"/>
    <col min="16" max="16" width="16.42578125" style="82" hidden="1" customWidth="1"/>
    <col min="17" max="17" width="14.28515625" style="82" hidden="1" customWidth="1"/>
    <col min="18" max="18" width="17.85546875" style="82" hidden="1" customWidth="1"/>
    <col min="19" max="19" width="15.140625" style="82" hidden="1" customWidth="1"/>
    <col min="20" max="20" width="133" style="82" customWidth="1"/>
    <col min="21" max="176" width="11.42578125" style="93"/>
    <col min="177" max="16384" width="11.42578125" style="82"/>
  </cols>
  <sheetData>
    <row r="1" spans="1:278" s="208" customFormat="1" ht="16.5" customHeight="1" x14ac:dyDescent="0.2">
      <c r="A1" s="571"/>
      <c r="B1" s="572"/>
      <c r="C1" s="572"/>
      <c r="D1" s="256"/>
      <c r="E1" s="256"/>
      <c r="F1" s="256"/>
      <c r="G1" s="256"/>
      <c r="H1" s="256"/>
      <c r="I1" s="256"/>
      <c r="J1" s="256"/>
      <c r="K1" s="256"/>
      <c r="L1" s="256"/>
      <c r="M1" s="256"/>
      <c r="N1" s="256"/>
      <c r="O1" s="256"/>
      <c r="P1" s="256"/>
      <c r="Q1" s="257"/>
      <c r="R1" s="683" t="s">
        <v>378</v>
      </c>
      <c r="S1" s="683"/>
      <c r="T1" s="683"/>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c r="FK1" s="207"/>
      <c r="FL1" s="207"/>
      <c r="FM1" s="207"/>
      <c r="FN1" s="207"/>
      <c r="FO1" s="207"/>
      <c r="FP1" s="207"/>
      <c r="FQ1" s="207"/>
      <c r="FR1" s="207"/>
      <c r="FS1" s="207"/>
      <c r="FT1" s="207"/>
      <c r="FU1" s="207"/>
      <c r="FV1" s="207"/>
      <c r="FW1" s="207"/>
      <c r="FX1" s="207"/>
      <c r="FY1" s="207"/>
      <c r="FZ1" s="207"/>
      <c r="GA1" s="207"/>
      <c r="GB1" s="207"/>
      <c r="GC1" s="207"/>
      <c r="GD1" s="207"/>
      <c r="GE1" s="207"/>
      <c r="GF1" s="207"/>
      <c r="GG1" s="207"/>
      <c r="GH1" s="207"/>
      <c r="GI1" s="207"/>
      <c r="GJ1" s="207"/>
      <c r="GK1" s="207"/>
      <c r="GL1" s="207"/>
      <c r="GM1" s="207"/>
      <c r="GN1" s="207"/>
      <c r="GO1" s="207"/>
      <c r="GP1" s="207"/>
      <c r="GQ1" s="207"/>
      <c r="GR1" s="207"/>
      <c r="GS1" s="207"/>
      <c r="GT1" s="207"/>
      <c r="GU1" s="207"/>
      <c r="GV1" s="207"/>
      <c r="GW1" s="207"/>
      <c r="GX1" s="207"/>
      <c r="GY1" s="207"/>
      <c r="GZ1" s="207"/>
      <c r="HA1" s="207"/>
      <c r="HB1" s="207"/>
      <c r="HC1" s="207"/>
      <c r="HD1" s="207"/>
      <c r="HE1" s="207"/>
      <c r="HF1" s="207"/>
      <c r="HG1" s="207"/>
      <c r="HH1" s="207"/>
      <c r="HI1" s="207"/>
      <c r="HJ1" s="207"/>
      <c r="HK1" s="207"/>
      <c r="HL1" s="207"/>
      <c r="HM1" s="207"/>
      <c r="HN1" s="207"/>
      <c r="HO1" s="207"/>
      <c r="HP1" s="207"/>
      <c r="HQ1" s="207"/>
      <c r="HR1" s="207"/>
      <c r="HS1" s="207"/>
      <c r="HT1" s="207"/>
      <c r="HU1" s="207"/>
      <c r="HV1" s="207"/>
      <c r="HW1" s="207"/>
      <c r="HX1" s="207"/>
      <c r="HY1" s="207"/>
      <c r="HZ1" s="207"/>
      <c r="IA1" s="207"/>
      <c r="IB1" s="207"/>
      <c r="IC1" s="207"/>
      <c r="ID1" s="207"/>
      <c r="IE1" s="207"/>
      <c r="IF1" s="207"/>
      <c r="IG1" s="207"/>
      <c r="IH1" s="207"/>
      <c r="II1" s="207"/>
      <c r="IJ1" s="207"/>
      <c r="IK1" s="207"/>
      <c r="IL1" s="207"/>
      <c r="IM1" s="207"/>
      <c r="IN1" s="207"/>
      <c r="IO1" s="207"/>
      <c r="IP1" s="207"/>
      <c r="IQ1" s="207"/>
      <c r="IR1" s="207"/>
      <c r="IS1" s="207"/>
      <c r="IT1" s="207"/>
      <c r="IU1" s="207"/>
      <c r="IV1" s="207"/>
      <c r="IW1" s="207"/>
      <c r="IX1" s="207"/>
      <c r="IY1" s="207"/>
      <c r="IZ1" s="207"/>
      <c r="JA1" s="207"/>
      <c r="JB1" s="207"/>
      <c r="JC1" s="207"/>
      <c r="JD1" s="207"/>
      <c r="JE1" s="207"/>
      <c r="JF1" s="207"/>
      <c r="JG1" s="207"/>
      <c r="JH1" s="207"/>
      <c r="JI1" s="207"/>
      <c r="JJ1" s="207"/>
      <c r="JK1" s="207"/>
      <c r="JL1" s="207"/>
      <c r="JM1" s="207"/>
      <c r="JN1" s="207"/>
      <c r="JO1" s="207"/>
      <c r="JP1" s="207"/>
      <c r="JQ1" s="207"/>
      <c r="JR1" s="207"/>
    </row>
    <row r="2" spans="1:278" s="208" customFormat="1" ht="39.75" customHeight="1" x14ac:dyDescent="0.2">
      <c r="A2" s="573"/>
      <c r="B2" s="574"/>
      <c r="C2" s="574"/>
      <c r="D2" s="707" t="s">
        <v>501</v>
      </c>
      <c r="E2" s="707"/>
      <c r="F2" s="707"/>
      <c r="G2" s="707"/>
      <c r="H2" s="707"/>
      <c r="I2" s="707"/>
      <c r="J2" s="707"/>
      <c r="K2" s="707"/>
      <c r="L2" s="707"/>
      <c r="M2" s="707"/>
      <c r="N2" s="707"/>
      <c r="O2" s="258"/>
      <c r="P2" s="258"/>
      <c r="Q2" s="259"/>
      <c r="R2" s="683"/>
      <c r="S2" s="683"/>
      <c r="T2" s="683"/>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c r="FK2" s="207"/>
      <c r="FL2" s="207"/>
      <c r="FM2" s="207"/>
      <c r="FN2" s="207"/>
      <c r="FO2" s="207"/>
      <c r="FP2" s="207"/>
      <c r="FQ2" s="207"/>
      <c r="FR2" s="207"/>
      <c r="FS2" s="207"/>
      <c r="FT2" s="207"/>
      <c r="FU2" s="207"/>
      <c r="FV2" s="207"/>
      <c r="FW2" s="207"/>
      <c r="FX2" s="207"/>
      <c r="FY2" s="207"/>
      <c r="FZ2" s="207"/>
      <c r="GA2" s="207"/>
      <c r="GB2" s="207"/>
      <c r="GC2" s="207"/>
      <c r="GD2" s="207"/>
      <c r="GE2" s="207"/>
      <c r="GF2" s="207"/>
      <c r="GG2" s="207"/>
      <c r="GH2" s="207"/>
      <c r="GI2" s="207"/>
      <c r="GJ2" s="207"/>
      <c r="GK2" s="207"/>
      <c r="GL2" s="207"/>
      <c r="GM2" s="207"/>
      <c r="GN2" s="207"/>
      <c r="GO2" s="207"/>
      <c r="GP2" s="207"/>
      <c r="GQ2" s="207"/>
      <c r="GR2" s="207"/>
      <c r="GS2" s="207"/>
      <c r="GT2" s="207"/>
      <c r="GU2" s="207"/>
      <c r="GV2" s="207"/>
      <c r="GW2" s="207"/>
      <c r="GX2" s="207"/>
      <c r="GY2" s="207"/>
      <c r="GZ2" s="207"/>
      <c r="HA2" s="207"/>
      <c r="HB2" s="207"/>
      <c r="HC2" s="207"/>
      <c r="HD2" s="207"/>
      <c r="HE2" s="207"/>
      <c r="HF2" s="207"/>
      <c r="HG2" s="207"/>
      <c r="HH2" s="207"/>
      <c r="HI2" s="207"/>
      <c r="HJ2" s="207"/>
      <c r="HK2" s="207"/>
      <c r="HL2" s="207"/>
      <c r="HM2" s="207"/>
      <c r="HN2" s="207"/>
      <c r="HO2" s="207"/>
      <c r="HP2" s="207"/>
      <c r="HQ2" s="207"/>
      <c r="HR2" s="207"/>
      <c r="HS2" s="207"/>
      <c r="HT2" s="207"/>
      <c r="HU2" s="207"/>
      <c r="HV2" s="207"/>
      <c r="HW2" s="207"/>
      <c r="HX2" s="207"/>
      <c r="HY2" s="207"/>
      <c r="HZ2" s="207"/>
      <c r="IA2" s="207"/>
      <c r="IB2" s="207"/>
      <c r="IC2" s="207"/>
      <c r="ID2" s="207"/>
      <c r="IE2" s="207"/>
      <c r="IF2" s="207"/>
      <c r="IG2" s="207"/>
      <c r="IH2" s="207"/>
      <c r="II2" s="207"/>
      <c r="IJ2" s="207"/>
      <c r="IK2" s="207"/>
      <c r="IL2" s="207"/>
      <c r="IM2" s="207"/>
      <c r="IN2" s="207"/>
      <c r="IO2" s="207"/>
      <c r="IP2" s="207"/>
      <c r="IQ2" s="207"/>
      <c r="IR2" s="207"/>
      <c r="IS2" s="207"/>
      <c r="IT2" s="207"/>
      <c r="IU2" s="207"/>
      <c r="IV2" s="207"/>
      <c r="IW2" s="207"/>
      <c r="IX2" s="207"/>
      <c r="IY2" s="207"/>
      <c r="IZ2" s="207"/>
      <c r="JA2" s="207"/>
      <c r="JB2" s="207"/>
      <c r="JC2" s="207"/>
      <c r="JD2" s="207"/>
      <c r="JE2" s="207"/>
      <c r="JF2" s="207"/>
      <c r="JG2" s="207"/>
      <c r="JH2" s="207"/>
      <c r="JI2" s="207"/>
      <c r="JJ2" s="207"/>
      <c r="JK2" s="207"/>
      <c r="JL2" s="207"/>
      <c r="JM2" s="207"/>
      <c r="JN2" s="207"/>
      <c r="JO2" s="207"/>
      <c r="JP2" s="207"/>
      <c r="JQ2" s="207"/>
      <c r="JR2" s="207"/>
    </row>
    <row r="3" spans="1:278" s="208" customFormat="1" ht="36.75" customHeight="1" x14ac:dyDescent="0.2">
      <c r="A3" s="209"/>
      <c r="B3" s="209"/>
      <c r="C3" s="210"/>
      <c r="D3" s="708" t="s">
        <v>667</v>
      </c>
      <c r="E3" s="708"/>
      <c r="F3" s="708"/>
      <c r="G3" s="708"/>
      <c r="H3" s="708"/>
      <c r="I3" s="708"/>
      <c r="J3" s="708"/>
      <c r="K3" s="708"/>
      <c r="L3" s="708"/>
      <c r="M3" s="708"/>
      <c r="N3" s="708"/>
      <c r="O3" s="260"/>
      <c r="P3" s="260"/>
      <c r="Q3" s="259"/>
      <c r="R3" s="683"/>
      <c r="S3" s="683"/>
      <c r="T3" s="683"/>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07"/>
      <c r="FY3" s="207"/>
      <c r="FZ3" s="207"/>
      <c r="GA3" s="207"/>
      <c r="GB3" s="207"/>
      <c r="GC3" s="207"/>
      <c r="GD3" s="207"/>
      <c r="GE3" s="207"/>
      <c r="GF3" s="207"/>
      <c r="GG3" s="207"/>
      <c r="GH3" s="207"/>
      <c r="GI3" s="207"/>
      <c r="GJ3" s="207"/>
      <c r="GK3" s="207"/>
      <c r="GL3" s="207"/>
      <c r="GM3" s="207"/>
      <c r="GN3" s="207"/>
      <c r="GO3" s="207"/>
      <c r="GP3" s="207"/>
      <c r="GQ3" s="207"/>
      <c r="GR3" s="207"/>
      <c r="GS3" s="207"/>
      <c r="GT3" s="207"/>
      <c r="GU3" s="207"/>
      <c r="GV3" s="207"/>
      <c r="GW3" s="207"/>
      <c r="GX3" s="207"/>
      <c r="GY3" s="207"/>
      <c r="GZ3" s="207"/>
      <c r="HA3" s="207"/>
      <c r="HB3" s="207"/>
      <c r="HC3" s="207"/>
      <c r="HD3" s="207"/>
      <c r="HE3" s="207"/>
      <c r="HF3" s="207"/>
      <c r="HG3" s="207"/>
      <c r="HH3" s="207"/>
      <c r="HI3" s="207"/>
      <c r="HJ3" s="207"/>
      <c r="HK3" s="207"/>
      <c r="HL3" s="207"/>
      <c r="HM3" s="207"/>
      <c r="HN3" s="207"/>
      <c r="HO3" s="207"/>
      <c r="HP3" s="207"/>
      <c r="HQ3" s="207"/>
      <c r="HR3" s="207"/>
      <c r="HS3" s="207"/>
      <c r="HT3" s="207"/>
      <c r="HU3" s="207"/>
      <c r="HV3" s="207"/>
      <c r="HW3" s="207"/>
      <c r="HX3" s="207"/>
      <c r="HY3" s="207"/>
      <c r="HZ3" s="207"/>
      <c r="IA3" s="207"/>
      <c r="IB3" s="207"/>
      <c r="IC3" s="207"/>
      <c r="ID3" s="207"/>
      <c r="IE3" s="207"/>
      <c r="IF3" s="207"/>
      <c r="IG3" s="207"/>
      <c r="IH3" s="207"/>
      <c r="II3" s="207"/>
      <c r="IJ3" s="207"/>
      <c r="IK3" s="207"/>
      <c r="IL3" s="207"/>
      <c r="IM3" s="207"/>
      <c r="IN3" s="207"/>
      <c r="IO3" s="207"/>
      <c r="IP3" s="207"/>
      <c r="IQ3" s="207"/>
      <c r="IR3" s="207"/>
      <c r="IS3" s="207"/>
      <c r="IT3" s="207"/>
      <c r="IU3" s="207"/>
      <c r="IV3" s="207"/>
      <c r="IW3" s="207"/>
      <c r="IX3" s="207"/>
      <c r="IY3" s="207"/>
      <c r="IZ3" s="207"/>
      <c r="JA3" s="207"/>
      <c r="JB3" s="207"/>
      <c r="JC3" s="207"/>
      <c r="JD3" s="207"/>
      <c r="JE3" s="207"/>
      <c r="JF3" s="207"/>
      <c r="JG3" s="207"/>
      <c r="JH3" s="207"/>
      <c r="JI3" s="207"/>
      <c r="JJ3" s="207"/>
      <c r="JK3" s="207"/>
      <c r="JL3" s="207"/>
      <c r="JM3" s="207"/>
      <c r="JN3" s="207"/>
      <c r="JO3" s="207"/>
      <c r="JP3" s="207"/>
      <c r="JQ3" s="207"/>
      <c r="JR3" s="207"/>
    </row>
    <row r="4" spans="1:278" s="208" customFormat="1" ht="69" customHeight="1" x14ac:dyDescent="0.2">
      <c r="A4" s="684" t="s">
        <v>379</v>
      </c>
      <c r="B4" s="685"/>
      <c r="C4" s="686"/>
      <c r="D4" s="687" t="s">
        <v>502</v>
      </c>
      <c r="E4" s="688"/>
      <c r="F4" s="688"/>
      <c r="G4" s="688"/>
      <c r="H4" s="688"/>
      <c r="I4" s="688"/>
      <c r="J4" s="688"/>
      <c r="K4" s="688"/>
      <c r="L4" s="688"/>
      <c r="M4" s="688"/>
      <c r="N4" s="689"/>
      <c r="O4" s="690"/>
      <c r="P4" s="690"/>
      <c r="Q4" s="690"/>
      <c r="R4" s="93"/>
      <c r="S4" s="93"/>
      <c r="T4" s="93"/>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207"/>
      <c r="CK4" s="207"/>
      <c r="CL4" s="207"/>
      <c r="CM4" s="207"/>
      <c r="CN4" s="207"/>
      <c r="CO4" s="207"/>
      <c r="CP4" s="207"/>
      <c r="CQ4" s="207"/>
      <c r="CR4" s="207"/>
      <c r="CS4" s="207"/>
      <c r="CT4" s="207"/>
      <c r="CU4" s="207"/>
      <c r="CV4" s="207"/>
      <c r="CW4" s="207"/>
      <c r="CX4" s="207"/>
      <c r="CY4" s="207"/>
      <c r="CZ4" s="207"/>
      <c r="DA4" s="207"/>
      <c r="DB4" s="207"/>
      <c r="DC4" s="207"/>
      <c r="DD4" s="207"/>
      <c r="DE4" s="207"/>
      <c r="DF4" s="207"/>
      <c r="DG4" s="207"/>
      <c r="DH4" s="207"/>
      <c r="DI4" s="207"/>
      <c r="DJ4" s="207"/>
      <c r="DK4" s="207"/>
      <c r="DL4" s="207"/>
      <c r="DM4" s="207"/>
      <c r="DN4" s="207"/>
      <c r="DO4" s="207"/>
      <c r="DP4" s="207"/>
      <c r="DQ4" s="207"/>
      <c r="DR4" s="207"/>
      <c r="DS4" s="207"/>
      <c r="DT4" s="207"/>
      <c r="DU4" s="207"/>
      <c r="DV4" s="207"/>
      <c r="DW4" s="207"/>
      <c r="DX4" s="207"/>
      <c r="DY4" s="207"/>
      <c r="DZ4" s="207"/>
      <c r="EA4" s="207"/>
      <c r="EB4" s="207"/>
      <c r="EC4" s="207"/>
      <c r="ED4" s="207"/>
      <c r="EE4" s="207"/>
      <c r="EF4" s="207"/>
      <c r="EG4" s="207"/>
      <c r="EH4" s="207"/>
      <c r="EI4" s="207"/>
      <c r="EJ4" s="207"/>
      <c r="EK4" s="207"/>
      <c r="EL4" s="207"/>
      <c r="EM4" s="207"/>
      <c r="EN4" s="207"/>
      <c r="EO4" s="207"/>
      <c r="EP4" s="207"/>
      <c r="EQ4" s="207"/>
      <c r="ER4" s="207"/>
      <c r="ES4" s="207"/>
      <c r="ET4" s="207"/>
      <c r="EU4" s="207"/>
      <c r="EV4" s="207"/>
      <c r="EW4" s="207"/>
      <c r="EX4" s="207"/>
      <c r="EY4" s="207"/>
      <c r="EZ4" s="207"/>
      <c r="FA4" s="207"/>
      <c r="FB4" s="207"/>
      <c r="FC4" s="207"/>
      <c r="FD4" s="207"/>
      <c r="FE4" s="207"/>
      <c r="FF4" s="207"/>
      <c r="FG4" s="207"/>
      <c r="FH4" s="207"/>
      <c r="FI4" s="207"/>
      <c r="FJ4" s="207"/>
      <c r="FK4" s="207"/>
      <c r="FL4" s="207"/>
      <c r="FM4" s="207"/>
      <c r="FN4" s="207"/>
      <c r="FO4" s="207"/>
      <c r="FP4" s="207"/>
      <c r="FQ4" s="207"/>
      <c r="FR4" s="207"/>
      <c r="FS4" s="207"/>
      <c r="FT4" s="207"/>
      <c r="FU4" s="207"/>
      <c r="FV4" s="207"/>
      <c r="FW4" s="207"/>
      <c r="FX4" s="207"/>
      <c r="FY4" s="207"/>
      <c r="FZ4" s="207"/>
      <c r="GA4" s="207"/>
      <c r="GB4" s="207"/>
      <c r="GC4" s="207"/>
      <c r="GD4" s="207"/>
      <c r="GE4" s="207"/>
      <c r="GF4" s="207"/>
      <c r="GG4" s="207"/>
      <c r="GH4" s="207"/>
      <c r="GI4" s="207"/>
      <c r="GJ4" s="207"/>
      <c r="GK4" s="207"/>
      <c r="GL4" s="207"/>
      <c r="GM4" s="207"/>
      <c r="GN4" s="207"/>
      <c r="GO4" s="207"/>
      <c r="GP4" s="207"/>
      <c r="GQ4" s="207"/>
      <c r="GR4" s="207"/>
      <c r="GS4" s="207"/>
      <c r="GT4" s="207"/>
      <c r="GU4" s="207"/>
      <c r="GV4" s="207"/>
      <c r="GW4" s="207"/>
      <c r="GX4" s="207"/>
      <c r="GY4" s="207"/>
      <c r="GZ4" s="207"/>
      <c r="HA4" s="207"/>
      <c r="HB4" s="207"/>
      <c r="HC4" s="207"/>
      <c r="HD4" s="207"/>
      <c r="HE4" s="207"/>
      <c r="HF4" s="207"/>
      <c r="HG4" s="207"/>
      <c r="HH4" s="207"/>
      <c r="HI4" s="207"/>
      <c r="HJ4" s="207"/>
      <c r="HK4" s="207"/>
      <c r="HL4" s="207"/>
      <c r="HM4" s="207"/>
      <c r="HN4" s="207"/>
      <c r="HO4" s="207"/>
      <c r="HP4" s="207"/>
      <c r="HQ4" s="207"/>
      <c r="HR4" s="207"/>
      <c r="HS4" s="207"/>
      <c r="HT4" s="207"/>
      <c r="HU4" s="207"/>
      <c r="HV4" s="207"/>
      <c r="HW4" s="207"/>
      <c r="HX4" s="207"/>
      <c r="HY4" s="207"/>
      <c r="HZ4" s="207"/>
      <c r="IA4" s="207"/>
      <c r="IB4" s="207"/>
      <c r="IC4" s="207"/>
      <c r="ID4" s="207"/>
      <c r="IE4" s="207"/>
      <c r="IF4" s="207"/>
      <c r="IG4" s="207"/>
      <c r="IH4" s="207"/>
      <c r="II4" s="207"/>
      <c r="IJ4" s="207"/>
      <c r="IK4" s="207"/>
      <c r="IL4" s="207"/>
      <c r="IM4" s="207"/>
      <c r="IN4" s="207"/>
      <c r="IO4" s="207"/>
      <c r="IP4" s="207"/>
      <c r="IQ4" s="207"/>
      <c r="IR4" s="207"/>
      <c r="IS4" s="207"/>
      <c r="IT4" s="207"/>
      <c r="IU4" s="207"/>
      <c r="IV4" s="207"/>
      <c r="IW4" s="207"/>
      <c r="IX4" s="207"/>
      <c r="IY4" s="207"/>
      <c r="IZ4" s="207"/>
      <c r="JA4" s="207"/>
      <c r="JB4" s="207"/>
      <c r="JC4" s="207"/>
      <c r="JD4" s="207"/>
      <c r="JE4" s="207"/>
      <c r="JF4" s="207"/>
      <c r="JG4" s="207"/>
      <c r="JH4" s="207"/>
      <c r="JI4" s="207"/>
      <c r="JJ4" s="207"/>
      <c r="JK4" s="207"/>
      <c r="JL4" s="207"/>
      <c r="JM4" s="207"/>
      <c r="JN4" s="207"/>
      <c r="JO4" s="207"/>
      <c r="JP4" s="207"/>
      <c r="JQ4" s="207"/>
      <c r="JR4" s="207"/>
    </row>
    <row r="5" spans="1:278" s="208" customFormat="1" ht="52.5" customHeight="1" x14ac:dyDescent="0.2">
      <c r="A5" s="684" t="s">
        <v>380</v>
      </c>
      <c r="B5" s="685"/>
      <c r="C5" s="686"/>
      <c r="D5" s="691"/>
      <c r="E5" s="692"/>
      <c r="F5" s="692"/>
      <c r="G5" s="692"/>
      <c r="H5" s="692"/>
      <c r="I5" s="692"/>
      <c r="J5" s="692"/>
      <c r="K5" s="692"/>
      <c r="L5" s="692"/>
      <c r="M5" s="692"/>
      <c r="N5" s="693"/>
      <c r="O5" s="93"/>
      <c r="P5" s="93"/>
      <c r="Q5" s="93"/>
      <c r="R5" s="93"/>
      <c r="S5" s="93"/>
      <c r="T5" s="93"/>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c r="IW5" s="207"/>
      <c r="IX5" s="207"/>
      <c r="IY5" s="207"/>
      <c r="IZ5" s="207"/>
      <c r="JA5" s="207"/>
      <c r="JB5" s="207"/>
      <c r="JC5" s="207"/>
      <c r="JD5" s="207"/>
      <c r="JE5" s="207"/>
      <c r="JF5" s="207"/>
      <c r="JG5" s="207"/>
      <c r="JH5" s="207"/>
      <c r="JI5" s="207"/>
      <c r="JJ5" s="207"/>
      <c r="JK5" s="207"/>
      <c r="JL5" s="207"/>
      <c r="JM5" s="207"/>
      <c r="JN5" s="207"/>
      <c r="JO5" s="207"/>
      <c r="JP5" s="207"/>
      <c r="JQ5" s="207"/>
      <c r="JR5" s="207"/>
    </row>
    <row r="6" spans="1:278" s="208" customFormat="1" ht="53.25" customHeight="1" thickBot="1" x14ac:dyDescent="0.25">
      <c r="A6" s="684" t="s">
        <v>381</v>
      </c>
      <c r="B6" s="685"/>
      <c r="C6" s="686"/>
      <c r="D6" s="694" t="str">
        <f>'Mapa Final'!D6</f>
        <v>La Matriz de Riesgos aplica para todos los procesos misionales del Centro de Servicios Judiciales de los Juzgados Penales de Manizales,</v>
      </c>
      <c r="E6" s="695"/>
      <c r="F6" s="695"/>
      <c r="G6" s="695"/>
      <c r="H6" s="695"/>
      <c r="I6" s="695"/>
      <c r="J6" s="695"/>
      <c r="K6" s="695"/>
      <c r="L6" s="695"/>
      <c r="M6" s="695"/>
      <c r="N6" s="696"/>
      <c r="O6" s="93"/>
      <c r="P6" s="93"/>
      <c r="Q6" s="93"/>
      <c r="R6" s="93"/>
      <c r="S6" s="93"/>
      <c r="T6" s="93"/>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c r="GY6" s="207"/>
      <c r="GZ6" s="207"/>
      <c r="HA6" s="207"/>
      <c r="HB6" s="207"/>
      <c r="HC6" s="207"/>
      <c r="HD6" s="207"/>
      <c r="HE6" s="207"/>
      <c r="HF6" s="207"/>
      <c r="HG6" s="207"/>
      <c r="HH6" s="207"/>
      <c r="HI6" s="207"/>
      <c r="HJ6" s="207"/>
      <c r="HK6" s="207"/>
      <c r="HL6" s="207"/>
      <c r="HM6" s="207"/>
      <c r="HN6" s="207"/>
      <c r="HO6" s="207"/>
      <c r="HP6" s="207"/>
      <c r="HQ6" s="207"/>
      <c r="HR6" s="207"/>
      <c r="HS6" s="207"/>
      <c r="HT6" s="207"/>
      <c r="HU6" s="207"/>
      <c r="HV6" s="207"/>
      <c r="HW6" s="207"/>
      <c r="HX6" s="207"/>
      <c r="HY6" s="207"/>
      <c r="HZ6" s="207"/>
      <c r="IA6" s="207"/>
      <c r="IB6" s="207"/>
      <c r="IC6" s="207"/>
      <c r="ID6" s="207"/>
      <c r="IE6" s="207"/>
      <c r="IF6" s="207"/>
      <c r="IG6" s="207"/>
      <c r="IH6" s="207"/>
      <c r="II6" s="207"/>
      <c r="IJ6" s="207"/>
      <c r="IK6" s="207"/>
      <c r="IL6" s="207"/>
      <c r="IM6" s="207"/>
      <c r="IN6" s="207"/>
      <c r="IO6" s="207"/>
      <c r="IP6" s="207"/>
      <c r="IQ6" s="207"/>
      <c r="IR6" s="207"/>
      <c r="IS6" s="207"/>
      <c r="IT6" s="207"/>
      <c r="IU6" s="207"/>
      <c r="IV6" s="207"/>
      <c r="IW6" s="207"/>
      <c r="IX6" s="207"/>
      <c r="IY6" s="207"/>
      <c r="IZ6" s="207"/>
      <c r="JA6" s="207"/>
      <c r="JB6" s="207"/>
      <c r="JC6" s="207"/>
      <c r="JD6" s="207"/>
      <c r="JE6" s="207"/>
      <c r="JF6" s="207"/>
      <c r="JG6" s="207"/>
      <c r="JH6" s="207"/>
      <c r="JI6" s="207"/>
      <c r="JJ6" s="207"/>
      <c r="JK6" s="207"/>
      <c r="JL6" s="207"/>
      <c r="JM6" s="207"/>
      <c r="JN6" s="207"/>
      <c r="JO6" s="207"/>
      <c r="JP6" s="207"/>
      <c r="JQ6" s="207"/>
      <c r="JR6" s="207"/>
    </row>
    <row r="7" spans="1:278" s="263" customFormat="1" ht="40.5" customHeight="1" thickTop="1" thickBot="1" x14ac:dyDescent="0.3">
      <c r="A7" s="697" t="s">
        <v>412</v>
      </c>
      <c r="B7" s="698"/>
      <c r="C7" s="698"/>
      <c r="D7" s="698"/>
      <c r="E7" s="698"/>
      <c r="F7" s="699"/>
      <c r="G7" s="261"/>
      <c r="H7" s="700" t="s">
        <v>413</v>
      </c>
      <c r="I7" s="700"/>
      <c r="J7" s="700"/>
      <c r="K7" s="700" t="s">
        <v>414</v>
      </c>
      <c r="L7" s="700"/>
      <c r="M7" s="700"/>
      <c r="N7" s="701" t="s">
        <v>415</v>
      </c>
      <c r="O7" s="702" t="s">
        <v>416</v>
      </c>
      <c r="P7" s="704" t="s">
        <v>417</v>
      </c>
      <c r="Q7" s="705"/>
      <c r="R7" s="704" t="s">
        <v>418</v>
      </c>
      <c r="S7" s="705"/>
      <c r="T7" s="706" t="s">
        <v>666</v>
      </c>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2"/>
      <c r="CW7" s="262"/>
      <c r="CX7" s="262"/>
      <c r="CY7" s="262"/>
      <c r="CZ7" s="262"/>
      <c r="DA7" s="262"/>
      <c r="DB7" s="262"/>
      <c r="DC7" s="262"/>
      <c r="DD7" s="262"/>
      <c r="DE7" s="262"/>
      <c r="DF7" s="262"/>
      <c r="DG7" s="262"/>
      <c r="DH7" s="262"/>
      <c r="DI7" s="262"/>
      <c r="DJ7" s="262"/>
      <c r="DK7" s="262"/>
      <c r="DL7" s="262"/>
      <c r="DM7" s="262"/>
      <c r="DN7" s="262"/>
      <c r="DO7" s="262"/>
      <c r="DP7" s="262"/>
      <c r="DQ7" s="262"/>
      <c r="DR7" s="262"/>
      <c r="DS7" s="262"/>
      <c r="DT7" s="262"/>
      <c r="DU7" s="262"/>
      <c r="DV7" s="262"/>
      <c r="DW7" s="262"/>
      <c r="DX7" s="262"/>
      <c r="DY7" s="262"/>
      <c r="DZ7" s="262"/>
      <c r="EA7" s="262"/>
      <c r="EB7" s="262"/>
      <c r="EC7" s="262"/>
      <c r="ED7" s="262"/>
      <c r="EE7" s="262"/>
      <c r="EF7" s="262"/>
      <c r="EG7" s="262"/>
      <c r="EH7" s="262"/>
      <c r="EI7" s="262"/>
      <c r="EJ7" s="262"/>
      <c r="EK7" s="262"/>
      <c r="EL7" s="262"/>
      <c r="EM7" s="262"/>
      <c r="EN7" s="262"/>
      <c r="EO7" s="262"/>
      <c r="EP7" s="262"/>
      <c r="EQ7" s="262"/>
      <c r="ER7" s="262"/>
      <c r="ES7" s="262"/>
      <c r="ET7" s="262"/>
      <c r="EU7" s="262"/>
      <c r="EV7" s="262"/>
      <c r="EW7" s="262"/>
      <c r="EX7" s="262"/>
      <c r="EY7" s="262"/>
      <c r="EZ7" s="262"/>
      <c r="FA7" s="262"/>
      <c r="FB7" s="262"/>
      <c r="FC7" s="262"/>
      <c r="FD7" s="262"/>
      <c r="FE7" s="262"/>
      <c r="FF7" s="262"/>
      <c r="FG7" s="262"/>
      <c r="FH7" s="262"/>
      <c r="FI7" s="262"/>
      <c r="FJ7" s="262"/>
      <c r="FK7" s="262"/>
      <c r="FL7" s="262"/>
      <c r="FM7" s="262"/>
      <c r="FN7" s="262"/>
      <c r="FO7" s="262"/>
      <c r="FP7" s="262"/>
      <c r="FQ7" s="262"/>
      <c r="FR7" s="262"/>
      <c r="FS7" s="262"/>
      <c r="FT7" s="262"/>
    </row>
    <row r="8" spans="1:278" s="271" customFormat="1" ht="60.95" customHeight="1" thickTop="1" thickBot="1" x14ac:dyDescent="0.3">
      <c r="A8" s="264" t="s">
        <v>19</v>
      </c>
      <c r="B8" s="264" t="s">
        <v>388</v>
      </c>
      <c r="C8" s="265" t="s">
        <v>79</v>
      </c>
      <c r="D8" s="266" t="s">
        <v>389</v>
      </c>
      <c r="E8" s="267" t="s">
        <v>83</v>
      </c>
      <c r="F8" s="267" t="s">
        <v>85</v>
      </c>
      <c r="G8" s="267" t="s">
        <v>87</v>
      </c>
      <c r="H8" s="268" t="s">
        <v>419</v>
      </c>
      <c r="I8" s="268" t="s">
        <v>329</v>
      </c>
      <c r="J8" s="268" t="s">
        <v>420</v>
      </c>
      <c r="K8" s="268" t="s">
        <v>419</v>
      </c>
      <c r="L8" s="268" t="s">
        <v>421</v>
      </c>
      <c r="M8" s="268" t="s">
        <v>420</v>
      </c>
      <c r="N8" s="701"/>
      <c r="O8" s="703"/>
      <c r="P8" s="269" t="s">
        <v>422</v>
      </c>
      <c r="Q8" s="269" t="s">
        <v>423</v>
      </c>
      <c r="R8" s="269" t="s">
        <v>424</v>
      </c>
      <c r="S8" s="269" t="s">
        <v>425</v>
      </c>
      <c r="T8" s="706"/>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row>
    <row r="9" spans="1:278" s="272" customFormat="1" ht="10.5" customHeight="1" thickTop="1" thickBot="1" x14ac:dyDescent="0.25">
      <c r="A9" s="673"/>
      <c r="B9" s="674"/>
      <c r="C9" s="674"/>
      <c r="D9" s="674"/>
      <c r="E9" s="674"/>
      <c r="F9" s="674"/>
      <c r="G9" s="674"/>
      <c r="H9" s="674"/>
      <c r="I9" s="674"/>
      <c r="J9" s="674"/>
      <c r="K9" s="674"/>
      <c r="L9" s="674"/>
      <c r="M9" s="674"/>
      <c r="N9" s="674"/>
      <c r="T9" s="273"/>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74"/>
      <c r="DI9" s="274"/>
      <c r="DJ9" s="274"/>
      <c r="DK9" s="274"/>
      <c r="DL9" s="274"/>
      <c r="DM9" s="274"/>
      <c r="DN9" s="274"/>
      <c r="DO9" s="274"/>
      <c r="DP9" s="274"/>
      <c r="DQ9" s="274"/>
      <c r="DR9" s="274"/>
      <c r="DS9" s="274"/>
      <c r="DT9" s="274"/>
      <c r="DU9" s="274"/>
      <c r="DV9" s="274"/>
      <c r="DW9" s="274"/>
      <c r="DX9" s="274"/>
      <c r="DY9" s="274"/>
      <c r="DZ9" s="274"/>
      <c r="EA9" s="274"/>
      <c r="EB9" s="274"/>
      <c r="EC9" s="274"/>
      <c r="ED9" s="274"/>
      <c r="EE9" s="274"/>
      <c r="EF9" s="274"/>
      <c r="EG9" s="274"/>
      <c r="EH9" s="274"/>
      <c r="EI9" s="274"/>
      <c r="EJ9" s="274"/>
      <c r="EK9" s="274"/>
      <c r="EL9" s="274"/>
      <c r="EM9" s="274"/>
      <c r="EN9" s="274"/>
      <c r="EO9" s="274"/>
      <c r="EP9" s="274"/>
      <c r="EQ9" s="274"/>
      <c r="ER9" s="274"/>
      <c r="ES9" s="274"/>
      <c r="ET9" s="274"/>
      <c r="EU9" s="274"/>
      <c r="EV9" s="274"/>
      <c r="EW9" s="274"/>
      <c r="EX9" s="274"/>
      <c r="EY9" s="274"/>
      <c r="EZ9" s="274"/>
      <c r="FA9" s="274"/>
      <c r="FB9" s="274"/>
      <c r="FC9" s="274"/>
      <c r="FD9" s="274"/>
      <c r="FE9" s="274"/>
      <c r="FF9" s="274"/>
      <c r="FG9" s="274"/>
      <c r="FH9" s="274"/>
      <c r="FI9" s="274"/>
      <c r="FJ9" s="274"/>
      <c r="FK9" s="274"/>
      <c r="FL9" s="274"/>
      <c r="FM9" s="274"/>
      <c r="FN9" s="274"/>
      <c r="FO9" s="274"/>
      <c r="FP9" s="274"/>
      <c r="FQ9" s="274"/>
      <c r="FR9" s="274"/>
      <c r="FS9" s="274"/>
      <c r="FT9" s="274"/>
    </row>
    <row r="10" spans="1:278" s="92" customFormat="1" ht="60.75" customHeight="1" thickTop="1" thickBot="1" x14ac:dyDescent="0.25">
      <c r="A10" s="598">
        <f>'Mapa Final'!A10</f>
        <v>1</v>
      </c>
      <c r="B10" s="598" t="str">
        <f>'Mapa Final'!B10</f>
        <v xml:space="preserve">Corrupción
Recibir , ofrecer, prometer , entregar o aceptar dádivas o beneficios a nombre propio o de terceros para  expedir, alterar,retener , extraviar o entregar  documentos  sin el lleno de requisitos legales </v>
      </c>
      <c r="C10" s="675" t="str">
        <f>+'Mapa Final'!C10:C14</f>
        <v>Reputacional</v>
      </c>
      <c r="D10" s="275" t="str">
        <f>'Mapa Final'!D10</f>
        <v>1. Deficiencia del control y seguimiento de la gestión ejercida por los servidores judiciales.</v>
      </c>
      <c r="E10" s="617" t="str">
        <f>'Mapa Final'!E10</f>
        <v xml:space="preserve">Carencia en transparencia, etica y valores . </v>
      </c>
      <c r="F10" s="275" t="str">
        <f>'Mapa Final'!F10</f>
        <v>1. Manipular el reparto para direccionar el proceso a un Despacho Judicial determinado.</v>
      </c>
      <c r="G10" s="617" t="str">
        <f>'Mapa Final'!G10</f>
        <v>Fraude Interno</v>
      </c>
      <c r="H10" s="682" t="str">
        <f>'Mapa Final'!I10</f>
        <v>Muy Alta</v>
      </c>
      <c r="I10" s="682" t="str">
        <f>'Mapa Final'!L10</f>
        <v>Catastrófico</v>
      </c>
      <c r="J10" s="677" t="str">
        <f>'Mapa Final'!N10</f>
        <v>Extremo</v>
      </c>
      <c r="K10" s="607" t="str">
        <f>'Mapa Final'!AA10</f>
        <v>Media</v>
      </c>
      <c r="L10" s="607" t="str">
        <f>'Mapa Final'!AE10</f>
        <v>Catastrófico</v>
      </c>
      <c r="M10" s="677" t="str">
        <f>'Mapa Final'!AG10</f>
        <v>Extremo</v>
      </c>
      <c r="N10" s="607" t="str">
        <f>'Mapa Final'!AH10</f>
        <v>Reducir(mitigar)</v>
      </c>
      <c r="O10" s="678" t="s">
        <v>639</v>
      </c>
      <c r="P10" s="680"/>
      <c r="Q10" s="681" t="s">
        <v>453</v>
      </c>
      <c r="R10" s="619">
        <v>45108</v>
      </c>
      <c r="S10" s="619">
        <v>45291</v>
      </c>
      <c r="T10" s="676" t="s">
        <v>665</v>
      </c>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76"/>
      <c r="CK10" s="276"/>
      <c r="CL10" s="276"/>
      <c r="CM10" s="276"/>
      <c r="CN10" s="276"/>
      <c r="CO10" s="276"/>
      <c r="CP10" s="276"/>
      <c r="CQ10" s="276"/>
      <c r="CR10" s="276"/>
      <c r="CS10" s="276"/>
      <c r="CT10" s="276"/>
      <c r="CU10" s="276"/>
      <c r="CV10" s="276"/>
      <c r="CW10" s="276"/>
      <c r="CX10" s="276"/>
      <c r="CY10" s="276"/>
      <c r="CZ10" s="276"/>
      <c r="DA10" s="276"/>
      <c r="DB10" s="276"/>
      <c r="DC10" s="276"/>
      <c r="DD10" s="276"/>
      <c r="DE10" s="276"/>
      <c r="DF10" s="276"/>
      <c r="DG10" s="276"/>
      <c r="DH10" s="276"/>
      <c r="DI10" s="276"/>
      <c r="DJ10" s="276"/>
      <c r="DK10" s="276"/>
      <c r="DL10" s="276"/>
      <c r="DM10" s="276"/>
      <c r="DN10" s="276"/>
      <c r="DO10" s="276"/>
      <c r="DP10" s="276"/>
      <c r="DQ10" s="276"/>
      <c r="DR10" s="276"/>
      <c r="DS10" s="276"/>
      <c r="DT10" s="276"/>
      <c r="DU10" s="276"/>
      <c r="DV10" s="276"/>
      <c r="DW10" s="276"/>
      <c r="DX10" s="276"/>
      <c r="DY10" s="276"/>
      <c r="DZ10" s="276"/>
      <c r="EA10" s="276"/>
      <c r="EB10" s="276"/>
      <c r="EC10" s="276"/>
      <c r="ED10" s="276"/>
      <c r="EE10" s="276"/>
      <c r="EF10" s="276"/>
      <c r="EG10" s="276"/>
      <c r="EH10" s="276"/>
      <c r="EI10" s="276"/>
      <c r="EJ10" s="276"/>
      <c r="EK10" s="276"/>
      <c r="EL10" s="276"/>
      <c r="EM10" s="276"/>
      <c r="EN10" s="276"/>
      <c r="EO10" s="276"/>
      <c r="EP10" s="276"/>
      <c r="EQ10" s="276"/>
      <c r="ER10" s="276"/>
      <c r="ES10" s="276"/>
      <c r="ET10" s="276"/>
      <c r="EU10" s="276"/>
      <c r="EV10" s="276"/>
      <c r="EW10" s="276"/>
      <c r="EX10" s="276"/>
      <c r="EY10" s="276"/>
      <c r="EZ10" s="276"/>
      <c r="FA10" s="276"/>
      <c r="FB10" s="276"/>
      <c r="FC10" s="276"/>
      <c r="FD10" s="276"/>
      <c r="FE10" s="276"/>
      <c r="FF10" s="276"/>
      <c r="FG10" s="276"/>
      <c r="FH10" s="276"/>
      <c r="FI10" s="276"/>
      <c r="FJ10" s="276"/>
      <c r="FK10" s="276"/>
      <c r="FL10" s="276"/>
      <c r="FM10" s="276"/>
      <c r="FN10" s="276"/>
      <c r="FO10" s="276"/>
      <c r="FP10" s="276"/>
      <c r="FQ10" s="276"/>
      <c r="FR10" s="276"/>
      <c r="FS10" s="276"/>
      <c r="FT10" s="276"/>
    </row>
    <row r="11" spans="1:278" s="92" customFormat="1" ht="60.75" customHeight="1" thickTop="1" thickBot="1" x14ac:dyDescent="0.25">
      <c r="A11" s="598"/>
      <c r="B11" s="599"/>
      <c r="C11" s="675"/>
      <c r="D11" s="275" t="str">
        <f>'Mapa Final'!D11</f>
        <v>2. Carencia de compromiso, ética y transparencia de los servidores judiciales.</v>
      </c>
      <c r="E11" s="617"/>
      <c r="F11" s="275" t="str">
        <f>'Mapa Final'!F11</f>
        <v>2. Demorar intencionalmente la prestación del servicio, para favorecer los interesas de alguna de las partes o aun tercero.</v>
      </c>
      <c r="G11" s="617"/>
      <c r="H11" s="682"/>
      <c r="I11" s="682"/>
      <c r="J11" s="677"/>
      <c r="K11" s="608"/>
      <c r="L11" s="608"/>
      <c r="M11" s="677"/>
      <c r="N11" s="608"/>
      <c r="O11" s="679"/>
      <c r="P11" s="680"/>
      <c r="Q11" s="681"/>
      <c r="R11" s="620"/>
      <c r="S11" s="620"/>
      <c r="T11" s="6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row>
    <row r="12" spans="1:278" s="92" customFormat="1" ht="86.45" customHeight="1" thickTop="1" thickBot="1" x14ac:dyDescent="0.25">
      <c r="A12" s="598"/>
      <c r="B12" s="599"/>
      <c r="C12" s="675"/>
      <c r="D12" s="275" t="str">
        <f>'Mapa Final'!D12</f>
        <v>3. Insuficientes programas de capacitación que permitan interiorizar los lineamientos de la ley antisoborno (Ley 1778 de 2016), el Código de Etica y Buen Gobierno y de las consecuencias de este tipo de conductas, desconocimiento de la ley de transparencia y de los delitos contra la administración pública y desconocimiento de las faltas disciplinarias.</v>
      </c>
      <c r="E12" s="617"/>
      <c r="F12" s="275" t="str">
        <f>'Mapa Final'!F12</f>
        <v xml:space="preserve">
3. Esconder o eliminar registros de actuaciones judiciales, para favorecer los intereses de alguna de las partes o a un tercero.
</v>
      </c>
      <c r="G12" s="617"/>
      <c r="H12" s="682"/>
      <c r="I12" s="682"/>
      <c r="J12" s="677"/>
      <c r="K12" s="608"/>
      <c r="L12" s="608"/>
      <c r="M12" s="677"/>
      <c r="N12" s="608"/>
      <c r="O12" s="679"/>
      <c r="P12" s="680"/>
      <c r="Q12" s="681"/>
      <c r="R12" s="620"/>
      <c r="S12" s="620"/>
      <c r="T12" s="6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row>
    <row r="13" spans="1:278" s="92" customFormat="1" ht="60.75" customHeight="1" thickTop="1" thickBot="1" x14ac:dyDescent="0.25">
      <c r="A13" s="598"/>
      <c r="B13" s="599"/>
      <c r="C13" s="675"/>
      <c r="D13" s="275" t="str">
        <f>'Mapa Final'!D13</f>
        <v>4.  Ausencia de control del responsable del manejo de las claves y mecanismos de seguridad electrónica.</v>
      </c>
      <c r="E13" s="617"/>
      <c r="F13" s="275" t="str">
        <f>'Mapa Final'!F13</f>
        <v>4. Divulgación de registros o actuaciones judiciales con información Reservada.</v>
      </c>
      <c r="G13" s="617"/>
      <c r="H13" s="682"/>
      <c r="I13" s="682"/>
      <c r="J13" s="677"/>
      <c r="K13" s="608"/>
      <c r="L13" s="608"/>
      <c r="M13" s="677"/>
      <c r="N13" s="608"/>
      <c r="O13" s="679"/>
      <c r="P13" s="680"/>
      <c r="Q13" s="681"/>
      <c r="R13" s="620"/>
      <c r="S13" s="620"/>
      <c r="T13" s="6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6"/>
      <c r="DJ13" s="276"/>
      <c r="DK13" s="276"/>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76"/>
      <c r="FK13" s="276"/>
      <c r="FL13" s="276"/>
      <c r="FM13" s="276"/>
      <c r="FN13" s="276"/>
      <c r="FO13" s="276"/>
      <c r="FP13" s="276"/>
      <c r="FQ13" s="276"/>
      <c r="FR13" s="276"/>
      <c r="FS13" s="276"/>
      <c r="FT13" s="276"/>
    </row>
    <row r="14" spans="1:278" s="92" customFormat="1" ht="60.75" customHeight="1" thickTop="1" thickBot="1" x14ac:dyDescent="0.25">
      <c r="A14" s="598"/>
      <c r="B14" s="599"/>
      <c r="C14" s="675"/>
      <c r="D14" s="275"/>
      <c r="E14" s="617"/>
      <c r="F14" s="275" t="str">
        <f>'Mapa Final'!F14</f>
        <v>5. Pérdida de dinero por ilícitos en las cuentas  de títulos y o depósitos judiciales.</v>
      </c>
      <c r="G14" s="617"/>
      <c r="H14" s="682"/>
      <c r="I14" s="682"/>
      <c r="J14" s="677"/>
      <c r="K14" s="608"/>
      <c r="L14" s="608"/>
      <c r="M14" s="677"/>
      <c r="N14" s="608"/>
      <c r="O14" s="679"/>
      <c r="P14" s="680"/>
      <c r="Q14" s="681"/>
      <c r="R14" s="620"/>
      <c r="S14" s="620"/>
      <c r="T14" s="6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row>
    <row r="15" spans="1:278" s="92" customFormat="1" ht="46.5" customHeight="1" thickTop="1" thickBot="1" x14ac:dyDescent="0.25">
      <c r="A15" s="600">
        <v>2</v>
      </c>
      <c r="B15" s="600" t="str">
        <f>+'Mapa Final'!B15:B20</f>
        <v>Vencimiento de Terminos</v>
      </c>
      <c r="C15" s="629" t="str">
        <f>+'Mapa Final'!C15:C20</f>
        <v>Afectación en la Prestación del Servicio de Justicia</v>
      </c>
      <c r="D15" s="281" t="str">
        <f>+'Mapa Final'!D15</f>
        <v>1.Falta de planeacion y organizacion del servicio.</v>
      </c>
      <c r="E15" s="630" t="str">
        <f>'Mapa Final'!E21</f>
        <v>Falencia en la gestión, control y seguimiento al servicio</v>
      </c>
      <c r="F15" s="631" t="str">
        <f>+'Mapa Final'!F15:F20</f>
        <v>Cuando se realiza la prestación del servicio sin tener en cuenta los términos perentorios asociados a la orden administrativa, proceso penal o acción constitucional y se afectan los derechos de los usuarios de los servicios de administración de justicia, o se incumplen los deberes ordenados por las diferentes autoridades administrativas y judiciales.</v>
      </c>
      <c r="G15" s="630" t="str">
        <f>'Mapa Final'!G21</f>
        <v>Ejecución y Administración de Procesos</v>
      </c>
      <c r="H15" s="594" t="str">
        <f>'Mapa Final'!I15</f>
        <v>Muy Alta</v>
      </c>
      <c r="I15" s="594" t="str">
        <f>'Mapa Final'!L15</f>
        <v>Leve</v>
      </c>
      <c r="J15" s="595" t="str">
        <f>'Mapa Final'!N15</f>
        <v xml:space="preserve">Alto </v>
      </c>
      <c r="K15" s="596" t="str">
        <f>'Mapa Final'!AA15</f>
        <v>Media</v>
      </c>
      <c r="L15" s="596" t="str">
        <f>'Mapa Final'!AE15</f>
        <v>Leve</v>
      </c>
      <c r="M15" s="595" t="str">
        <f>'Mapa Final'!AG15</f>
        <v>Moderado</v>
      </c>
      <c r="N15" s="596" t="str">
        <f>'Mapa Final'!AH15</f>
        <v>Evitar</v>
      </c>
      <c r="O15" s="657" t="s">
        <v>640</v>
      </c>
      <c r="P15" s="652"/>
      <c r="Q15" s="653" t="s">
        <v>453</v>
      </c>
      <c r="R15" s="611">
        <v>45108</v>
      </c>
      <c r="S15" s="611">
        <v>45291</v>
      </c>
      <c r="T15" s="654" t="s">
        <v>641</v>
      </c>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c r="CT15" s="276"/>
      <c r="CU15" s="276"/>
      <c r="CV15" s="276"/>
      <c r="CW15" s="276"/>
      <c r="CX15" s="276"/>
      <c r="CY15" s="276"/>
      <c r="CZ15" s="276"/>
      <c r="DA15" s="276"/>
      <c r="DB15" s="276"/>
      <c r="DC15" s="276"/>
      <c r="DD15" s="276"/>
      <c r="DE15" s="276"/>
      <c r="DF15" s="276"/>
      <c r="DG15" s="276"/>
      <c r="DH15" s="276"/>
      <c r="DI15" s="276"/>
      <c r="DJ15" s="276"/>
      <c r="DK15" s="276"/>
      <c r="DL15" s="276"/>
      <c r="DM15" s="276"/>
      <c r="DN15" s="276"/>
      <c r="DO15" s="276"/>
      <c r="DP15" s="276"/>
      <c r="DQ15" s="276"/>
      <c r="DR15" s="276"/>
      <c r="DS15" s="276"/>
      <c r="DT15" s="276"/>
      <c r="DU15" s="276"/>
      <c r="DV15" s="276"/>
      <c r="DW15" s="276"/>
      <c r="DX15" s="276"/>
      <c r="DY15" s="276"/>
      <c r="DZ15" s="276"/>
      <c r="EA15" s="276"/>
      <c r="EB15" s="276"/>
      <c r="EC15" s="276"/>
      <c r="ED15" s="276"/>
      <c r="EE15" s="276"/>
      <c r="EF15" s="276"/>
      <c r="EG15" s="276"/>
      <c r="EH15" s="276"/>
      <c r="EI15" s="276"/>
      <c r="EJ15" s="276"/>
      <c r="EK15" s="276"/>
      <c r="EL15" s="276"/>
      <c r="EM15" s="276"/>
      <c r="EN15" s="276"/>
      <c r="EO15" s="276"/>
      <c r="EP15" s="276"/>
      <c r="EQ15" s="276"/>
      <c r="ER15" s="276"/>
      <c r="ES15" s="276"/>
      <c r="ET15" s="276"/>
      <c r="EU15" s="276"/>
      <c r="EV15" s="276"/>
      <c r="EW15" s="276"/>
      <c r="EX15" s="276"/>
      <c r="EY15" s="276"/>
      <c r="EZ15" s="276"/>
      <c r="FA15" s="276"/>
      <c r="FB15" s="276"/>
      <c r="FC15" s="276"/>
      <c r="FD15" s="276"/>
      <c r="FE15" s="276"/>
      <c r="FF15" s="276"/>
      <c r="FG15" s="276"/>
      <c r="FH15" s="276"/>
      <c r="FI15" s="276"/>
      <c r="FJ15" s="276"/>
      <c r="FK15" s="276"/>
      <c r="FL15" s="276"/>
      <c r="FM15" s="276"/>
      <c r="FN15" s="276"/>
      <c r="FO15" s="276"/>
      <c r="FP15" s="276"/>
      <c r="FQ15" s="276"/>
      <c r="FR15" s="276"/>
      <c r="FS15" s="276"/>
      <c r="FT15" s="276"/>
    </row>
    <row r="16" spans="1:278" s="92" customFormat="1" ht="46.5" customHeight="1" thickTop="1" thickBot="1" x14ac:dyDescent="0.25">
      <c r="A16" s="600"/>
      <c r="B16" s="601"/>
      <c r="C16" s="629"/>
      <c r="D16" s="281" t="str">
        <f>+'Mapa Final'!D16</f>
        <v>2. Mayor demanda del servicios de administarción de justicia.</v>
      </c>
      <c r="E16" s="630"/>
      <c r="F16" s="632"/>
      <c r="G16" s="630"/>
      <c r="H16" s="594"/>
      <c r="I16" s="594"/>
      <c r="J16" s="595"/>
      <c r="K16" s="597"/>
      <c r="L16" s="597"/>
      <c r="M16" s="595"/>
      <c r="N16" s="597"/>
      <c r="O16" s="657"/>
      <c r="P16" s="652"/>
      <c r="Q16" s="653"/>
      <c r="R16" s="612"/>
      <c r="S16" s="612"/>
      <c r="T16" s="655"/>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row>
    <row r="17" spans="1:176" s="92" customFormat="1" ht="46.5" customHeight="1" thickTop="1" thickBot="1" x14ac:dyDescent="0.25">
      <c r="A17" s="600"/>
      <c r="B17" s="601"/>
      <c r="C17" s="629"/>
      <c r="D17" s="281" t="str">
        <f>+'Mapa Final'!D17</f>
        <v>3. Insuficiencia de Despachos Judiciales, para la atención de las solicitiudes de Audiencias de Control de  Control de Garantías</v>
      </c>
      <c r="E17" s="630"/>
      <c r="F17" s="632"/>
      <c r="G17" s="630"/>
      <c r="H17" s="594"/>
      <c r="I17" s="594"/>
      <c r="J17" s="595"/>
      <c r="K17" s="597"/>
      <c r="L17" s="597"/>
      <c r="M17" s="595"/>
      <c r="N17" s="597"/>
      <c r="O17" s="657"/>
      <c r="P17" s="652"/>
      <c r="Q17" s="653"/>
      <c r="R17" s="612"/>
      <c r="S17" s="612"/>
      <c r="T17" s="655"/>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c r="CT17" s="276"/>
      <c r="CU17" s="276"/>
      <c r="CV17" s="276"/>
      <c r="CW17" s="276"/>
      <c r="CX17" s="276"/>
      <c r="CY17" s="276"/>
      <c r="CZ17" s="276"/>
      <c r="DA17" s="276"/>
      <c r="DB17" s="276"/>
      <c r="DC17" s="276"/>
      <c r="DD17" s="276"/>
      <c r="DE17" s="276"/>
      <c r="DF17" s="276"/>
      <c r="DG17" s="276"/>
      <c r="DH17" s="276"/>
      <c r="DI17" s="276"/>
      <c r="DJ17" s="276"/>
      <c r="DK17" s="276"/>
      <c r="DL17" s="276"/>
      <c r="DM17" s="276"/>
      <c r="DN17" s="276"/>
      <c r="DO17" s="276"/>
      <c r="DP17" s="276"/>
      <c r="DQ17" s="276"/>
      <c r="DR17" s="276"/>
      <c r="DS17" s="276"/>
      <c r="DT17" s="276"/>
      <c r="DU17" s="276"/>
      <c r="DV17" s="276"/>
      <c r="DW17" s="276"/>
      <c r="DX17" s="276"/>
      <c r="DY17" s="276"/>
      <c r="DZ17" s="276"/>
      <c r="EA17" s="276"/>
      <c r="EB17" s="276"/>
      <c r="EC17" s="276"/>
      <c r="ED17" s="276"/>
      <c r="EE17" s="276"/>
      <c r="EF17" s="276"/>
      <c r="EG17" s="276"/>
      <c r="EH17" s="276"/>
      <c r="EI17" s="276"/>
      <c r="EJ17" s="276"/>
      <c r="EK17" s="276"/>
      <c r="EL17" s="276"/>
      <c r="EM17" s="276"/>
      <c r="EN17" s="276"/>
      <c r="EO17" s="276"/>
      <c r="EP17" s="276"/>
      <c r="EQ17" s="276"/>
      <c r="ER17" s="276"/>
      <c r="ES17" s="276"/>
      <c r="ET17" s="276"/>
      <c r="EU17" s="276"/>
      <c r="EV17" s="276"/>
      <c r="EW17" s="276"/>
      <c r="EX17" s="276"/>
      <c r="EY17" s="276"/>
      <c r="EZ17" s="276"/>
      <c r="FA17" s="276"/>
      <c r="FB17" s="276"/>
      <c r="FC17" s="276"/>
      <c r="FD17" s="276"/>
      <c r="FE17" s="276"/>
      <c r="FF17" s="276"/>
      <c r="FG17" s="276"/>
      <c r="FH17" s="276"/>
      <c r="FI17" s="276"/>
      <c r="FJ17" s="276"/>
      <c r="FK17" s="276"/>
      <c r="FL17" s="276"/>
      <c r="FM17" s="276"/>
      <c r="FN17" s="276"/>
      <c r="FO17" s="276"/>
      <c r="FP17" s="276"/>
      <c r="FQ17" s="276"/>
      <c r="FR17" s="276"/>
      <c r="FS17" s="276"/>
      <c r="FT17" s="276"/>
    </row>
    <row r="18" spans="1:176" s="92" customFormat="1" ht="46.5" customHeight="1" thickTop="1" thickBot="1" x14ac:dyDescent="0.25">
      <c r="A18" s="600"/>
      <c r="B18" s="601"/>
      <c r="C18" s="629"/>
      <c r="D18" s="281" t="str">
        <f>+'Mapa Final'!D18</f>
        <v>4. Faltas de atención del personal que realiza la prestación del servicio.</v>
      </c>
      <c r="E18" s="630"/>
      <c r="F18" s="632"/>
      <c r="G18" s="630"/>
      <c r="H18" s="594"/>
      <c r="I18" s="594"/>
      <c r="J18" s="595"/>
      <c r="K18" s="597"/>
      <c r="L18" s="597"/>
      <c r="M18" s="595"/>
      <c r="N18" s="597"/>
      <c r="O18" s="657"/>
      <c r="P18" s="652"/>
      <c r="Q18" s="653"/>
      <c r="R18" s="612"/>
      <c r="S18" s="612"/>
      <c r="T18" s="655"/>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row>
    <row r="19" spans="1:176" s="92" customFormat="1" ht="46.5" customHeight="1" thickTop="1" thickBot="1" x14ac:dyDescent="0.25">
      <c r="A19" s="600"/>
      <c r="B19" s="601"/>
      <c r="C19" s="629"/>
      <c r="D19" s="281" t="str">
        <f>+'Mapa Final'!D19</f>
        <v>5. Fallas de los sistemas de información, las herramientas tecnológicas o del canal de internet.</v>
      </c>
      <c r="E19" s="630"/>
      <c r="F19" s="632"/>
      <c r="G19" s="630"/>
      <c r="H19" s="594"/>
      <c r="I19" s="594"/>
      <c r="J19" s="595"/>
      <c r="K19" s="597"/>
      <c r="L19" s="597"/>
      <c r="M19" s="595"/>
      <c r="N19" s="597"/>
      <c r="O19" s="657"/>
      <c r="P19" s="652"/>
      <c r="Q19" s="653"/>
      <c r="R19" s="612"/>
      <c r="S19" s="612"/>
      <c r="T19" s="655"/>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c r="CT19" s="276"/>
      <c r="CU19" s="276"/>
      <c r="CV19" s="276"/>
      <c r="CW19" s="276"/>
      <c r="CX19" s="276"/>
      <c r="CY19" s="276"/>
      <c r="CZ19" s="276"/>
      <c r="DA19" s="276"/>
      <c r="DB19" s="276"/>
      <c r="DC19" s="276"/>
      <c r="DD19" s="276"/>
      <c r="DE19" s="276"/>
      <c r="DF19" s="276"/>
      <c r="DG19" s="276"/>
      <c r="DH19" s="276"/>
      <c r="DI19" s="276"/>
      <c r="DJ19" s="276"/>
      <c r="DK19" s="276"/>
      <c r="DL19" s="276"/>
      <c r="DM19" s="276"/>
      <c r="DN19" s="276"/>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276"/>
      <c r="ES19" s="276"/>
      <c r="ET19" s="276"/>
      <c r="EU19" s="276"/>
      <c r="EV19" s="276"/>
      <c r="EW19" s="276"/>
      <c r="EX19" s="276"/>
      <c r="EY19" s="276"/>
      <c r="EZ19" s="276"/>
      <c r="FA19" s="276"/>
      <c r="FB19" s="276"/>
      <c r="FC19" s="276"/>
      <c r="FD19" s="276"/>
      <c r="FE19" s="276"/>
      <c r="FF19" s="276"/>
      <c r="FG19" s="276"/>
      <c r="FH19" s="276"/>
      <c r="FI19" s="276"/>
      <c r="FJ19" s="276"/>
      <c r="FK19" s="276"/>
      <c r="FL19" s="276"/>
      <c r="FM19" s="276"/>
      <c r="FN19" s="276"/>
      <c r="FO19" s="276"/>
      <c r="FP19" s="276"/>
      <c r="FQ19" s="276"/>
      <c r="FR19" s="276"/>
      <c r="FS19" s="276"/>
      <c r="FT19" s="276"/>
    </row>
    <row r="20" spans="1:176" s="92" customFormat="1" ht="46.5" customHeight="1" thickTop="1" thickBot="1" x14ac:dyDescent="0.25">
      <c r="A20" s="600"/>
      <c r="B20" s="601"/>
      <c r="C20" s="629"/>
      <c r="D20" s="281" t="str">
        <f>+'Mapa Final'!D20</f>
        <v>6.  Rotación de Personal sin la debida formalidad de inducción y entrega de responsabilidades funcionales.</v>
      </c>
      <c r="E20" s="630"/>
      <c r="F20" s="633"/>
      <c r="G20" s="630"/>
      <c r="H20" s="594"/>
      <c r="I20" s="594"/>
      <c r="J20" s="595"/>
      <c r="K20" s="597"/>
      <c r="L20" s="597"/>
      <c r="M20" s="595"/>
      <c r="N20" s="597"/>
      <c r="O20" s="657"/>
      <c r="P20" s="652"/>
      <c r="Q20" s="653"/>
      <c r="R20" s="612"/>
      <c r="S20" s="612"/>
      <c r="T20" s="65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76"/>
      <c r="DJ20" s="276"/>
      <c r="DK20" s="276"/>
      <c r="DL20" s="276"/>
      <c r="DM20" s="276"/>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76"/>
      <c r="EN20" s="276"/>
      <c r="EO20" s="276"/>
      <c r="EP20" s="276"/>
      <c r="EQ20" s="276"/>
      <c r="ER20" s="276"/>
      <c r="ES20" s="276"/>
      <c r="ET20" s="276"/>
      <c r="EU20" s="276"/>
      <c r="EV20" s="276"/>
      <c r="EW20" s="276"/>
      <c r="EX20" s="276"/>
      <c r="EY20" s="276"/>
      <c r="EZ20" s="276"/>
      <c r="FA20" s="276"/>
      <c r="FB20" s="276"/>
      <c r="FC20" s="276"/>
      <c r="FD20" s="276"/>
      <c r="FE20" s="276"/>
      <c r="FF20" s="276"/>
      <c r="FG20" s="276"/>
      <c r="FH20" s="276"/>
      <c r="FI20" s="276"/>
      <c r="FJ20" s="276"/>
      <c r="FK20" s="276"/>
      <c r="FL20" s="276"/>
      <c r="FM20" s="276"/>
      <c r="FN20" s="276"/>
      <c r="FO20" s="276"/>
      <c r="FP20" s="276"/>
      <c r="FQ20" s="276"/>
      <c r="FR20" s="276"/>
      <c r="FS20" s="276"/>
      <c r="FT20" s="276"/>
    </row>
    <row r="21" spans="1:176" ht="60.75" customHeight="1" thickTop="1" thickBot="1" x14ac:dyDescent="0.25">
      <c r="A21" s="602">
        <v>3</v>
      </c>
      <c r="B21" s="602" t="str">
        <f>+'Mapa Final'!B21:B25</f>
        <v>Inconsistencias en la información registrada en los sistemas de información institucionales</v>
      </c>
      <c r="C21" s="658" t="str">
        <f>+'Mapa Final'!C21:C25</f>
        <v>Vulneración de los derechos fundamentales de los ciudadanos</v>
      </c>
      <c r="D21" s="275" t="str">
        <f>+'Mapa Final'!D21</f>
        <v>1.  Falta de verificación y control de la información provediente de usuarios y partes interesadas.</v>
      </c>
      <c r="E21" s="614" t="str">
        <f>'Mapa Final'!E26</f>
        <v>Falencia en la gestión, control y seguimiento al servicio</v>
      </c>
      <c r="F21" s="275" t="str">
        <f>+'Mapa Final'!F21</f>
        <v>1. Detenciones ilegales de ciudadanos por errores de digitación de nombres y números de identificación</v>
      </c>
      <c r="G21" s="614" t="str">
        <f>'Mapa Final'!G26</f>
        <v>Ejecución y Administración de Procesos</v>
      </c>
      <c r="H21" s="643" t="str">
        <f>'Mapa Final'!I21</f>
        <v>Muy Alta</v>
      </c>
      <c r="I21" s="646" t="str">
        <f>'Mapa Final'!L21</f>
        <v>Leve</v>
      </c>
      <c r="J21" s="649" t="str">
        <f>'Mapa Final'!N21</f>
        <v xml:space="preserve">Alto </v>
      </c>
      <c r="K21" s="637" t="str">
        <f>'Mapa Final'!AA21</f>
        <v>Baja</v>
      </c>
      <c r="L21" s="637" t="str">
        <f>'Mapa Final'!AE21</f>
        <v>Leve</v>
      </c>
      <c r="M21" s="634" t="str">
        <f>'Mapa Final'!AG21</f>
        <v>Bajo</v>
      </c>
      <c r="N21" s="637" t="str">
        <f>'Mapa Final'!AH15</f>
        <v>Evitar</v>
      </c>
      <c r="O21" s="640" t="s">
        <v>642</v>
      </c>
      <c r="P21" s="667"/>
      <c r="Q21" s="670" t="s">
        <v>453</v>
      </c>
      <c r="R21" s="661">
        <v>45108</v>
      </c>
      <c r="S21" s="661">
        <v>45291</v>
      </c>
      <c r="T21" s="664" t="s">
        <v>643</v>
      </c>
      <c r="U21" s="276"/>
      <c r="V21" s="276"/>
    </row>
    <row r="22" spans="1:176" ht="60.75" customHeight="1" thickTop="1" thickBot="1" x14ac:dyDescent="0.25">
      <c r="A22" s="605"/>
      <c r="B22" s="603"/>
      <c r="C22" s="659"/>
      <c r="D22" s="275" t="str">
        <f>+'Mapa Final'!D22</f>
        <v>2. Incremento de la demanda del  servicio.</v>
      </c>
      <c r="E22" s="615"/>
      <c r="F22" s="275" t="str">
        <f>+'Mapa Final'!F22</f>
        <v>2. Errores en los Registros de información en los sistemas que administran antecedentes penales: Tiempo de condena, sanciones civiles y disciplinarias, por encima o por debajo de lo decretado por la autoridad judicial.</v>
      </c>
      <c r="G22" s="615"/>
      <c r="H22" s="644"/>
      <c r="I22" s="647"/>
      <c r="J22" s="650"/>
      <c r="K22" s="638"/>
      <c r="L22" s="638"/>
      <c r="M22" s="635"/>
      <c r="N22" s="638"/>
      <c r="O22" s="641"/>
      <c r="P22" s="668"/>
      <c r="Q22" s="671"/>
      <c r="R22" s="662"/>
      <c r="S22" s="662"/>
      <c r="T22" s="665"/>
      <c r="U22" s="276"/>
      <c r="V22" s="276"/>
    </row>
    <row r="23" spans="1:176" ht="60.75" customHeight="1" thickTop="1" thickBot="1" x14ac:dyDescent="0.25">
      <c r="A23" s="605"/>
      <c r="B23" s="603"/>
      <c r="C23" s="659"/>
      <c r="D23" s="275" t="str">
        <f>+'Mapa Final'!D23</f>
        <v>3.  Rotación de Personal sin la debida formalidad de inducción y entrega de responsabilidades funcionales.</v>
      </c>
      <c r="E23" s="615"/>
      <c r="F23" s="275" t="str">
        <f>+'Mapa Final'!F23</f>
        <v xml:space="preserve">3. No registrar de forma completa la información de un proceso penal, que impida las futuras consultas de tramites de las difrentes partes demandantes y demandadas. </v>
      </c>
      <c r="G23" s="615"/>
      <c r="H23" s="644"/>
      <c r="I23" s="647"/>
      <c r="J23" s="650"/>
      <c r="K23" s="638"/>
      <c r="L23" s="638"/>
      <c r="M23" s="635"/>
      <c r="N23" s="638"/>
      <c r="O23" s="641"/>
      <c r="P23" s="668"/>
      <c r="Q23" s="671"/>
      <c r="R23" s="662"/>
      <c r="S23" s="662"/>
      <c r="T23" s="665"/>
      <c r="U23" s="276"/>
      <c r="V23" s="276"/>
    </row>
    <row r="24" spans="1:176" ht="60.75" customHeight="1" thickTop="1" thickBot="1" x14ac:dyDescent="0.25">
      <c r="A24" s="605"/>
      <c r="B24" s="603"/>
      <c r="C24" s="659"/>
      <c r="D24" s="275" t="str">
        <f>+'Mapa Final'!D24</f>
        <v>4. Indebida divulgación de los acuerdos y procedimientos que reglamentan la prestación del servicio.</v>
      </c>
      <c r="E24" s="615"/>
      <c r="F24" s="275" t="str">
        <f>+'Mapa Final'!F24</f>
        <v>4. No poder ubicar a las diferentes partes e intervinientes en el proceso penal, por errores  en la digitación de la información, relacionada con la notificación.</v>
      </c>
      <c r="G24" s="615"/>
      <c r="H24" s="644"/>
      <c r="I24" s="647"/>
      <c r="J24" s="650"/>
      <c r="K24" s="638"/>
      <c r="L24" s="638"/>
      <c r="M24" s="635"/>
      <c r="N24" s="638"/>
      <c r="O24" s="641"/>
      <c r="P24" s="668"/>
      <c r="Q24" s="671"/>
      <c r="R24" s="662"/>
      <c r="S24" s="662"/>
      <c r="T24" s="665"/>
      <c r="U24" s="276"/>
      <c r="V24" s="276"/>
    </row>
    <row r="25" spans="1:176" ht="60.75" customHeight="1" thickTop="1" thickBot="1" x14ac:dyDescent="0.25">
      <c r="A25" s="606"/>
      <c r="B25" s="604"/>
      <c r="C25" s="660"/>
      <c r="D25" s="275" t="str">
        <f>+'Mapa Final'!D25</f>
        <v>5. Falta de Protocolos y/o Procedimientos que faciliten la asimilación de las reglas del reparto.</v>
      </c>
      <c r="E25" s="616"/>
      <c r="F25" s="275" t="str">
        <f>+'Mapa Final'!F25</f>
        <v>5. Pagar a quien no se debe o dejar de pagar un Titulo judicial, por errores en la información registrada de radicados, demandados, demandantes y benficiarios.</v>
      </c>
      <c r="G25" s="616"/>
      <c r="H25" s="645"/>
      <c r="I25" s="648"/>
      <c r="J25" s="651"/>
      <c r="K25" s="639"/>
      <c r="L25" s="639"/>
      <c r="M25" s="636"/>
      <c r="N25" s="639"/>
      <c r="O25" s="642"/>
      <c r="P25" s="669"/>
      <c r="Q25" s="672"/>
      <c r="R25" s="663"/>
      <c r="S25" s="663"/>
      <c r="T25" s="666"/>
      <c r="U25" s="276"/>
      <c r="V25" s="276"/>
    </row>
    <row r="26" spans="1:176" ht="72" customHeight="1" thickTop="1" thickBot="1" x14ac:dyDescent="0.25">
      <c r="A26" s="600">
        <v>4</v>
      </c>
      <c r="B26" s="600" t="str">
        <f>+'Mapa Final'!B26:B31</f>
        <v>Pérdida de documentos</v>
      </c>
      <c r="C26" s="629" t="str">
        <f>+'Mapa Final'!C26:C31</f>
        <v>Vulneración de los derechos fundamentales de los ciudadanos</v>
      </c>
      <c r="D26" s="281" t="str">
        <f>+'Mapa Final'!D26</f>
        <v>1. Faltas de control y seguridades en los repositorios que permiten el almacenamiento de expedinetes digitales y registros de grabación de audiencias.</v>
      </c>
      <c r="E26" s="630" t="str">
        <f>+'Mapa Final'!E26:E31</f>
        <v>Falencia en la gestión, control y seguimiento al servicio</v>
      </c>
      <c r="F26" s="281" t="str">
        <f>+'Mapa Final'!F26</f>
        <v>1. Perdida de expedientes de proceso penales.</v>
      </c>
      <c r="G26" s="631" t="str">
        <f>+'Mapa Final'!G26:G31</f>
        <v>Ejecución y Administración de Procesos</v>
      </c>
      <c r="H26" s="626" t="str">
        <f>+'Mapa Final'!I26:I26</f>
        <v>Muy Alta</v>
      </c>
      <c r="I26" s="594" t="str">
        <f>+'Mapa Final'!L26:L26</f>
        <v>Leve</v>
      </c>
      <c r="J26" s="595" t="str">
        <f>+'Mapa Final'!N26:N26</f>
        <v xml:space="preserve">Alto </v>
      </c>
      <c r="K26" s="596" t="str">
        <f>'Mapa Final'!AA26</f>
        <v>Baja</v>
      </c>
      <c r="L26" s="596" t="str">
        <f>'Mapa Final'!AE26</f>
        <v>Leve</v>
      </c>
      <c r="M26" s="595" t="str">
        <f>'Mapa Final'!AG26</f>
        <v>Bajo</v>
      </c>
      <c r="N26" s="618" t="str">
        <f>'Mapa Final'!AH26</f>
        <v>Reducir(mitigar)</v>
      </c>
      <c r="O26" s="613" t="s">
        <v>644</v>
      </c>
      <c r="P26" s="609"/>
      <c r="Q26" s="610" t="s">
        <v>453</v>
      </c>
      <c r="R26" s="611">
        <v>45108</v>
      </c>
      <c r="S26" s="611">
        <v>45291</v>
      </c>
      <c r="T26" s="613" t="s">
        <v>645</v>
      </c>
    </row>
    <row r="27" spans="1:176" ht="72" customHeight="1" thickTop="1" thickBot="1" x14ac:dyDescent="0.25">
      <c r="A27" s="600"/>
      <c r="B27" s="600"/>
      <c r="C27" s="629"/>
      <c r="D27" s="281" t="str">
        <f>+'Mapa Final'!D27</f>
        <v>2. Falta de control en los  canales de recepción  de solicitudes de servicio o peticiones de los usuarios de los servicios de administración de justicia.</v>
      </c>
      <c r="E27" s="630"/>
      <c r="F27" s="281" t="str">
        <f>+'Mapa Final'!F27</f>
        <v>2. Perdida o deterioro de registros de grabación de audiencias</v>
      </c>
      <c r="G27" s="632"/>
      <c r="H27" s="627"/>
      <c r="I27" s="594"/>
      <c r="J27" s="595"/>
      <c r="K27" s="597"/>
      <c r="L27" s="597"/>
      <c r="M27" s="595"/>
      <c r="N27" s="618"/>
      <c r="O27" s="613"/>
      <c r="P27" s="609"/>
      <c r="Q27" s="610"/>
      <c r="R27" s="612"/>
      <c r="S27" s="612"/>
      <c r="T27" s="613"/>
    </row>
    <row r="28" spans="1:176" ht="72" customHeight="1" thickTop="1" thickBot="1" x14ac:dyDescent="0.25">
      <c r="A28" s="600"/>
      <c r="B28" s="600"/>
      <c r="C28" s="629"/>
      <c r="D28" s="281" t="str">
        <f>+'Mapa Final'!D28</f>
        <v>3. Entregar el reparto de procesos penales, solicitudes de audiencias de control de garantías y acciones constitucionales de habeas corpus, a un despacho que no le correspondío o una dirección de correo electronico errada.</v>
      </c>
      <c r="E28" s="630"/>
      <c r="F28" s="281" t="str">
        <f>+'Mapa Final'!F28</f>
        <v>3. Perdida de información de los equipos de computo o de los servidores</v>
      </c>
      <c r="G28" s="632"/>
      <c r="H28" s="627"/>
      <c r="I28" s="594"/>
      <c r="J28" s="595"/>
      <c r="K28" s="597"/>
      <c r="L28" s="597"/>
      <c r="M28" s="595"/>
      <c r="N28" s="618"/>
      <c r="O28" s="613"/>
      <c r="P28" s="609"/>
      <c r="Q28" s="610"/>
      <c r="R28" s="612"/>
      <c r="S28" s="612"/>
      <c r="T28" s="613"/>
    </row>
    <row r="29" spans="1:176" ht="72" customHeight="1" thickTop="1" thickBot="1" x14ac:dyDescent="0.25">
      <c r="A29" s="600"/>
      <c r="B29" s="600"/>
      <c r="C29" s="629"/>
      <c r="D29" s="281" t="str">
        <f>+'Mapa Final'!D29</f>
        <v>4.Incremento del número de solicitudes de servicios.</v>
      </c>
      <c r="E29" s="630"/>
      <c r="F29" s="281" t="str">
        <f>+'Mapa Final'!F29</f>
        <v>4. Deterioro de documentos Físicos</v>
      </c>
      <c r="G29" s="632"/>
      <c r="H29" s="627"/>
      <c r="I29" s="594"/>
      <c r="J29" s="595"/>
      <c r="K29" s="597"/>
      <c r="L29" s="597"/>
      <c r="M29" s="595"/>
      <c r="N29" s="618"/>
      <c r="O29" s="613"/>
      <c r="P29" s="609"/>
      <c r="Q29" s="610"/>
      <c r="R29" s="612"/>
      <c r="S29" s="612"/>
      <c r="T29" s="613"/>
    </row>
    <row r="30" spans="1:176" ht="72" customHeight="1" thickTop="1" thickBot="1" x14ac:dyDescent="0.25">
      <c r="A30" s="600"/>
      <c r="B30" s="600"/>
      <c r="C30" s="629"/>
      <c r="D30" s="281" t="str">
        <f>+'Mapa Final'!D30</f>
        <v>5. Falta de atención del personal responsable de la prestación del servicio.</v>
      </c>
      <c r="E30" s="630"/>
      <c r="F30" s="281"/>
      <c r="G30" s="633"/>
      <c r="H30" s="628"/>
      <c r="I30" s="594"/>
      <c r="J30" s="595"/>
      <c r="K30" s="597"/>
      <c r="L30" s="597"/>
      <c r="M30" s="595"/>
      <c r="N30" s="618"/>
      <c r="O30" s="613"/>
      <c r="P30" s="609"/>
      <c r="Q30" s="610"/>
      <c r="R30" s="612"/>
      <c r="S30" s="612"/>
      <c r="T30" s="613"/>
    </row>
    <row r="31" spans="1:176" ht="59.25" customHeight="1" thickTop="1" thickBot="1" x14ac:dyDescent="0.25">
      <c r="A31" s="598">
        <v>5</v>
      </c>
      <c r="B31" s="602" t="str">
        <f>+'Mapa Final'!B32</f>
        <v xml:space="preserve">Afectaciones ambientales </v>
      </c>
      <c r="C31" s="614" t="str">
        <f>+'Mapa Final'!C32</f>
        <v>Se tienen   afectaciones ambientales que generen impactos negativos en el entorno</v>
      </c>
      <c r="D31" s="275" t="str">
        <f>+'Mapa Final'!D32</f>
        <v xml:space="preserve">1. Falta de socialización del Acuerdo PSAA14-10160. </v>
      </c>
      <c r="E31" s="617">
        <f>+'Mapa Final'!E31:E36</f>
        <v>0</v>
      </c>
      <c r="F31" s="275" t="str">
        <f>+'Mapa Final'!F32</f>
        <v>Se tienen afectaciones ambientales que generen impactos negativos en el entorno</v>
      </c>
      <c r="G31" s="614" t="str">
        <f>+'Mapa Final'!G32</f>
        <v>Falencias en la administración de Recursos</v>
      </c>
      <c r="H31" s="626" t="str">
        <f>+'Mapa Final'!I32:I32</f>
        <v>Media</v>
      </c>
      <c r="I31" s="594" t="str">
        <f>+'Mapa Final'!L32:L32</f>
        <v>Leve</v>
      </c>
      <c r="J31" s="595" t="str">
        <f>+'Mapa Final'!N32:N32</f>
        <v>Moderado</v>
      </c>
      <c r="K31" s="596" t="str">
        <f>'Mapa Final'!AA32</f>
        <v>Baja</v>
      </c>
      <c r="L31" s="596" t="str">
        <f>'Mapa Final'!AE32</f>
        <v>Leve</v>
      </c>
      <c r="M31" s="595" t="str">
        <f>'Mapa Final'!AG32</f>
        <v>Bajo</v>
      </c>
      <c r="N31" s="622" t="str">
        <f>'Mapa Final'!AH32</f>
        <v>Reducir(mitigar)</v>
      </c>
      <c r="O31" s="623" t="s">
        <v>662</v>
      </c>
      <c r="P31" s="624"/>
      <c r="Q31" s="625" t="s">
        <v>453</v>
      </c>
      <c r="R31" s="619">
        <v>44927</v>
      </c>
      <c r="S31" s="619">
        <v>45291</v>
      </c>
      <c r="T31" s="621" t="s">
        <v>673</v>
      </c>
    </row>
    <row r="32" spans="1:176" ht="59.25" customHeight="1" thickTop="1" thickBot="1" x14ac:dyDescent="0.25">
      <c r="A32" s="598"/>
      <c r="B32" s="605"/>
      <c r="C32" s="615"/>
      <c r="D32" s="275" t="str">
        <f>+'Mapa Final'!D33</f>
        <v>2. Baja participación de los funcionarios y servidores judiciales en las actividades de formación en el Sistema de Gestión Ambiental</v>
      </c>
      <c r="E32" s="617"/>
      <c r="F32" s="275" t="str">
        <f>+'Mapa Final'!F33</f>
        <v>Si se contamina el medio ambiente, la institución se expone al riesgo de ser sancionado.</v>
      </c>
      <c r="G32" s="615"/>
      <c r="H32" s="627"/>
      <c r="I32" s="594"/>
      <c r="J32" s="595"/>
      <c r="K32" s="597"/>
      <c r="L32" s="597"/>
      <c r="M32" s="595"/>
      <c r="N32" s="622"/>
      <c r="O32" s="623"/>
      <c r="P32" s="624"/>
      <c r="Q32" s="625"/>
      <c r="R32" s="620"/>
      <c r="S32" s="620"/>
      <c r="T32" s="621"/>
    </row>
    <row r="33" spans="1:20" ht="59.25" customHeight="1" thickTop="1" thickBot="1" x14ac:dyDescent="0.25">
      <c r="A33" s="598"/>
      <c r="B33" s="605"/>
      <c r="C33" s="615"/>
      <c r="D33" s="275" t="str">
        <f>+'Mapa Final'!D34</f>
        <v>3. Poco compromiso en la aplicabilidad y formación de la cultura ambiental</v>
      </c>
      <c r="E33" s="617"/>
      <c r="F33" s="275" t="str">
        <f>+'Mapa Final'!F34</f>
        <v>Un exceso de consumo de recursos naturales, impacta directamente el presupuesto de la Rama Judicial</v>
      </c>
      <c r="G33" s="615"/>
      <c r="H33" s="627"/>
      <c r="I33" s="594"/>
      <c r="J33" s="595"/>
      <c r="K33" s="597"/>
      <c r="L33" s="597"/>
      <c r="M33" s="595"/>
      <c r="N33" s="622"/>
      <c r="O33" s="623"/>
      <c r="P33" s="624"/>
      <c r="Q33" s="625"/>
      <c r="R33" s="620"/>
      <c r="S33" s="620"/>
      <c r="T33" s="621"/>
    </row>
    <row r="34" spans="1:20" ht="59.25" customHeight="1" thickTop="1" thickBot="1" x14ac:dyDescent="0.25">
      <c r="A34" s="598"/>
      <c r="B34" s="605"/>
      <c r="C34" s="615"/>
      <c r="D34" s="275" t="str">
        <f>+'Mapa Final'!D35</f>
        <v>4. Carencia del liderazgo en el Sistema de Gestión Ambiental</v>
      </c>
      <c r="E34" s="617"/>
      <c r="F34" s="275" t="str">
        <f>+'Mapa Final'!F35</f>
        <v>La contaminación del medio ambiente, afecta directamente el bienestar y la salud de los empleados de la institución y sus familias</v>
      </c>
      <c r="G34" s="615"/>
      <c r="H34" s="627"/>
      <c r="I34" s="594"/>
      <c r="J34" s="595"/>
      <c r="K34" s="597"/>
      <c r="L34" s="597"/>
      <c r="M34" s="595"/>
      <c r="N34" s="622"/>
      <c r="O34" s="623"/>
      <c r="P34" s="624"/>
      <c r="Q34" s="625"/>
      <c r="R34" s="620"/>
      <c r="S34" s="620"/>
      <c r="T34" s="621"/>
    </row>
    <row r="35" spans="1:20" ht="70.5" customHeight="1" thickTop="1" thickBot="1" x14ac:dyDescent="0.25">
      <c r="A35" s="598"/>
      <c r="B35" s="606"/>
      <c r="C35" s="616"/>
      <c r="D35" s="275"/>
      <c r="E35" s="617"/>
      <c r="F35" s="275">
        <f>+'Mapa Final'!F36</f>
        <v>0</v>
      </c>
      <c r="G35" s="616"/>
      <c r="H35" s="628"/>
      <c r="I35" s="594"/>
      <c r="J35" s="595"/>
      <c r="K35" s="597"/>
      <c r="L35" s="597"/>
      <c r="M35" s="595"/>
      <c r="N35" s="622"/>
      <c r="O35" s="623"/>
      <c r="P35" s="624"/>
      <c r="Q35" s="625"/>
      <c r="R35" s="620"/>
      <c r="S35" s="620"/>
      <c r="T35" s="621"/>
    </row>
    <row r="36" spans="1:20" ht="15" thickTop="1" x14ac:dyDescent="0.2"/>
  </sheetData>
  <mergeCells count="111">
    <mergeCell ref="R1:T3"/>
    <mergeCell ref="A4:C4"/>
    <mergeCell ref="D4:N4"/>
    <mergeCell ref="O4:Q4"/>
    <mergeCell ref="A5:C5"/>
    <mergeCell ref="D5:N5"/>
    <mergeCell ref="A6:C6"/>
    <mergeCell ref="D6:N6"/>
    <mergeCell ref="A7:F7"/>
    <mergeCell ref="H7:J7"/>
    <mergeCell ref="K7:M7"/>
    <mergeCell ref="N7:N8"/>
    <mergeCell ref="A1:C2"/>
    <mergeCell ref="O7:O8"/>
    <mergeCell ref="P7:Q7"/>
    <mergeCell ref="R7:S7"/>
    <mergeCell ref="T7:T8"/>
    <mergeCell ref="D2:N2"/>
    <mergeCell ref="D3:N3"/>
    <mergeCell ref="A9:N9"/>
    <mergeCell ref="A10:A14"/>
    <mergeCell ref="C10:C14"/>
    <mergeCell ref="E10:E14"/>
    <mergeCell ref="S10:S14"/>
    <mergeCell ref="T10:T14"/>
    <mergeCell ref="A15:A20"/>
    <mergeCell ref="C15:C20"/>
    <mergeCell ref="E15:E20"/>
    <mergeCell ref="F15:F20"/>
    <mergeCell ref="G15:G20"/>
    <mergeCell ref="H15:H20"/>
    <mergeCell ref="I15:I20"/>
    <mergeCell ref="M10:M14"/>
    <mergeCell ref="N10:N14"/>
    <mergeCell ref="O10:O14"/>
    <mergeCell ref="P10:P14"/>
    <mergeCell ref="Q10:Q14"/>
    <mergeCell ref="R10:R14"/>
    <mergeCell ref="G10:G14"/>
    <mergeCell ref="H10:H14"/>
    <mergeCell ref="I10:I14"/>
    <mergeCell ref="J10:J14"/>
    <mergeCell ref="K10:K14"/>
    <mergeCell ref="P15:P20"/>
    <mergeCell ref="Q15:Q20"/>
    <mergeCell ref="R15:R20"/>
    <mergeCell ref="S15:S20"/>
    <mergeCell ref="T15:T20"/>
    <mergeCell ref="N15:N20"/>
    <mergeCell ref="O15:O20"/>
    <mergeCell ref="A21:A25"/>
    <mergeCell ref="C21:C25"/>
    <mergeCell ref="E21:E25"/>
    <mergeCell ref="J15:J20"/>
    <mergeCell ref="K15:K20"/>
    <mergeCell ref="L15:L20"/>
    <mergeCell ref="M15:M20"/>
    <mergeCell ref="S21:S25"/>
    <mergeCell ref="T21:T25"/>
    <mergeCell ref="P21:P25"/>
    <mergeCell ref="Q21:Q25"/>
    <mergeCell ref="R21:R25"/>
    <mergeCell ref="A26:A30"/>
    <mergeCell ref="C26:C30"/>
    <mergeCell ref="E26:E30"/>
    <mergeCell ref="G26:G30"/>
    <mergeCell ref="H26:H30"/>
    <mergeCell ref="I26:I30"/>
    <mergeCell ref="M21:M25"/>
    <mergeCell ref="N21:N25"/>
    <mergeCell ref="O21:O25"/>
    <mergeCell ref="G21:G25"/>
    <mergeCell ref="H21:H25"/>
    <mergeCell ref="I21:I25"/>
    <mergeCell ref="J21:J25"/>
    <mergeCell ref="K21:K25"/>
    <mergeCell ref="L21:L25"/>
    <mergeCell ref="P26:P30"/>
    <mergeCell ref="Q26:Q30"/>
    <mergeCell ref="R26:R30"/>
    <mergeCell ref="S26:S30"/>
    <mergeCell ref="T26:T30"/>
    <mergeCell ref="A31:A35"/>
    <mergeCell ref="C31:C35"/>
    <mergeCell ref="E31:E35"/>
    <mergeCell ref="J26:J30"/>
    <mergeCell ref="K26:K30"/>
    <mergeCell ref="L26:L30"/>
    <mergeCell ref="M26:M30"/>
    <mergeCell ref="N26:N30"/>
    <mergeCell ref="O26:O30"/>
    <mergeCell ref="S31:S35"/>
    <mergeCell ref="T31:T35"/>
    <mergeCell ref="N31:N35"/>
    <mergeCell ref="O31:O35"/>
    <mergeCell ref="P31:P35"/>
    <mergeCell ref="Q31:Q35"/>
    <mergeCell ref="R31:R35"/>
    <mergeCell ref="M31:M35"/>
    <mergeCell ref="G31:G35"/>
    <mergeCell ref="H31:H35"/>
    <mergeCell ref="I31:I35"/>
    <mergeCell ref="J31:J35"/>
    <mergeCell ref="K31:K35"/>
    <mergeCell ref="L31:L35"/>
    <mergeCell ref="B10:B14"/>
    <mergeCell ref="B15:B20"/>
    <mergeCell ref="B21:B25"/>
    <mergeCell ref="B26:B30"/>
    <mergeCell ref="B31:B35"/>
    <mergeCell ref="L10:L14"/>
  </mergeCells>
  <conditionalFormatting sqref="D8:G8 H7 A7:B7 H36:J1048576">
    <cfRule type="containsText" dxfId="2805" priority="803" operator="containsText" text="3- Moderado">
      <formula>NOT(ISERROR(SEARCH("3- Moderado",A7)))</formula>
    </cfRule>
    <cfRule type="containsText" dxfId="2804" priority="804" operator="containsText" text="6- Moderado">
      <formula>NOT(ISERROR(SEARCH("6- Moderado",A7)))</formula>
    </cfRule>
    <cfRule type="containsText" dxfId="2803" priority="805" operator="containsText" text="4- Moderado">
      <formula>NOT(ISERROR(SEARCH("4- Moderado",A7)))</formula>
    </cfRule>
    <cfRule type="containsText" dxfId="2802" priority="806" operator="containsText" text="3- Bajo">
      <formula>NOT(ISERROR(SEARCH("3- Bajo",A7)))</formula>
    </cfRule>
    <cfRule type="containsText" dxfId="2801" priority="807" operator="containsText" text="4- Bajo">
      <formula>NOT(ISERROR(SEARCH("4- Bajo",A7)))</formula>
    </cfRule>
    <cfRule type="containsText" dxfId="2800" priority="808" operator="containsText" text="1- Bajo">
      <formula>NOT(ISERROR(SEARCH("1- Bajo",A7)))</formula>
    </cfRule>
  </conditionalFormatting>
  <conditionalFormatting sqref="H8:J8">
    <cfRule type="containsText" dxfId="2799" priority="796" operator="containsText" text="3- Moderado">
      <formula>NOT(ISERROR(SEARCH("3- Moderado",H8)))</formula>
    </cfRule>
    <cfRule type="containsText" dxfId="2798" priority="797" operator="containsText" text="6- Moderado">
      <formula>NOT(ISERROR(SEARCH("6- Moderado",H8)))</formula>
    </cfRule>
    <cfRule type="containsText" dxfId="2797" priority="798" operator="containsText" text="4- Moderado">
      <formula>NOT(ISERROR(SEARCH("4- Moderado",H8)))</formula>
    </cfRule>
    <cfRule type="containsText" dxfId="2796" priority="799" operator="containsText" text="3- Bajo">
      <formula>NOT(ISERROR(SEARCH("3- Bajo",H8)))</formula>
    </cfRule>
    <cfRule type="containsText" dxfId="2795" priority="800" operator="containsText" text="4- Bajo">
      <formula>NOT(ISERROR(SEARCH("4- Bajo",H8)))</formula>
    </cfRule>
    <cfRule type="containsText" dxfId="2794" priority="802" operator="containsText" text="1- Bajo">
      <formula>NOT(ISERROR(SEARCH("1- Bajo",H8)))</formula>
    </cfRule>
  </conditionalFormatting>
  <conditionalFormatting sqref="J8 J36:J1048576">
    <cfRule type="containsText" dxfId="2793" priority="785" operator="containsText" text="25- Extremo">
      <formula>NOT(ISERROR(SEARCH("25- Extremo",J8)))</formula>
    </cfRule>
    <cfRule type="containsText" dxfId="2792" priority="786" operator="containsText" text="20- Extremo">
      <formula>NOT(ISERROR(SEARCH("20- Extremo",J8)))</formula>
    </cfRule>
    <cfRule type="containsText" dxfId="2791" priority="787" operator="containsText" text="15- Extremo">
      <formula>NOT(ISERROR(SEARCH("15- Extremo",J8)))</formula>
    </cfRule>
    <cfRule type="containsText" dxfId="2790" priority="788" operator="containsText" text="10- Extremo">
      <formula>NOT(ISERROR(SEARCH("10- Extremo",J8)))</formula>
    </cfRule>
    <cfRule type="containsText" dxfId="2789" priority="789" operator="containsText" text="5- Extremo">
      <formula>NOT(ISERROR(SEARCH("5- Extremo",J8)))</formula>
    </cfRule>
    <cfRule type="containsText" dxfId="2788" priority="790" operator="containsText" text="12- Alto">
      <formula>NOT(ISERROR(SEARCH("12- Alto",J8)))</formula>
    </cfRule>
    <cfRule type="containsText" dxfId="2787" priority="791" operator="containsText" text="10- Alto">
      <formula>NOT(ISERROR(SEARCH("10- Alto",J8)))</formula>
    </cfRule>
    <cfRule type="containsText" dxfId="2786" priority="792" operator="containsText" text="9- Alto">
      <formula>NOT(ISERROR(SEARCH("9- Alto",J8)))</formula>
    </cfRule>
    <cfRule type="containsText" dxfId="2785" priority="793" operator="containsText" text="8- Alto">
      <formula>NOT(ISERROR(SEARCH("8- Alto",J8)))</formula>
    </cfRule>
    <cfRule type="containsText" dxfId="2784" priority="794" operator="containsText" text="5- Alto">
      <formula>NOT(ISERROR(SEARCH("5- Alto",J8)))</formula>
    </cfRule>
    <cfRule type="containsText" dxfId="2783" priority="795" operator="containsText" text="4- Alto">
      <formula>NOT(ISERROR(SEARCH("4- Alto",J8)))</formula>
    </cfRule>
    <cfRule type="containsText" dxfId="2782" priority="801" operator="containsText" text="2- Bajo">
      <formula>NOT(ISERROR(SEARCH("2- Bajo",J8)))</formula>
    </cfRule>
  </conditionalFormatting>
  <conditionalFormatting sqref="K10:L10 K15:L15 K26:L26 K21:L21">
    <cfRule type="containsText" dxfId="2781" priority="779" operator="containsText" text="3- Moderado">
      <formula>NOT(ISERROR(SEARCH("3- Moderado",K10)))</formula>
    </cfRule>
    <cfRule type="containsText" dxfId="2780" priority="780" operator="containsText" text="6- Moderado">
      <formula>NOT(ISERROR(SEARCH("6- Moderado",K10)))</formula>
    </cfRule>
    <cfRule type="containsText" dxfId="2779" priority="781" operator="containsText" text="4- Moderado">
      <formula>NOT(ISERROR(SEARCH("4- Moderado",K10)))</formula>
    </cfRule>
    <cfRule type="containsText" dxfId="2778" priority="782" operator="containsText" text="3- Bajo">
      <formula>NOT(ISERROR(SEARCH("3- Bajo",K10)))</formula>
    </cfRule>
    <cfRule type="containsText" dxfId="2777" priority="783" operator="containsText" text="4- Bajo">
      <formula>NOT(ISERROR(SEARCH("4- Bajo",K10)))</formula>
    </cfRule>
    <cfRule type="containsText" dxfId="2776" priority="784" operator="containsText" text="1- Bajo">
      <formula>NOT(ISERROR(SEARCH("1- Bajo",K10)))</formula>
    </cfRule>
  </conditionalFormatting>
  <conditionalFormatting sqref="H10:I10 H15:I15 H21:I21 H26">
    <cfRule type="containsText" dxfId="2775" priority="773" operator="containsText" text="3- Moderado">
      <formula>NOT(ISERROR(SEARCH("3- Moderado",H10)))</formula>
    </cfRule>
    <cfRule type="containsText" dxfId="2774" priority="774" operator="containsText" text="6- Moderado">
      <formula>NOT(ISERROR(SEARCH("6- Moderado",H10)))</formula>
    </cfRule>
    <cfRule type="containsText" dxfId="2773" priority="775" operator="containsText" text="4- Moderado">
      <formula>NOT(ISERROR(SEARCH("4- Moderado",H10)))</formula>
    </cfRule>
    <cfRule type="containsText" dxfId="2772" priority="776" operator="containsText" text="3- Bajo">
      <formula>NOT(ISERROR(SEARCH("3- Bajo",H10)))</formula>
    </cfRule>
    <cfRule type="containsText" dxfId="2771" priority="777" operator="containsText" text="4- Bajo">
      <formula>NOT(ISERROR(SEARCH("4- Bajo",H10)))</formula>
    </cfRule>
    <cfRule type="containsText" dxfId="2770" priority="778" operator="containsText" text="1- Bajo">
      <formula>NOT(ISERROR(SEARCH("1- Bajo",H10)))</formula>
    </cfRule>
  </conditionalFormatting>
  <conditionalFormatting sqref="A10:E10 E15 A15:B15 B21 B26 D11:D14">
    <cfRule type="containsText" dxfId="2769" priority="767" operator="containsText" text="3- Moderado">
      <formula>NOT(ISERROR(SEARCH("3- Moderado",A10)))</formula>
    </cfRule>
    <cfRule type="containsText" dxfId="2768" priority="768" operator="containsText" text="6- Moderado">
      <formula>NOT(ISERROR(SEARCH("6- Moderado",A10)))</formula>
    </cfRule>
    <cfRule type="containsText" dxfId="2767" priority="769" operator="containsText" text="4- Moderado">
      <formula>NOT(ISERROR(SEARCH("4- Moderado",A10)))</formula>
    </cfRule>
    <cfRule type="containsText" dxfId="2766" priority="770" operator="containsText" text="3- Bajo">
      <formula>NOT(ISERROR(SEARCH("3- Bajo",A10)))</formula>
    </cfRule>
    <cfRule type="containsText" dxfId="2765" priority="771" operator="containsText" text="4- Bajo">
      <formula>NOT(ISERROR(SEARCH("4- Bajo",A10)))</formula>
    </cfRule>
    <cfRule type="containsText" dxfId="2764" priority="772" operator="containsText" text="1- Bajo">
      <formula>NOT(ISERROR(SEARCH("1- Bajo",A10)))</formula>
    </cfRule>
  </conditionalFormatting>
  <conditionalFormatting sqref="F10:G10 F15:G15 F11:F14">
    <cfRule type="containsText" dxfId="2763" priority="761" operator="containsText" text="3- Moderado">
      <formula>NOT(ISERROR(SEARCH("3- Moderado",F10)))</formula>
    </cfRule>
    <cfRule type="containsText" dxfId="2762" priority="762" operator="containsText" text="6- Moderado">
      <formula>NOT(ISERROR(SEARCH("6- Moderado",F10)))</formula>
    </cfRule>
    <cfRule type="containsText" dxfId="2761" priority="763" operator="containsText" text="4- Moderado">
      <formula>NOT(ISERROR(SEARCH("4- Moderado",F10)))</formula>
    </cfRule>
    <cfRule type="containsText" dxfId="2760" priority="764" operator="containsText" text="3- Bajo">
      <formula>NOT(ISERROR(SEARCH("3- Bajo",F10)))</formula>
    </cfRule>
    <cfRule type="containsText" dxfId="2759" priority="765" operator="containsText" text="4- Bajo">
      <formula>NOT(ISERROR(SEARCH("4- Bajo",F10)))</formula>
    </cfRule>
    <cfRule type="containsText" dxfId="2758" priority="766" operator="containsText" text="1- Bajo">
      <formula>NOT(ISERROR(SEARCH("1- Bajo",F10)))</formula>
    </cfRule>
  </conditionalFormatting>
  <conditionalFormatting sqref="K8">
    <cfRule type="containsText" dxfId="2757" priority="755" operator="containsText" text="3- Moderado">
      <formula>NOT(ISERROR(SEARCH("3- Moderado",K8)))</formula>
    </cfRule>
    <cfRule type="containsText" dxfId="2756" priority="756" operator="containsText" text="6- Moderado">
      <formula>NOT(ISERROR(SEARCH("6- Moderado",K8)))</formula>
    </cfRule>
    <cfRule type="containsText" dxfId="2755" priority="757" operator="containsText" text="4- Moderado">
      <formula>NOT(ISERROR(SEARCH("4- Moderado",K8)))</formula>
    </cfRule>
    <cfRule type="containsText" dxfId="2754" priority="758" operator="containsText" text="3- Bajo">
      <formula>NOT(ISERROR(SEARCH("3- Bajo",K8)))</formula>
    </cfRule>
    <cfRule type="containsText" dxfId="2753" priority="759" operator="containsText" text="4- Bajo">
      <formula>NOT(ISERROR(SEARCH("4- Bajo",K8)))</formula>
    </cfRule>
    <cfRule type="containsText" dxfId="2752" priority="760" operator="containsText" text="1- Bajo">
      <formula>NOT(ISERROR(SEARCH("1- Bajo",K8)))</formula>
    </cfRule>
  </conditionalFormatting>
  <conditionalFormatting sqref="L8">
    <cfRule type="containsText" dxfId="2751" priority="749" operator="containsText" text="3- Moderado">
      <formula>NOT(ISERROR(SEARCH("3- Moderado",L8)))</formula>
    </cfRule>
    <cfRule type="containsText" dxfId="2750" priority="750" operator="containsText" text="6- Moderado">
      <formula>NOT(ISERROR(SEARCH("6- Moderado",L8)))</formula>
    </cfRule>
    <cfRule type="containsText" dxfId="2749" priority="751" operator="containsText" text="4- Moderado">
      <formula>NOT(ISERROR(SEARCH("4- Moderado",L8)))</formula>
    </cfRule>
    <cfRule type="containsText" dxfId="2748" priority="752" operator="containsText" text="3- Bajo">
      <formula>NOT(ISERROR(SEARCH("3- Bajo",L8)))</formula>
    </cfRule>
    <cfRule type="containsText" dxfId="2747" priority="753" operator="containsText" text="4- Bajo">
      <formula>NOT(ISERROR(SEARCH("4- Bajo",L8)))</formula>
    </cfRule>
    <cfRule type="containsText" dxfId="2746" priority="754" operator="containsText" text="1- Bajo">
      <formula>NOT(ISERROR(SEARCH("1- Bajo",L8)))</formula>
    </cfRule>
  </conditionalFormatting>
  <conditionalFormatting sqref="M8">
    <cfRule type="containsText" dxfId="2745" priority="743" operator="containsText" text="3- Moderado">
      <formula>NOT(ISERROR(SEARCH("3- Moderado",M8)))</formula>
    </cfRule>
    <cfRule type="containsText" dxfId="2744" priority="744" operator="containsText" text="6- Moderado">
      <formula>NOT(ISERROR(SEARCH("6- Moderado",M8)))</formula>
    </cfRule>
    <cfRule type="containsText" dxfId="2743" priority="745" operator="containsText" text="4- Moderado">
      <formula>NOT(ISERROR(SEARCH("4- Moderado",M8)))</formula>
    </cfRule>
    <cfRule type="containsText" dxfId="2742" priority="746" operator="containsText" text="3- Bajo">
      <formula>NOT(ISERROR(SEARCH("3- Bajo",M8)))</formula>
    </cfRule>
    <cfRule type="containsText" dxfId="2741" priority="747" operator="containsText" text="4- Bajo">
      <formula>NOT(ISERROR(SEARCH("4- Bajo",M8)))</formula>
    </cfRule>
    <cfRule type="containsText" dxfId="2740" priority="748" operator="containsText" text="1- Bajo">
      <formula>NOT(ISERROR(SEARCH("1- Bajo",M8)))</formula>
    </cfRule>
  </conditionalFormatting>
  <conditionalFormatting sqref="J10:J25">
    <cfRule type="containsText" dxfId="2739" priority="738" operator="containsText" text="Bajo">
      <formula>NOT(ISERROR(SEARCH("Bajo",J10)))</formula>
    </cfRule>
    <cfRule type="containsText" dxfId="2738" priority="739" operator="containsText" text="Moderado">
      <formula>NOT(ISERROR(SEARCH("Moderado",J10)))</formula>
    </cfRule>
    <cfRule type="containsText" dxfId="2737" priority="740" operator="containsText" text="Alto">
      <formula>NOT(ISERROR(SEARCH("Alto",J10)))</formula>
    </cfRule>
    <cfRule type="containsText" dxfId="2736" priority="741" operator="containsText" text="Extremo">
      <formula>NOT(ISERROR(SEARCH("Extremo",J10)))</formula>
    </cfRule>
    <cfRule type="colorScale" priority="742">
      <colorScale>
        <cfvo type="min"/>
        <cfvo type="max"/>
        <color rgb="FFFF7128"/>
        <color rgb="FFFFEF9C"/>
      </colorScale>
    </cfRule>
  </conditionalFormatting>
  <conditionalFormatting sqref="M10:M30">
    <cfRule type="containsText" dxfId="2735" priority="713" operator="containsText" text="Moderado">
      <formula>NOT(ISERROR(SEARCH("Moderado",M10)))</formula>
    </cfRule>
    <cfRule type="containsText" dxfId="2734" priority="733" operator="containsText" text="Bajo">
      <formula>NOT(ISERROR(SEARCH("Bajo",M10)))</formula>
    </cfRule>
    <cfRule type="containsText" dxfId="2733" priority="734" operator="containsText" text="Moderado">
      <formula>NOT(ISERROR(SEARCH("Moderado",M10)))</formula>
    </cfRule>
    <cfRule type="containsText" dxfId="2732" priority="735" operator="containsText" text="Alto">
      <formula>NOT(ISERROR(SEARCH("Alto",M10)))</formula>
    </cfRule>
    <cfRule type="containsText" dxfId="2731" priority="736" operator="containsText" text="Extremo">
      <formula>NOT(ISERROR(SEARCH("Extremo",M10)))</formula>
    </cfRule>
    <cfRule type="colorScale" priority="737">
      <colorScale>
        <cfvo type="min"/>
        <cfvo type="max"/>
        <color rgb="FFFF7128"/>
        <color rgb="FFFFEF9C"/>
      </colorScale>
    </cfRule>
  </conditionalFormatting>
  <conditionalFormatting sqref="N10 N15 N21">
    <cfRule type="containsText" dxfId="2730" priority="727" operator="containsText" text="3- Moderado">
      <formula>NOT(ISERROR(SEARCH("3- Moderado",N10)))</formula>
    </cfRule>
    <cfRule type="containsText" dxfId="2729" priority="728" operator="containsText" text="6- Moderado">
      <formula>NOT(ISERROR(SEARCH("6- Moderado",N10)))</formula>
    </cfRule>
    <cfRule type="containsText" dxfId="2728" priority="729" operator="containsText" text="4- Moderado">
      <formula>NOT(ISERROR(SEARCH("4- Moderado",N10)))</formula>
    </cfRule>
    <cfRule type="containsText" dxfId="2727" priority="730" operator="containsText" text="3- Bajo">
      <formula>NOT(ISERROR(SEARCH("3- Bajo",N10)))</formula>
    </cfRule>
    <cfRule type="containsText" dxfId="2726" priority="731" operator="containsText" text="4- Bajo">
      <formula>NOT(ISERROR(SEARCH("4- Bajo",N10)))</formula>
    </cfRule>
    <cfRule type="containsText" dxfId="2725" priority="732" operator="containsText" text="1- Bajo">
      <formula>NOT(ISERROR(SEARCH("1- Bajo",N10)))</formula>
    </cfRule>
  </conditionalFormatting>
  <conditionalFormatting sqref="H10:H30">
    <cfRule type="containsText" dxfId="2724" priority="714" operator="containsText" text="Muy Alta">
      <formula>NOT(ISERROR(SEARCH("Muy Alta",H10)))</formula>
    </cfRule>
    <cfRule type="containsText" dxfId="2723" priority="715" operator="containsText" text="Alta">
      <formula>NOT(ISERROR(SEARCH("Alta",H10)))</formula>
    </cfRule>
    <cfRule type="containsText" dxfId="2722" priority="716" operator="containsText" text="Muy Alta">
      <formula>NOT(ISERROR(SEARCH("Muy Alta",H10)))</formula>
    </cfRule>
    <cfRule type="containsText" dxfId="2721" priority="721" operator="containsText" text="Muy Baja">
      <formula>NOT(ISERROR(SEARCH("Muy Baja",H10)))</formula>
    </cfRule>
    <cfRule type="containsText" dxfId="2720" priority="722" operator="containsText" text="Baja">
      <formula>NOT(ISERROR(SEARCH("Baja",H10)))</formula>
    </cfRule>
    <cfRule type="containsText" dxfId="2719" priority="723" operator="containsText" text="Media">
      <formula>NOT(ISERROR(SEARCH("Media",H10)))</formula>
    </cfRule>
    <cfRule type="containsText" dxfId="2718" priority="724" operator="containsText" text="Alta">
      <formula>NOT(ISERROR(SEARCH("Alta",H10)))</formula>
    </cfRule>
    <cfRule type="containsText" dxfId="2717" priority="726" operator="containsText" text="Muy Alta">
      <formula>NOT(ISERROR(SEARCH("Muy Alta",H10)))</formula>
    </cfRule>
  </conditionalFormatting>
  <conditionalFormatting sqref="I10:I25">
    <cfRule type="containsText" dxfId="2716" priority="717" operator="containsText" text="Catastrófico">
      <formula>NOT(ISERROR(SEARCH("Catastrófico",I10)))</formula>
    </cfRule>
    <cfRule type="containsText" dxfId="2715" priority="718" operator="containsText" text="Mayor">
      <formula>NOT(ISERROR(SEARCH("Mayor",I10)))</formula>
    </cfRule>
    <cfRule type="containsText" dxfId="2714" priority="719" operator="containsText" text="Menor">
      <formula>NOT(ISERROR(SEARCH("Menor",I10)))</formula>
    </cfRule>
    <cfRule type="containsText" dxfId="2713" priority="720" operator="containsText" text="Leve">
      <formula>NOT(ISERROR(SEARCH("Leve",I10)))</formula>
    </cfRule>
    <cfRule type="containsText" dxfId="2712" priority="725" operator="containsText" text="Moderado">
      <formula>NOT(ISERROR(SEARCH("Moderado",I10)))</formula>
    </cfRule>
  </conditionalFormatting>
  <conditionalFormatting sqref="K10:K30">
    <cfRule type="containsText" dxfId="2711" priority="712" operator="containsText" text="Media">
      <formula>NOT(ISERROR(SEARCH("Media",K10)))</formula>
    </cfRule>
  </conditionalFormatting>
  <conditionalFormatting sqref="L10:L30">
    <cfRule type="containsText" dxfId="2710" priority="711" operator="containsText" text="Moderado">
      <formula>NOT(ISERROR(SEARCH("Moderado",L10)))</formula>
    </cfRule>
  </conditionalFormatting>
  <conditionalFormatting sqref="C15">
    <cfRule type="containsText" dxfId="2709" priority="705" operator="containsText" text="3- Moderado">
      <formula>NOT(ISERROR(SEARCH("3- Moderado",C15)))</formula>
    </cfRule>
    <cfRule type="containsText" dxfId="2708" priority="706" operator="containsText" text="6- Moderado">
      <formula>NOT(ISERROR(SEARCH("6- Moderado",C15)))</formula>
    </cfRule>
    <cfRule type="containsText" dxfId="2707" priority="707" operator="containsText" text="4- Moderado">
      <formula>NOT(ISERROR(SEARCH("4- Moderado",C15)))</formula>
    </cfRule>
    <cfRule type="containsText" dxfId="2706" priority="708" operator="containsText" text="3- Bajo">
      <formula>NOT(ISERROR(SEARCH("3- Bajo",C15)))</formula>
    </cfRule>
    <cfRule type="containsText" dxfId="2705" priority="709" operator="containsText" text="4- Bajo">
      <formula>NOT(ISERROR(SEARCH("4- Bajo",C15)))</formula>
    </cfRule>
    <cfRule type="containsText" dxfId="2704" priority="710" operator="containsText" text="1- Bajo">
      <formula>NOT(ISERROR(SEARCH("1- Bajo",C15)))</formula>
    </cfRule>
  </conditionalFormatting>
  <conditionalFormatting sqref="D15:D20">
    <cfRule type="containsText" dxfId="2703" priority="699" operator="containsText" text="3- Moderado">
      <formula>NOT(ISERROR(SEARCH("3- Moderado",D15)))</formula>
    </cfRule>
    <cfRule type="containsText" dxfId="2702" priority="700" operator="containsText" text="6- Moderado">
      <formula>NOT(ISERROR(SEARCH("6- Moderado",D15)))</formula>
    </cfRule>
    <cfRule type="containsText" dxfId="2701" priority="701" operator="containsText" text="4- Moderado">
      <formula>NOT(ISERROR(SEARCH("4- Moderado",D15)))</formula>
    </cfRule>
    <cfRule type="containsText" dxfId="2700" priority="702" operator="containsText" text="3- Bajo">
      <formula>NOT(ISERROR(SEARCH("3- Bajo",D15)))</formula>
    </cfRule>
    <cfRule type="containsText" dxfId="2699" priority="703" operator="containsText" text="4- Bajo">
      <formula>NOT(ISERROR(SEARCH("4- Bajo",D15)))</formula>
    </cfRule>
    <cfRule type="containsText" dxfId="2698" priority="704" operator="containsText" text="1- Bajo">
      <formula>NOT(ISERROR(SEARCH("1- Bajo",D15)))</formula>
    </cfRule>
  </conditionalFormatting>
  <conditionalFormatting sqref="J10:J25">
    <cfRule type="containsText" dxfId="2697" priority="698" operator="containsText" text="Moderado">
      <formula>NOT(ISERROR(SEARCH("Moderado",J10)))</formula>
    </cfRule>
  </conditionalFormatting>
  <conditionalFormatting sqref="J10:J25">
    <cfRule type="containsText" dxfId="2696" priority="696" operator="containsText" text="Bajo">
      <formula>NOT(ISERROR(SEARCH("Bajo",J10)))</formula>
    </cfRule>
    <cfRule type="containsText" dxfId="2695" priority="697" operator="containsText" text="Extremo">
      <formula>NOT(ISERROR(SEARCH("Extremo",J10)))</formula>
    </cfRule>
  </conditionalFormatting>
  <conditionalFormatting sqref="K10:K30">
    <cfRule type="containsText" dxfId="2694" priority="694" operator="containsText" text="Baja">
      <formula>NOT(ISERROR(SEARCH("Baja",K10)))</formula>
    </cfRule>
    <cfRule type="containsText" dxfId="2693" priority="695" operator="containsText" text="Muy Baja">
      <formula>NOT(ISERROR(SEARCH("Muy Baja",K10)))</formula>
    </cfRule>
  </conditionalFormatting>
  <conditionalFormatting sqref="K10:K30">
    <cfRule type="containsText" dxfId="2692" priority="692" operator="containsText" text="Muy Alta">
      <formula>NOT(ISERROR(SEARCH("Muy Alta",K10)))</formula>
    </cfRule>
    <cfRule type="containsText" dxfId="2691" priority="693" operator="containsText" text="Alta">
      <formula>NOT(ISERROR(SEARCH("Alta",K10)))</formula>
    </cfRule>
  </conditionalFormatting>
  <conditionalFormatting sqref="L10:L30">
    <cfRule type="containsText" dxfId="2690" priority="688" operator="containsText" text="Catastrófico">
      <formula>NOT(ISERROR(SEARCH("Catastrófico",L10)))</formula>
    </cfRule>
    <cfRule type="containsText" dxfId="2689" priority="689" operator="containsText" text="Mayor">
      <formula>NOT(ISERROR(SEARCH("Mayor",L10)))</formula>
    </cfRule>
    <cfRule type="containsText" dxfId="2688" priority="690" operator="containsText" text="Menor">
      <formula>NOT(ISERROR(SEARCH("Menor",L10)))</formula>
    </cfRule>
    <cfRule type="containsText" dxfId="2687" priority="691" operator="containsText" text="Leve">
      <formula>NOT(ISERROR(SEARCH("Leve",L10)))</formula>
    </cfRule>
  </conditionalFormatting>
  <conditionalFormatting sqref="A21 E21">
    <cfRule type="containsText" dxfId="2686" priority="682" operator="containsText" text="3- Moderado">
      <formula>NOT(ISERROR(SEARCH("3- Moderado",A21)))</formula>
    </cfRule>
    <cfRule type="containsText" dxfId="2685" priority="683" operator="containsText" text="6- Moderado">
      <formula>NOT(ISERROR(SEARCH("6- Moderado",A21)))</formula>
    </cfRule>
    <cfRule type="containsText" dxfId="2684" priority="684" operator="containsText" text="4- Moderado">
      <formula>NOT(ISERROR(SEARCH("4- Moderado",A21)))</formula>
    </cfRule>
    <cfRule type="containsText" dxfId="2683" priority="685" operator="containsText" text="3- Bajo">
      <formula>NOT(ISERROR(SEARCH("3- Bajo",A21)))</formula>
    </cfRule>
    <cfRule type="containsText" dxfId="2682" priority="686" operator="containsText" text="4- Bajo">
      <formula>NOT(ISERROR(SEARCH("4- Bajo",A21)))</formula>
    </cfRule>
    <cfRule type="containsText" dxfId="2681" priority="687" operator="containsText" text="1- Bajo">
      <formula>NOT(ISERROR(SEARCH("1- Bajo",A21)))</formula>
    </cfRule>
  </conditionalFormatting>
  <conditionalFormatting sqref="F21:G21 F22:F25">
    <cfRule type="containsText" dxfId="2680" priority="676" operator="containsText" text="3- Moderado">
      <formula>NOT(ISERROR(SEARCH("3- Moderado",F21)))</formula>
    </cfRule>
    <cfRule type="containsText" dxfId="2679" priority="677" operator="containsText" text="6- Moderado">
      <formula>NOT(ISERROR(SEARCH("6- Moderado",F21)))</formula>
    </cfRule>
    <cfRule type="containsText" dxfId="2678" priority="678" operator="containsText" text="4- Moderado">
      <formula>NOT(ISERROR(SEARCH("4- Moderado",F21)))</formula>
    </cfRule>
    <cfRule type="containsText" dxfId="2677" priority="679" operator="containsText" text="3- Bajo">
      <formula>NOT(ISERROR(SEARCH("3- Bajo",F21)))</formula>
    </cfRule>
    <cfRule type="containsText" dxfId="2676" priority="680" operator="containsText" text="4- Bajo">
      <formula>NOT(ISERROR(SEARCH("4- Bajo",F21)))</formula>
    </cfRule>
    <cfRule type="containsText" dxfId="2675" priority="681" operator="containsText" text="1- Bajo">
      <formula>NOT(ISERROR(SEARCH("1- Bajo",F21)))</formula>
    </cfRule>
  </conditionalFormatting>
  <conditionalFormatting sqref="C21">
    <cfRule type="containsText" dxfId="2674" priority="670" operator="containsText" text="3- Moderado">
      <formula>NOT(ISERROR(SEARCH("3- Moderado",C21)))</formula>
    </cfRule>
    <cfRule type="containsText" dxfId="2673" priority="671" operator="containsText" text="6- Moderado">
      <formula>NOT(ISERROR(SEARCH("6- Moderado",C21)))</formula>
    </cfRule>
    <cfRule type="containsText" dxfId="2672" priority="672" operator="containsText" text="4- Moderado">
      <formula>NOT(ISERROR(SEARCH("4- Moderado",C21)))</formula>
    </cfRule>
    <cfRule type="containsText" dxfId="2671" priority="673" operator="containsText" text="3- Bajo">
      <formula>NOT(ISERROR(SEARCH("3- Bajo",C21)))</formula>
    </cfRule>
    <cfRule type="containsText" dxfId="2670" priority="674" operator="containsText" text="4- Bajo">
      <formula>NOT(ISERROR(SEARCH("4- Bajo",C21)))</formula>
    </cfRule>
    <cfRule type="containsText" dxfId="2669" priority="675" operator="containsText" text="1- Bajo">
      <formula>NOT(ISERROR(SEARCH("1- Bajo",C21)))</formula>
    </cfRule>
  </conditionalFormatting>
  <conditionalFormatting sqref="D21:D25">
    <cfRule type="containsText" dxfId="2668" priority="664" operator="containsText" text="3- Moderado">
      <formula>NOT(ISERROR(SEARCH("3- Moderado",D21)))</formula>
    </cfRule>
    <cfRule type="containsText" dxfId="2667" priority="665" operator="containsText" text="6- Moderado">
      <formula>NOT(ISERROR(SEARCH("6- Moderado",D21)))</formula>
    </cfRule>
    <cfRule type="containsText" dxfId="2666" priority="666" operator="containsText" text="4- Moderado">
      <formula>NOT(ISERROR(SEARCH("4- Moderado",D21)))</formula>
    </cfRule>
    <cfRule type="containsText" dxfId="2665" priority="667" operator="containsText" text="3- Bajo">
      <formula>NOT(ISERROR(SEARCH("3- Bajo",D21)))</formula>
    </cfRule>
    <cfRule type="containsText" dxfId="2664" priority="668" operator="containsText" text="4- Bajo">
      <formula>NOT(ISERROR(SEARCH("4- Bajo",D21)))</formula>
    </cfRule>
    <cfRule type="containsText" dxfId="2663" priority="669" operator="containsText" text="1- Bajo">
      <formula>NOT(ISERROR(SEARCH("1- Bajo",D21)))</formula>
    </cfRule>
  </conditionalFormatting>
  <conditionalFormatting sqref="I26">
    <cfRule type="containsText" dxfId="2662" priority="652" operator="containsText" text="3- Moderado">
      <formula>NOT(ISERROR(SEARCH("3- Moderado",I26)))</formula>
    </cfRule>
    <cfRule type="containsText" dxfId="2661" priority="653" operator="containsText" text="6- Moderado">
      <formula>NOT(ISERROR(SEARCH("6- Moderado",I26)))</formula>
    </cfRule>
    <cfRule type="containsText" dxfId="2660" priority="654" operator="containsText" text="4- Moderado">
      <formula>NOT(ISERROR(SEARCH("4- Moderado",I26)))</formula>
    </cfRule>
    <cfRule type="containsText" dxfId="2659" priority="655" operator="containsText" text="3- Bajo">
      <formula>NOT(ISERROR(SEARCH("3- Bajo",I26)))</formula>
    </cfRule>
    <cfRule type="containsText" dxfId="2658" priority="656" operator="containsText" text="4- Bajo">
      <formula>NOT(ISERROR(SEARCH("4- Bajo",I26)))</formula>
    </cfRule>
    <cfRule type="containsText" dxfId="2657" priority="657" operator="containsText" text="1- Bajo">
      <formula>NOT(ISERROR(SEARCH("1- Bajo",I26)))</formula>
    </cfRule>
  </conditionalFormatting>
  <conditionalFormatting sqref="A26 C26:E26 D27:D30">
    <cfRule type="containsText" dxfId="2656" priority="646" operator="containsText" text="3- Moderado">
      <formula>NOT(ISERROR(SEARCH("3- Moderado",A26)))</formula>
    </cfRule>
    <cfRule type="containsText" dxfId="2655" priority="647" operator="containsText" text="6- Moderado">
      <formula>NOT(ISERROR(SEARCH("6- Moderado",A26)))</formula>
    </cfRule>
    <cfRule type="containsText" dxfId="2654" priority="648" operator="containsText" text="4- Moderado">
      <formula>NOT(ISERROR(SEARCH("4- Moderado",A26)))</formula>
    </cfRule>
    <cfRule type="containsText" dxfId="2653" priority="649" operator="containsText" text="3- Bajo">
      <formula>NOT(ISERROR(SEARCH("3- Bajo",A26)))</formula>
    </cfRule>
    <cfRule type="containsText" dxfId="2652" priority="650" operator="containsText" text="4- Bajo">
      <formula>NOT(ISERROR(SEARCH("4- Bajo",A26)))</formula>
    </cfRule>
    <cfRule type="containsText" dxfId="2651" priority="651" operator="containsText" text="1- Bajo">
      <formula>NOT(ISERROR(SEARCH("1- Bajo",A26)))</formula>
    </cfRule>
  </conditionalFormatting>
  <conditionalFormatting sqref="F26:F30">
    <cfRule type="containsText" dxfId="2650" priority="640" operator="containsText" text="3- Moderado">
      <formula>NOT(ISERROR(SEARCH("3- Moderado",F26)))</formula>
    </cfRule>
    <cfRule type="containsText" dxfId="2649" priority="641" operator="containsText" text="6- Moderado">
      <formula>NOT(ISERROR(SEARCH("6- Moderado",F26)))</formula>
    </cfRule>
    <cfRule type="containsText" dxfId="2648" priority="642" operator="containsText" text="4- Moderado">
      <formula>NOT(ISERROR(SEARCH("4- Moderado",F26)))</formula>
    </cfRule>
    <cfRule type="containsText" dxfId="2647" priority="643" operator="containsText" text="3- Bajo">
      <formula>NOT(ISERROR(SEARCH("3- Bajo",F26)))</formula>
    </cfRule>
    <cfRule type="containsText" dxfId="2646" priority="644" operator="containsText" text="4- Bajo">
      <formula>NOT(ISERROR(SEARCH("4- Bajo",F26)))</formula>
    </cfRule>
    <cfRule type="containsText" dxfId="2645" priority="645" operator="containsText" text="1- Bajo">
      <formula>NOT(ISERROR(SEARCH("1- Bajo",F26)))</formula>
    </cfRule>
  </conditionalFormatting>
  <conditionalFormatting sqref="J26:J30">
    <cfRule type="containsText" dxfId="2644" priority="635" operator="containsText" text="Bajo">
      <formula>NOT(ISERROR(SEARCH("Bajo",J26)))</formula>
    </cfRule>
    <cfRule type="containsText" dxfId="2643" priority="636" operator="containsText" text="Moderado">
      <formula>NOT(ISERROR(SEARCH("Moderado",J26)))</formula>
    </cfRule>
    <cfRule type="containsText" dxfId="2642" priority="637" operator="containsText" text="Alto">
      <formula>NOT(ISERROR(SEARCH("Alto",J26)))</formula>
    </cfRule>
    <cfRule type="containsText" dxfId="2641" priority="638" operator="containsText" text="Extremo">
      <formula>NOT(ISERROR(SEARCH("Extremo",J26)))</formula>
    </cfRule>
    <cfRule type="colorScale" priority="639">
      <colorScale>
        <cfvo type="min"/>
        <cfvo type="max"/>
        <color rgb="FFFF7128"/>
        <color rgb="FFFFEF9C"/>
      </colorScale>
    </cfRule>
  </conditionalFormatting>
  <conditionalFormatting sqref="I26:I30">
    <cfRule type="containsText" dxfId="2640" priority="614" operator="containsText" text="Catastrófico">
      <formula>NOT(ISERROR(SEARCH("Catastrófico",I26)))</formula>
    </cfRule>
    <cfRule type="containsText" dxfId="2639" priority="615" operator="containsText" text="Mayor">
      <formula>NOT(ISERROR(SEARCH("Mayor",I26)))</formula>
    </cfRule>
    <cfRule type="containsText" dxfId="2638" priority="616" operator="containsText" text="Menor">
      <formula>NOT(ISERROR(SEARCH("Menor",I26)))</formula>
    </cfRule>
    <cfRule type="containsText" dxfId="2637" priority="617" operator="containsText" text="Leve">
      <formula>NOT(ISERROR(SEARCH("Leve",I26)))</formula>
    </cfRule>
    <cfRule type="containsText" dxfId="2636" priority="622" operator="containsText" text="Moderado">
      <formula>NOT(ISERROR(SEARCH("Moderado",I26)))</formula>
    </cfRule>
  </conditionalFormatting>
  <conditionalFormatting sqref="J26:J30">
    <cfRule type="containsText" dxfId="2635" priority="607" operator="containsText" text="Moderado">
      <formula>NOT(ISERROR(SEARCH("Moderado",J26)))</formula>
    </cfRule>
  </conditionalFormatting>
  <conditionalFormatting sqref="J26:J30">
    <cfRule type="containsText" dxfId="2634" priority="605" operator="containsText" text="Bajo">
      <formula>NOT(ISERROR(SEARCH("Bajo",J26)))</formula>
    </cfRule>
    <cfRule type="containsText" dxfId="2633" priority="606" operator="containsText" text="Extremo">
      <formula>NOT(ISERROR(SEARCH("Extremo",J26)))</formula>
    </cfRule>
  </conditionalFormatting>
  <conditionalFormatting sqref="G26">
    <cfRule type="containsText" dxfId="2632" priority="135" operator="containsText" text="3- Moderado">
      <formula>NOT(ISERROR(SEARCH("3- Moderado",G26)))</formula>
    </cfRule>
    <cfRule type="containsText" dxfId="2631" priority="136" operator="containsText" text="6- Moderado">
      <formula>NOT(ISERROR(SEARCH("6- Moderado",G26)))</formula>
    </cfRule>
    <cfRule type="containsText" dxfId="2630" priority="137" operator="containsText" text="4- Moderado">
      <formula>NOT(ISERROR(SEARCH("4- Moderado",G26)))</formula>
    </cfRule>
    <cfRule type="containsText" dxfId="2629" priority="138" operator="containsText" text="3- Bajo">
      <formula>NOT(ISERROR(SEARCH("3- Bajo",G26)))</formula>
    </cfRule>
    <cfRule type="containsText" dxfId="2628" priority="139" operator="containsText" text="4- Bajo">
      <formula>NOT(ISERROR(SEARCH("4- Bajo",G26)))</formula>
    </cfRule>
    <cfRule type="containsText" dxfId="2627" priority="140" operator="containsText" text="1- Bajo">
      <formula>NOT(ISERROR(SEARCH("1- Bajo",G26)))</formula>
    </cfRule>
  </conditionalFormatting>
  <conditionalFormatting sqref="B31">
    <cfRule type="containsText" dxfId="2626" priority="117" operator="containsText" text="3- Moderado">
      <formula>NOT(ISERROR(SEARCH("3- Moderado",B31)))</formula>
    </cfRule>
    <cfRule type="containsText" dxfId="2625" priority="118" operator="containsText" text="6- Moderado">
      <formula>NOT(ISERROR(SEARCH("6- Moderado",B31)))</formula>
    </cfRule>
    <cfRule type="containsText" dxfId="2624" priority="119" operator="containsText" text="4- Moderado">
      <formula>NOT(ISERROR(SEARCH("4- Moderado",B31)))</formula>
    </cfRule>
    <cfRule type="containsText" dxfId="2623" priority="120" operator="containsText" text="3- Bajo">
      <formula>NOT(ISERROR(SEARCH("3- Bajo",B31)))</formula>
    </cfRule>
    <cfRule type="containsText" dxfId="2622" priority="121" operator="containsText" text="4- Bajo">
      <formula>NOT(ISERROR(SEARCH("4- Bajo",B31)))</formula>
    </cfRule>
    <cfRule type="containsText" dxfId="2621" priority="122" operator="containsText" text="1- Bajo">
      <formula>NOT(ISERROR(SEARCH("1- Bajo",B31)))</formula>
    </cfRule>
  </conditionalFormatting>
  <conditionalFormatting sqref="A31 C31:E31 D32:D35">
    <cfRule type="containsText" dxfId="2620" priority="81" operator="containsText" text="3- Moderado">
      <formula>NOT(ISERROR(SEARCH("3- Moderado",A31)))</formula>
    </cfRule>
    <cfRule type="containsText" dxfId="2619" priority="82" operator="containsText" text="6- Moderado">
      <formula>NOT(ISERROR(SEARCH("6- Moderado",A31)))</formula>
    </cfRule>
    <cfRule type="containsText" dxfId="2618" priority="83" operator="containsText" text="4- Moderado">
      <formula>NOT(ISERROR(SEARCH("4- Moderado",A31)))</formula>
    </cfRule>
    <cfRule type="containsText" dxfId="2617" priority="84" operator="containsText" text="3- Bajo">
      <formula>NOT(ISERROR(SEARCH("3- Bajo",A31)))</formula>
    </cfRule>
    <cfRule type="containsText" dxfId="2616" priority="85" operator="containsText" text="4- Bajo">
      <formula>NOT(ISERROR(SEARCH("4- Bajo",A31)))</formula>
    </cfRule>
    <cfRule type="containsText" dxfId="2615" priority="86" operator="containsText" text="1- Bajo">
      <formula>NOT(ISERROR(SEARCH("1- Bajo",A31)))</formula>
    </cfRule>
  </conditionalFormatting>
  <conditionalFormatting sqref="F31:F35">
    <cfRule type="containsText" dxfId="2614" priority="75" operator="containsText" text="3- Moderado">
      <formula>NOT(ISERROR(SEARCH("3- Moderado",F31)))</formula>
    </cfRule>
    <cfRule type="containsText" dxfId="2613" priority="76" operator="containsText" text="6- Moderado">
      <formula>NOT(ISERROR(SEARCH("6- Moderado",F31)))</formula>
    </cfRule>
    <cfRule type="containsText" dxfId="2612" priority="77" operator="containsText" text="4- Moderado">
      <formula>NOT(ISERROR(SEARCH("4- Moderado",F31)))</formula>
    </cfRule>
    <cfRule type="containsText" dxfId="2611" priority="78" operator="containsText" text="3- Bajo">
      <formula>NOT(ISERROR(SEARCH("3- Bajo",F31)))</formula>
    </cfRule>
    <cfRule type="containsText" dxfId="2610" priority="79" operator="containsText" text="4- Bajo">
      <formula>NOT(ISERROR(SEARCH("4- Bajo",F31)))</formula>
    </cfRule>
    <cfRule type="containsText" dxfId="2609" priority="80" operator="containsText" text="1- Bajo">
      <formula>NOT(ISERROR(SEARCH("1- Bajo",F31)))</formula>
    </cfRule>
  </conditionalFormatting>
  <conditionalFormatting sqref="G31">
    <cfRule type="containsText" dxfId="2608" priority="56" operator="containsText" text="3- Moderado">
      <formula>NOT(ISERROR(SEARCH("3- Moderado",G31)))</formula>
    </cfRule>
    <cfRule type="containsText" dxfId="2607" priority="57" operator="containsText" text="6- Moderado">
      <formula>NOT(ISERROR(SEARCH("6- Moderado",G31)))</formula>
    </cfRule>
    <cfRule type="containsText" dxfId="2606" priority="58" operator="containsText" text="4- Moderado">
      <formula>NOT(ISERROR(SEARCH("4- Moderado",G31)))</formula>
    </cfRule>
    <cfRule type="containsText" dxfId="2605" priority="59" operator="containsText" text="3- Bajo">
      <formula>NOT(ISERROR(SEARCH("3- Bajo",G31)))</formula>
    </cfRule>
    <cfRule type="containsText" dxfId="2604" priority="60" operator="containsText" text="4- Bajo">
      <formula>NOT(ISERROR(SEARCH("4- Bajo",G31)))</formula>
    </cfRule>
    <cfRule type="containsText" dxfId="2603" priority="61" operator="containsText" text="1- Bajo">
      <formula>NOT(ISERROR(SEARCH("1- Bajo",G31)))</formula>
    </cfRule>
  </conditionalFormatting>
  <conditionalFormatting sqref="K31:L31">
    <cfRule type="containsText" dxfId="2602" priority="50" operator="containsText" text="3- Moderado">
      <formula>NOT(ISERROR(SEARCH("3- Moderado",K31)))</formula>
    </cfRule>
    <cfRule type="containsText" dxfId="2601" priority="51" operator="containsText" text="6- Moderado">
      <formula>NOT(ISERROR(SEARCH("6- Moderado",K31)))</formula>
    </cfRule>
    <cfRule type="containsText" dxfId="2600" priority="52" operator="containsText" text="4- Moderado">
      <formula>NOT(ISERROR(SEARCH("4- Moderado",K31)))</formula>
    </cfRule>
    <cfRule type="containsText" dxfId="2599" priority="53" operator="containsText" text="3- Bajo">
      <formula>NOT(ISERROR(SEARCH("3- Bajo",K31)))</formula>
    </cfRule>
    <cfRule type="containsText" dxfId="2598" priority="54" operator="containsText" text="4- Bajo">
      <formula>NOT(ISERROR(SEARCH("4- Bajo",K31)))</formula>
    </cfRule>
    <cfRule type="containsText" dxfId="2597" priority="55" operator="containsText" text="1- Bajo">
      <formula>NOT(ISERROR(SEARCH("1- Bajo",K31)))</formula>
    </cfRule>
  </conditionalFormatting>
  <conditionalFormatting sqref="H31">
    <cfRule type="containsText" dxfId="2596" priority="44" operator="containsText" text="3- Moderado">
      <formula>NOT(ISERROR(SEARCH("3- Moderado",H31)))</formula>
    </cfRule>
    <cfRule type="containsText" dxfId="2595" priority="45" operator="containsText" text="6- Moderado">
      <formula>NOT(ISERROR(SEARCH("6- Moderado",H31)))</formula>
    </cfRule>
    <cfRule type="containsText" dxfId="2594" priority="46" operator="containsText" text="4- Moderado">
      <formula>NOT(ISERROR(SEARCH("4- Moderado",H31)))</formula>
    </cfRule>
    <cfRule type="containsText" dxfId="2593" priority="47" operator="containsText" text="3- Bajo">
      <formula>NOT(ISERROR(SEARCH("3- Bajo",H31)))</formula>
    </cfRule>
    <cfRule type="containsText" dxfId="2592" priority="48" operator="containsText" text="4- Bajo">
      <formula>NOT(ISERROR(SEARCH("4- Bajo",H31)))</formula>
    </cfRule>
    <cfRule type="containsText" dxfId="2591" priority="49" operator="containsText" text="1- Bajo">
      <formula>NOT(ISERROR(SEARCH("1- Bajo",H31)))</formula>
    </cfRule>
  </conditionalFormatting>
  <conditionalFormatting sqref="M31:M35">
    <cfRule type="containsText" dxfId="2590" priority="30" operator="containsText" text="Moderado">
      <formula>NOT(ISERROR(SEARCH("Moderado",M31)))</formula>
    </cfRule>
    <cfRule type="containsText" dxfId="2589" priority="39" operator="containsText" text="Bajo">
      <formula>NOT(ISERROR(SEARCH("Bajo",M31)))</formula>
    </cfRule>
    <cfRule type="containsText" dxfId="2588" priority="40" operator="containsText" text="Moderado">
      <formula>NOT(ISERROR(SEARCH("Moderado",M31)))</formula>
    </cfRule>
    <cfRule type="containsText" dxfId="2587" priority="41" operator="containsText" text="Alto">
      <formula>NOT(ISERROR(SEARCH("Alto",M31)))</formula>
    </cfRule>
    <cfRule type="containsText" dxfId="2586" priority="42" operator="containsText" text="Extremo">
      <formula>NOT(ISERROR(SEARCH("Extremo",M31)))</formula>
    </cfRule>
    <cfRule type="colorScale" priority="43">
      <colorScale>
        <cfvo type="min"/>
        <cfvo type="max"/>
        <color rgb="FFFF7128"/>
        <color rgb="FFFFEF9C"/>
      </colorScale>
    </cfRule>
  </conditionalFormatting>
  <conditionalFormatting sqref="H31:H35">
    <cfRule type="containsText" dxfId="2585" priority="31" operator="containsText" text="Muy Alta">
      <formula>NOT(ISERROR(SEARCH("Muy Alta",H31)))</formula>
    </cfRule>
    <cfRule type="containsText" dxfId="2584" priority="32" operator="containsText" text="Alta">
      <formula>NOT(ISERROR(SEARCH("Alta",H31)))</formula>
    </cfRule>
    <cfRule type="containsText" dxfId="2583" priority="33" operator="containsText" text="Muy Alta">
      <formula>NOT(ISERROR(SEARCH("Muy Alta",H31)))</formula>
    </cfRule>
    <cfRule type="containsText" dxfId="2582" priority="34" operator="containsText" text="Muy Baja">
      <formula>NOT(ISERROR(SEARCH("Muy Baja",H31)))</formula>
    </cfRule>
    <cfRule type="containsText" dxfId="2581" priority="35" operator="containsText" text="Baja">
      <formula>NOT(ISERROR(SEARCH("Baja",H31)))</formula>
    </cfRule>
    <cfRule type="containsText" dxfId="2580" priority="36" operator="containsText" text="Media">
      <formula>NOT(ISERROR(SEARCH("Media",H31)))</formula>
    </cfRule>
    <cfRule type="containsText" dxfId="2579" priority="37" operator="containsText" text="Alta">
      <formula>NOT(ISERROR(SEARCH("Alta",H31)))</formula>
    </cfRule>
    <cfRule type="containsText" dxfId="2578" priority="38" operator="containsText" text="Muy Alta">
      <formula>NOT(ISERROR(SEARCH("Muy Alta",H31)))</formula>
    </cfRule>
  </conditionalFormatting>
  <conditionalFormatting sqref="K31:K35">
    <cfRule type="containsText" dxfId="2577" priority="29" operator="containsText" text="Media">
      <formula>NOT(ISERROR(SEARCH("Media",K31)))</formula>
    </cfRule>
  </conditionalFormatting>
  <conditionalFormatting sqref="L31:L35">
    <cfRule type="containsText" dxfId="2576" priority="28" operator="containsText" text="Moderado">
      <formula>NOT(ISERROR(SEARCH("Moderado",L31)))</formula>
    </cfRule>
  </conditionalFormatting>
  <conditionalFormatting sqref="K31:K35">
    <cfRule type="containsText" dxfId="2575" priority="26" operator="containsText" text="Baja">
      <formula>NOT(ISERROR(SEARCH("Baja",K31)))</formula>
    </cfRule>
    <cfRule type="containsText" dxfId="2574" priority="27" operator="containsText" text="Muy Baja">
      <formula>NOT(ISERROR(SEARCH("Muy Baja",K31)))</formula>
    </cfRule>
  </conditionalFormatting>
  <conditionalFormatting sqref="K31:K35">
    <cfRule type="containsText" dxfId="2573" priority="24" operator="containsText" text="Muy Alta">
      <formula>NOT(ISERROR(SEARCH("Muy Alta",K31)))</formula>
    </cfRule>
    <cfRule type="containsText" dxfId="2572" priority="25" operator="containsText" text="Alta">
      <formula>NOT(ISERROR(SEARCH("Alta",K31)))</formula>
    </cfRule>
  </conditionalFormatting>
  <conditionalFormatting sqref="L31:L35">
    <cfRule type="containsText" dxfId="2571" priority="20" operator="containsText" text="Catastrófico">
      <formula>NOT(ISERROR(SEARCH("Catastrófico",L31)))</formula>
    </cfRule>
    <cfRule type="containsText" dxfId="2570" priority="21" operator="containsText" text="Mayor">
      <formula>NOT(ISERROR(SEARCH("Mayor",L31)))</formula>
    </cfRule>
    <cfRule type="containsText" dxfId="2569" priority="22" operator="containsText" text="Menor">
      <formula>NOT(ISERROR(SEARCH("Menor",L31)))</formula>
    </cfRule>
    <cfRule type="containsText" dxfId="2568" priority="23" operator="containsText" text="Leve">
      <formula>NOT(ISERROR(SEARCH("Leve",L31)))</formula>
    </cfRule>
  </conditionalFormatting>
  <conditionalFormatting sqref="I31">
    <cfRule type="containsText" dxfId="2567" priority="14" operator="containsText" text="3- Moderado">
      <formula>NOT(ISERROR(SEARCH("3- Moderado",I31)))</formula>
    </cfRule>
    <cfRule type="containsText" dxfId="2566" priority="15" operator="containsText" text="6- Moderado">
      <formula>NOT(ISERROR(SEARCH("6- Moderado",I31)))</formula>
    </cfRule>
    <cfRule type="containsText" dxfId="2565" priority="16" operator="containsText" text="4- Moderado">
      <formula>NOT(ISERROR(SEARCH("4- Moderado",I31)))</formula>
    </cfRule>
    <cfRule type="containsText" dxfId="2564" priority="17" operator="containsText" text="3- Bajo">
      <formula>NOT(ISERROR(SEARCH("3- Bajo",I31)))</formula>
    </cfRule>
    <cfRule type="containsText" dxfId="2563" priority="18" operator="containsText" text="4- Bajo">
      <formula>NOT(ISERROR(SEARCH("4- Bajo",I31)))</formula>
    </cfRule>
    <cfRule type="containsText" dxfId="2562" priority="19" operator="containsText" text="1- Bajo">
      <formula>NOT(ISERROR(SEARCH("1- Bajo",I31)))</formula>
    </cfRule>
  </conditionalFormatting>
  <conditionalFormatting sqref="J31:J35">
    <cfRule type="containsText" dxfId="2561" priority="9" operator="containsText" text="Bajo">
      <formula>NOT(ISERROR(SEARCH("Bajo",J31)))</formula>
    </cfRule>
    <cfRule type="containsText" dxfId="2560" priority="10" operator="containsText" text="Moderado">
      <formula>NOT(ISERROR(SEARCH("Moderado",J31)))</formula>
    </cfRule>
    <cfRule type="containsText" dxfId="2559" priority="11" operator="containsText" text="Alto">
      <formula>NOT(ISERROR(SEARCH("Alto",J31)))</formula>
    </cfRule>
    <cfRule type="containsText" dxfId="2558" priority="12" operator="containsText" text="Extremo">
      <formula>NOT(ISERROR(SEARCH("Extremo",J31)))</formula>
    </cfRule>
    <cfRule type="colorScale" priority="13">
      <colorScale>
        <cfvo type="min"/>
        <cfvo type="max"/>
        <color rgb="FFFF7128"/>
        <color rgb="FFFFEF9C"/>
      </colorScale>
    </cfRule>
  </conditionalFormatting>
  <conditionalFormatting sqref="I31:I35">
    <cfRule type="containsText" dxfId="2557" priority="4" operator="containsText" text="Catastrófico">
      <formula>NOT(ISERROR(SEARCH("Catastrófico",I31)))</formula>
    </cfRule>
    <cfRule type="containsText" dxfId="2556" priority="5" operator="containsText" text="Mayor">
      <formula>NOT(ISERROR(SEARCH("Mayor",I31)))</formula>
    </cfRule>
    <cfRule type="containsText" dxfId="2555" priority="6" operator="containsText" text="Menor">
      <formula>NOT(ISERROR(SEARCH("Menor",I31)))</formula>
    </cfRule>
    <cfRule type="containsText" dxfId="2554" priority="7" operator="containsText" text="Leve">
      <formula>NOT(ISERROR(SEARCH("Leve",I31)))</formula>
    </cfRule>
    <cfRule type="containsText" dxfId="2553" priority="8" operator="containsText" text="Moderado">
      <formula>NOT(ISERROR(SEARCH("Moderado",I31)))</formula>
    </cfRule>
  </conditionalFormatting>
  <conditionalFormatting sqref="J31:J35">
    <cfRule type="containsText" dxfId="2552" priority="3" operator="containsText" text="Moderado">
      <formula>NOT(ISERROR(SEARCH("Moderado",J31)))</formula>
    </cfRule>
  </conditionalFormatting>
  <conditionalFormatting sqref="J31:J35">
    <cfRule type="containsText" dxfId="2551" priority="1" operator="containsText" text="Bajo">
      <formula>NOT(ISERROR(SEARCH("Bajo",J31)))</formula>
    </cfRule>
    <cfRule type="containsText" dxfId="2550" priority="2" operator="containsText" text="Extremo">
      <formula>NOT(ISERROR(SEARCH("Extremo",J31)))</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pageSetup paperSize="14"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9B34-79FD-4FA4-9E3C-2A3B4808E32D}">
  <sheetPr>
    <tabColor rgb="FFFF0000"/>
  </sheetPr>
  <dimension ref="A1:JR36"/>
  <sheetViews>
    <sheetView topLeftCell="O7" zoomScale="75" zoomScaleNormal="75" workbookViewId="0">
      <selection activeCell="T31" sqref="T31:T35"/>
    </sheetView>
  </sheetViews>
  <sheetFormatPr baseColWidth="10" defaultColWidth="11.42578125" defaultRowHeight="14.25" x14ac:dyDescent="0.2"/>
  <cols>
    <col min="1" max="2" width="18.42578125" style="277" customWidth="1"/>
    <col min="3" max="3" width="15.42578125" style="82" customWidth="1"/>
    <col min="4" max="4" width="52.5703125" style="277" customWidth="1"/>
    <col min="5" max="5" width="18" style="278" customWidth="1"/>
    <col min="6" max="6" width="52.5703125" style="82" customWidth="1"/>
    <col min="7" max="7" width="20.42578125" style="82" customWidth="1"/>
    <col min="8" max="8" width="10.42578125" style="279" customWidth="1"/>
    <col min="9" max="9" width="11.42578125" style="279" customWidth="1"/>
    <col min="10" max="10" width="10.140625" style="280" customWidth="1"/>
    <col min="11" max="11" width="11.42578125" style="279" customWidth="1"/>
    <col min="12" max="12" width="10.85546875" style="279" customWidth="1"/>
    <col min="13" max="13" width="18.28515625" style="279" bestFit="1" customWidth="1"/>
    <col min="14" max="14" width="18.28515625" style="82" bestFit="1" customWidth="1"/>
    <col min="15" max="15" width="90.85546875" style="82" customWidth="1"/>
    <col min="16" max="16" width="16.42578125" style="82" hidden="1" customWidth="1"/>
    <col min="17" max="17" width="14.28515625" style="82" hidden="1" customWidth="1"/>
    <col min="18" max="18" width="17.85546875" style="82" hidden="1" customWidth="1"/>
    <col min="19" max="19" width="15.140625" style="82" hidden="1" customWidth="1"/>
    <col min="20" max="20" width="113.42578125" style="82" customWidth="1"/>
    <col min="21" max="176" width="11.42578125" style="93"/>
    <col min="177" max="16384" width="11.42578125" style="82"/>
  </cols>
  <sheetData>
    <row r="1" spans="1:278" s="208" customFormat="1" ht="16.5" customHeight="1" x14ac:dyDescent="0.2">
      <c r="A1" s="571"/>
      <c r="B1" s="572"/>
      <c r="C1" s="572"/>
      <c r="D1" s="256"/>
      <c r="E1" s="256"/>
      <c r="F1" s="256"/>
      <c r="G1" s="256"/>
      <c r="H1" s="256"/>
      <c r="I1" s="256"/>
      <c r="J1" s="256"/>
      <c r="K1" s="256"/>
      <c r="L1" s="256"/>
      <c r="M1" s="256"/>
      <c r="N1" s="256"/>
      <c r="O1" s="256"/>
      <c r="P1" s="256"/>
      <c r="Q1" s="257"/>
      <c r="R1" s="683" t="s">
        <v>378</v>
      </c>
      <c r="S1" s="683"/>
      <c r="T1" s="683"/>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c r="FK1" s="207"/>
      <c r="FL1" s="207"/>
      <c r="FM1" s="207"/>
      <c r="FN1" s="207"/>
      <c r="FO1" s="207"/>
      <c r="FP1" s="207"/>
      <c r="FQ1" s="207"/>
      <c r="FR1" s="207"/>
      <c r="FS1" s="207"/>
      <c r="FT1" s="207"/>
      <c r="FU1" s="207"/>
      <c r="FV1" s="207"/>
      <c r="FW1" s="207"/>
      <c r="FX1" s="207"/>
      <c r="FY1" s="207"/>
      <c r="FZ1" s="207"/>
      <c r="GA1" s="207"/>
      <c r="GB1" s="207"/>
      <c r="GC1" s="207"/>
      <c r="GD1" s="207"/>
      <c r="GE1" s="207"/>
      <c r="GF1" s="207"/>
      <c r="GG1" s="207"/>
      <c r="GH1" s="207"/>
      <c r="GI1" s="207"/>
      <c r="GJ1" s="207"/>
      <c r="GK1" s="207"/>
      <c r="GL1" s="207"/>
      <c r="GM1" s="207"/>
      <c r="GN1" s="207"/>
      <c r="GO1" s="207"/>
      <c r="GP1" s="207"/>
      <c r="GQ1" s="207"/>
      <c r="GR1" s="207"/>
      <c r="GS1" s="207"/>
      <c r="GT1" s="207"/>
      <c r="GU1" s="207"/>
      <c r="GV1" s="207"/>
      <c r="GW1" s="207"/>
      <c r="GX1" s="207"/>
      <c r="GY1" s="207"/>
      <c r="GZ1" s="207"/>
      <c r="HA1" s="207"/>
      <c r="HB1" s="207"/>
      <c r="HC1" s="207"/>
      <c r="HD1" s="207"/>
      <c r="HE1" s="207"/>
      <c r="HF1" s="207"/>
      <c r="HG1" s="207"/>
      <c r="HH1" s="207"/>
      <c r="HI1" s="207"/>
      <c r="HJ1" s="207"/>
      <c r="HK1" s="207"/>
      <c r="HL1" s="207"/>
      <c r="HM1" s="207"/>
      <c r="HN1" s="207"/>
      <c r="HO1" s="207"/>
      <c r="HP1" s="207"/>
      <c r="HQ1" s="207"/>
      <c r="HR1" s="207"/>
      <c r="HS1" s="207"/>
      <c r="HT1" s="207"/>
      <c r="HU1" s="207"/>
      <c r="HV1" s="207"/>
      <c r="HW1" s="207"/>
      <c r="HX1" s="207"/>
      <c r="HY1" s="207"/>
      <c r="HZ1" s="207"/>
      <c r="IA1" s="207"/>
      <c r="IB1" s="207"/>
      <c r="IC1" s="207"/>
      <c r="ID1" s="207"/>
      <c r="IE1" s="207"/>
      <c r="IF1" s="207"/>
      <c r="IG1" s="207"/>
      <c r="IH1" s="207"/>
      <c r="II1" s="207"/>
      <c r="IJ1" s="207"/>
      <c r="IK1" s="207"/>
      <c r="IL1" s="207"/>
      <c r="IM1" s="207"/>
      <c r="IN1" s="207"/>
      <c r="IO1" s="207"/>
      <c r="IP1" s="207"/>
      <c r="IQ1" s="207"/>
      <c r="IR1" s="207"/>
      <c r="IS1" s="207"/>
      <c r="IT1" s="207"/>
      <c r="IU1" s="207"/>
      <c r="IV1" s="207"/>
      <c r="IW1" s="207"/>
      <c r="IX1" s="207"/>
      <c r="IY1" s="207"/>
      <c r="IZ1" s="207"/>
      <c r="JA1" s="207"/>
      <c r="JB1" s="207"/>
      <c r="JC1" s="207"/>
      <c r="JD1" s="207"/>
      <c r="JE1" s="207"/>
      <c r="JF1" s="207"/>
      <c r="JG1" s="207"/>
      <c r="JH1" s="207"/>
      <c r="JI1" s="207"/>
      <c r="JJ1" s="207"/>
      <c r="JK1" s="207"/>
      <c r="JL1" s="207"/>
      <c r="JM1" s="207"/>
      <c r="JN1" s="207"/>
      <c r="JO1" s="207"/>
      <c r="JP1" s="207"/>
      <c r="JQ1" s="207"/>
      <c r="JR1" s="207"/>
    </row>
    <row r="2" spans="1:278" s="208" customFormat="1" ht="39.75" customHeight="1" x14ac:dyDescent="0.2">
      <c r="A2" s="573"/>
      <c r="B2" s="574"/>
      <c r="C2" s="574"/>
      <c r="D2" s="707" t="s">
        <v>501</v>
      </c>
      <c r="E2" s="707"/>
      <c r="F2" s="707"/>
      <c r="G2" s="707"/>
      <c r="H2" s="707"/>
      <c r="I2" s="707"/>
      <c r="J2" s="707"/>
      <c r="K2" s="707"/>
      <c r="L2" s="707"/>
      <c r="M2" s="707"/>
      <c r="N2" s="707"/>
      <c r="O2" s="258"/>
      <c r="P2" s="258"/>
      <c r="Q2" s="259"/>
      <c r="R2" s="683"/>
      <c r="S2" s="683"/>
      <c r="T2" s="683"/>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c r="FK2" s="207"/>
      <c r="FL2" s="207"/>
      <c r="FM2" s="207"/>
      <c r="FN2" s="207"/>
      <c r="FO2" s="207"/>
      <c r="FP2" s="207"/>
      <c r="FQ2" s="207"/>
      <c r="FR2" s="207"/>
      <c r="FS2" s="207"/>
      <c r="FT2" s="207"/>
      <c r="FU2" s="207"/>
      <c r="FV2" s="207"/>
      <c r="FW2" s="207"/>
      <c r="FX2" s="207"/>
      <c r="FY2" s="207"/>
      <c r="FZ2" s="207"/>
      <c r="GA2" s="207"/>
      <c r="GB2" s="207"/>
      <c r="GC2" s="207"/>
      <c r="GD2" s="207"/>
      <c r="GE2" s="207"/>
      <c r="GF2" s="207"/>
      <c r="GG2" s="207"/>
      <c r="GH2" s="207"/>
      <c r="GI2" s="207"/>
      <c r="GJ2" s="207"/>
      <c r="GK2" s="207"/>
      <c r="GL2" s="207"/>
      <c r="GM2" s="207"/>
      <c r="GN2" s="207"/>
      <c r="GO2" s="207"/>
      <c r="GP2" s="207"/>
      <c r="GQ2" s="207"/>
      <c r="GR2" s="207"/>
      <c r="GS2" s="207"/>
      <c r="GT2" s="207"/>
      <c r="GU2" s="207"/>
      <c r="GV2" s="207"/>
      <c r="GW2" s="207"/>
      <c r="GX2" s="207"/>
      <c r="GY2" s="207"/>
      <c r="GZ2" s="207"/>
      <c r="HA2" s="207"/>
      <c r="HB2" s="207"/>
      <c r="HC2" s="207"/>
      <c r="HD2" s="207"/>
      <c r="HE2" s="207"/>
      <c r="HF2" s="207"/>
      <c r="HG2" s="207"/>
      <c r="HH2" s="207"/>
      <c r="HI2" s="207"/>
      <c r="HJ2" s="207"/>
      <c r="HK2" s="207"/>
      <c r="HL2" s="207"/>
      <c r="HM2" s="207"/>
      <c r="HN2" s="207"/>
      <c r="HO2" s="207"/>
      <c r="HP2" s="207"/>
      <c r="HQ2" s="207"/>
      <c r="HR2" s="207"/>
      <c r="HS2" s="207"/>
      <c r="HT2" s="207"/>
      <c r="HU2" s="207"/>
      <c r="HV2" s="207"/>
      <c r="HW2" s="207"/>
      <c r="HX2" s="207"/>
      <c r="HY2" s="207"/>
      <c r="HZ2" s="207"/>
      <c r="IA2" s="207"/>
      <c r="IB2" s="207"/>
      <c r="IC2" s="207"/>
      <c r="ID2" s="207"/>
      <c r="IE2" s="207"/>
      <c r="IF2" s="207"/>
      <c r="IG2" s="207"/>
      <c r="IH2" s="207"/>
      <c r="II2" s="207"/>
      <c r="IJ2" s="207"/>
      <c r="IK2" s="207"/>
      <c r="IL2" s="207"/>
      <c r="IM2" s="207"/>
      <c r="IN2" s="207"/>
      <c r="IO2" s="207"/>
      <c r="IP2" s="207"/>
      <c r="IQ2" s="207"/>
      <c r="IR2" s="207"/>
      <c r="IS2" s="207"/>
      <c r="IT2" s="207"/>
      <c r="IU2" s="207"/>
      <c r="IV2" s="207"/>
      <c r="IW2" s="207"/>
      <c r="IX2" s="207"/>
      <c r="IY2" s="207"/>
      <c r="IZ2" s="207"/>
      <c r="JA2" s="207"/>
      <c r="JB2" s="207"/>
      <c r="JC2" s="207"/>
      <c r="JD2" s="207"/>
      <c r="JE2" s="207"/>
      <c r="JF2" s="207"/>
      <c r="JG2" s="207"/>
      <c r="JH2" s="207"/>
      <c r="JI2" s="207"/>
      <c r="JJ2" s="207"/>
      <c r="JK2" s="207"/>
      <c r="JL2" s="207"/>
      <c r="JM2" s="207"/>
      <c r="JN2" s="207"/>
      <c r="JO2" s="207"/>
      <c r="JP2" s="207"/>
      <c r="JQ2" s="207"/>
      <c r="JR2" s="207"/>
    </row>
    <row r="3" spans="1:278" s="208" customFormat="1" ht="36.75" customHeight="1" x14ac:dyDescent="0.2">
      <c r="A3" s="209"/>
      <c r="B3" s="209"/>
      <c r="C3" s="363"/>
      <c r="D3" s="708" t="s">
        <v>667</v>
      </c>
      <c r="E3" s="708"/>
      <c r="F3" s="708"/>
      <c r="G3" s="708"/>
      <c r="H3" s="708"/>
      <c r="I3" s="708"/>
      <c r="J3" s="708"/>
      <c r="K3" s="708"/>
      <c r="L3" s="708"/>
      <c r="M3" s="708"/>
      <c r="N3" s="708"/>
      <c r="O3" s="260"/>
      <c r="P3" s="260"/>
      <c r="Q3" s="259"/>
      <c r="R3" s="683"/>
      <c r="S3" s="683"/>
      <c r="T3" s="683"/>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07"/>
      <c r="FY3" s="207"/>
      <c r="FZ3" s="207"/>
      <c r="GA3" s="207"/>
      <c r="GB3" s="207"/>
      <c r="GC3" s="207"/>
      <c r="GD3" s="207"/>
      <c r="GE3" s="207"/>
      <c r="GF3" s="207"/>
      <c r="GG3" s="207"/>
      <c r="GH3" s="207"/>
      <c r="GI3" s="207"/>
      <c r="GJ3" s="207"/>
      <c r="GK3" s="207"/>
      <c r="GL3" s="207"/>
      <c r="GM3" s="207"/>
      <c r="GN3" s="207"/>
      <c r="GO3" s="207"/>
      <c r="GP3" s="207"/>
      <c r="GQ3" s="207"/>
      <c r="GR3" s="207"/>
      <c r="GS3" s="207"/>
      <c r="GT3" s="207"/>
      <c r="GU3" s="207"/>
      <c r="GV3" s="207"/>
      <c r="GW3" s="207"/>
      <c r="GX3" s="207"/>
      <c r="GY3" s="207"/>
      <c r="GZ3" s="207"/>
      <c r="HA3" s="207"/>
      <c r="HB3" s="207"/>
      <c r="HC3" s="207"/>
      <c r="HD3" s="207"/>
      <c r="HE3" s="207"/>
      <c r="HF3" s="207"/>
      <c r="HG3" s="207"/>
      <c r="HH3" s="207"/>
      <c r="HI3" s="207"/>
      <c r="HJ3" s="207"/>
      <c r="HK3" s="207"/>
      <c r="HL3" s="207"/>
      <c r="HM3" s="207"/>
      <c r="HN3" s="207"/>
      <c r="HO3" s="207"/>
      <c r="HP3" s="207"/>
      <c r="HQ3" s="207"/>
      <c r="HR3" s="207"/>
      <c r="HS3" s="207"/>
      <c r="HT3" s="207"/>
      <c r="HU3" s="207"/>
      <c r="HV3" s="207"/>
      <c r="HW3" s="207"/>
      <c r="HX3" s="207"/>
      <c r="HY3" s="207"/>
      <c r="HZ3" s="207"/>
      <c r="IA3" s="207"/>
      <c r="IB3" s="207"/>
      <c r="IC3" s="207"/>
      <c r="ID3" s="207"/>
      <c r="IE3" s="207"/>
      <c r="IF3" s="207"/>
      <c r="IG3" s="207"/>
      <c r="IH3" s="207"/>
      <c r="II3" s="207"/>
      <c r="IJ3" s="207"/>
      <c r="IK3" s="207"/>
      <c r="IL3" s="207"/>
      <c r="IM3" s="207"/>
      <c r="IN3" s="207"/>
      <c r="IO3" s="207"/>
      <c r="IP3" s="207"/>
      <c r="IQ3" s="207"/>
      <c r="IR3" s="207"/>
      <c r="IS3" s="207"/>
      <c r="IT3" s="207"/>
      <c r="IU3" s="207"/>
      <c r="IV3" s="207"/>
      <c r="IW3" s="207"/>
      <c r="IX3" s="207"/>
      <c r="IY3" s="207"/>
      <c r="IZ3" s="207"/>
      <c r="JA3" s="207"/>
      <c r="JB3" s="207"/>
      <c r="JC3" s="207"/>
      <c r="JD3" s="207"/>
      <c r="JE3" s="207"/>
      <c r="JF3" s="207"/>
      <c r="JG3" s="207"/>
      <c r="JH3" s="207"/>
      <c r="JI3" s="207"/>
      <c r="JJ3" s="207"/>
      <c r="JK3" s="207"/>
      <c r="JL3" s="207"/>
      <c r="JM3" s="207"/>
      <c r="JN3" s="207"/>
      <c r="JO3" s="207"/>
      <c r="JP3" s="207"/>
      <c r="JQ3" s="207"/>
      <c r="JR3" s="207"/>
    </row>
    <row r="4" spans="1:278" s="208" customFormat="1" ht="69" customHeight="1" x14ac:dyDescent="0.2">
      <c r="A4" s="684" t="s">
        <v>379</v>
      </c>
      <c r="B4" s="685"/>
      <c r="C4" s="686"/>
      <c r="D4" s="687" t="s">
        <v>502</v>
      </c>
      <c r="E4" s="688"/>
      <c r="F4" s="688"/>
      <c r="G4" s="688"/>
      <c r="H4" s="688"/>
      <c r="I4" s="688"/>
      <c r="J4" s="688"/>
      <c r="K4" s="688"/>
      <c r="L4" s="688"/>
      <c r="M4" s="688"/>
      <c r="N4" s="689"/>
      <c r="O4" s="690"/>
      <c r="P4" s="690"/>
      <c r="Q4" s="690"/>
      <c r="R4" s="93"/>
      <c r="S4" s="93"/>
      <c r="T4" s="93"/>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207"/>
      <c r="CK4" s="207"/>
      <c r="CL4" s="207"/>
      <c r="CM4" s="207"/>
      <c r="CN4" s="207"/>
      <c r="CO4" s="207"/>
      <c r="CP4" s="207"/>
      <c r="CQ4" s="207"/>
      <c r="CR4" s="207"/>
      <c r="CS4" s="207"/>
      <c r="CT4" s="207"/>
      <c r="CU4" s="207"/>
      <c r="CV4" s="207"/>
      <c r="CW4" s="207"/>
      <c r="CX4" s="207"/>
      <c r="CY4" s="207"/>
      <c r="CZ4" s="207"/>
      <c r="DA4" s="207"/>
      <c r="DB4" s="207"/>
      <c r="DC4" s="207"/>
      <c r="DD4" s="207"/>
      <c r="DE4" s="207"/>
      <c r="DF4" s="207"/>
      <c r="DG4" s="207"/>
      <c r="DH4" s="207"/>
      <c r="DI4" s="207"/>
      <c r="DJ4" s="207"/>
      <c r="DK4" s="207"/>
      <c r="DL4" s="207"/>
      <c r="DM4" s="207"/>
      <c r="DN4" s="207"/>
      <c r="DO4" s="207"/>
      <c r="DP4" s="207"/>
      <c r="DQ4" s="207"/>
      <c r="DR4" s="207"/>
      <c r="DS4" s="207"/>
      <c r="DT4" s="207"/>
      <c r="DU4" s="207"/>
      <c r="DV4" s="207"/>
      <c r="DW4" s="207"/>
      <c r="DX4" s="207"/>
      <c r="DY4" s="207"/>
      <c r="DZ4" s="207"/>
      <c r="EA4" s="207"/>
      <c r="EB4" s="207"/>
      <c r="EC4" s="207"/>
      <c r="ED4" s="207"/>
      <c r="EE4" s="207"/>
      <c r="EF4" s="207"/>
      <c r="EG4" s="207"/>
      <c r="EH4" s="207"/>
      <c r="EI4" s="207"/>
      <c r="EJ4" s="207"/>
      <c r="EK4" s="207"/>
      <c r="EL4" s="207"/>
      <c r="EM4" s="207"/>
      <c r="EN4" s="207"/>
      <c r="EO4" s="207"/>
      <c r="EP4" s="207"/>
      <c r="EQ4" s="207"/>
      <c r="ER4" s="207"/>
      <c r="ES4" s="207"/>
      <c r="ET4" s="207"/>
      <c r="EU4" s="207"/>
      <c r="EV4" s="207"/>
      <c r="EW4" s="207"/>
      <c r="EX4" s="207"/>
      <c r="EY4" s="207"/>
      <c r="EZ4" s="207"/>
      <c r="FA4" s="207"/>
      <c r="FB4" s="207"/>
      <c r="FC4" s="207"/>
      <c r="FD4" s="207"/>
      <c r="FE4" s="207"/>
      <c r="FF4" s="207"/>
      <c r="FG4" s="207"/>
      <c r="FH4" s="207"/>
      <c r="FI4" s="207"/>
      <c r="FJ4" s="207"/>
      <c r="FK4" s="207"/>
      <c r="FL4" s="207"/>
      <c r="FM4" s="207"/>
      <c r="FN4" s="207"/>
      <c r="FO4" s="207"/>
      <c r="FP4" s="207"/>
      <c r="FQ4" s="207"/>
      <c r="FR4" s="207"/>
      <c r="FS4" s="207"/>
      <c r="FT4" s="207"/>
      <c r="FU4" s="207"/>
      <c r="FV4" s="207"/>
      <c r="FW4" s="207"/>
      <c r="FX4" s="207"/>
      <c r="FY4" s="207"/>
      <c r="FZ4" s="207"/>
      <c r="GA4" s="207"/>
      <c r="GB4" s="207"/>
      <c r="GC4" s="207"/>
      <c r="GD4" s="207"/>
      <c r="GE4" s="207"/>
      <c r="GF4" s="207"/>
      <c r="GG4" s="207"/>
      <c r="GH4" s="207"/>
      <c r="GI4" s="207"/>
      <c r="GJ4" s="207"/>
      <c r="GK4" s="207"/>
      <c r="GL4" s="207"/>
      <c r="GM4" s="207"/>
      <c r="GN4" s="207"/>
      <c r="GO4" s="207"/>
      <c r="GP4" s="207"/>
      <c r="GQ4" s="207"/>
      <c r="GR4" s="207"/>
      <c r="GS4" s="207"/>
      <c r="GT4" s="207"/>
      <c r="GU4" s="207"/>
      <c r="GV4" s="207"/>
      <c r="GW4" s="207"/>
      <c r="GX4" s="207"/>
      <c r="GY4" s="207"/>
      <c r="GZ4" s="207"/>
      <c r="HA4" s="207"/>
      <c r="HB4" s="207"/>
      <c r="HC4" s="207"/>
      <c r="HD4" s="207"/>
      <c r="HE4" s="207"/>
      <c r="HF4" s="207"/>
      <c r="HG4" s="207"/>
      <c r="HH4" s="207"/>
      <c r="HI4" s="207"/>
      <c r="HJ4" s="207"/>
      <c r="HK4" s="207"/>
      <c r="HL4" s="207"/>
      <c r="HM4" s="207"/>
      <c r="HN4" s="207"/>
      <c r="HO4" s="207"/>
      <c r="HP4" s="207"/>
      <c r="HQ4" s="207"/>
      <c r="HR4" s="207"/>
      <c r="HS4" s="207"/>
      <c r="HT4" s="207"/>
      <c r="HU4" s="207"/>
      <c r="HV4" s="207"/>
      <c r="HW4" s="207"/>
      <c r="HX4" s="207"/>
      <c r="HY4" s="207"/>
      <c r="HZ4" s="207"/>
      <c r="IA4" s="207"/>
      <c r="IB4" s="207"/>
      <c r="IC4" s="207"/>
      <c r="ID4" s="207"/>
      <c r="IE4" s="207"/>
      <c r="IF4" s="207"/>
      <c r="IG4" s="207"/>
      <c r="IH4" s="207"/>
      <c r="II4" s="207"/>
      <c r="IJ4" s="207"/>
      <c r="IK4" s="207"/>
      <c r="IL4" s="207"/>
      <c r="IM4" s="207"/>
      <c r="IN4" s="207"/>
      <c r="IO4" s="207"/>
      <c r="IP4" s="207"/>
      <c r="IQ4" s="207"/>
      <c r="IR4" s="207"/>
      <c r="IS4" s="207"/>
      <c r="IT4" s="207"/>
      <c r="IU4" s="207"/>
      <c r="IV4" s="207"/>
      <c r="IW4" s="207"/>
      <c r="IX4" s="207"/>
      <c r="IY4" s="207"/>
      <c r="IZ4" s="207"/>
      <c r="JA4" s="207"/>
      <c r="JB4" s="207"/>
      <c r="JC4" s="207"/>
      <c r="JD4" s="207"/>
      <c r="JE4" s="207"/>
      <c r="JF4" s="207"/>
      <c r="JG4" s="207"/>
      <c r="JH4" s="207"/>
      <c r="JI4" s="207"/>
      <c r="JJ4" s="207"/>
      <c r="JK4" s="207"/>
      <c r="JL4" s="207"/>
      <c r="JM4" s="207"/>
      <c r="JN4" s="207"/>
      <c r="JO4" s="207"/>
      <c r="JP4" s="207"/>
      <c r="JQ4" s="207"/>
      <c r="JR4" s="207"/>
    </row>
    <row r="5" spans="1:278" s="208" customFormat="1" ht="52.5" customHeight="1" x14ac:dyDescent="0.2">
      <c r="A5" s="684" t="s">
        <v>380</v>
      </c>
      <c r="B5" s="685"/>
      <c r="C5" s="686"/>
      <c r="D5" s="691"/>
      <c r="E5" s="692"/>
      <c r="F5" s="692"/>
      <c r="G5" s="692"/>
      <c r="H5" s="692"/>
      <c r="I5" s="692"/>
      <c r="J5" s="692"/>
      <c r="K5" s="692"/>
      <c r="L5" s="692"/>
      <c r="M5" s="692"/>
      <c r="N5" s="693"/>
      <c r="O5" s="93"/>
      <c r="P5" s="93"/>
      <c r="Q5" s="93"/>
      <c r="R5" s="93"/>
      <c r="S5" s="93"/>
      <c r="T5" s="93"/>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c r="IW5" s="207"/>
      <c r="IX5" s="207"/>
      <c r="IY5" s="207"/>
      <c r="IZ5" s="207"/>
      <c r="JA5" s="207"/>
      <c r="JB5" s="207"/>
      <c r="JC5" s="207"/>
      <c r="JD5" s="207"/>
      <c r="JE5" s="207"/>
      <c r="JF5" s="207"/>
      <c r="JG5" s="207"/>
      <c r="JH5" s="207"/>
      <c r="JI5" s="207"/>
      <c r="JJ5" s="207"/>
      <c r="JK5" s="207"/>
      <c r="JL5" s="207"/>
      <c r="JM5" s="207"/>
      <c r="JN5" s="207"/>
      <c r="JO5" s="207"/>
      <c r="JP5" s="207"/>
      <c r="JQ5" s="207"/>
      <c r="JR5" s="207"/>
    </row>
    <row r="6" spans="1:278" s="208" customFormat="1" ht="53.25" customHeight="1" thickBot="1" x14ac:dyDescent="0.25">
      <c r="A6" s="684" t="s">
        <v>381</v>
      </c>
      <c r="B6" s="685"/>
      <c r="C6" s="686"/>
      <c r="D6" s="694" t="str">
        <f>'Mapa Final'!D6</f>
        <v>La Matriz de Riesgos aplica para todos los procesos misionales del Centro de Servicios Judiciales de los Juzgados Penales de Manizales,</v>
      </c>
      <c r="E6" s="695"/>
      <c r="F6" s="695"/>
      <c r="G6" s="695"/>
      <c r="H6" s="695"/>
      <c r="I6" s="695"/>
      <c r="J6" s="695"/>
      <c r="K6" s="695"/>
      <c r="L6" s="695"/>
      <c r="M6" s="695"/>
      <c r="N6" s="696"/>
      <c r="O6" s="93"/>
      <c r="P6" s="93"/>
      <c r="Q6" s="93"/>
      <c r="R6" s="93"/>
      <c r="S6" s="93"/>
      <c r="T6" s="93"/>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c r="GY6" s="207"/>
      <c r="GZ6" s="207"/>
      <c r="HA6" s="207"/>
      <c r="HB6" s="207"/>
      <c r="HC6" s="207"/>
      <c r="HD6" s="207"/>
      <c r="HE6" s="207"/>
      <c r="HF6" s="207"/>
      <c r="HG6" s="207"/>
      <c r="HH6" s="207"/>
      <c r="HI6" s="207"/>
      <c r="HJ6" s="207"/>
      <c r="HK6" s="207"/>
      <c r="HL6" s="207"/>
      <c r="HM6" s="207"/>
      <c r="HN6" s="207"/>
      <c r="HO6" s="207"/>
      <c r="HP6" s="207"/>
      <c r="HQ6" s="207"/>
      <c r="HR6" s="207"/>
      <c r="HS6" s="207"/>
      <c r="HT6" s="207"/>
      <c r="HU6" s="207"/>
      <c r="HV6" s="207"/>
      <c r="HW6" s="207"/>
      <c r="HX6" s="207"/>
      <c r="HY6" s="207"/>
      <c r="HZ6" s="207"/>
      <c r="IA6" s="207"/>
      <c r="IB6" s="207"/>
      <c r="IC6" s="207"/>
      <c r="ID6" s="207"/>
      <c r="IE6" s="207"/>
      <c r="IF6" s="207"/>
      <c r="IG6" s="207"/>
      <c r="IH6" s="207"/>
      <c r="II6" s="207"/>
      <c r="IJ6" s="207"/>
      <c r="IK6" s="207"/>
      <c r="IL6" s="207"/>
      <c r="IM6" s="207"/>
      <c r="IN6" s="207"/>
      <c r="IO6" s="207"/>
      <c r="IP6" s="207"/>
      <c r="IQ6" s="207"/>
      <c r="IR6" s="207"/>
      <c r="IS6" s="207"/>
      <c r="IT6" s="207"/>
      <c r="IU6" s="207"/>
      <c r="IV6" s="207"/>
      <c r="IW6" s="207"/>
      <c r="IX6" s="207"/>
      <c r="IY6" s="207"/>
      <c r="IZ6" s="207"/>
      <c r="JA6" s="207"/>
      <c r="JB6" s="207"/>
      <c r="JC6" s="207"/>
      <c r="JD6" s="207"/>
      <c r="JE6" s="207"/>
      <c r="JF6" s="207"/>
      <c r="JG6" s="207"/>
      <c r="JH6" s="207"/>
      <c r="JI6" s="207"/>
      <c r="JJ6" s="207"/>
      <c r="JK6" s="207"/>
      <c r="JL6" s="207"/>
      <c r="JM6" s="207"/>
      <c r="JN6" s="207"/>
      <c r="JO6" s="207"/>
      <c r="JP6" s="207"/>
      <c r="JQ6" s="207"/>
      <c r="JR6" s="207"/>
    </row>
    <row r="7" spans="1:278" s="263" customFormat="1" ht="40.5" customHeight="1" thickTop="1" thickBot="1" x14ac:dyDescent="0.3">
      <c r="A7" s="697" t="s">
        <v>412</v>
      </c>
      <c r="B7" s="698"/>
      <c r="C7" s="698"/>
      <c r="D7" s="698"/>
      <c r="E7" s="698"/>
      <c r="F7" s="699"/>
      <c r="G7" s="261"/>
      <c r="H7" s="700" t="s">
        <v>413</v>
      </c>
      <c r="I7" s="700"/>
      <c r="J7" s="700"/>
      <c r="K7" s="700" t="s">
        <v>414</v>
      </c>
      <c r="L7" s="700"/>
      <c r="M7" s="700"/>
      <c r="N7" s="701" t="s">
        <v>415</v>
      </c>
      <c r="O7" s="702" t="s">
        <v>416</v>
      </c>
      <c r="P7" s="704" t="s">
        <v>417</v>
      </c>
      <c r="Q7" s="705"/>
      <c r="R7" s="704" t="s">
        <v>418</v>
      </c>
      <c r="S7" s="705"/>
      <c r="T7" s="706" t="s">
        <v>506</v>
      </c>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2"/>
      <c r="CW7" s="262"/>
      <c r="CX7" s="262"/>
      <c r="CY7" s="262"/>
      <c r="CZ7" s="262"/>
      <c r="DA7" s="262"/>
      <c r="DB7" s="262"/>
      <c r="DC7" s="262"/>
      <c r="DD7" s="262"/>
      <c r="DE7" s="262"/>
      <c r="DF7" s="262"/>
      <c r="DG7" s="262"/>
      <c r="DH7" s="262"/>
      <c r="DI7" s="262"/>
      <c r="DJ7" s="262"/>
      <c r="DK7" s="262"/>
      <c r="DL7" s="262"/>
      <c r="DM7" s="262"/>
      <c r="DN7" s="262"/>
      <c r="DO7" s="262"/>
      <c r="DP7" s="262"/>
      <c r="DQ7" s="262"/>
      <c r="DR7" s="262"/>
      <c r="DS7" s="262"/>
      <c r="DT7" s="262"/>
      <c r="DU7" s="262"/>
      <c r="DV7" s="262"/>
      <c r="DW7" s="262"/>
      <c r="DX7" s="262"/>
      <c r="DY7" s="262"/>
      <c r="DZ7" s="262"/>
      <c r="EA7" s="262"/>
      <c r="EB7" s="262"/>
      <c r="EC7" s="262"/>
      <c r="ED7" s="262"/>
      <c r="EE7" s="262"/>
      <c r="EF7" s="262"/>
      <c r="EG7" s="262"/>
      <c r="EH7" s="262"/>
      <c r="EI7" s="262"/>
      <c r="EJ7" s="262"/>
      <c r="EK7" s="262"/>
      <c r="EL7" s="262"/>
      <c r="EM7" s="262"/>
      <c r="EN7" s="262"/>
      <c r="EO7" s="262"/>
      <c r="EP7" s="262"/>
      <c r="EQ7" s="262"/>
      <c r="ER7" s="262"/>
      <c r="ES7" s="262"/>
      <c r="ET7" s="262"/>
      <c r="EU7" s="262"/>
      <c r="EV7" s="262"/>
      <c r="EW7" s="262"/>
      <c r="EX7" s="262"/>
      <c r="EY7" s="262"/>
      <c r="EZ7" s="262"/>
      <c r="FA7" s="262"/>
      <c r="FB7" s="262"/>
      <c r="FC7" s="262"/>
      <c r="FD7" s="262"/>
      <c r="FE7" s="262"/>
      <c r="FF7" s="262"/>
      <c r="FG7" s="262"/>
      <c r="FH7" s="262"/>
      <c r="FI7" s="262"/>
      <c r="FJ7" s="262"/>
      <c r="FK7" s="262"/>
      <c r="FL7" s="262"/>
      <c r="FM7" s="262"/>
      <c r="FN7" s="262"/>
      <c r="FO7" s="262"/>
      <c r="FP7" s="262"/>
      <c r="FQ7" s="262"/>
      <c r="FR7" s="262"/>
      <c r="FS7" s="262"/>
      <c r="FT7" s="262"/>
    </row>
    <row r="8" spans="1:278" s="271" customFormat="1" ht="60.95" customHeight="1" thickTop="1" thickBot="1" x14ac:dyDescent="0.3">
      <c r="A8" s="264" t="s">
        <v>19</v>
      </c>
      <c r="B8" s="264" t="s">
        <v>388</v>
      </c>
      <c r="C8" s="265" t="s">
        <v>79</v>
      </c>
      <c r="D8" s="266" t="s">
        <v>389</v>
      </c>
      <c r="E8" s="364" t="s">
        <v>83</v>
      </c>
      <c r="F8" s="364" t="s">
        <v>85</v>
      </c>
      <c r="G8" s="364" t="s">
        <v>87</v>
      </c>
      <c r="H8" s="268" t="s">
        <v>419</v>
      </c>
      <c r="I8" s="268" t="s">
        <v>329</v>
      </c>
      <c r="J8" s="268" t="s">
        <v>420</v>
      </c>
      <c r="K8" s="268" t="s">
        <v>419</v>
      </c>
      <c r="L8" s="268" t="s">
        <v>421</v>
      </c>
      <c r="M8" s="268" t="s">
        <v>420</v>
      </c>
      <c r="N8" s="701"/>
      <c r="O8" s="703"/>
      <c r="P8" s="269" t="s">
        <v>422</v>
      </c>
      <c r="Q8" s="269" t="s">
        <v>423</v>
      </c>
      <c r="R8" s="269" t="s">
        <v>424</v>
      </c>
      <c r="S8" s="269" t="s">
        <v>425</v>
      </c>
      <c r="T8" s="706"/>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row>
    <row r="9" spans="1:278" s="272" customFormat="1" ht="10.5" customHeight="1" thickTop="1" thickBot="1" x14ac:dyDescent="0.25">
      <c r="A9" s="673"/>
      <c r="B9" s="674"/>
      <c r="C9" s="674"/>
      <c r="D9" s="674"/>
      <c r="E9" s="674"/>
      <c r="F9" s="674"/>
      <c r="G9" s="674"/>
      <c r="H9" s="674"/>
      <c r="I9" s="674"/>
      <c r="J9" s="674"/>
      <c r="K9" s="674"/>
      <c r="L9" s="674"/>
      <c r="M9" s="674"/>
      <c r="N9" s="674"/>
      <c r="T9" s="273"/>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74"/>
      <c r="DI9" s="274"/>
      <c r="DJ9" s="274"/>
      <c r="DK9" s="274"/>
      <c r="DL9" s="274"/>
      <c r="DM9" s="274"/>
      <c r="DN9" s="274"/>
      <c r="DO9" s="274"/>
      <c r="DP9" s="274"/>
      <c r="DQ9" s="274"/>
      <c r="DR9" s="274"/>
      <c r="DS9" s="274"/>
      <c r="DT9" s="274"/>
      <c r="DU9" s="274"/>
      <c r="DV9" s="274"/>
      <c r="DW9" s="274"/>
      <c r="DX9" s="274"/>
      <c r="DY9" s="274"/>
      <c r="DZ9" s="274"/>
      <c r="EA9" s="274"/>
      <c r="EB9" s="274"/>
      <c r="EC9" s="274"/>
      <c r="ED9" s="274"/>
      <c r="EE9" s="274"/>
      <c r="EF9" s="274"/>
      <c r="EG9" s="274"/>
      <c r="EH9" s="274"/>
      <c r="EI9" s="274"/>
      <c r="EJ9" s="274"/>
      <c r="EK9" s="274"/>
      <c r="EL9" s="274"/>
      <c r="EM9" s="274"/>
      <c r="EN9" s="274"/>
      <c r="EO9" s="274"/>
      <c r="EP9" s="274"/>
      <c r="EQ9" s="274"/>
      <c r="ER9" s="274"/>
      <c r="ES9" s="274"/>
      <c r="ET9" s="274"/>
      <c r="EU9" s="274"/>
      <c r="EV9" s="274"/>
      <c r="EW9" s="274"/>
      <c r="EX9" s="274"/>
      <c r="EY9" s="274"/>
      <c r="EZ9" s="274"/>
      <c r="FA9" s="274"/>
      <c r="FB9" s="274"/>
      <c r="FC9" s="274"/>
      <c r="FD9" s="274"/>
      <c r="FE9" s="274"/>
      <c r="FF9" s="274"/>
      <c r="FG9" s="274"/>
      <c r="FH9" s="274"/>
      <c r="FI9" s="274"/>
      <c r="FJ9" s="274"/>
      <c r="FK9" s="274"/>
      <c r="FL9" s="274"/>
      <c r="FM9" s="274"/>
      <c r="FN9" s="274"/>
      <c r="FO9" s="274"/>
      <c r="FP9" s="274"/>
      <c r="FQ9" s="274"/>
      <c r="FR9" s="274"/>
      <c r="FS9" s="274"/>
      <c r="FT9" s="274"/>
    </row>
    <row r="10" spans="1:278" s="92" customFormat="1" ht="75" customHeight="1" thickTop="1" thickBot="1" x14ac:dyDescent="0.25">
      <c r="A10" s="598">
        <f>'Mapa Final'!A10</f>
        <v>1</v>
      </c>
      <c r="B10" s="598" t="str">
        <f>'Mapa Final'!B10</f>
        <v xml:space="preserve">Corrupción
Recibir , ofrecer, prometer , entregar o aceptar dádivas o beneficios a nombre propio o de terceros para  expedir, alterar,retener , extraviar o entregar  documentos  sin el lleno de requisitos legales </v>
      </c>
      <c r="C10" s="675" t="str">
        <f>+'Mapa Final'!C10:C14</f>
        <v>Reputacional</v>
      </c>
      <c r="D10" s="275" t="str">
        <f>'Mapa Final'!D10</f>
        <v>1. Deficiencia del control y seguimiento de la gestión ejercida por los servidores judiciales.</v>
      </c>
      <c r="E10" s="617" t="str">
        <f>'Mapa Final'!E10</f>
        <v xml:space="preserve">Carencia en transparencia, etica y valores . </v>
      </c>
      <c r="F10" s="275" t="str">
        <f>'Mapa Final'!F10</f>
        <v>1. Manipular el reparto para direccionar el proceso a un Despacho Judicial determinado.</v>
      </c>
      <c r="G10" s="617" t="str">
        <f>'Mapa Final'!G10</f>
        <v>Fraude Interno</v>
      </c>
      <c r="H10" s="682" t="str">
        <f>'Mapa Final'!I10</f>
        <v>Muy Alta</v>
      </c>
      <c r="I10" s="682" t="str">
        <f>'Mapa Final'!L10</f>
        <v>Catastrófico</v>
      </c>
      <c r="J10" s="677" t="str">
        <f>'Mapa Final'!N10</f>
        <v>Extremo</v>
      </c>
      <c r="K10" s="607" t="str">
        <f>'Mapa Final'!AA10</f>
        <v>Media</v>
      </c>
      <c r="L10" s="607" t="str">
        <f>'Mapa Final'!AE10</f>
        <v>Catastrófico</v>
      </c>
      <c r="M10" s="677" t="str">
        <f>'Mapa Final'!AG10</f>
        <v>Extremo</v>
      </c>
      <c r="N10" s="607" t="str">
        <f>'Mapa Final'!AH10</f>
        <v>Reducir(mitigar)</v>
      </c>
      <c r="O10" s="678" t="s">
        <v>639</v>
      </c>
      <c r="P10" s="680"/>
      <c r="Q10" s="681" t="s">
        <v>453</v>
      </c>
      <c r="R10" s="619">
        <v>45108</v>
      </c>
      <c r="S10" s="619">
        <v>45291</v>
      </c>
      <c r="T10" s="676" t="s">
        <v>664</v>
      </c>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76"/>
      <c r="CK10" s="276"/>
      <c r="CL10" s="276"/>
      <c r="CM10" s="276"/>
      <c r="CN10" s="276"/>
      <c r="CO10" s="276"/>
      <c r="CP10" s="276"/>
      <c r="CQ10" s="276"/>
      <c r="CR10" s="276"/>
      <c r="CS10" s="276"/>
      <c r="CT10" s="276"/>
      <c r="CU10" s="276"/>
      <c r="CV10" s="276"/>
      <c r="CW10" s="276"/>
      <c r="CX10" s="276"/>
      <c r="CY10" s="276"/>
      <c r="CZ10" s="276"/>
      <c r="DA10" s="276"/>
      <c r="DB10" s="276"/>
      <c r="DC10" s="276"/>
      <c r="DD10" s="276"/>
      <c r="DE10" s="276"/>
      <c r="DF10" s="276"/>
      <c r="DG10" s="276"/>
      <c r="DH10" s="276"/>
      <c r="DI10" s="276"/>
      <c r="DJ10" s="276"/>
      <c r="DK10" s="276"/>
      <c r="DL10" s="276"/>
      <c r="DM10" s="276"/>
      <c r="DN10" s="276"/>
      <c r="DO10" s="276"/>
      <c r="DP10" s="276"/>
      <c r="DQ10" s="276"/>
      <c r="DR10" s="276"/>
      <c r="DS10" s="276"/>
      <c r="DT10" s="276"/>
      <c r="DU10" s="276"/>
      <c r="DV10" s="276"/>
      <c r="DW10" s="276"/>
      <c r="DX10" s="276"/>
      <c r="DY10" s="276"/>
      <c r="DZ10" s="276"/>
      <c r="EA10" s="276"/>
      <c r="EB10" s="276"/>
      <c r="EC10" s="276"/>
      <c r="ED10" s="276"/>
      <c r="EE10" s="276"/>
      <c r="EF10" s="276"/>
      <c r="EG10" s="276"/>
      <c r="EH10" s="276"/>
      <c r="EI10" s="276"/>
      <c r="EJ10" s="276"/>
      <c r="EK10" s="276"/>
      <c r="EL10" s="276"/>
      <c r="EM10" s="276"/>
      <c r="EN10" s="276"/>
      <c r="EO10" s="276"/>
      <c r="EP10" s="276"/>
      <c r="EQ10" s="276"/>
      <c r="ER10" s="276"/>
      <c r="ES10" s="276"/>
      <c r="ET10" s="276"/>
      <c r="EU10" s="276"/>
      <c r="EV10" s="276"/>
      <c r="EW10" s="276"/>
      <c r="EX10" s="276"/>
      <c r="EY10" s="276"/>
      <c r="EZ10" s="276"/>
      <c r="FA10" s="276"/>
      <c r="FB10" s="276"/>
      <c r="FC10" s="276"/>
      <c r="FD10" s="276"/>
      <c r="FE10" s="276"/>
      <c r="FF10" s="276"/>
      <c r="FG10" s="276"/>
      <c r="FH10" s="276"/>
      <c r="FI10" s="276"/>
      <c r="FJ10" s="276"/>
      <c r="FK10" s="276"/>
      <c r="FL10" s="276"/>
      <c r="FM10" s="276"/>
      <c r="FN10" s="276"/>
      <c r="FO10" s="276"/>
      <c r="FP10" s="276"/>
      <c r="FQ10" s="276"/>
      <c r="FR10" s="276"/>
      <c r="FS10" s="276"/>
      <c r="FT10" s="276"/>
    </row>
    <row r="11" spans="1:278" s="92" customFormat="1" ht="75" customHeight="1" thickTop="1" thickBot="1" x14ac:dyDescent="0.25">
      <c r="A11" s="598"/>
      <c r="B11" s="599"/>
      <c r="C11" s="675"/>
      <c r="D11" s="275" t="str">
        <f>'Mapa Final'!D11</f>
        <v>2. Carencia de compromiso, ética y transparencia de los servidores judiciales.</v>
      </c>
      <c r="E11" s="617"/>
      <c r="F11" s="275" t="str">
        <f>'Mapa Final'!F11</f>
        <v>2. Demorar intencionalmente la prestación del servicio, para favorecer los interesas de alguna de las partes o aun tercero.</v>
      </c>
      <c r="G11" s="617"/>
      <c r="H11" s="682"/>
      <c r="I11" s="682"/>
      <c r="J11" s="677"/>
      <c r="K11" s="608"/>
      <c r="L11" s="608"/>
      <c r="M11" s="677"/>
      <c r="N11" s="608"/>
      <c r="O11" s="679"/>
      <c r="P11" s="680"/>
      <c r="Q11" s="681"/>
      <c r="R11" s="620"/>
      <c r="S11" s="620"/>
      <c r="T11" s="6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row>
    <row r="12" spans="1:278" s="92" customFormat="1" ht="75" customHeight="1" thickTop="1" thickBot="1" x14ac:dyDescent="0.25">
      <c r="A12" s="598"/>
      <c r="B12" s="599"/>
      <c r="C12" s="675"/>
      <c r="D12" s="275" t="str">
        <f>'Mapa Final'!D12</f>
        <v>3. Insuficientes programas de capacitación que permitan interiorizar los lineamientos de la ley antisoborno (Ley 1778 de 2016), el Código de Etica y Buen Gobierno y de las consecuencias de este tipo de conductas, desconocimiento de la ley de transparencia y de los delitos contra la administración pública y desconocimiento de las faltas disciplinarias.</v>
      </c>
      <c r="E12" s="617"/>
      <c r="F12" s="275" t="str">
        <f>'Mapa Final'!F12</f>
        <v xml:space="preserve">
3. Esconder o eliminar registros de actuaciones judiciales, para favorecer los intereses de alguna de las partes o a un tercero.
</v>
      </c>
      <c r="G12" s="617"/>
      <c r="H12" s="682"/>
      <c r="I12" s="682"/>
      <c r="J12" s="677"/>
      <c r="K12" s="608"/>
      <c r="L12" s="608"/>
      <c r="M12" s="677"/>
      <c r="N12" s="608"/>
      <c r="O12" s="679"/>
      <c r="P12" s="680"/>
      <c r="Q12" s="681"/>
      <c r="R12" s="620"/>
      <c r="S12" s="620"/>
      <c r="T12" s="6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row>
    <row r="13" spans="1:278" s="92" customFormat="1" ht="75" customHeight="1" thickTop="1" thickBot="1" x14ac:dyDescent="0.25">
      <c r="A13" s="598"/>
      <c r="B13" s="599"/>
      <c r="C13" s="675"/>
      <c r="D13" s="275" t="str">
        <f>'Mapa Final'!D13</f>
        <v>4.  Ausencia de control del responsable del manejo de las claves y mecanismos de seguridad electrónica.</v>
      </c>
      <c r="E13" s="617"/>
      <c r="F13" s="275" t="str">
        <f>'Mapa Final'!F13</f>
        <v>4. Divulgación de registros o actuaciones judiciales con información Reservada.</v>
      </c>
      <c r="G13" s="617"/>
      <c r="H13" s="682"/>
      <c r="I13" s="682"/>
      <c r="J13" s="677"/>
      <c r="K13" s="608"/>
      <c r="L13" s="608"/>
      <c r="M13" s="677"/>
      <c r="N13" s="608"/>
      <c r="O13" s="679"/>
      <c r="P13" s="680"/>
      <c r="Q13" s="681"/>
      <c r="R13" s="620"/>
      <c r="S13" s="620"/>
      <c r="T13" s="6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6"/>
      <c r="DJ13" s="276"/>
      <c r="DK13" s="276"/>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76"/>
      <c r="FK13" s="276"/>
      <c r="FL13" s="276"/>
      <c r="FM13" s="276"/>
      <c r="FN13" s="276"/>
      <c r="FO13" s="276"/>
      <c r="FP13" s="276"/>
      <c r="FQ13" s="276"/>
      <c r="FR13" s="276"/>
      <c r="FS13" s="276"/>
      <c r="FT13" s="276"/>
    </row>
    <row r="14" spans="1:278" s="92" customFormat="1" ht="75" customHeight="1" thickTop="1" thickBot="1" x14ac:dyDescent="0.25">
      <c r="A14" s="598"/>
      <c r="B14" s="599"/>
      <c r="C14" s="675"/>
      <c r="D14" s="275"/>
      <c r="E14" s="617"/>
      <c r="F14" s="275" t="str">
        <f>'Mapa Final'!F14</f>
        <v>5. Pérdida de dinero por ilícitos en las cuentas  de títulos y o depósitos judiciales.</v>
      </c>
      <c r="G14" s="617"/>
      <c r="H14" s="682"/>
      <c r="I14" s="682"/>
      <c r="J14" s="677"/>
      <c r="K14" s="608"/>
      <c r="L14" s="608"/>
      <c r="M14" s="677"/>
      <c r="N14" s="608"/>
      <c r="O14" s="679"/>
      <c r="P14" s="680"/>
      <c r="Q14" s="681"/>
      <c r="R14" s="620"/>
      <c r="S14" s="620"/>
      <c r="T14" s="6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row>
    <row r="15" spans="1:278" s="92" customFormat="1" ht="51" customHeight="1" thickTop="1" thickBot="1" x14ac:dyDescent="0.25">
      <c r="A15" s="600">
        <v>2</v>
      </c>
      <c r="B15" s="600" t="str">
        <f>+'Mapa Final'!B15:B20</f>
        <v>Vencimiento de Terminos</v>
      </c>
      <c r="C15" s="629" t="str">
        <f>+'Mapa Final'!C15:C20</f>
        <v>Afectación en la Prestación del Servicio de Justicia</v>
      </c>
      <c r="D15" s="281" t="str">
        <f>+'Mapa Final'!D15</f>
        <v>1.Falta de planeacion y organizacion del servicio.</v>
      </c>
      <c r="E15" s="630" t="str">
        <f>'Mapa Final'!E21</f>
        <v>Falencia en la gestión, control y seguimiento al servicio</v>
      </c>
      <c r="F15" s="631" t="str">
        <f>+'Mapa Final'!F15:F20</f>
        <v>Cuando se realiza la prestación del servicio sin tener en cuenta los términos perentorios asociados a la orden administrativa, proceso penal o acción constitucional y se afectan los derechos de los usuarios de los servicios de administración de justicia, o se incumplen los deberes ordenados por las diferentes autoridades administrativas y judiciales.</v>
      </c>
      <c r="G15" s="630" t="str">
        <f>'Mapa Final'!G21</f>
        <v>Ejecución y Administración de Procesos</v>
      </c>
      <c r="H15" s="594" t="str">
        <f>'Mapa Final'!I15</f>
        <v>Muy Alta</v>
      </c>
      <c r="I15" s="594" t="str">
        <f>'Mapa Final'!L15</f>
        <v>Leve</v>
      </c>
      <c r="J15" s="595" t="str">
        <f>'Mapa Final'!N15</f>
        <v xml:space="preserve">Alto </v>
      </c>
      <c r="K15" s="596" t="str">
        <f>'Mapa Final'!AA15</f>
        <v>Media</v>
      </c>
      <c r="L15" s="596" t="str">
        <f>'Mapa Final'!AE15</f>
        <v>Leve</v>
      </c>
      <c r="M15" s="595" t="str">
        <f>'Mapa Final'!AG15</f>
        <v>Moderado</v>
      </c>
      <c r="N15" s="596" t="str">
        <f>'Mapa Final'!AH15</f>
        <v>Evitar</v>
      </c>
      <c r="O15" s="657" t="s">
        <v>640</v>
      </c>
      <c r="P15" s="652"/>
      <c r="Q15" s="653" t="s">
        <v>453</v>
      </c>
      <c r="R15" s="611">
        <v>45108</v>
      </c>
      <c r="S15" s="611">
        <v>45291</v>
      </c>
      <c r="T15" s="654" t="s">
        <v>641</v>
      </c>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c r="CT15" s="276"/>
      <c r="CU15" s="276"/>
      <c r="CV15" s="276"/>
      <c r="CW15" s="276"/>
      <c r="CX15" s="276"/>
      <c r="CY15" s="276"/>
      <c r="CZ15" s="276"/>
      <c r="DA15" s="276"/>
      <c r="DB15" s="276"/>
      <c r="DC15" s="276"/>
      <c r="DD15" s="276"/>
      <c r="DE15" s="276"/>
      <c r="DF15" s="276"/>
      <c r="DG15" s="276"/>
      <c r="DH15" s="276"/>
      <c r="DI15" s="276"/>
      <c r="DJ15" s="276"/>
      <c r="DK15" s="276"/>
      <c r="DL15" s="276"/>
      <c r="DM15" s="276"/>
      <c r="DN15" s="276"/>
      <c r="DO15" s="276"/>
      <c r="DP15" s="276"/>
      <c r="DQ15" s="276"/>
      <c r="DR15" s="276"/>
      <c r="DS15" s="276"/>
      <c r="DT15" s="276"/>
      <c r="DU15" s="276"/>
      <c r="DV15" s="276"/>
      <c r="DW15" s="276"/>
      <c r="DX15" s="276"/>
      <c r="DY15" s="276"/>
      <c r="DZ15" s="276"/>
      <c r="EA15" s="276"/>
      <c r="EB15" s="276"/>
      <c r="EC15" s="276"/>
      <c r="ED15" s="276"/>
      <c r="EE15" s="276"/>
      <c r="EF15" s="276"/>
      <c r="EG15" s="276"/>
      <c r="EH15" s="276"/>
      <c r="EI15" s="276"/>
      <c r="EJ15" s="276"/>
      <c r="EK15" s="276"/>
      <c r="EL15" s="276"/>
      <c r="EM15" s="276"/>
      <c r="EN15" s="276"/>
      <c r="EO15" s="276"/>
      <c r="EP15" s="276"/>
      <c r="EQ15" s="276"/>
      <c r="ER15" s="276"/>
      <c r="ES15" s="276"/>
      <c r="ET15" s="276"/>
      <c r="EU15" s="276"/>
      <c r="EV15" s="276"/>
      <c r="EW15" s="276"/>
      <c r="EX15" s="276"/>
      <c r="EY15" s="276"/>
      <c r="EZ15" s="276"/>
      <c r="FA15" s="276"/>
      <c r="FB15" s="276"/>
      <c r="FC15" s="276"/>
      <c r="FD15" s="276"/>
      <c r="FE15" s="276"/>
      <c r="FF15" s="276"/>
      <c r="FG15" s="276"/>
      <c r="FH15" s="276"/>
      <c r="FI15" s="276"/>
      <c r="FJ15" s="276"/>
      <c r="FK15" s="276"/>
      <c r="FL15" s="276"/>
      <c r="FM15" s="276"/>
      <c r="FN15" s="276"/>
      <c r="FO15" s="276"/>
      <c r="FP15" s="276"/>
      <c r="FQ15" s="276"/>
      <c r="FR15" s="276"/>
      <c r="FS15" s="276"/>
      <c r="FT15" s="276"/>
    </row>
    <row r="16" spans="1:278" s="92" customFormat="1" ht="51" customHeight="1" thickTop="1" thickBot="1" x14ac:dyDescent="0.25">
      <c r="A16" s="600"/>
      <c r="B16" s="601"/>
      <c r="C16" s="629"/>
      <c r="D16" s="281" t="str">
        <f>+'Mapa Final'!D16</f>
        <v>2. Mayor demanda del servicios de administarción de justicia.</v>
      </c>
      <c r="E16" s="630"/>
      <c r="F16" s="632"/>
      <c r="G16" s="630"/>
      <c r="H16" s="594"/>
      <c r="I16" s="594"/>
      <c r="J16" s="595"/>
      <c r="K16" s="597"/>
      <c r="L16" s="597"/>
      <c r="M16" s="595"/>
      <c r="N16" s="597"/>
      <c r="O16" s="657"/>
      <c r="P16" s="652"/>
      <c r="Q16" s="653"/>
      <c r="R16" s="612"/>
      <c r="S16" s="612"/>
      <c r="T16" s="655"/>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row>
    <row r="17" spans="1:176" s="92" customFormat="1" ht="51" customHeight="1" thickTop="1" thickBot="1" x14ac:dyDescent="0.25">
      <c r="A17" s="600"/>
      <c r="B17" s="601"/>
      <c r="C17" s="629"/>
      <c r="D17" s="281" t="str">
        <f>+'Mapa Final'!D17</f>
        <v>3. Insuficiencia de Despachos Judiciales, para la atención de las solicitiudes de Audiencias de Control de  Control de Garantías</v>
      </c>
      <c r="E17" s="630"/>
      <c r="F17" s="632"/>
      <c r="G17" s="630"/>
      <c r="H17" s="594"/>
      <c r="I17" s="594"/>
      <c r="J17" s="595"/>
      <c r="K17" s="597"/>
      <c r="L17" s="597"/>
      <c r="M17" s="595"/>
      <c r="N17" s="597"/>
      <c r="O17" s="657"/>
      <c r="P17" s="652"/>
      <c r="Q17" s="653"/>
      <c r="R17" s="612"/>
      <c r="S17" s="612"/>
      <c r="T17" s="655"/>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c r="CT17" s="276"/>
      <c r="CU17" s="276"/>
      <c r="CV17" s="276"/>
      <c r="CW17" s="276"/>
      <c r="CX17" s="276"/>
      <c r="CY17" s="276"/>
      <c r="CZ17" s="276"/>
      <c r="DA17" s="276"/>
      <c r="DB17" s="276"/>
      <c r="DC17" s="276"/>
      <c r="DD17" s="276"/>
      <c r="DE17" s="276"/>
      <c r="DF17" s="276"/>
      <c r="DG17" s="276"/>
      <c r="DH17" s="276"/>
      <c r="DI17" s="276"/>
      <c r="DJ17" s="276"/>
      <c r="DK17" s="276"/>
      <c r="DL17" s="276"/>
      <c r="DM17" s="276"/>
      <c r="DN17" s="276"/>
      <c r="DO17" s="276"/>
      <c r="DP17" s="276"/>
      <c r="DQ17" s="276"/>
      <c r="DR17" s="276"/>
      <c r="DS17" s="276"/>
      <c r="DT17" s="276"/>
      <c r="DU17" s="276"/>
      <c r="DV17" s="276"/>
      <c r="DW17" s="276"/>
      <c r="DX17" s="276"/>
      <c r="DY17" s="276"/>
      <c r="DZ17" s="276"/>
      <c r="EA17" s="276"/>
      <c r="EB17" s="276"/>
      <c r="EC17" s="276"/>
      <c r="ED17" s="276"/>
      <c r="EE17" s="276"/>
      <c r="EF17" s="276"/>
      <c r="EG17" s="276"/>
      <c r="EH17" s="276"/>
      <c r="EI17" s="276"/>
      <c r="EJ17" s="276"/>
      <c r="EK17" s="276"/>
      <c r="EL17" s="276"/>
      <c r="EM17" s="276"/>
      <c r="EN17" s="276"/>
      <c r="EO17" s="276"/>
      <c r="EP17" s="276"/>
      <c r="EQ17" s="276"/>
      <c r="ER17" s="276"/>
      <c r="ES17" s="276"/>
      <c r="ET17" s="276"/>
      <c r="EU17" s="276"/>
      <c r="EV17" s="276"/>
      <c r="EW17" s="276"/>
      <c r="EX17" s="276"/>
      <c r="EY17" s="276"/>
      <c r="EZ17" s="276"/>
      <c r="FA17" s="276"/>
      <c r="FB17" s="276"/>
      <c r="FC17" s="276"/>
      <c r="FD17" s="276"/>
      <c r="FE17" s="276"/>
      <c r="FF17" s="276"/>
      <c r="FG17" s="276"/>
      <c r="FH17" s="276"/>
      <c r="FI17" s="276"/>
      <c r="FJ17" s="276"/>
      <c r="FK17" s="276"/>
      <c r="FL17" s="276"/>
      <c r="FM17" s="276"/>
      <c r="FN17" s="276"/>
      <c r="FO17" s="276"/>
      <c r="FP17" s="276"/>
      <c r="FQ17" s="276"/>
      <c r="FR17" s="276"/>
      <c r="FS17" s="276"/>
      <c r="FT17" s="276"/>
    </row>
    <row r="18" spans="1:176" s="92" customFormat="1" ht="51" customHeight="1" thickTop="1" thickBot="1" x14ac:dyDescent="0.25">
      <c r="A18" s="600"/>
      <c r="B18" s="601"/>
      <c r="C18" s="629"/>
      <c r="D18" s="281" t="str">
        <f>+'Mapa Final'!D18</f>
        <v>4. Faltas de atención del personal que realiza la prestación del servicio.</v>
      </c>
      <c r="E18" s="630"/>
      <c r="F18" s="632"/>
      <c r="G18" s="630"/>
      <c r="H18" s="594"/>
      <c r="I18" s="594"/>
      <c r="J18" s="595"/>
      <c r="K18" s="597"/>
      <c r="L18" s="597"/>
      <c r="M18" s="595"/>
      <c r="N18" s="597"/>
      <c r="O18" s="657"/>
      <c r="P18" s="652"/>
      <c r="Q18" s="653"/>
      <c r="R18" s="612"/>
      <c r="S18" s="612"/>
      <c r="T18" s="655"/>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row>
    <row r="19" spans="1:176" s="92" customFormat="1" ht="51" customHeight="1" thickTop="1" thickBot="1" x14ac:dyDescent="0.25">
      <c r="A19" s="600"/>
      <c r="B19" s="601"/>
      <c r="C19" s="629"/>
      <c r="D19" s="281" t="str">
        <f>+'Mapa Final'!D19</f>
        <v>5. Fallas de los sistemas de información, las herramientas tecnológicas o del canal de internet.</v>
      </c>
      <c r="E19" s="630"/>
      <c r="F19" s="632"/>
      <c r="G19" s="630"/>
      <c r="H19" s="594"/>
      <c r="I19" s="594"/>
      <c r="J19" s="595"/>
      <c r="K19" s="597"/>
      <c r="L19" s="597"/>
      <c r="M19" s="595"/>
      <c r="N19" s="597"/>
      <c r="O19" s="657"/>
      <c r="P19" s="652"/>
      <c r="Q19" s="653"/>
      <c r="R19" s="612"/>
      <c r="S19" s="612"/>
      <c r="T19" s="655"/>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c r="CT19" s="276"/>
      <c r="CU19" s="276"/>
      <c r="CV19" s="276"/>
      <c r="CW19" s="276"/>
      <c r="CX19" s="276"/>
      <c r="CY19" s="276"/>
      <c r="CZ19" s="276"/>
      <c r="DA19" s="276"/>
      <c r="DB19" s="276"/>
      <c r="DC19" s="276"/>
      <c r="DD19" s="276"/>
      <c r="DE19" s="276"/>
      <c r="DF19" s="276"/>
      <c r="DG19" s="276"/>
      <c r="DH19" s="276"/>
      <c r="DI19" s="276"/>
      <c r="DJ19" s="276"/>
      <c r="DK19" s="276"/>
      <c r="DL19" s="276"/>
      <c r="DM19" s="276"/>
      <c r="DN19" s="276"/>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276"/>
      <c r="ES19" s="276"/>
      <c r="ET19" s="276"/>
      <c r="EU19" s="276"/>
      <c r="EV19" s="276"/>
      <c r="EW19" s="276"/>
      <c r="EX19" s="276"/>
      <c r="EY19" s="276"/>
      <c r="EZ19" s="276"/>
      <c r="FA19" s="276"/>
      <c r="FB19" s="276"/>
      <c r="FC19" s="276"/>
      <c r="FD19" s="276"/>
      <c r="FE19" s="276"/>
      <c r="FF19" s="276"/>
      <c r="FG19" s="276"/>
      <c r="FH19" s="276"/>
      <c r="FI19" s="276"/>
      <c r="FJ19" s="276"/>
      <c r="FK19" s="276"/>
      <c r="FL19" s="276"/>
      <c r="FM19" s="276"/>
      <c r="FN19" s="276"/>
      <c r="FO19" s="276"/>
      <c r="FP19" s="276"/>
      <c r="FQ19" s="276"/>
      <c r="FR19" s="276"/>
      <c r="FS19" s="276"/>
      <c r="FT19" s="276"/>
    </row>
    <row r="20" spans="1:176" s="92" customFormat="1" ht="51" customHeight="1" thickTop="1" thickBot="1" x14ac:dyDescent="0.25">
      <c r="A20" s="600"/>
      <c r="B20" s="601"/>
      <c r="C20" s="629"/>
      <c r="D20" s="281" t="str">
        <f>+'Mapa Final'!D20</f>
        <v>6.  Rotación de Personal sin la debida formalidad de inducción y entrega de responsabilidades funcionales.</v>
      </c>
      <c r="E20" s="630"/>
      <c r="F20" s="633"/>
      <c r="G20" s="630"/>
      <c r="H20" s="594"/>
      <c r="I20" s="594"/>
      <c r="J20" s="595"/>
      <c r="K20" s="597"/>
      <c r="L20" s="597"/>
      <c r="M20" s="595"/>
      <c r="N20" s="597"/>
      <c r="O20" s="657"/>
      <c r="P20" s="652"/>
      <c r="Q20" s="653"/>
      <c r="R20" s="612"/>
      <c r="S20" s="612"/>
      <c r="T20" s="65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76"/>
      <c r="DJ20" s="276"/>
      <c r="DK20" s="276"/>
      <c r="DL20" s="276"/>
      <c r="DM20" s="276"/>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76"/>
      <c r="EN20" s="276"/>
      <c r="EO20" s="276"/>
      <c r="EP20" s="276"/>
      <c r="EQ20" s="276"/>
      <c r="ER20" s="276"/>
      <c r="ES20" s="276"/>
      <c r="ET20" s="276"/>
      <c r="EU20" s="276"/>
      <c r="EV20" s="276"/>
      <c r="EW20" s="276"/>
      <c r="EX20" s="276"/>
      <c r="EY20" s="276"/>
      <c r="EZ20" s="276"/>
      <c r="FA20" s="276"/>
      <c r="FB20" s="276"/>
      <c r="FC20" s="276"/>
      <c r="FD20" s="276"/>
      <c r="FE20" s="276"/>
      <c r="FF20" s="276"/>
      <c r="FG20" s="276"/>
      <c r="FH20" s="276"/>
      <c r="FI20" s="276"/>
      <c r="FJ20" s="276"/>
      <c r="FK20" s="276"/>
      <c r="FL20" s="276"/>
      <c r="FM20" s="276"/>
      <c r="FN20" s="276"/>
      <c r="FO20" s="276"/>
      <c r="FP20" s="276"/>
      <c r="FQ20" s="276"/>
      <c r="FR20" s="276"/>
      <c r="FS20" s="276"/>
      <c r="FT20" s="276"/>
    </row>
    <row r="21" spans="1:176" ht="42" customHeight="1" thickTop="1" thickBot="1" x14ac:dyDescent="0.25">
      <c r="A21" s="602">
        <v>3</v>
      </c>
      <c r="B21" s="602" t="str">
        <f>+'Mapa Final'!B21:B25</f>
        <v>Inconsistencias en la información registrada en los sistemas de información institucionales</v>
      </c>
      <c r="C21" s="658" t="str">
        <f>+'Mapa Final'!C21:C25</f>
        <v>Vulneración de los derechos fundamentales de los ciudadanos</v>
      </c>
      <c r="D21" s="275" t="str">
        <f>+'Mapa Final'!D21</f>
        <v>1.  Falta de verificación y control de la información provediente de usuarios y partes interesadas.</v>
      </c>
      <c r="E21" s="614" t="str">
        <f>'Mapa Final'!E26</f>
        <v>Falencia en la gestión, control y seguimiento al servicio</v>
      </c>
      <c r="F21" s="275" t="str">
        <f>+'Mapa Final'!F21</f>
        <v>1. Detenciones ilegales de ciudadanos por errores de digitación de nombres y números de identificación</v>
      </c>
      <c r="G21" s="614" t="str">
        <f>'Mapa Final'!G26</f>
        <v>Ejecución y Administración de Procesos</v>
      </c>
      <c r="H21" s="643" t="str">
        <f>'Mapa Final'!I21</f>
        <v>Muy Alta</v>
      </c>
      <c r="I21" s="646" t="str">
        <f>'Mapa Final'!L21</f>
        <v>Leve</v>
      </c>
      <c r="J21" s="649" t="str">
        <f>'Mapa Final'!N21</f>
        <v xml:space="preserve">Alto </v>
      </c>
      <c r="K21" s="637" t="str">
        <f>'Mapa Final'!AA21</f>
        <v>Baja</v>
      </c>
      <c r="L21" s="637" t="str">
        <f>'Mapa Final'!AE21</f>
        <v>Leve</v>
      </c>
      <c r="M21" s="634" t="str">
        <f>'Mapa Final'!AG21</f>
        <v>Bajo</v>
      </c>
      <c r="N21" s="637" t="str">
        <f>'Mapa Final'!AH15</f>
        <v>Evitar</v>
      </c>
      <c r="O21" s="640" t="s">
        <v>642</v>
      </c>
      <c r="P21" s="667"/>
      <c r="Q21" s="670" t="s">
        <v>453</v>
      </c>
      <c r="R21" s="661">
        <v>45108</v>
      </c>
      <c r="S21" s="661">
        <v>45291</v>
      </c>
      <c r="T21" s="664" t="s">
        <v>643</v>
      </c>
      <c r="U21" s="276"/>
      <c r="V21" s="276"/>
    </row>
    <row r="22" spans="1:176" ht="42" customHeight="1" thickTop="1" thickBot="1" x14ac:dyDescent="0.25">
      <c r="A22" s="605"/>
      <c r="B22" s="603"/>
      <c r="C22" s="659"/>
      <c r="D22" s="275" t="str">
        <f>+'Mapa Final'!D22</f>
        <v>2. Incremento de la demanda del  servicio.</v>
      </c>
      <c r="E22" s="615"/>
      <c r="F22" s="275" t="str">
        <f>+'Mapa Final'!F22</f>
        <v>2. Errores en los Registros de información en los sistemas que administran antecedentes penales: Tiempo de condena, sanciones civiles y disciplinarias, por encima o por debajo de lo decretado por la autoridad judicial.</v>
      </c>
      <c r="G22" s="615"/>
      <c r="H22" s="644"/>
      <c r="I22" s="647"/>
      <c r="J22" s="650"/>
      <c r="K22" s="638"/>
      <c r="L22" s="638"/>
      <c r="M22" s="635"/>
      <c r="N22" s="638"/>
      <c r="O22" s="641"/>
      <c r="P22" s="668"/>
      <c r="Q22" s="671"/>
      <c r="R22" s="662"/>
      <c r="S22" s="662"/>
      <c r="T22" s="665"/>
      <c r="U22" s="276"/>
      <c r="V22" s="276"/>
    </row>
    <row r="23" spans="1:176" ht="42" customHeight="1" thickTop="1" thickBot="1" x14ac:dyDescent="0.25">
      <c r="A23" s="605"/>
      <c r="B23" s="603"/>
      <c r="C23" s="659"/>
      <c r="D23" s="275" t="str">
        <f>+'Mapa Final'!D23</f>
        <v>3.  Rotación de Personal sin la debida formalidad de inducción y entrega de responsabilidades funcionales.</v>
      </c>
      <c r="E23" s="615"/>
      <c r="F23" s="275" t="str">
        <f>+'Mapa Final'!F23</f>
        <v xml:space="preserve">3. No registrar de forma completa la información de un proceso penal, que impida las futuras consultas de tramites de las difrentes partes demandantes y demandadas. </v>
      </c>
      <c r="G23" s="615"/>
      <c r="H23" s="644"/>
      <c r="I23" s="647"/>
      <c r="J23" s="650"/>
      <c r="K23" s="638"/>
      <c r="L23" s="638"/>
      <c r="M23" s="635"/>
      <c r="N23" s="638"/>
      <c r="O23" s="641"/>
      <c r="P23" s="668"/>
      <c r="Q23" s="671"/>
      <c r="R23" s="662"/>
      <c r="S23" s="662"/>
      <c r="T23" s="665"/>
      <c r="U23" s="276"/>
      <c r="V23" s="276"/>
    </row>
    <row r="24" spans="1:176" ht="42" customHeight="1" thickTop="1" thickBot="1" x14ac:dyDescent="0.25">
      <c r="A24" s="605"/>
      <c r="B24" s="603"/>
      <c r="C24" s="659"/>
      <c r="D24" s="275" t="str">
        <f>+'Mapa Final'!D24</f>
        <v>4. Indebida divulgación de los acuerdos y procedimientos que reglamentan la prestación del servicio.</v>
      </c>
      <c r="E24" s="615"/>
      <c r="F24" s="275" t="str">
        <f>+'Mapa Final'!F24</f>
        <v>4. No poder ubicar a las diferentes partes e intervinientes en el proceso penal, por errores  en la digitación de la información, relacionada con la notificación.</v>
      </c>
      <c r="G24" s="615"/>
      <c r="H24" s="644"/>
      <c r="I24" s="647"/>
      <c r="J24" s="650"/>
      <c r="K24" s="638"/>
      <c r="L24" s="638"/>
      <c r="M24" s="635"/>
      <c r="N24" s="638"/>
      <c r="O24" s="641"/>
      <c r="P24" s="668"/>
      <c r="Q24" s="671"/>
      <c r="R24" s="662"/>
      <c r="S24" s="662"/>
      <c r="T24" s="665"/>
      <c r="U24" s="276"/>
      <c r="V24" s="276"/>
    </row>
    <row r="25" spans="1:176" ht="42" customHeight="1" thickTop="1" thickBot="1" x14ac:dyDescent="0.25">
      <c r="A25" s="606"/>
      <c r="B25" s="604"/>
      <c r="C25" s="660"/>
      <c r="D25" s="275" t="str">
        <f>+'Mapa Final'!D25</f>
        <v>5. Falta de Protocolos y/o Procedimientos que faciliten la asimilación de las reglas del reparto.</v>
      </c>
      <c r="E25" s="616"/>
      <c r="F25" s="275" t="str">
        <f>+'Mapa Final'!F25</f>
        <v>5. Pagar a quien no se debe o dejar de pagar un Titulo judicial, por errores en la información registrada de radicados, demandados, demandantes y benficiarios.</v>
      </c>
      <c r="G25" s="616"/>
      <c r="H25" s="645"/>
      <c r="I25" s="648"/>
      <c r="J25" s="651"/>
      <c r="K25" s="639"/>
      <c r="L25" s="639"/>
      <c r="M25" s="636"/>
      <c r="N25" s="639"/>
      <c r="O25" s="642"/>
      <c r="P25" s="669"/>
      <c r="Q25" s="672"/>
      <c r="R25" s="663"/>
      <c r="S25" s="663"/>
      <c r="T25" s="666"/>
      <c r="U25" s="276"/>
      <c r="V25" s="276"/>
    </row>
    <row r="26" spans="1:176" ht="51" customHeight="1" thickTop="1" thickBot="1" x14ac:dyDescent="0.25">
      <c r="A26" s="600">
        <v>4</v>
      </c>
      <c r="B26" s="600" t="str">
        <f>+'Mapa Final'!B26:B31</f>
        <v>Pérdida de documentos</v>
      </c>
      <c r="C26" s="629" t="str">
        <f>+'Mapa Final'!C26:C31</f>
        <v>Vulneración de los derechos fundamentales de los ciudadanos</v>
      </c>
      <c r="D26" s="281" t="str">
        <f>+'Mapa Final'!D26</f>
        <v>1. Faltas de control y seguridades en los repositorios que permiten el almacenamiento de expedinetes digitales y registros de grabación de audiencias.</v>
      </c>
      <c r="E26" s="630" t="str">
        <f>+'Mapa Final'!E26:E31</f>
        <v>Falencia en la gestión, control y seguimiento al servicio</v>
      </c>
      <c r="F26" s="281" t="str">
        <f>+'Mapa Final'!F26</f>
        <v>1. Perdida de expedientes de proceso penales.</v>
      </c>
      <c r="G26" s="631" t="str">
        <f>+'Mapa Final'!G26:G31</f>
        <v>Ejecución y Administración de Procesos</v>
      </c>
      <c r="H26" s="626" t="str">
        <f>+'Mapa Final'!I26:I26</f>
        <v>Muy Alta</v>
      </c>
      <c r="I26" s="594" t="str">
        <f>+'Mapa Final'!L26:L26</f>
        <v>Leve</v>
      </c>
      <c r="J26" s="595" t="str">
        <f>+'Mapa Final'!N26:N26</f>
        <v xml:space="preserve">Alto </v>
      </c>
      <c r="K26" s="596" t="str">
        <f>'Mapa Final'!AA26</f>
        <v>Baja</v>
      </c>
      <c r="L26" s="596" t="str">
        <f>'Mapa Final'!AE26</f>
        <v>Leve</v>
      </c>
      <c r="M26" s="595" t="str">
        <f>'Mapa Final'!AG26</f>
        <v>Bajo</v>
      </c>
      <c r="N26" s="618" t="str">
        <f>'Mapa Final'!AH26</f>
        <v>Reducir(mitigar)</v>
      </c>
      <c r="O26" s="613" t="s">
        <v>644</v>
      </c>
      <c r="P26" s="609"/>
      <c r="Q26" s="610" t="s">
        <v>453</v>
      </c>
      <c r="R26" s="611">
        <v>45108</v>
      </c>
      <c r="S26" s="611">
        <v>45291</v>
      </c>
      <c r="T26" s="613" t="s">
        <v>645</v>
      </c>
    </row>
    <row r="27" spans="1:176" ht="51" customHeight="1" thickTop="1" thickBot="1" x14ac:dyDescent="0.25">
      <c r="A27" s="600"/>
      <c r="B27" s="600"/>
      <c r="C27" s="629"/>
      <c r="D27" s="281" t="str">
        <f>+'Mapa Final'!D27</f>
        <v>2. Falta de control en los  canales de recepción  de solicitudes de servicio o peticiones de los usuarios de los servicios de administración de justicia.</v>
      </c>
      <c r="E27" s="630"/>
      <c r="F27" s="281" t="str">
        <f>+'Mapa Final'!F27</f>
        <v>2. Perdida o deterioro de registros de grabación de audiencias</v>
      </c>
      <c r="G27" s="632"/>
      <c r="H27" s="627"/>
      <c r="I27" s="594"/>
      <c r="J27" s="595"/>
      <c r="K27" s="597"/>
      <c r="L27" s="597"/>
      <c r="M27" s="595"/>
      <c r="N27" s="618"/>
      <c r="O27" s="613"/>
      <c r="P27" s="609"/>
      <c r="Q27" s="610"/>
      <c r="R27" s="612"/>
      <c r="S27" s="612"/>
      <c r="T27" s="613"/>
    </row>
    <row r="28" spans="1:176" ht="51" customHeight="1" thickTop="1" thickBot="1" x14ac:dyDescent="0.25">
      <c r="A28" s="600"/>
      <c r="B28" s="600"/>
      <c r="C28" s="629"/>
      <c r="D28" s="281" t="str">
        <f>+'Mapa Final'!D28</f>
        <v>3. Entregar el reparto de procesos penales, solicitudes de audiencias de control de garantías y acciones constitucionales de habeas corpus, a un despacho que no le correspondío o una dirección de correo electronico errada.</v>
      </c>
      <c r="E28" s="630"/>
      <c r="F28" s="281" t="str">
        <f>+'Mapa Final'!F28</f>
        <v>3. Perdida de información de los equipos de computo o de los servidores</v>
      </c>
      <c r="G28" s="632"/>
      <c r="H28" s="627"/>
      <c r="I28" s="594"/>
      <c r="J28" s="595"/>
      <c r="K28" s="597"/>
      <c r="L28" s="597"/>
      <c r="M28" s="595"/>
      <c r="N28" s="618"/>
      <c r="O28" s="613"/>
      <c r="P28" s="609"/>
      <c r="Q28" s="610"/>
      <c r="R28" s="612"/>
      <c r="S28" s="612"/>
      <c r="T28" s="613"/>
    </row>
    <row r="29" spans="1:176" ht="51" customHeight="1" thickTop="1" thickBot="1" x14ac:dyDescent="0.25">
      <c r="A29" s="600"/>
      <c r="B29" s="600"/>
      <c r="C29" s="629"/>
      <c r="D29" s="281" t="str">
        <f>+'Mapa Final'!D29</f>
        <v>4.Incremento del número de solicitudes de servicios.</v>
      </c>
      <c r="E29" s="630"/>
      <c r="F29" s="281" t="str">
        <f>+'Mapa Final'!F29</f>
        <v>4. Deterioro de documentos Físicos</v>
      </c>
      <c r="G29" s="632"/>
      <c r="H29" s="627"/>
      <c r="I29" s="594"/>
      <c r="J29" s="595"/>
      <c r="K29" s="597"/>
      <c r="L29" s="597"/>
      <c r="M29" s="595"/>
      <c r="N29" s="618"/>
      <c r="O29" s="613"/>
      <c r="P29" s="609"/>
      <c r="Q29" s="610"/>
      <c r="R29" s="612"/>
      <c r="S29" s="612"/>
      <c r="T29" s="613"/>
    </row>
    <row r="30" spans="1:176" ht="51" customHeight="1" thickTop="1" thickBot="1" x14ac:dyDescent="0.25">
      <c r="A30" s="600"/>
      <c r="B30" s="600"/>
      <c r="C30" s="629"/>
      <c r="D30" s="281" t="str">
        <f>+'Mapa Final'!D30</f>
        <v>5. Falta de atención del personal responsable de la prestación del servicio.</v>
      </c>
      <c r="E30" s="630"/>
      <c r="F30" s="281"/>
      <c r="G30" s="633"/>
      <c r="H30" s="628"/>
      <c r="I30" s="594"/>
      <c r="J30" s="595"/>
      <c r="K30" s="597"/>
      <c r="L30" s="597"/>
      <c r="M30" s="595"/>
      <c r="N30" s="618"/>
      <c r="O30" s="613"/>
      <c r="P30" s="609"/>
      <c r="Q30" s="610"/>
      <c r="R30" s="612"/>
      <c r="S30" s="612"/>
      <c r="T30" s="613"/>
    </row>
    <row r="31" spans="1:176" ht="58.5" customHeight="1" thickTop="1" thickBot="1" x14ac:dyDescent="0.25">
      <c r="A31" s="598">
        <v>5</v>
      </c>
      <c r="B31" s="602" t="str">
        <f>+'Mapa Final'!B32</f>
        <v xml:space="preserve">Afectaciones ambientales </v>
      </c>
      <c r="C31" s="614" t="str">
        <f>+'Mapa Final'!C32</f>
        <v>Se tienen   afectaciones ambientales que generen impactos negativos en el entorno</v>
      </c>
      <c r="D31" s="275" t="str">
        <f>+'Mapa Final'!D32</f>
        <v xml:space="preserve">1. Falta de socialización del Acuerdo PSAA14-10160. </v>
      </c>
      <c r="E31" s="617">
        <f>+'Mapa Final'!E31:E36</f>
        <v>0</v>
      </c>
      <c r="F31" s="275" t="str">
        <f>+'Mapa Final'!F32</f>
        <v>Se tienen afectaciones ambientales que generen impactos negativos en el entorno</v>
      </c>
      <c r="G31" s="614" t="str">
        <f>+'Mapa Final'!G32</f>
        <v>Falencias en la administración de Recursos</v>
      </c>
      <c r="H31" s="626" t="str">
        <f>+'Mapa Final'!I32:I32</f>
        <v>Media</v>
      </c>
      <c r="I31" s="594" t="str">
        <f>+'Mapa Final'!L32:L32</f>
        <v>Leve</v>
      </c>
      <c r="J31" s="595" t="str">
        <f>+'Mapa Final'!N32:N32</f>
        <v>Moderado</v>
      </c>
      <c r="K31" s="596" t="str">
        <f>'Mapa Final'!AA32</f>
        <v>Baja</v>
      </c>
      <c r="L31" s="596" t="str">
        <f>'Mapa Final'!AE32</f>
        <v>Leve</v>
      </c>
      <c r="M31" s="595" t="str">
        <f>'Mapa Final'!AG32</f>
        <v>Bajo</v>
      </c>
      <c r="N31" s="622" t="str">
        <f>'Mapa Final'!AH32</f>
        <v>Reducir(mitigar)</v>
      </c>
      <c r="O31" s="623" t="s">
        <v>662</v>
      </c>
      <c r="P31" s="624"/>
      <c r="Q31" s="625" t="s">
        <v>453</v>
      </c>
      <c r="R31" s="619">
        <v>44927</v>
      </c>
      <c r="S31" s="619">
        <v>45291</v>
      </c>
      <c r="T31" s="621" t="s">
        <v>670</v>
      </c>
    </row>
    <row r="32" spans="1:176" ht="58.5" customHeight="1" thickTop="1" thickBot="1" x14ac:dyDescent="0.25">
      <c r="A32" s="598"/>
      <c r="B32" s="605"/>
      <c r="C32" s="615"/>
      <c r="D32" s="275" t="str">
        <f>+'Mapa Final'!D33</f>
        <v>2. Baja participación de los funcionarios y servidores judiciales en las actividades de formación en el Sistema de Gestión Ambiental</v>
      </c>
      <c r="E32" s="617"/>
      <c r="F32" s="275" t="str">
        <f>+'Mapa Final'!F33</f>
        <v>Si se contamina el medio ambiente, la institución se expone al riesgo de ser sancionado.</v>
      </c>
      <c r="G32" s="615"/>
      <c r="H32" s="627"/>
      <c r="I32" s="594"/>
      <c r="J32" s="595"/>
      <c r="K32" s="597"/>
      <c r="L32" s="597"/>
      <c r="M32" s="595"/>
      <c r="N32" s="622"/>
      <c r="O32" s="623"/>
      <c r="P32" s="624"/>
      <c r="Q32" s="625"/>
      <c r="R32" s="620"/>
      <c r="S32" s="620"/>
      <c r="T32" s="621"/>
    </row>
    <row r="33" spans="1:20" ht="58.5" customHeight="1" thickTop="1" thickBot="1" x14ac:dyDescent="0.25">
      <c r="A33" s="598"/>
      <c r="B33" s="605"/>
      <c r="C33" s="615"/>
      <c r="D33" s="275" t="str">
        <f>+'Mapa Final'!D34</f>
        <v>3. Poco compromiso en la aplicabilidad y formación de la cultura ambiental</v>
      </c>
      <c r="E33" s="617"/>
      <c r="F33" s="275" t="str">
        <f>+'Mapa Final'!F34</f>
        <v>Un exceso de consumo de recursos naturales, impacta directamente el presupuesto de la Rama Judicial</v>
      </c>
      <c r="G33" s="615"/>
      <c r="H33" s="627"/>
      <c r="I33" s="594"/>
      <c r="J33" s="595"/>
      <c r="K33" s="597"/>
      <c r="L33" s="597"/>
      <c r="M33" s="595"/>
      <c r="N33" s="622"/>
      <c r="O33" s="623"/>
      <c r="P33" s="624"/>
      <c r="Q33" s="625"/>
      <c r="R33" s="620"/>
      <c r="S33" s="620"/>
      <c r="T33" s="621"/>
    </row>
    <row r="34" spans="1:20" ht="58.5" customHeight="1" thickTop="1" thickBot="1" x14ac:dyDescent="0.25">
      <c r="A34" s="598"/>
      <c r="B34" s="605"/>
      <c r="C34" s="615"/>
      <c r="D34" s="275" t="str">
        <f>+'Mapa Final'!D35</f>
        <v>4. Carencia del liderazgo en el Sistema de Gestión Ambiental</v>
      </c>
      <c r="E34" s="617"/>
      <c r="F34" s="275" t="str">
        <f>+'Mapa Final'!F35</f>
        <v>La contaminación del medio ambiente, afecta directamente el bienestar y la salud de los empleados de la institución y sus familias</v>
      </c>
      <c r="G34" s="615"/>
      <c r="H34" s="627"/>
      <c r="I34" s="594"/>
      <c r="J34" s="595"/>
      <c r="K34" s="597"/>
      <c r="L34" s="597"/>
      <c r="M34" s="595"/>
      <c r="N34" s="622"/>
      <c r="O34" s="623"/>
      <c r="P34" s="624"/>
      <c r="Q34" s="625"/>
      <c r="R34" s="620"/>
      <c r="S34" s="620"/>
      <c r="T34" s="621"/>
    </row>
    <row r="35" spans="1:20" ht="58.5" customHeight="1" thickTop="1" thickBot="1" x14ac:dyDescent="0.25">
      <c r="A35" s="598"/>
      <c r="B35" s="606"/>
      <c r="C35" s="616"/>
      <c r="D35" s="275"/>
      <c r="E35" s="617"/>
      <c r="F35" s="275">
        <f>+'Mapa Final'!F36</f>
        <v>0</v>
      </c>
      <c r="G35" s="616"/>
      <c r="H35" s="628"/>
      <c r="I35" s="594"/>
      <c r="J35" s="595"/>
      <c r="K35" s="597"/>
      <c r="L35" s="597"/>
      <c r="M35" s="595"/>
      <c r="N35" s="622"/>
      <c r="O35" s="623"/>
      <c r="P35" s="624"/>
      <c r="Q35" s="625"/>
      <c r="R35" s="620"/>
      <c r="S35" s="620"/>
      <c r="T35" s="621"/>
    </row>
    <row r="36" spans="1:20" ht="15" thickTop="1" x14ac:dyDescent="0.2"/>
  </sheetData>
  <mergeCells count="111">
    <mergeCell ref="A7:F7"/>
    <mergeCell ref="H7:J7"/>
    <mergeCell ref="K7:M7"/>
    <mergeCell ref="N7:N8"/>
    <mergeCell ref="A1:C2"/>
    <mergeCell ref="O7:O8"/>
    <mergeCell ref="P7:Q7"/>
    <mergeCell ref="R7:S7"/>
    <mergeCell ref="T7:T8"/>
    <mergeCell ref="R1:T3"/>
    <mergeCell ref="D2:N2"/>
    <mergeCell ref="D3:N3"/>
    <mergeCell ref="A4:C4"/>
    <mergeCell ref="D4:N4"/>
    <mergeCell ref="O4:Q4"/>
    <mergeCell ref="A5:C5"/>
    <mergeCell ref="D5:N5"/>
    <mergeCell ref="A6:C6"/>
    <mergeCell ref="D6:N6"/>
    <mergeCell ref="A9:N9"/>
    <mergeCell ref="A10:A14"/>
    <mergeCell ref="B10:B14"/>
    <mergeCell ref="C10:C14"/>
    <mergeCell ref="E10:E14"/>
    <mergeCell ref="G10:G14"/>
    <mergeCell ref="T10:T14"/>
    <mergeCell ref="A15:A20"/>
    <mergeCell ref="B15:B20"/>
    <mergeCell ref="C15:C20"/>
    <mergeCell ref="E15:E20"/>
    <mergeCell ref="F15:F20"/>
    <mergeCell ref="G15:G20"/>
    <mergeCell ref="H15:H20"/>
    <mergeCell ref="I15:I20"/>
    <mergeCell ref="J15:J20"/>
    <mergeCell ref="N10:N14"/>
    <mergeCell ref="O10:O14"/>
    <mergeCell ref="P10:P14"/>
    <mergeCell ref="Q10:Q14"/>
    <mergeCell ref="R10:R14"/>
    <mergeCell ref="S10:S14"/>
    <mergeCell ref="H10:H14"/>
    <mergeCell ref="I10:I14"/>
    <mergeCell ref="J10:J14"/>
    <mergeCell ref="K10:K14"/>
    <mergeCell ref="L10:L14"/>
    <mergeCell ref="M10:M14"/>
    <mergeCell ref="Q15:Q20"/>
    <mergeCell ref="R15:R20"/>
    <mergeCell ref="S15:S20"/>
    <mergeCell ref="T15:T20"/>
    <mergeCell ref="A21:A25"/>
    <mergeCell ref="B21:B25"/>
    <mergeCell ref="C21:C25"/>
    <mergeCell ref="E21:E25"/>
    <mergeCell ref="G21:G25"/>
    <mergeCell ref="H21:H25"/>
    <mergeCell ref="K15:K20"/>
    <mergeCell ref="L15:L20"/>
    <mergeCell ref="M15:M20"/>
    <mergeCell ref="N15:N20"/>
    <mergeCell ref="O15:O20"/>
    <mergeCell ref="P15:P20"/>
    <mergeCell ref="O21:O25"/>
    <mergeCell ref="P21:P25"/>
    <mergeCell ref="Q21:Q25"/>
    <mergeCell ref="R21:R25"/>
    <mergeCell ref="S21:S25"/>
    <mergeCell ref="T21:T25"/>
    <mergeCell ref="I21:I25"/>
    <mergeCell ref="J21:J25"/>
    <mergeCell ref="K21:K25"/>
    <mergeCell ref="L21:L25"/>
    <mergeCell ref="M21:M25"/>
    <mergeCell ref="N21:N25"/>
    <mergeCell ref="R26:R30"/>
    <mergeCell ref="S26:S30"/>
    <mergeCell ref="T26:T30"/>
    <mergeCell ref="I26:I30"/>
    <mergeCell ref="J26:J30"/>
    <mergeCell ref="K26:K30"/>
    <mergeCell ref="L26:L30"/>
    <mergeCell ref="M26:M30"/>
    <mergeCell ref="N26:N30"/>
    <mergeCell ref="A31:A35"/>
    <mergeCell ref="B31:B35"/>
    <mergeCell ref="C31:C35"/>
    <mergeCell ref="E31:E35"/>
    <mergeCell ref="G31:G35"/>
    <mergeCell ref="H31:H35"/>
    <mergeCell ref="O26:O30"/>
    <mergeCell ref="P26:P30"/>
    <mergeCell ref="Q26:Q30"/>
    <mergeCell ref="A26:A30"/>
    <mergeCell ref="B26:B30"/>
    <mergeCell ref="C26:C30"/>
    <mergeCell ref="E26:E30"/>
    <mergeCell ref="G26:G30"/>
    <mergeCell ref="H26:H30"/>
    <mergeCell ref="O31:O35"/>
    <mergeCell ref="P31:P35"/>
    <mergeCell ref="Q31:Q35"/>
    <mergeCell ref="R31:R35"/>
    <mergeCell ref="S31:S35"/>
    <mergeCell ref="T31:T35"/>
    <mergeCell ref="I31:I35"/>
    <mergeCell ref="J31:J35"/>
    <mergeCell ref="K31:K35"/>
    <mergeCell ref="L31:L35"/>
    <mergeCell ref="M31:M35"/>
    <mergeCell ref="N31:N35"/>
  </mergeCells>
  <conditionalFormatting sqref="D8:G8 H7 A7:B7 H36:J1048576">
    <cfRule type="containsText" dxfId="2549" priority="256" operator="containsText" text="3- Moderado">
      <formula>NOT(ISERROR(SEARCH("3- Moderado",A7)))</formula>
    </cfRule>
    <cfRule type="containsText" dxfId="2548" priority="257" operator="containsText" text="6- Moderado">
      <formula>NOT(ISERROR(SEARCH("6- Moderado",A7)))</formula>
    </cfRule>
    <cfRule type="containsText" dxfId="2547" priority="258" operator="containsText" text="4- Moderado">
      <formula>NOT(ISERROR(SEARCH("4- Moderado",A7)))</formula>
    </cfRule>
    <cfRule type="containsText" dxfId="2546" priority="259" operator="containsText" text="3- Bajo">
      <formula>NOT(ISERROR(SEARCH("3- Bajo",A7)))</formula>
    </cfRule>
    <cfRule type="containsText" dxfId="2545" priority="260" operator="containsText" text="4- Bajo">
      <formula>NOT(ISERROR(SEARCH("4- Bajo",A7)))</formula>
    </cfRule>
    <cfRule type="containsText" dxfId="2544" priority="261" operator="containsText" text="1- Bajo">
      <formula>NOT(ISERROR(SEARCH("1- Bajo",A7)))</formula>
    </cfRule>
  </conditionalFormatting>
  <conditionalFormatting sqref="H8:J8">
    <cfRule type="containsText" dxfId="2543" priority="249" operator="containsText" text="3- Moderado">
      <formula>NOT(ISERROR(SEARCH("3- Moderado",H8)))</formula>
    </cfRule>
    <cfRule type="containsText" dxfId="2542" priority="250" operator="containsText" text="6- Moderado">
      <formula>NOT(ISERROR(SEARCH("6- Moderado",H8)))</formula>
    </cfRule>
    <cfRule type="containsText" dxfId="2541" priority="251" operator="containsText" text="4- Moderado">
      <formula>NOT(ISERROR(SEARCH("4- Moderado",H8)))</formula>
    </cfRule>
    <cfRule type="containsText" dxfId="2540" priority="252" operator="containsText" text="3- Bajo">
      <formula>NOT(ISERROR(SEARCH("3- Bajo",H8)))</formula>
    </cfRule>
    <cfRule type="containsText" dxfId="2539" priority="253" operator="containsText" text="4- Bajo">
      <formula>NOT(ISERROR(SEARCH("4- Bajo",H8)))</formula>
    </cfRule>
    <cfRule type="containsText" dxfId="2538" priority="255" operator="containsText" text="1- Bajo">
      <formula>NOT(ISERROR(SEARCH("1- Bajo",H8)))</formula>
    </cfRule>
  </conditionalFormatting>
  <conditionalFormatting sqref="J8 J36:J1048576">
    <cfRule type="containsText" dxfId="2537" priority="238" operator="containsText" text="25- Extremo">
      <formula>NOT(ISERROR(SEARCH("25- Extremo",J8)))</formula>
    </cfRule>
    <cfRule type="containsText" dxfId="2536" priority="239" operator="containsText" text="20- Extremo">
      <formula>NOT(ISERROR(SEARCH("20- Extremo",J8)))</formula>
    </cfRule>
    <cfRule type="containsText" dxfId="2535" priority="240" operator="containsText" text="15- Extremo">
      <formula>NOT(ISERROR(SEARCH("15- Extremo",J8)))</formula>
    </cfRule>
    <cfRule type="containsText" dxfId="2534" priority="241" operator="containsText" text="10- Extremo">
      <formula>NOT(ISERROR(SEARCH("10- Extremo",J8)))</formula>
    </cfRule>
    <cfRule type="containsText" dxfId="2533" priority="242" operator="containsText" text="5- Extremo">
      <formula>NOT(ISERROR(SEARCH("5- Extremo",J8)))</formula>
    </cfRule>
    <cfRule type="containsText" dxfId="2532" priority="243" operator="containsText" text="12- Alto">
      <formula>NOT(ISERROR(SEARCH("12- Alto",J8)))</formula>
    </cfRule>
    <cfRule type="containsText" dxfId="2531" priority="244" operator="containsText" text="10- Alto">
      <formula>NOT(ISERROR(SEARCH("10- Alto",J8)))</formula>
    </cfRule>
    <cfRule type="containsText" dxfId="2530" priority="245" operator="containsText" text="9- Alto">
      <formula>NOT(ISERROR(SEARCH("9- Alto",J8)))</formula>
    </cfRule>
    <cfRule type="containsText" dxfId="2529" priority="246" operator="containsText" text="8- Alto">
      <formula>NOT(ISERROR(SEARCH("8- Alto",J8)))</formula>
    </cfRule>
    <cfRule type="containsText" dxfId="2528" priority="247" operator="containsText" text="5- Alto">
      <formula>NOT(ISERROR(SEARCH("5- Alto",J8)))</formula>
    </cfRule>
    <cfRule type="containsText" dxfId="2527" priority="248" operator="containsText" text="4- Alto">
      <formula>NOT(ISERROR(SEARCH("4- Alto",J8)))</formula>
    </cfRule>
    <cfRule type="containsText" dxfId="2526" priority="254" operator="containsText" text="2- Bajo">
      <formula>NOT(ISERROR(SEARCH("2- Bajo",J8)))</formula>
    </cfRule>
  </conditionalFormatting>
  <conditionalFormatting sqref="K10:L10 K15:L15 K26:L26 K21:L21">
    <cfRule type="containsText" dxfId="2525" priority="232" operator="containsText" text="3- Moderado">
      <formula>NOT(ISERROR(SEARCH("3- Moderado",K10)))</formula>
    </cfRule>
    <cfRule type="containsText" dxfId="2524" priority="233" operator="containsText" text="6- Moderado">
      <formula>NOT(ISERROR(SEARCH("6- Moderado",K10)))</formula>
    </cfRule>
    <cfRule type="containsText" dxfId="2523" priority="234" operator="containsText" text="4- Moderado">
      <formula>NOT(ISERROR(SEARCH("4- Moderado",K10)))</formula>
    </cfRule>
    <cfRule type="containsText" dxfId="2522" priority="235" operator="containsText" text="3- Bajo">
      <formula>NOT(ISERROR(SEARCH("3- Bajo",K10)))</formula>
    </cfRule>
    <cfRule type="containsText" dxfId="2521" priority="236" operator="containsText" text="4- Bajo">
      <formula>NOT(ISERROR(SEARCH("4- Bajo",K10)))</formula>
    </cfRule>
    <cfRule type="containsText" dxfId="2520" priority="237" operator="containsText" text="1- Bajo">
      <formula>NOT(ISERROR(SEARCH("1- Bajo",K10)))</formula>
    </cfRule>
  </conditionalFormatting>
  <conditionalFormatting sqref="H10:I10 H15:I15 H21:I21 H26">
    <cfRule type="containsText" dxfId="2519" priority="226" operator="containsText" text="3- Moderado">
      <formula>NOT(ISERROR(SEARCH("3- Moderado",H10)))</formula>
    </cfRule>
    <cfRule type="containsText" dxfId="2518" priority="227" operator="containsText" text="6- Moderado">
      <formula>NOT(ISERROR(SEARCH("6- Moderado",H10)))</formula>
    </cfRule>
    <cfRule type="containsText" dxfId="2517" priority="228" operator="containsText" text="4- Moderado">
      <formula>NOT(ISERROR(SEARCH("4- Moderado",H10)))</formula>
    </cfRule>
    <cfRule type="containsText" dxfId="2516" priority="229" operator="containsText" text="3- Bajo">
      <formula>NOT(ISERROR(SEARCH("3- Bajo",H10)))</formula>
    </cfRule>
    <cfRule type="containsText" dxfId="2515" priority="230" operator="containsText" text="4- Bajo">
      <formula>NOT(ISERROR(SEARCH("4- Bajo",H10)))</formula>
    </cfRule>
    <cfRule type="containsText" dxfId="2514" priority="231" operator="containsText" text="1- Bajo">
      <formula>NOT(ISERROR(SEARCH("1- Bajo",H10)))</formula>
    </cfRule>
  </conditionalFormatting>
  <conditionalFormatting sqref="A10:E10 E15 A15:B15 B21 B26 D11:D14">
    <cfRule type="containsText" dxfId="2513" priority="220" operator="containsText" text="3- Moderado">
      <formula>NOT(ISERROR(SEARCH("3- Moderado",A10)))</formula>
    </cfRule>
    <cfRule type="containsText" dxfId="2512" priority="221" operator="containsText" text="6- Moderado">
      <formula>NOT(ISERROR(SEARCH("6- Moderado",A10)))</formula>
    </cfRule>
    <cfRule type="containsText" dxfId="2511" priority="222" operator="containsText" text="4- Moderado">
      <formula>NOT(ISERROR(SEARCH("4- Moderado",A10)))</formula>
    </cfRule>
    <cfRule type="containsText" dxfId="2510" priority="223" operator="containsText" text="3- Bajo">
      <formula>NOT(ISERROR(SEARCH("3- Bajo",A10)))</formula>
    </cfRule>
    <cfRule type="containsText" dxfId="2509" priority="224" operator="containsText" text="4- Bajo">
      <formula>NOT(ISERROR(SEARCH("4- Bajo",A10)))</formula>
    </cfRule>
    <cfRule type="containsText" dxfId="2508" priority="225" operator="containsText" text="1- Bajo">
      <formula>NOT(ISERROR(SEARCH("1- Bajo",A10)))</formula>
    </cfRule>
  </conditionalFormatting>
  <conditionalFormatting sqref="F10:G10 F15:G15 F11:F14">
    <cfRule type="containsText" dxfId="2507" priority="214" operator="containsText" text="3- Moderado">
      <formula>NOT(ISERROR(SEARCH("3- Moderado",F10)))</formula>
    </cfRule>
    <cfRule type="containsText" dxfId="2506" priority="215" operator="containsText" text="6- Moderado">
      <formula>NOT(ISERROR(SEARCH("6- Moderado",F10)))</formula>
    </cfRule>
    <cfRule type="containsText" dxfId="2505" priority="216" operator="containsText" text="4- Moderado">
      <formula>NOT(ISERROR(SEARCH("4- Moderado",F10)))</formula>
    </cfRule>
    <cfRule type="containsText" dxfId="2504" priority="217" operator="containsText" text="3- Bajo">
      <formula>NOT(ISERROR(SEARCH("3- Bajo",F10)))</formula>
    </cfRule>
    <cfRule type="containsText" dxfId="2503" priority="218" operator="containsText" text="4- Bajo">
      <formula>NOT(ISERROR(SEARCH("4- Bajo",F10)))</formula>
    </cfRule>
    <cfRule type="containsText" dxfId="2502" priority="219" operator="containsText" text="1- Bajo">
      <formula>NOT(ISERROR(SEARCH("1- Bajo",F10)))</formula>
    </cfRule>
  </conditionalFormatting>
  <conditionalFormatting sqref="K8">
    <cfRule type="containsText" dxfId="2501" priority="208" operator="containsText" text="3- Moderado">
      <formula>NOT(ISERROR(SEARCH("3- Moderado",K8)))</formula>
    </cfRule>
    <cfRule type="containsText" dxfId="2500" priority="209" operator="containsText" text="6- Moderado">
      <formula>NOT(ISERROR(SEARCH("6- Moderado",K8)))</formula>
    </cfRule>
    <cfRule type="containsText" dxfId="2499" priority="210" operator="containsText" text="4- Moderado">
      <formula>NOT(ISERROR(SEARCH("4- Moderado",K8)))</formula>
    </cfRule>
    <cfRule type="containsText" dxfId="2498" priority="211" operator="containsText" text="3- Bajo">
      <formula>NOT(ISERROR(SEARCH("3- Bajo",K8)))</formula>
    </cfRule>
    <cfRule type="containsText" dxfId="2497" priority="212" operator="containsText" text="4- Bajo">
      <formula>NOT(ISERROR(SEARCH("4- Bajo",K8)))</formula>
    </cfRule>
    <cfRule type="containsText" dxfId="2496" priority="213" operator="containsText" text="1- Bajo">
      <formula>NOT(ISERROR(SEARCH("1- Bajo",K8)))</formula>
    </cfRule>
  </conditionalFormatting>
  <conditionalFormatting sqref="L8">
    <cfRule type="containsText" dxfId="2495" priority="202" operator="containsText" text="3- Moderado">
      <formula>NOT(ISERROR(SEARCH("3- Moderado",L8)))</formula>
    </cfRule>
    <cfRule type="containsText" dxfId="2494" priority="203" operator="containsText" text="6- Moderado">
      <formula>NOT(ISERROR(SEARCH("6- Moderado",L8)))</formula>
    </cfRule>
    <cfRule type="containsText" dxfId="2493" priority="204" operator="containsText" text="4- Moderado">
      <formula>NOT(ISERROR(SEARCH("4- Moderado",L8)))</formula>
    </cfRule>
    <cfRule type="containsText" dxfId="2492" priority="205" operator="containsText" text="3- Bajo">
      <formula>NOT(ISERROR(SEARCH("3- Bajo",L8)))</formula>
    </cfRule>
    <cfRule type="containsText" dxfId="2491" priority="206" operator="containsText" text="4- Bajo">
      <formula>NOT(ISERROR(SEARCH("4- Bajo",L8)))</formula>
    </cfRule>
    <cfRule type="containsText" dxfId="2490" priority="207" operator="containsText" text="1- Bajo">
      <formula>NOT(ISERROR(SEARCH("1- Bajo",L8)))</formula>
    </cfRule>
  </conditionalFormatting>
  <conditionalFormatting sqref="M8">
    <cfRule type="containsText" dxfId="2489" priority="196" operator="containsText" text="3- Moderado">
      <formula>NOT(ISERROR(SEARCH("3- Moderado",M8)))</formula>
    </cfRule>
    <cfRule type="containsText" dxfId="2488" priority="197" operator="containsText" text="6- Moderado">
      <formula>NOT(ISERROR(SEARCH("6- Moderado",M8)))</formula>
    </cfRule>
    <cfRule type="containsText" dxfId="2487" priority="198" operator="containsText" text="4- Moderado">
      <formula>NOT(ISERROR(SEARCH("4- Moderado",M8)))</formula>
    </cfRule>
    <cfRule type="containsText" dxfId="2486" priority="199" operator="containsText" text="3- Bajo">
      <formula>NOT(ISERROR(SEARCH("3- Bajo",M8)))</formula>
    </cfRule>
    <cfRule type="containsText" dxfId="2485" priority="200" operator="containsText" text="4- Bajo">
      <formula>NOT(ISERROR(SEARCH("4- Bajo",M8)))</formula>
    </cfRule>
    <cfRule type="containsText" dxfId="2484" priority="201" operator="containsText" text="1- Bajo">
      <formula>NOT(ISERROR(SEARCH("1- Bajo",M8)))</formula>
    </cfRule>
  </conditionalFormatting>
  <conditionalFormatting sqref="J10:J25">
    <cfRule type="containsText" dxfId="2483" priority="191" operator="containsText" text="Bajo">
      <formula>NOT(ISERROR(SEARCH("Bajo",J10)))</formula>
    </cfRule>
    <cfRule type="containsText" dxfId="2482" priority="192" operator="containsText" text="Moderado">
      <formula>NOT(ISERROR(SEARCH("Moderado",J10)))</formula>
    </cfRule>
    <cfRule type="containsText" dxfId="2481" priority="193" operator="containsText" text="Alto">
      <formula>NOT(ISERROR(SEARCH("Alto",J10)))</formula>
    </cfRule>
    <cfRule type="containsText" dxfId="2480" priority="194" operator="containsText" text="Extremo">
      <formula>NOT(ISERROR(SEARCH("Extremo",J10)))</formula>
    </cfRule>
    <cfRule type="colorScale" priority="195">
      <colorScale>
        <cfvo type="min"/>
        <cfvo type="max"/>
        <color rgb="FFFF7128"/>
        <color rgb="FFFFEF9C"/>
      </colorScale>
    </cfRule>
  </conditionalFormatting>
  <conditionalFormatting sqref="M10:M30">
    <cfRule type="containsText" dxfId="2479" priority="166" operator="containsText" text="Moderado">
      <formula>NOT(ISERROR(SEARCH("Moderado",M10)))</formula>
    </cfRule>
    <cfRule type="containsText" dxfId="2478" priority="186" operator="containsText" text="Bajo">
      <formula>NOT(ISERROR(SEARCH("Bajo",M10)))</formula>
    </cfRule>
    <cfRule type="containsText" dxfId="2477" priority="187" operator="containsText" text="Moderado">
      <formula>NOT(ISERROR(SEARCH("Moderado",M10)))</formula>
    </cfRule>
    <cfRule type="containsText" dxfId="2476" priority="188" operator="containsText" text="Alto">
      <formula>NOT(ISERROR(SEARCH("Alto",M10)))</formula>
    </cfRule>
    <cfRule type="containsText" dxfId="2475" priority="189" operator="containsText" text="Extremo">
      <formula>NOT(ISERROR(SEARCH("Extremo",M10)))</formula>
    </cfRule>
    <cfRule type="colorScale" priority="190">
      <colorScale>
        <cfvo type="min"/>
        <cfvo type="max"/>
        <color rgb="FFFF7128"/>
        <color rgb="FFFFEF9C"/>
      </colorScale>
    </cfRule>
  </conditionalFormatting>
  <conditionalFormatting sqref="N10 N15 N21">
    <cfRule type="containsText" dxfId="2474" priority="180" operator="containsText" text="3- Moderado">
      <formula>NOT(ISERROR(SEARCH("3- Moderado",N10)))</formula>
    </cfRule>
    <cfRule type="containsText" dxfId="2473" priority="181" operator="containsText" text="6- Moderado">
      <formula>NOT(ISERROR(SEARCH("6- Moderado",N10)))</formula>
    </cfRule>
    <cfRule type="containsText" dxfId="2472" priority="182" operator="containsText" text="4- Moderado">
      <formula>NOT(ISERROR(SEARCH("4- Moderado",N10)))</formula>
    </cfRule>
    <cfRule type="containsText" dxfId="2471" priority="183" operator="containsText" text="3- Bajo">
      <formula>NOT(ISERROR(SEARCH("3- Bajo",N10)))</formula>
    </cfRule>
    <cfRule type="containsText" dxfId="2470" priority="184" operator="containsText" text="4- Bajo">
      <formula>NOT(ISERROR(SEARCH("4- Bajo",N10)))</formula>
    </cfRule>
    <cfRule type="containsText" dxfId="2469" priority="185" operator="containsText" text="1- Bajo">
      <formula>NOT(ISERROR(SEARCH("1- Bajo",N10)))</formula>
    </cfRule>
  </conditionalFormatting>
  <conditionalFormatting sqref="H10:H30">
    <cfRule type="containsText" dxfId="2468" priority="167" operator="containsText" text="Muy Alta">
      <formula>NOT(ISERROR(SEARCH("Muy Alta",H10)))</formula>
    </cfRule>
    <cfRule type="containsText" dxfId="2467" priority="168" operator="containsText" text="Alta">
      <formula>NOT(ISERROR(SEARCH("Alta",H10)))</formula>
    </cfRule>
    <cfRule type="containsText" dxfId="2466" priority="169" operator="containsText" text="Muy Alta">
      <formula>NOT(ISERROR(SEARCH("Muy Alta",H10)))</formula>
    </cfRule>
    <cfRule type="containsText" dxfId="2465" priority="174" operator="containsText" text="Muy Baja">
      <formula>NOT(ISERROR(SEARCH("Muy Baja",H10)))</formula>
    </cfRule>
    <cfRule type="containsText" dxfId="2464" priority="175" operator="containsText" text="Baja">
      <formula>NOT(ISERROR(SEARCH("Baja",H10)))</formula>
    </cfRule>
    <cfRule type="containsText" dxfId="2463" priority="176" operator="containsText" text="Media">
      <formula>NOT(ISERROR(SEARCH("Media",H10)))</formula>
    </cfRule>
    <cfRule type="containsText" dxfId="2462" priority="177" operator="containsText" text="Alta">
      <formula>NOT(ISERROR(SEARCH("Alta",H10)))</formula>
    </cfRule>
    <cfRule type="containsText" dxfId="2461" priority="179" operator="containsText" text="Muy Alta">
      <formula>NOT(ISERROR(SEARCH("Muy Alta",H10)))</formula>
    </cfRule>
  </conditionalFormatting>
  <conditionalFormatting sqref="I10:I25">
    <cfRule type="containsText" dxfId="2460" priority="170" operator="containsText" text="Catastrófico">
      <formula>NOT(ISERROR(SEARCH("Catastrófico",I10)))</formula>
    </cfRule>
    <cfRule type="containsText" dxfId="2459" priority="171" operator="containsText" text="Mayor">
      <formula>NOT(ISERROR(SEARCH("Mayor",I10)))</formula>
    </cfRule>
    <cfRule type="containsText" dxfId="2458" priority="172" operator="containsText" text="Menor">
      <formula>NOT(ISERROR(SEARCH("Menor",I10)))</formula>
    </cfRule>
    <cfRule type="containsText" dxfId="2457" priority="173" operator="containsText" text="Leve">
      <formula>NOT(ISERROR(SEARCH("Leve",I10)))</formula>
    </cfRule>
    <cfRule type="containsText" dxfId="2456" priority="178" operator="containsText" text="Moderado">
      <formula>NOT(ISERROR(SEARCH("Moderado",I10)))</formula>
    </cfRule>
  </conditionalFormatting>
  <conditionalFormatting sqref="K10:K30">
    <cfRule type="containsText" dxfId="2455" priority="165" operator="containsText" text="Media">
      <formula>NOT(ISERROR(SEARCH("Media",K10)))</formula>
    </cfRule>
  </conditionalFormatting>
  <conditionalFormatting sqref="L10:L30">
    <cfRule type="containsText" dxfId="2454" priority="164" operator="containsText" text="Moderado">
      <formula>NOT(ISERROR(SEARCH("Moderado",L10)))</formula>
    </cfRule>
  </conditionalFormatting>
  <conditionalFormatting sqref="C15">
    <cfRule type="containsText" dxfId="2453" priority="158" operator="containsText" text="3- Moderado">
      <formula>NOT(ISERROR(SEARCH("3- Moderado",C15)))</formula>
    </cfRule>
    <cfRule type="containsText" dxfId="2452" priority="159" operator="containsText" text="6- Moderado">
      <formula>NOT(ISERROR(SEARCH("6- Moderado",C15)))</formula>
    </cfRule>
    <cfRule type="containsText" dxfId="2451" priority="160" operator="containsText" text="4- Moderado">
      <formula>NOT(ISERROR(SEARCH("4- Moderado",C15)))</formula>
    </cfRule>
    <cfRule type="containsText" dxfId="2450" priority="161" operator="containsText" text="3- Bajo">
      <formula>NOT(ISERROR(SEARCH("3- Bajo",C15)))</formula>
    </cfRule>
    <cfRule type="containsText" dxfId="2449" priority="162" operator="containsText" text="4- Bajo">
      <formula>NOT(ISERROR(SEARCH("4- Bajo",C15)))</formula>
    </cfRule>
    <cfRule type="containsText" dxfId="2448" priority="163" operator="containsText" text="1- Bajo">
      <formula>NOT(ISERROR(SEARCH("1- Bajo",C15)))</formula>
    </cfRule>
  </conditionalFormatting>
  <conditionalFormatting sqref="D15:D20">
    <cfRule type="containsText" dxfId="2447" priority="152" operator="containsText" text="3- Moderado">
      <formula>NOT(ISERROR(SEARCH("3- Moderado",D15)))</formula>
    </cfRule>
    <cfRule type="containsText" dxfId="2446" priority="153" operator="containsText" text="6- Moderado">
      <formula>NOT(ISERROR(SEARCH("6- Moderado",D15)))</formula>
    </cfRule>
    <cfRule type="containsText" dxfId="2445" priority="154" operator="containsText" text="4- Moderado">
      <formula>NOT(ISERROR(SEARCH("4- Moderado",D15)))</formula>
    </cfRule>
    <cfRule type="containsText" dxfId="2444" priority="155" operator="containsText" text="3- Bajo">
      <formula>NOT(ISERROR(SEARCH("3- Bajo",D15)))</formula>
    </cfRule>
    <cfRule type="containsText" dxfId="2443" priority="156" operator="containsText" text="4- Bajo">
      <formula>NOT(ISERROR(SEARCH("4- Bajo",D15)))</formula>
    </cfRule>
    <cfRule type="containsText" dxfId="2442" priority="157" operator="containsText" text="1- Bajo">
      <formula>NOT(ISERROR(SEARCH("1- Bajo",D15)))</formula>
    </cfRule>
  </conditionalFormatting>
  <conditionalFormatting sqref="J10:J25">
    <cfRule type="containsText" dxfId="2441" priority="151" operator="containsText" text="Moderado">
      <formula>NOT(ISERROR(SEARCH("Moderado",J10)))</formula>
    </cfRule>
  </conditionalFormatting>
  <conditionalFormatting sqref="J10:J25">
    <cfRule type="containsText" dxfId="2440" priority="149" operator="containsText" text="Bajo">
      <formula>NOT(ISERROR(SEARCH("Bajo",J10)))</formula>
    </cfRule>
    <cfRule type="containsText" dxfId="2439" priority="150" operator="containsText" text="Extremo">
      <formula>NOT(ISERROR(SEARCH("Extremo",J10)))</formula>
    </cfRule>
  </conditionalFormatting>
  <conditionalFormatting sqref="K10:K30">
    <cfRule type="containsText" dxfId="2438" priority="147" operator="containsText" text="Baja">
      <formula>NOT(ISERROR(SEARCH("Baja",K10)))</formula>
    </cfRule>
    <cfRule type="containsText" dxfId="2437" priority="148" operator="containsText" text="Muy Baja">
      <formula>NOT(ISERROR(SEARCH("Muy Baja",K10)))</formula>
    </cfRule>
  </conditionalFormatting>
  <conditionalFormatting sqref="K10:K30">
    <cfRule type="containsText" dxfId="2436" priority="145" operator="containsText" text="Muy Alta">
      <formula>NOT(ISERROR(SEARCH("Muy Alta",K10)))</formula>
    </cfRule>
    <cfRule type="containsText" dxfId="2435" priority="146" operator="containsText" text="Alta">
      <formula>NOT(ISERROR(SEARCH("Alta",K10)))</formula>
    </cfRule>
  </conditionalFormatting>
  <conditionalFormatting sqref="L10:L30">
    <cfRule type="containsText" dxfId="2434" priority="141" operator="containsText" text="Catastrófico">
      <formula>NOT(ISERROR(SEARCH("Catastrófico",L10)))</formula>
    </cfRule>
    <cfRule type="containsText" dxfId="2433" priority="142" operator="containsText" text="Mayor">
      <formula>NOT(ISERROR(SEARCH("Mayor",L10)))</formula>
    </cfRule>
    <cfRule type="containsText" dxfId="2432" priority="143" operator="containsText" text="Menor">
      <formula>NOT(ISERROR(SEARCH("Menor",L10)))</formula>
    </cfRule>
    <cfRule type="containsText" dxfId="2431" priority="144" operator="containsText" text="Leve">
      <formula>NOT(ISERROR(SEARCH("Leve",L10)))</formula>
    </cfRule>
  </conditionalFormatting>
  <conditionalFormatting sqref="A21 E21">
    <cfRule type="containsText" dxfId="2430" priority="135" operator="containsText" text="3- Moderado">
      <formula>NOT(ISERROR(SEARCH("3- Moderado",A21)))</formula>
    </cfRule>
    <cfRule type="containsText" dxfId="2429" priority="136" operator="containsText" text="6- Moderado">
      <formula>NOT(ISERROR(SEARCH("6- Moderado",A21)))</formula>
    </cfRule>
    <cfRule type="containsText" dxfId="2428" priority="137" operator="containsText" text="4- Moderado">
      <formula>NOT(ISERROR(SEARCH("4- Moderado",A21)))</formula>
    </cfRule>
    <cfRule type="containsText" dxfId="2427" priority="138" operator="containsText" text="3- Bajo">
      <formula>NOT(ISERROR(SEARCH("3- Bajo",A21)))</formula>
    </cfRule>
    <cfRule type="containsText" dxfId="2426" priority="139" operator="containsText" text="4- Bajo">
      <formula>NOT(ISERROR(SEARCH("4- Bajo",A21)))</formula>
    </cfRule>
    <cfRule type="containsText" dxfId="2425" priority="140" operator="containsText" text="1- Bajo">
      <formula>NOT(ISERROR(SEARCH("1- Bajo",A21)))</formula>
    </cfRule>
  </conditionalFormatting>
  <conditionalFormatting sqref="F21:G21 F22:F25">
    <cfRule type="containsText" dxfId="2424" priority="129" operator="containsText" text="3- Moderado">
      <formula>NOT(ISERROR(SEARCH("3- Moderado",F21)))</formula>
    </cfRule>
    <cfRule type="containsText" dxfId="2423" priority="130" operator="containsText" text="6- Moderado">
      <formula>NOT(ISERROR(SEARCH("6- Moderado",F21)))</formula>
    </cfRule>
    <cfRule type="containsText" dxfId="2422" priority="131" operator="containsText" text="4- Moderado">
      <formula>NOT(ISERROR(SEARCH("4- Moderado",F21)))</formula>
    </cfRule>
    <cfRule type="containsText" dxfId="2421" priority="132" operator="containsText" text="3- Bajo">
      <formula>NOT(ISERROR(SEARCH("3- Bajo",F21)))</formula>
    </cfRule>
    <cfRule type="containsText" dxfId="2420" priority="133" operator="containsText" text="4- Bajo">
      <formula>NOT(ISERROR(SEARCH("4- Bajo",F21)))</formula>
    </cfRule>
    <cfRule type="containsText" dxfId="2419" priority="134" operator="containsText" text="1- Bajo">
      <formula>NOT(ISERROR(SEARCH("1- Bajo",F21)))</formula>
    </cfRule>
  </conditionalFormatting>
  <conditionalFormatting sqref="C21">
    <cfRule type="containsText" dxfId="2418" priority="123" operator="containsText" text="3- Moderado">
      <formula>NOT(ISERROR(SEARCH("3- Moderado",C21)))</formula>
    </cfRule>
    <cfRule type="containsText" dxfId="2417" priority="124" operator="containsText" text="6- Moderado">
      <formula>NOT(ISERROR(SEARCH("6- Moderado",C21)))</formula>
    </cfRule>
    <cfRule type="containsText" dxfId="2416" priority="125" operator="containsText" text="4- Moderado">
      <formula>NOT(ISERROR(SEARCH("4- Moderado",C21)))</formula>
    </cfRule>
    <cfRule type="containsText" dxfId="2415" priority="126" operator="containsText" text="3- Bajo">
      <formula>NOT(ISERROR(SEARCH("3- Bajo",C21)))</formula>
    </cfRule>
    <cfRule type="containsText" dxfId="2414" priority="127" operator="containsText" text="4- Bajo">
      <formula>NOT(ISERROR(SEARCH("4- Bajo",C21)))</formula>
    </cfRule>
    <cfRule type="containsText" dxfId="2413" priority="128" operator="containsText" text="1- Bajo">
      <formula>NOT(ISERROR(SEARCH("1- Bajo",C21)))</formula>
    </cfRule>
  </conditionalFormatting>
  <conditionalFormatting sqref="D21:D25">
    <cfRule type="containsText" dxfId="2412" priority="117" operator="containsText" text="3- Moderado">
      <formula>NOT(ISERROR(SEARCH("3- Moderado",D21)))</formula>
    </cfRule>
    <cfRule type="containsText" dxfId="2411" priority="118" operator="containsText" text="6- Moderado">
      <formula>NOT(ISERROR(SEARCH("6- Moderado",D21)))</formula>
    </cfRule>
    <cfRule type="containsText" dxfId="2410" priority="119" operator="containsText" text="4- Moderado">
      <formula>NOT(ISERROR(SEARCH("4- Moderado",D21)))</formula>
    </cfRule>
    <cfRule type="containsText" dxfId="2409" priority="120" operator="containsText" text="3- Bajo">
      <formula>NOT(ISERROR(SEARCH("3- Bajo",D21)))</formula>
    </cfRule>
    <cfRule type="containsText" dxfId="2408" priority="121" operator="containsText" text="4- Bajo">
      <formula>NOT(ISERROR(SEARCH("4- Bajo",D21)))</formula>
    </cfRule>
    <cfRule type="containsText" dxfId="2407" priority="122" operator="containsText" text="1- Bajo">
      <formula>NOT(ISERROR(SEARCH("1- Bajo",D21)))</formula>
    </cfRule>
  </conditionalFormatting>
  <conditionalFormatting sqref="I26">
    <cfRule type="containsText" dxfId="2406" priority="111" operator="containsText" text="3- Moderado">
      <formula>NOT(ISERROR(SEARCH("3- Moderado",I26)))</formula>
    </cfRule>
    <cfRule type="containsText" dxfId="2405" priority="112" operator="containsText" text="6- Moderado">
      <formula>NOT(ISERROR(SEARCH("6- Moderado",I26)))</formula>
    </cfRule>
    <cfRule type="containsText" dxfId="2404" priority="113" operator="containsText" text="4- Moderado">
      <formula>NOT(ISERROR(SEARCH("4- Moderado",I26)))</formula>
    </cfRule>
    <cfRule type="containsText" dxfId="2403" priority="114" operator="containsText" text="3- Bajo">
      <formula>NOT(ISERROR(SEARCH("3- Bajo",I26)))</formula>
    </cfRule>
    <cfRule type="containsText" dxfId="2402" priority="115" operator="containsText" text="4- Bajo">
      <formula>NOT(ISERROR(SEARCH("4- Bajo",I26)))</formula>
    </cfRule>
    <cfRule type="containsText" dxfId="2401" priority="116" operator="containsText" text="1- Bajo">
      <formula>NOT(ISERROR(SEARCH("1- Bajo",I26)))</formula>
    </cfRule>
  </conditionalFormatting>
  <conditionalFormatting sqref="A26 C26:E26 D27:D30">
    <cfRule type="containsText" dxfId="2400" priority="105" operator="containsText" text="3- Moderado">
      <formula>NOT(ISERROR(SEARCH("3- Moderado",A26)))</formula>
    </cfRule>
    <cfRule type="containsText" dxfId="2399" priority="106" operator="containsText" text="6- Moderado">
      <formula>NOT(ISERROR(SEARCH("6- Moderado",A26)))</formula>
    </cfRule>
    <cfRule type="containsText" dxfId="2398" priority="107" operator="containsText" text="4- Moderado">
      <formula>NOT(ISERROR(SEARCH("4- Moderado",A26)))</formula>
    </cfRule>
    <cfRule type="containsText" dxfId="2397" priority="108" operator="containsText" text="3- Bajo">
      <formula>NOT(ISERROR(SEARCH("3- Bajo",A26)))</formula>
    </cfRule>
    <cfRule type="containsText" dxfId="2396" priority="109" operator="containsText" text="4- Bajo">
      <formula>NOT(ISERROR(SEARCH("4- Bajo",A26)))</formula>
    </cfRule>
    <cfRule type="containsText" dxfId="2395" priority="110" operator="containsText" text="1- Bajo">
      <formula>NOT(ISERROR(SEARCH("1- Bajo",A26)))</formula>
    </cfRule>
  </conditionalFormatting>
  <conditionalFormatting sqref="F26:F30">
    <cfRule type="containsText" dxfId="2394" priority="99" operator="containsText" text="3- Moderado">
      <formula>NOT(ISERROR(SEARCH("3- Moderado",F26)))</formula>
    </cfRule>
    <cfRule type="containsText" dxfId="2393" priority="100" operator="containsText" text="6- Moderado">
      <formula>NOT(ISERROR(SEARCH("6- Moderado",F26)))</formula>
    </cfRule>
    <cfRule type="containsText" dxfId="2392" priority="101" operator="containsText" text="4- Moderado">
      <formula>NOT(ISERROR(SEARCH("4- Moderado",F26)))</formula>
    </cfRule>
    <cfRule type="containsText" dxfId="2391" priority="102" operator="containsText" text="3- Bajo">
      <formula>NOT(ISERROR(SEARCH("3- Bajo",F26)))</formula>
    </cfRule>
    <cfRule type="containsText" dxfId="2390" priority="103" operator="containsText" text="4- Bajo">
      <formula>NOT(ISERROR(SEARCH("4- Bajo",F26)))</formula>
    </cfRule>
    <cfRule type="containsText" dxfId="2389" priority="104" operator="containsText" text="1- Bajo">
      <formula>NOT(ISERROR(SEARCH("1- Bajo",F26)))</formula>
    </cfRule>
  </conditionalFormatting>
  <conditionalFormatting sqref="J26:J30">
    <cfRule type="containsText" dxfId="2388" priority="94" operator="containsText" text="Bajo">
      <formula>NOT(ISERROR(SEARCH("Bajo",J26)))</formula>
    </cfRule>
    <cfRule type="containsText" dxfId="2387" priority="95" operator="containsText" text="Moderado">
      <formula>NOT(ISERROR(SEARCH("Moderado",J26)))</formula>
    </cfRule>
    <cfRule type="containsText" dxfId="2386" priority="96" operator="containsText" text="Alto">
      <formula>NOT(ISERROR(SEARCH("Alto",J26)))</formula>
    </cfRule>
    <cfRule type="containsText" dxfId="2385" priority="97" operator="containsText" text="Extremo">
      <formula>NOT(ISERROR(SEARCH("Extremo",J26)))</formula>
    </cfRule>
    <cfRule type="colorScale" priority="98">
      <colorScale>
        <cfvo type="min"/>
        <cfvo type="max"/>
        <color rgb="FFFF7128"/>
        <color rgb="FFFFEF9C"/>
      </colorScale>
    </cfRule>
  </conditionalFormatting>
  <conditionalFormatting sqref="I26:I30">
    <cfRule type="containsText" dxfId="2384" priority="89" operator="containsText" text="Catastrófico">
      <formula>NOT(ISERROR(SEARCH("Catastrófico",I26)))</formula>
    </cfRule>
    <cfRule type="containsText" dxfId="2383" priority="90" operator="containsText" text="Mayor">
      <formula>NOT(ISERROR(SEARCH("Mayor",I26)))</formula>
    </cfRule>
    <cfRule type="containsText" dxfId="2382" priority="91" operator="containsText" text="Menor">
      <formula>NOT(ISERROR(SEARCH("Menor",I26)))</formula>
    </cfRule>
    <cfRule type="containsText" dxfId="2381" priority="92" operator="containsText" text="Leve">
      <formula>NOT(ISERROR(SEARCH("Leve",I26)))</formula>
    </cfRule>
    <cfRule type="containsText" dxfId="2380" priority="93" operator="containsText" text="Moderado">
      <formula>NOT(ISERROR(SEARCH("Moderado",I26)))</formula>
    </cfRule>
  </conditionalFormatting>
  <conditionalFormatting sqref="J26:J30">
    <cfRule type="containsText" dxfId="2379" priority="88" operator="containsText" text="Moderado">
      <formula>NOT(ISERROR(SEARCH("Moderado",J26)))</formula>
    </cfRule>
  </conditionalFormatting>
  <conditionalFormatting sqref="J26:J30">
    <cfRule type="containsText" dxfId="2378" priority="86" operator="containsText" text="Bajo">
      <formula>NOT(ISERROR(SEARCH("Bajo",J26)))</formula>
    </cfRule>
    <cfRule type="containsText" dxfId="2377" priority="87" operator="containsText" text="Extremo">
      <formula>NOT(ISERROR(SEARCH("Extremo",J26)))</formula>
    </cfRule>
  </conditionalFormatting>
  <conditionalFormatting sqref="G26">
    <cfRule type="containsText" dxfId="2376" priority="80" operator="containsText" text="3- Moderado">
      <formula>NOT(ISERROR(SEARCH("3- Moderado",G26)))</formula>
    </cfRule>
    <cfRule type="containsText" dxfId="2375" priority="81" operator="containsText" text="6- Moderado">
      <formula>NOT(ISERROR(SEARCH("6- Moderado",G26)))</formula>
    </cfRule>
    <cfRule type="containsText" dxfId="2374" priority="82" operator="containsText" text="4- Moderado">
      <formula>NOT(ISERROR(SEARCH("4- Moderado",G26)))</formula>
    </cfRule>
    <cfRule type="containsText" dxfId="2373" priority="83" operator="containsText" text="3- Bajo">
      <formula>NOT(ISERROR(SEARCH("3- Bajo",G26)))</formula>
    </cfRule>
    <cfRule type="containsText" dxfId="2372" priority="84" operator="containsText" text="4- Bajo">
      <formula>NOT(ISERROR(SEARCH("4- Bajo",G26)))</formula>
    </cfRule>
    <cfRule type="containsText" dxfId="2371" priority="85" operator="containsText" text="1- Bajo">
      <formula>NOT(ISERROR(SEARCH("1- Bajo",G26)))</formula>
    </cfRule>
  </conditionalFormatting>
  <conditionalFormatting sqref="B31">
    <cfRule type="containsText" dxfId="2370" priority="74" operator="containsText" text="3- Moderado">
      <formula>NOT(ISERROR(SEARCH("3- Moderado",B31)))</formula>
    </cfRule>
    <cfRule type="containsText" dxfId="2369" priority="75" operator="containsText" text="6- Moderado">
      <formula>NOT(ISERROR(SEARCH("6- Moderado",B31)))</formula>
    </cfRule>
    <cfRule type="containsText" dxfId="2368" priority="76" operator="containsText" text="4- Moderado">
      <formula>NOT(ISERROR(SEARCH("4- Moderado",B31)))</formula>
    </cfRule>
    <cfRule type="containsText" dxfId="2367" priority="77" operator="containsText" text="3- Bajo">
      <formula>NOT(ISERROR(SEARCH("3- Bajo",B31)))</formula>
    </cfRule>
    <cfRule type="containsText" dxfId="2366" priority="78" operator="containsText" text="4- Bajo">
      <formula>NOT(ISERROR(SEARCH("4- Bajo",B31)))</formula>
    </cfRule>
    <cfRule type="containsText" dxfId="2365" priority="79" operator="containsText" text="1- Bajo">
      <formula>NOT(ISERROR(SEARCH("1- Bajo",B31)))</formula>
    </cfRule>
  </conditionalFormatting>
  <conditionalFormatting sqref="A31 C31:E31 D32:D35">
    <cfRule type="containsText" dxfId="2364" priority="68" operator="containsText" text="3- Moderado">
      <formula>NOT(ISERROR(SEARCH("3- Moderado",A31)))</formula>
    </cfRule>
    <cfRule type="containsText" dxfId="2363" priority="69" operator="containsText" text="6- Moderado">
      <formula>NOT(ISERROR(SEARCH("6- Moderado",A31)))</formula>
    </cfRule>
    <cfRule type="containsText" dxfId="2362" priority="70" operator="containsText" text="4- Moderado">
      <formula>NOT(ISERROR(SEARCH("4- Moderado",A31)))</formula>
    </cfRule>
    <cfRule type="containsText" dxfId="2361" priority="71" operator="containsText" text="3- Bajo">
      <formula>NOT(ISERROR(SEARCH("3- Bajo",A31)))</formula>
    </cfRule>
    <cfRule type="containsText" dxfId="2360" priority="72" operator="containsText" text="4- Bajo">
      <formula>NOT(ISERROR(SEARCH("4- Bajo",A31)))</formula>
    </cfRule>
    <cfRule type="containsText" dxfId="2359" priority="73" operator="containsText" text="1- Bajo">
      <formula>NOT(ISERROR(SEARCH("1- Bajo",A31)))</formula>
    </cfRule>
  </conditionalFormatting>
  <conditionalFormatting sqref="F31:F35">
    <cfRule type="containsText" dxfId="2358" priority="62" operator="containsText" text="3- Moderado">
      <formula>NOT(ISERROR(SEARCH("3- Moderado",F31)))</formula>
    </cfRule>
    <cfRule type="containsText" dxfId="2357" priority="63" operator="containsText" text="6- Moderado">
      <formula>NOT(ISERROR(SEARCH("6- Moderado",F31)))</formula>
    </cfRule>
    <cfRule type="containsText" dxfId="2356" priority="64" operator="containsText" text="4- Moderado">
      <formula>NOT(ISERROR(SEARCH("4- Moderado",F31)))</formula>
    </cfRule>
    <cfRule type="containsText" dxfId="2355" priority="65" operator="containsText" text="3- Bajo">
      <formula>NOT(ISERROR(SEARCH("3- Bajo",F31)))</formula>
    </cfRule>
    <cfRule type="containsText" dxfId="2354" priority="66" operator="containsText" text="4- Bajo">
      <formula>NOT(ISERROR(SEARCH("4- Bajo",F31)))</formula>
    </cfRule>
    <cfRule type="containsText" dxfId="2353" priority="67" operator="containsText" text="1- Bajo">
      <formula>NOT(ISERROR(SEARCH("1- Bajo",F31)))</formula>
    </cfRule>
  </conditionalFormatting>
  <conditionalFormatting sqref="G31">
    <cfRule type="containsText" dxfId="2352" priority="56" operator="containsText" text="3- Moderado">
      <formula>NOT(ISERROR(SEARCH("3- Moderado",G31)))</formula>
    </cfRule>
    <cfRule type="containsText" dxfId="2351" priority="57" operator="containsText" text="6- Moderado">
      <formula>NOT(ISERROR(SEARCH("6- Moderado",G31)))</formula>
    </cfRule>
    <cfRule type="containsText" dxfId="2350" priority="58" operator="containsText" text="4- Moderado">
      <formula>NOT(ISERROR(SEARCH("4- Moderado",G31)))</formula>
    </cfRule>
    <cfRule type="containsText" dxfId="2349" priority="59" operator="containsText" text="3- Bajo">
      <formula>NOT(ISERROR(SEARCH("3- Bajo",G31)))</formula>
    </cfRule>
    <cfRule type="containsText" dxfId="2348" priority="60" operator="containsText" text="4- Bajo">
      <formula>NOT(ISERROR(SEARCH("4- Bajo",G31)))</formula>
    </cfRule>
    <cfRule type="containsText" dxfId="2347" priority="61" operator="containsText" text="1- Bajo">
      <formula>NOT(ISERROR(SEARCH("1- Bajo",G31)))</formula>
    </cfRule>
  </conditionalFormatting>
  <conditionalFormatting sqref="K31:L31">
    <cfRule type="containsText" dxfId="2346" priority="50" operator="containsText" text="3- Moderado">
      <formula>NOT(ISERROR(SEARCH("3- Moderado",K31)))</formula>
    </cfRule>
    <cfRule type="containsText" dxfId="2345" priority="51" operator="containsText" text="6- Moderado">
      <formula>NOT(ISERROR(SEARCH("6- Moderado",K31)))</formula>
    </cfRule>
    <cfRule type="containsText" dxfId="2344" priority="52" operator="containsText" text="4- Moderado">
      <formula>NOT(ISERROR(SEARCH("4- Moderado",K31)))</formula>
    </cfRule>
    <cfRule type="containsText" dxfId="2343" priority="53" operator="containsText" text="3- Bajo">
      <formula>NOT(ISERROR(SEARCH("3- Bajo",K31)))</formula>
    </cfRule>
    <cfRule type="containsText" dxfId="2342" priority="54" operator="containsText" text="4- Bajo">
      <formula>NOT(ISERROR(SEARCH("4- Bajo",K31)))</formula>
    </cfRule>
    <cfRule type="containsText" dxfId="2341" priority="55" operator="containsText" text="1- Bajo">
      <formula>NOT(ISERROR(SEARCH("1- Bajo",K31)))</formula>
    </cfRule>
  </conditionalFormatting>
  <conditionalFormatting sqref="H31">
    <cfRule type="containsText" dxfId="2340" priority="44" operator="containsText" text="3- Moderado">
      <formula>NOT(ISERROR(SEARCH("3- Moderado",H31)))</formula>
    </cfRule>
    <cfRule type="containsText" dxfId="2339" priority="45" operator="containsText" text="6- Moderado">
      <formula>NOT(ISERROR(SEARCH("6- Moderado",H31)))</formula>
    </cfRule>
    <cfRule type="containsText" dxfId="2338" priority="46" operator="containsText" text="4- Moderado">
      <formula>NOT(ISERROR(SEARCH("4- Moderado",H31)))</formula>
    </cfRule>
    <cfRule type="containsText" dxfId="2337" priority="47" operator="containsText" text="3- Bajo">
      <formula>NOT(ISERROR(SEARCH("3- Bajo",H31)))</formula>
    </cfRule>
    <cfRule type="containsText" dxfId="2336" priority="48" operator="containsText" text="4- Bajo">
      <formula>NOT(ISERROR(SEARCH("4- Bajo",H31)))</formula>
    </cfRule>
    <cfRule type="containsText" dxfId="2335" priority="49" operator="containsText" text="1- Bajo">
      <formula>NOT(ISERROR(SEARCH("1- Bajo",H31)))</formula>
    </cfRule>
  </conditionalFormatting>
  <conditionalFormatting sqref="M31:M35">
    <cfRule type="containsText" dxfId="2334" priority="30" operator="containsText" text="Moderado">
      <formula>NOT(ISERROR(SEARCH("Moderado",M31)))</formula>
    </cfRule>
    <cfRule type="containsText" dxfId="2333" priority="39" operator="containsText" text="Bajo">
      <formula>NOT(ISERROR(SEARCH("Bajo",M31)))</formula>
    </cfRule>
    <cfRule type="containsText" dxfId="2332" priority="40" operator="containsText" text="Moderado">
      <formula>NOT(ISERROR(SEARCH("Moderado",M31)))</formula>
    </cfRule>
    <cfRule type="containsText" dxfId="2331" priority="41" operator="containsText" text="Alto">
      <formula>NOT(ISERROR(SEARCH("Alto",M31)))</formula>
    </cfRule>
    <cfRule type="containsText" dxfId="2330" priority="42" operator="containsText" text="Extremo">
      <formula>NOT(ISERROR(SEARCH("Extremo",M31)))</formula>
    </cfRule>
    <cfRule type="colorScale" priority="43">
      <colorScale>
        <cfvo type="min"/>
        <cfvo type="max"/>
        <color rgb="FFFF7128"/>
        <color rgb="FFFFEF9C"/>
      </colorScale>
    </cfRule>
  </conditionalFormatting>
  <conditionalFormatting sqref="H31:H35">
    <cfRule type="containsText" dxfId="2329" priority="31" operator="containsText" text="Muy Alta">
      <formula>NOT(ISERROR(SEARCH("Muy Alta",H31)))</formula>
    </cfRule>
    <cfRule type="containsText" dxfId="2328" priority="32" operator="containsText" text="Alta">
      <formula>NOT(ISERROR(SEARCH("Alta",H31)))</formula>
    </cfRule>
    <cfRule type="containsText" dxfId="2327" priority="33" operator="containsText" text="Muy Alta">
      <formula>NOT(ISERROR(SEARCH("Muy Alta",H31)))</formula>
    </cfRule>
    <cfRule type="containsText" dxfId="2326" priority="34" operator="containsText" text="Muy Baja">
      <formula>NOT(ISERROR(SEARCH("Muy Baja",H31)))</formula>
    </cfRule>
    <cfRule type="containsText" dxfId="2325" priority="35" operator="containsText" text="Baja">
      <formula>NOT(ISERROR(SEARCH("Baja",H31)))</formula>
    </cfRule>
    <cfRule type="containsText" dxfId="2324" priority="36" operator="containsText" text="Media">
      <formula>NOT(ISERROR(SEARCH("Media",H31)))</formula>
    </cfRule>
    <cfRule type="containsText" dxfId="2323" priority="37" operator="containsText" text="Alta">
      <formula>NOT(ISERROR(SEARCH("Alta",H31)))</formula>
    </cfRule>
    <cfRule type="containsText" dxfId="2322" priority="38" operator="containsText" text="Muy Alta">
      <formula>NOT(ISERROR(SEARCH("Muy Alta",H31)))</formula>
    </cfRule>
  </conditionalFormatting>
  <conditionalFormatting sqref="K31:K35">
    <cfRule type="containsText" dxfId="2321" priority="29" operator="containsText" text="Media">
      <formula>NOT(ISERROR(SEARCH("Media",K31)))</formula>
    </cfRule>
  </conditionalFormatting>
  <conditionalFormatting sqref="L31:L35">
    <cfRule type="containsText" dxfId="2320" priority="28" operator="containsText" text="Moderado">
      <formula>NOT(ISERROR(SEARCH("Moderado",L31)))</formula>
    </cfRule>
  </conditionalFormatting>
  <conditionalFormatting sqref="K31:K35">
    <cfRule type="containsText" dxfId="2319" priority="26" operator="containsText" text="Baja">
      <formula>NOT(ISERROR(SEARCH("Baja",K31)))</formula>
    </cfRule>
    <cfRule type="containsText" dxfId="2318" priority="27" operator="containsText" text="Muy Baja">
      <formula>NOT(ISERROR(SEARCH("Muy Baja",K31)))</formula>
    </cfRule>
  </conditionalFormatting>
  <conditionalFormatting sqref="K31:K35">
    <cfRule type="containsText" dxfId="2317" priority="24" operator="containsText" text="Muy Alta">
      <formula>NOT(ISERROR(SEARCH("Muy Alta",K31)))</formula>
    </cfRule>
    <cfRule type="containsText" dxfId="2316" priority="25" operator="containsText" text="Alta">
      <formula>NOT(ISERROR(SEARCH("Alta",K31)))</formula>
    </cfRule>
  </conditionalFormatting>
  <conditionalFormatting sqref="L31:L35">
    <cfRule type="containsText" dxfId="2315" priority="20" operator="containsText" text="Catastrófico">
      <formula>NOT(ISERROR(SEARCH("Catastrófico",L31)))</formula>
    </cfRule>
    <cfRule type="containsText" dxfId="2314" priority="21" operator="containsText" text="Mayor">
      <formula>NOT(ISERROR(SEARCH("Mayor",L31)))</formula>
    </cfRule>
    <cfRule type="containsText" dxfId="2313" priority="22" operator="containsText" text="Menor">
      <formula>NOT(ISERROR(SEARCH("Menor",L31)))</formula>
    </cfRule>
    <cfRule type="containsText" dxfId="2312" priority="23" operator="containsText" text="Leve">
      <formula>NOT(ISERROR(SEARCH("Leve",L31)))</formula>
    </cfRule>
  </conditionalFormatting>
  <conditionalFormatting sqref="I31">
    <cfRule type="containsText" dxfId="2311" priority="14" operator="containsText" text="3- Moderado">
      <formula>NOT(ISERROR(SEARCH("3- Moderado",I31)))</formula>
    </cfRule>
    <cfRule type="containsText" dxfId="2310" priority="15" operator="containsText" text="6- Moderado">
      <formula>NOT(ISERROR(SEARCH("6- Moderado",I31)))</formula>
    </cfRule>
    <cfRule type="containsText" dxfId="2309" priority="16" operator="containsText" text="4- Moderado">
      <formula>NOT(ISERROR(SEARCH("4- Moderado",I31)))</formula>
    </cfRule>
    <cfRule type="containsText" dxfId="2308" priority="17" operator="containsText" text="3- Bajo">
      <formula>NOT(ISERROR(SEARCH("3- Bajo",I31)))</formula>
    </cfRule>
    <cfRule type="containsText" dxfId="2307" priority="18" operator="containsText" text="4- Bajo">
      <formula>NOT(ISERROR(SEARCH("4- Bajo",I31)))</formula>
    </cfRule>
    <cfRule type="containsText" dxfId="2306" priority="19" operator="containsText" text="1- Bajo">
      <formula>NOT(ISERROR(SEARCH("1- Bajo",I31)))</formula>
    </cfRule>
  </conditionalFormatting>
  <conditionalFormatting sqref="J31:J35">
    <cfRule type="containsText" dxfId="2305" priority="9" operator="containsText" text="Bajo">
      <formula>NOT(ISERROR(SEARCH("Bajo",J31)))</formula>
    </cfRule>
    <cfRule type="containsText" dxfId="2304" priority="10" operator="containsText" text="Moderado">
      <formula>NOT(ISERROR(SEARCH("Moderado",J31)))</formula>
    </cfRule>
    <cfRule type="containsText" dxfId="2303" priority="11" operator="containsText" text="Alto">
      <formula>NOT(ISERROR(SEARCH("Alto",J31)))</formula>
    </cfRule>
    <cfRule type="containsText" dxfId="2302" priority="12" operator="containsText" text="Extremo">
      <formula>NOT(ISERROR(SEARCH("Extremo",J31)))</formula>
    </cfRule>
    <cfRule type="colorScale" priority="13">
      <colorScale>
        <cfvo type="min"/>
        <cfvo type="max"/>
        <color rgb="FFFF7128"/>
        <color rgb="FFFFEF9C"/>
      </colorScale>
    </cfRule>
  </conditionalFormatting>
  <conditionalFormatting sqref="I31:I35">
    <cfRule type="containsText" dxfId="2301" priority="4" operator="containsText" text="Catastrófico">
      <formula>NOT(ISERROR(SEARCH("Catastrófico",I31)))</formula>
    </cfRule>
    <cfRule type="containsText" dxfId="2300" priority="5" operator="containsText" text="Mayor">
      <formula>NOT(ISERROR(SEARCH("Mayor",I31)))</formula>
    </cfRule>
    <cfRule type="containsText" dxfId="2299" priority="6" operator="containsText" text="Menor">
      <formula>NOT(ISERROR(SEARCH("Menor",I31)))</formula>
    </cfRule>
    <cfRule type="containsText" dxfId="2298" priority="7" operator="containsText" text="Leve">
      <formula>NOT(ISERROR(SEARCH("Leve",I31)))</formula>
    </cfRule>
    <cfRule type="containsText" dxfId="2297" priority="8" operator="containsText" text="Moderado">
      <formula>NOT(ISERROR(SEARCH("Moderado",I31)))</formula>
    </cfRule>
  </conditionalFormatting>
  <conditionalFormatting sqref="J31:J35">
    <cfRule type="containsText" dxfId="2296" priority="3" operator="containsText" text="Moderado">
      <formula>NOT(ISERROR(SEARCH("Moderado",J31)))</formula>
    </cfRule>
  </conditionalFormatting>
  <conditionalFormatting sqref="J31:J35">
    <cfRule type="containsText" dxfId="2295" priority="1" operator="containsText" text="Bajo">
      <formula>NOT(ISERROR(SEARCH("Bajo",J31)))</formula>
    </cfRule>
    <cfRule type="containsText" dxfId="2294" priority="2" operator="containsText" text="Extremo">
      <formula>NOT(ISERROR(SEARCH("Extremo",J31)))</formula>
    </cfRule>
  </conditionalFormatting>
  <dataValidations count="7">
    <dataValidation allowBlank="1" showInputMessage="1" showErrorMessage="1" prompt="Seleccionar el tipo de riesgo teniendo en cuenta que  factor organizaconal afecta. Ver explicacion en hoja " sqref="E8" xr:uid="{06331D35-2E3E-4279-9AEF-0B1601BDC476}"/>
    <dataValidation allowBlank="1" showInputMessage="1" showErrorMessage="1" prompt="Registrar qué factor  que ocasina el riesgo: un facot identtficado el contexto._x000a_O  personas, recursos, estilo de direccion , factores externos, , codiciones ambientales" sqref="F8:G8" xr:uid="{20A69A8D-9177-4738-865B-B2F22AE9ED77}"/>
    <dataValidation allowBlank="1" showInputMessage="1" showErrorMessage="1" prompt="Que tan factible es que materialize el riesgo?" sqref="H8" xr:uid="{8C38CA90-FF7A-4F08-8394-45E408EA41D1}"/>
    <dataValidation allowBlank="1" showInputMessage="1" showErrorMessage="1" prompt="El grado de afectación puede ser " sqref="I8" xr:uid="{E2EDF2B2-50D7-4CF5-B62E-2ABD06653C7E}"/>
    <dataValidation allowBlank="1" showInputMessage="1" showErrorMessage="1" prompt="Describir las actividades que se van a desarrollar para el proyecto" sqref="O7" xr:uid="{2564D95E-2264-4491-9AEB-A6917DD65A71}"/>
    <dataValidation allowBlank="1" showInputMessage="1" showErrorMessage="1" prompt="Seleccionar si el responsable es el responsable de las acciones es el nivel central" sqref="P7:P8" xr:uid="{199C282E-E68C-491E-9ED6-736F13AEF6B5}"/>
    <dataValidation allowBlank="1" showInputMessage="1" showErrorMessage="1" prompt="seleccionar si el responsable de ejecutar las acciones es el nivel central" sqref="Q8" xr:uid="{ADA74EDA-D289-4352-B9B6-740C20FC3E16}"/>
  </dataValidations>
  <pageMargins left="0.7" right="0.7" top="0.75" bottom="0.75" header="0.3" footer="0.3"/>
  <pageSetup paperSize="14"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31D7-FDC2-4FAA-A032-E69600868E40}">
  <sheetPr>
    <tabColor rgb="FFFF0000"/>
  </sheetPr>
  <dimension ref="A1:JR36"/>
  <sheetViews>
    <sheetView tabSelected="1" zoomScale="82" zoomScaleNormal="82" workbookViewId="0">
      <selection activeCell="O38" sqref="O38"/>
    </sheetView>
  </sheetViews>
  <sheetFormatPr baseColWidth="10" defaultColWidth="11.42578125" defaultRowHeight="14.25" x14ac:dyDescent="0.2"/>
  <cols>
    <col min="1" max="1" width="7.5703125" style="277" customWidth="1"/>
    <col min="2" max="2" width="18.42578125" style="277" customWidth="1"/>
    <col min="3" max="3" width="15.42578125" style="82" customWidth="1"/>
    <col min="4" max="4" width="33.5703125" style="277" customWidth="1"/>
    <col min="5" max="5" width="18" style="278" hidden="1" customWidth="1"/>
    <col min="6" max="6" width="43.140625" style="82" customWidth="1"/>
    <col min="7" max="7" width="20.42578125" style="82" hidden="1" customWidth="1"/>
    <col min="8" max="8" width="10.42578125" style="279" hidden="1" customWidth="1"/>
    <col min="9" max="9" width="11.42578125" style="279" hidden="1" customWidth="1"/>
    <col min="10" max="10" width="10.140625" style="280" hidden="1" customWidth="1"/>
    <col min="11" max="11" width="11.42578125" style="279" hidden="1" customWidth="1"/>
    <col min="12" max="12" width="10.85546875" style="279" hidden="1" customWidth="1"/>
    <col min="13" max="13" width="18.28515625" style="279" hidden="1" customWidth="1"/>
    <col min="14" max="14" width="18.28515625" style="82" hidden="1" customWidth="1"/>
    <col min="15" max="15" width="58.7109375" style="82" customWidth="1"/>
    <col min="16" max="16" width="16.42578125" style="82" hidden="1" customWidth="1"/>
    <col min="17" max="17" width="14.28515625" style="82" hidden="1" customWidth="1"/>
    <col min="18" max="18" width="17.85546875" style="82" hidden="1" customWidth="1"/>
    <col min="19" max="19" width="15.140625" style="82" hidden="1" customWidth="1"/>
    <col min="20" max="20" width="81.5703125" style="82" customWidth="1"/>
    <col min="21" max="176" width="11.42578125" style="93"/>
    <col min="177" max="16384" width="11.42578125" style="82"/>
  </cols>
  <sheetData>
    <row r="1" spans="1:278" s="208" customFormat="1" ht="16.5" customHeight="1" x14ac:dyDescent="0.2">
      <c r="A1" s="571"/>
      <c r="B1" s="572"/>
      <c r="C1" s="572"/>
      <c r="D1" s="256"/>
      <c r="E1" s="256"/>
      <c r="F1" s="256"/>
      <c r="G1" s="256"/>
      <c r="H1" s="256"/>
      <c r="I1" s="256"/>
      <c r="J1" s="256"/>
      <c r="K1" s="256"/>
      <c r="L1" s="256"/>
      <c r="M1" s="256"/>
      <c r="N1" s="256"/>
      <c r="O1" s="256"/>
      <c r="P1" s="256"/>
      <c r="Q1" s="257"/>
      <c r="R1" s="683" t="s">
        <v>378</v>
      </c>
      <c r="S1" s="683"/>
      <c r="T1" s="683"/>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c r="FK1" s="207"/>
      <c r="FL1" s="207"/>
      <c r="FM1" s="207"/>
      <c r="FN1" s="207"/>
      <c r="FO1" s="207"/>
      <c r="FP1" s="207"/>
      <c r="FQ1" s="207"/>
      <c r="FR1" s="207"/>
      <c r="FS1" s="207"/>
      <c r="FT1" s="207"/>
      <c r="FU1" s="207"/>
      <c r="FV1" s="207"/>
      <c r="FW1" s="207"/>
      <c r="FX1" s="207"/>
      <c r="FY1" s="207"/>
      <c r="FZ1" s="207"/>
      <c r="GA1" s="207"/>
      <c r="GB1" s="207"/>
      <c r="GC1" s="207"/>
      <c r="GD1" s="207"/>
      <c r="GE1" s="207"/>
      <c r="GF1" s="207"/>
      <c r="GG1" s="207"/>
      <c r="GH1" s="207"/>
      <c r="GI1" s="207"/>
      <c r="GJ1" s="207"/>
      <c r="GK1" s="207"/>
      <c r="GL1" s="207"/>
      <c r="GM1" s="207"/>
      <c r="GN1" s="207"/>
      <c r="GO1" s="207"/>
      <c r="GP1" s="207"/>
      <c r="GQ1" s="207"/>
      <c r="GR1" s="207"/>
      <c r="GS1" s="207"/>
      <c r="GT1" s="207"/>
      <c r="GU1" s="207"/>
      <c r="GV1" s="207"/>
      <c r="GW1" s="207"/>
      <c r="GX1" s="207"/>
      <c r="GY1" s="207"/>
      <c r="GZ1" s="207"/>
      <c r="HA1" s="207"/>
      <c r="HB1" s="207"/>
      <c r="HC1" s="207"/>
      <c r="HD1" s="207"/>
      <c r="HE1" s="207"/>
      <c r="HF1" s="207"/>
      <c r="HG1" s="207"/>
      <c r="HH1" s="207"/>
      <c r="HI1" s="207"/>
      <c r="HJ1" s="207"/>
      <c r="HK1" s="207"/>
      <c r="HL1" s="207"/>
      <c r="HM1" s="207"/>
      <c r="HN1" s="207"/>
      <c r="HO1" s="207"/>
      <c r="HP1" s="207"/>
      <c r="HQ1" s="207"/>
      <c r="HR1" s="207"/>
      <c r="HS1" s="207"/>
      <c r="HT1" s="207"/>
      <c r="HU1" s="207"/>
      <c r="HV1" s="207"/>
      <c r="HW1" s="207"/>
      <c r="HX1" s="207"/>
      <c r="HY1" s="207"/>
      <c r="HZ1" s="207"/>
      <c r="IA1" s="207"/>
      <c r="IB1" s="207"/>
      <c r="IC1" s="207"/>
      <c r="ID1" s="207"/>
      <c r="IE1" s="207"/>
      <c r="IF1" s="207"/>
      <c r="IG1" s="207"/>
      <c r="IH1" s="207"/>
      <c r="II1" s="207"/>
      <c r="IJ1" s="207"/>
      <c r="IK1" s="207"/>
      <c r="IL1" s="207"/>
      <c r="IM1" s="207"/>
      <c r="IN1" s="207"/>
      <c r="IO1" s="207"/>
      <c r="IP1" s="207"/>
      <c r="IQ1" s="207"/>
      <c r="IR1" s="207"/>
      <c r="IS1" s="207"/>
      <c r="IT1" s="207"/>
      <c r="IU1" s="207"/>
      <c r="IV1" s="207"/>
      <c r="IW1" s="207"/>
      <c r="IX1" s="207"/>
      <c r="IY1" s="207"/>
      <c r="IZ1" s="207"/>
      <c r="JA1" s="207"/>
      <c r="JB1" s="207"/>
      <c r="JC1" s="207"/>
      <c r="JD1" s="207"/>
      <c r="JE1" s="207"/>
      <c r="JF1" s="207"/>
      <c r="JG1" s="207"/>
      <c r="JH1" s="207"/>
      <c r="JI1" s="207"/>
      <c r="JJ1" s="207"/>
      <c r="JK1" s="207"/>
      <c r="JL1" s="207"/>
      <c r="JM1" s="207"/>
      <c r="JN1" s="207"/>
      <c r="JO1" s="207"/>
      <c r="JP1" s="207"/>
      <c r="JQ1" s="207"/>
      <c r="JR1" s="207"/>
    </row>
    <row r="2" spans="1:278" s="208" customFormat="1" ht="39.75" customHeight="1" x14ac:dyDescent="0.2">
      <c r="A2" s="573"/>
      <c r="B2" s="574"/>
      <c r="C2" s="574"/>
      <c r="D2" s="707" t="s">
        <v>501</v>
      </c>
      <c r="E2" s="707"/>
      <c r="F2" s="707"/>
      <c r="G2" s="707"/>
      <c r="H2" s="707"/>
      <c r="I2" s="707"/>
      <c r="J2" s="707"/>
      <c r="K2" s="707"/>
      <c r="L2" s="707"/>
      <c r="M2" s="707"/>
      <c r="N2" s="707"/>
      <c r="O2" s="258"/>
      <c r="P2" s="258"/>
      <c r="Q2" s="259"/>
      <c r="R2" s="683"/>
      <c r="S2" s="683"/>
      <c r="T2" s="683"/>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c r="FK2" s="207"/>
      <c r="FL2" s="207"/>
      <c r="FM2" s="207"/>
      <c r="FN2" s="207"/>
      <c r="FO2" s="207"/>
      <c r="FP2" s="207"/>
      <c r="FQ2" s="207"/>
      <c r="FR2" s="207"/>
      <c r="FS2" s="207"/>
      <c r="FT2" s="207"/>
      <c r="FU2" s="207"/>
      <c r="FV2" s="207"/>
      <c r="FW2" s="207"/>
      <c r="FX2" s="207"/>
      <c r="FY2" s="207"/>
      <c r="FZ2" s="207"/>
      <c r="GA2" s="207"/>
      <c r="GB2" s="207"/>
      <c r="GC2" s="207"/>
      <c r="GD2" s="207"/>
      <c r="GE2" s="207"/>
      <c r="GF2" s="207"/>
      <c r="GG2" s="207"/>
      <c r="GH2" s="207"/>
      <c r="GI2" s="207"/>
      <c r="GJ2" s="207"/>
      <c r="GK2" s="207"/>
      <c r="GL2" s="207"/>
      <c r="GM2" s="207"/>
      <c r="GN2" s="207"/>
      <c r="GO2" s="207"/>
      <c r="GP2" s="207"/>
      <c r="GQ2" s="207"/>
      <c r="GR2" s="207"/>
      <c r="GS2" s="207"/>
      <c r="GT2" s="207"/>
      <c r="GU2" s="207"/>
      <c r="GV2" s="207"/>
      <c r="GW2" s="207"/>
      <c r="GX2" s="207"/>
      <c r="GY2" s="207"/>
      <c r="GZ2" s="207"/>
      <c r="HA2" s="207"/>
      <c r="HB2" s="207"/>
      <c r="HC2" s="207"/>
      <c r="HD2" s="207"/>
      <c r="HE2" s="207"/>
      <c r="HF2" s="207"/>
      <c r="HG2" s="207"/>
      <c r="HH2" s="207"/>
      <c r="HI2" s="207"/>
      <c r="HJ2" s="207"/>
      <c r="HK2" s="207"/>
      <c r="HL2" s="207"/>
      <c r="HM2" s="207"/>
      <c r="HN2" s="207"/>
      <c r="HO2" s="207"/>
      <c r="HP2" s="207"/>
      <c r="HQ2" s="207"/>
      <c r="HR2" s="207"/>
      <c r="HS2" s="207"/>
      <c r="HT2" s="207"/>
      <c r="HU2" s="207"/>
      <c r="HV2" s="207"/>
      <c r="HW2" s="207"/>
      <c r="HX2" s="207"/>
      <c r="HY2" s="207"/>
      <c r="HZ2" s="207"/>
      <c r="IA2" s="207"/>
      <c r="IB2" s="207"/>
      <c r="IC2" s="207"/>
      <c r="ID2" s="207"/>
      <c r="IE2" s="207"/>
      <c r="IF2" s="207"/>
      <c r="IG2" s="207"/>
      <c r="IH2" s="207"/>
      <c r="II2" s="207"/>
      <c r="IJ2" s="207"/>
      <c r="IK2" s="207"/>
      <c r="IL2" s="207"/>
      <c r="IM2" s="207"/>
      <c r="IN2" s="207"/>
      <c r="IO2" s="207"/>
      <c r="IP2" s="207"/>
      <c r="IQ2" s="207"/>
      <c r="IR2" s="207"/>
      <c r="IS2" s="207"/>
      <c r="IT2" s="207"/>
      <c r="IU2" s="207"/>
      <c r="IV2" s="207"/>
      <c r="IW2" s="207"/>
      <c r="IX2" s="207"/>
      <c r="IY2" s="207"/>
      <c r="IZ2" s="207"/>
      <c r="JA2" s="207"/>
      <c r="JB2" s="207"/>
      <c r="JC2" s="207"/>
      <c r="JD2" s="207"/>
      <c r="JE2" s="207"/>
      <c r="JF2" s="207"/>
      <c r="JG2" s="207"/>
      <c r="JH2" s="207"/>
      <c r="JI2" s="207"/>
      <c r="JJ2" s="207"/>
      <c r="JK2" s="207"/>
      <c r="JL2" s="207"/>
      <c r="JM2" s="207"/>
      <c r="JN2" s="207"/>
      <c r="JO2" s="207"/>
      <c r="JP2" s="207"/>
      <c r="JQ2" s="207"/>
      <c r="JR2" s="207"/>
    </row>
    <row r="3" spans="1:278" s="208" customFormat="1" ht="36.75" customHeight="1" x14ac:dyDescent="0.2">
      <c r="A3" s="209"/>
      <c r="B3" s="209"/>
      <c r="C3" s="361"/>
      <c r="D3" s="708" t="s">
        <v>668</v>
      </c>
      <c r="E3" s="708"/>
      <c r="F3" s="708"/>
      <c r="G3" s="708"/>
      <c r="H3" s="708"/>
      <c r="I3" s="708"/>
      <c r="J3" s="708"/>
      <c r="K3" s="708"/>
      <c r="L3" s="708"/>
      <c r="M3" s="708"/>
      <c r="N3" s="708"/>
      <c r="O3" s="260"/>
      <c r="P3" s="260"/>
      <c r="Q3" s="259"/>
      <c r="R3" s="683"/>
      <c r="S3" s="683"/>
      <c r="T3" s="683"/>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07"/>
      <c r="FY3" s="207"/>
      <c r="FZ3" s="207"/>
      <c r="GA3" s="207"/>
      <c r="GB3" s="207"/>
      <c r="GC3" s="207"/>
      <c r="GD3" s="207"/>
      <c r="GE3" s="207"/>
      <c r="GF3" s="207"/>
      <c r="GG3" s="207"/>
      <c r="GH3" s="207"/>
      <c r="GI3" s="207"/>
      <c r="GJ3" s="207"/>
      <c r="GK3" s="207"/>
      <c r="GL3" s="207"/>
      <c r="GM3" s="207"/>
      <c r="GN3" s="207"/>
      <c r="GO3" s="207"/>
      <c r="GP3" s="207"/>
      <c r="GQ3" s="207"/>
      <c r="GR3" s="207"/>
      <c r="GS3" s="207"/>
      <c r="GT3" s="207"/>
      <c r="GU3" s="207"/>
      <c r="GV3" s="207"/>
      <c r="GW3" s="207"/>
      <c r="GX3" s="207"/>
      <c r="GY3" s="207"/>
      <c r="GZ3" s="207"/>
      <c r="HA3" s="207"/>
      <c r="HB3" s="207"/>
      <c r="HC3" s="207"/>
      <c r="HD3" s="207"/>
      <c r="HE3" s="207"/>
      <c r="HF3" s="207"/>
      <c r="HG3" s="207"/>
      <c r="HH3" s="207"/>
      <c r="HI3" s="207"/>
      <c r="HJ3" s="207"/>
      <c r="HK3" s="207"/>
      <c r="HL3" s="207"/>
      <c r="HM3" s="207"/>
      <c r="HN3" s="207"/>
      <c r="HO3" s="207"/>
      <c r="HP3" s="207"/>
      <c r="HQ3" s="207"/>
      <c r="HR3" s="207"/>
      <c r="HS3" s="207"/>
      <c r="HT3" s="207"/>
      <c r="HU3" s="207"/>
      <c r="HV3" s="207"/>
      <c r="HW3" s="207"/>
      <c r="HX3" s="207"/>
      <c r="HY3" s="207"/>
      <c r="HZ3" s="207"/>
      <c r="IA3" s="207"/>
      <c r="IB3" s="207"/>
      <c r="IC3" s="207"/>
      <c r="ID3" s="207"/>
      <c r="IE3" s="207"/>
      <c r="IF3" s="207"/>
      <c r="IG3" s="207"/>
      <c r="IH3" s="207"/>
      <c r="II3" s="207"/>
      <c r="IJ3" s="207"/>
      <c r="IK3" s="207"/>
      <c r="IL3" s="207"/>
      <c r="IM3" s="207"/>
      <c r="IN3" s="207"/>
      <c r="IO3" s="207"/>
      <c r="IP3" s="207"/>
      <c r="IQ3" s="207"/>
      <c r="IR3" s="207"/>
      <c r="IS3" s="207"/>
      <c r="IT3" s="207"/>
      <c r="IU3" s="207"/>
      <c r="IV3" s="207"/>
      <c r="IW3" s="207"/>
      <c r="IX3" s="207"/>
      <c r="IY3" s="207"/>
      <c r="IZ3" s="207"/>
      <c r="JA3" s="207"/>
      <c r="JB3" s="207"/>
      <c r="JC3" s="207"/>
      <c r="JD3" s="207"/>
      <c r="JE3" s="207"/>
      <c r="JF3" s="207"/>
      <c r="JG3" s="207"/>
      <c r="JH3" s="207"/>
      <c r="JI3" s="207"/>
      <c r="JJ3" s="207"/>
      <c r="JK3" s="207"/>
      <c r="JL3" s="207"/>
      <c r="JM3" s="207"/>
      <c r="JN3" s="207"/>
      <c r="JO3" s="207"/>
      <c r="JP3" s="207"/>
      <c r="JQ3" s="207"/>
      <c r="JR3" s="207"/>
    </row>
    <row r="4" spans="1:278" s="208" customFormat="1" ht="69" customHeight="1" x14ac:dyDescent="0.2">
      <c r="A4" s="684" t="s">
        <v>379</v>
      </c>
      <c r="B4" s="685"/>
      <c r="C4" s="686"/>
      <c r="D4" s="687" t="s">
        <v>502</v>
      </c>
      <c r="E4" s="688"/>
      <c r="F4" s="688"/>
      <c r="G4" s="688"/>
      <c r="H4" s="688"/>
      <c r="I4" s="688"/>
      <c r="J4" s="688"/>
      <c r="K4" s="688"/>
      <c r="L4" s="688"/>
      <c r="M4" s="688"/>
      <c r="N4" s="689"/>
      <c r="O4" s="690"/>
      <c r="P4" s="690"/>
      <c r="Q4" s="690"/>
      <c r="R4" s="93"/>
      <c r="S4" s="93"/>
      <c r="T4" s="93"/>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207"/>
      <c r="CK4" s="207"/>
      <c r="CL4" s="207"/>
      <c r="CM4" s="207"/>
      <c r="CN4" s="207"/>
      <c r="CO4" s="207"/>
      <c r="CP4" s="207"/>
      <c r="CQ4" s="207"/>
      <c r="CR4" s="207"/>
      <c r="CS4" s="207"/>
      <c r="CT4" s="207"/>
      <c r="CU4" s="207"/>
      <c r="CV4" s="207"/>
      <c r="CW4" s="207"/>
      <c r="CX4" s="207"/>
      <c r="CY4" s="207"/>
      <c r="CZ4" s="207"/>
      <c r="DA4" s="207"/>
      <c r="DB4" s="207"/>
      <c r="DC4" s="207"/>
      <c r="DD4" s="207"/>
      <c r="DE4" s="207"/>
      <c r="DF4" s="207"/>
      <c r="DG4" s="207"/>
      <c r="DH4" s="207"/>
      <c r="DI4" s="207"/>
      <c r="DJ4" s="207"/>
      <c r="DK4" s="207"/>
      <c r="DL4" s="207"/>
      <c r="DM4" s="207"/>
      <c r="DN4" s="207"/>
      <c r="DO4" s="207"/>
      <c r="DP4" s="207"/>
      <c r="DQ4" s="207"/>
      <c r="DR4" s="207"/>
      <c r="DS4" s="207"/>
      <c r="DT4" s="207"/>
      <c r="DU4" s="207"/>
      <c r="DV4" s="207"/>
      <c r="DW4" s="207"/>
      <c r="DX4" s="207"/>
      <c r="DY4" s="207"/>
      <c r="DZ4" s="207"/>
      <c r="EA4" s="207"/>
      <c r="EB4" s="207"/>
      <c r="EC4" s="207"/>
      <c r="ED4" s="207"/>
      <c r="EE4" s="207"/>
      <c r="EF4" s="207"/>
      <c r="EG4" s="207"/>
      <c r="EH4" s="207"/>
      <c r="EI4" s="207"/>
      <c r="EJ4" s="207"/>
      <c r="EK4" s="207"/>
      <c r="EL4" s="207"/>
      <c r="EM4" s="207"/>
      <c r="EN4" s="207"/>
      <c r="EO4" s="207"/>
      <c r="EP4" s="207"/>
      <c r="EQ4" s="207"/>
      <c r="ER4" s="207"/>
      <c r="ES4" s="207"/>
      <c r="ET4" s="207"/>
      <c r="EU4" s="207"/>
      <c r="EV4" s="207"/>
      <c r="EW4" s="207"/>
      <c r="EX4" s="207"/>
      <c r="EY4" s="207"/>
      <c r="EZ4" s="207"/>
      <c r="FA4" s="207"/>
      <c r="FB4" s="207"/>
      <c r="FC4" s="207"/>
      <c r="FD4" s="207"/>
      <c r="FE4" s="207"/>
      <c r="FF4" s="207"/>
      <c r="FG4" s="207"/>
      <c r="FH4" s="207"/>
      <c r="FI4" s="207"/>
      <c r="FJ4" s="207"/>
      <c r="FK4" s="207"/>
      <c r="FL4" s="207"/>
      <c r="FM4" s="207"/>
      <c r="FN4" s="207"/>
      <c r="FO4" s="207"/>
      <c r="FP4" s="207"/>
      <c r="FQ4" s="207"/>
      <c r="FR4" s="207"/>
      <c r="FS4" s="207"/>
      <c r="FT4" s="207"/>
      <c r="FU4" s="207"/>
      <c r="FV4" s="207"/>
      <c r="FW4" s="207"/>
      <c r="FX4" s="207"/>
      <c r="FY4" s="207"/>
      <c r="FZ4" s="207"/>
      <c r="GA4" s="207"/>
      <c r="GB4" s="207"/>
      <c r="GC4" s="207"/>
      <c r="GD4" s="207"/>
      <c r="GE4" s="207"/>
      <c r="GF4" s="207"/>
      <c r="GG4" s="207"/>
      <c r="GH4" s="207"/>
      <c r="GI4" s="207"/>
      <c r="GJ4" s="207"/>
      <c r="GK4" s="207"/>
      <c r="GL4" s="207"/>
      <c r="GM4" s="207"/>
      <c r="GN4" s="207"/>
      <c r="GO4" s="207"/>
      <c r="GP4" s="207"/>
      <c r="GQ4" s="207"/>
      <c r="GR4" s="207"/>
      <c r="GS4" s="207"/>
      <c r="GT4" s="207"/>
      <c r="GU4" s="207"/>
      <c r="GV4" s="207"/>
      <c r="GW4" s="207"/>
      <c r="GX4" s="207"/>
      <c r="GY4" s="207"/>
      <c r="GZ4" s="207"/>
      <c r="HA4" s="207"/>
      <c r="HB4" s="207"/>
      <c r="HC4" s="207"/>
      <c r="HD4" s="207"/>
      <c r="HE4" s="207"/>
      <c r="HF4" s="207"/>
      <c r="HG4" s="207"/>
      <c r="HH4" s="207"/>
      <c r="HI4" s="207"/>
      <c r="HJ4" s="207"/>
      <c r="HK4" s="207"/>
      <c r="HL4" s="207"/>
      <c r="HM4" s="207"/>
      <c r="HN4" s="207"/>
      <c r="HO4" s="207"/>
      <c r="HP4" s="207"/>
      <c r="HQ4" s="207"/>
      <c r="HR4" s="207"/>
      <c r="HS4" s="207"/>
      <c r="HT4" s="207"/>
      <c r="HU4" s="207"/>
      <c r="HV4" s="207"/>
      <c r="HW4" s="207"/>
      <c r="HX4" s="207"/>
      <c r="HY4" s="207"/>
      <c r="HZ4" s="207"/>
      <c r="IA4" s="207"/>
      <c r="IB4" s="207"/>
      <c r="IC4" s="207"/>
      <c r="ID4" s="207"/>
      <c r="IE4" s="207"/>
      <c r="IF4" s="207"/>
      <c r="IG4" s="207"/>
      <c r="IH4" s="207"/>
      <c r="II4" s="207"/>
      <c r="IJ4" s="207"/>
      <c r="IK4" s="207"/>
      <c r="IL4" s="207"/>
      <c r="IM4" s="207"/>
      <c r="IN4" s="207"/>
      <c r="IO4" s="207"/>
      <c r="IP4" s="207"/>
      <c r="IQ4" s="207"/>
      <c r="IR4" s="207"/>
      <c r="IS4" s="207"/>
      <c r="IT4" s="207"/>
      <c r="IU4" s="207"/>
      <c r="IV4" s="207"/>
      <c r="IW4" s="207"/>
      <c r="IX4" s="207"/>
      <c r="IY4" s="207"/>
      <c r="IZ4" s="207"/>
      <c r="JA4" s="207"/>
      <c r="JB4" s="207"/>
      <c r="JC4" s="207"/>
      <c r="JD4" s="207"/>
      <c r="JE4" s="207"/>
      <c r="JF4" s="207"/>
      <c r="JG4" s="207"/>
      <c r="JH4" s="207"/>
      <c r="JI4" s="207"/>
      <c r="JJ4" s="207"/>
      <c r="JK4" s="207"/>
      <c r="JL4" s="207"/>
      <c r="JM4" s="207"/>
      <c r="JN4" s="207"/>
      <c r="JO4" s="207"/>
      <c r="JP4" s="207"/>
      <c r="JQ4" s="207"/>
      <c r="JR4" s="207"/>
    </row>
    <row r="5" spans="1:278" s="208" customFormat="1" ht="52.5" customHeight="1" x14ac:dyDescent="0.2">
      <c r="A5" s="684" t="s">
        <v>380</v>
      </c>
      <c r="B5" s="685"/>
      <c r="C5" s="686"/>
      <c r="D5" s="691"/>
      <c r="E5" s="692"/>
      <c r="F5" s="692"/>
      <c r="G5" s="692"/>
      <c r="H5" s="692"/>
      <c r="I5" s="692"/>
      <c r="J5" s="692"/>
      <c r="K5" s="692"/>
      <c r="L5" s="692"/>
      <c r="M5" s="692"/>
      <c r="N5" s="693"/>
      <c r="O5" s="93"/>
      <c r="P5" s="93"/>
      <c r="Q5" s="93"/>
      <c r="R5" s="93"/>
      <c r="S5" s="93"/>
      <c r="T5" s="93"/>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c r="IW5" s="207"/>
      <c r="IX5" s="207"/>
      <c r="IY5" s="207"/>
      <c r="IZ5" s="207"/>
      <c r="JA5" s="207"/>
      <c r="JB5" s="207"/>
      <c r="JC5" s="207"/>
      <c r="JD5" s="207"/>
      <c r="JE5" s="207"/>
      <c r="JF5" s="207"/>
      <c r="JG5" s="207"/>
      <c r="JH5" s="207"/>
      <c r="JI5" s="207"/>
      <c r="JJ5" s="207"/>
      <c r="JK5" s="207"/>
      <c r="JL5" s="207"/>
      <c r="JM5" s="207"/>
      <c r="JN5" s="207"/>
      <c r="JO5" s="207"/>
      <c r="JP5" s="207"/>
      <c r="JQ5" s="207"/>
      <c r="JR5" s="207"/>
    </row>
    <row r="6" spans="1:278" s="208" customFormat="1" ht="53.25" customHeight="1" thickBot="1" x14ac:dyDescent="0.25">
      <c r="A6" s="684" t="s">
        <v>381</v>
      </c>
      <c r="B6" s="685"/>
      <c r="C6" s="686"/>
      <c r="D6" s="694" t="str">
        <f>'Mapa Final'!D6</f>
        <v>La Matriz de Riesgos aplica para todos los procesos misionales del Centro de Servicios Judiciales de los Juzgados Penales de Manizales,</v>
      </c>
      <c r="E6" s="695"/>
      <c r="F6" s="695"/>
      <c r="G6" s="695"/>
      <c r="H6" s="695"/>
      <c r="I6" s="695"/>
      <c r="J6" s="695"/>
      <c r="K6" s="695"/>
      <c r="L6" s="695"/>
      <c r="M6" s="695"/>
      <c r="N6" s="696"/>
      <c r="O6" s="93"/>
      <c r="P6" s="93"/>
      <c r="Q6" s="93"/>
      <c r="R6" s="93"/>
      <c r="S6" s="93"/>
      <c r="T6" s="93"/>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c r="GY6" s="207"/>
      <c r="GZ6" s="207"/>
      <c r="HA6" s="207"/>
      <c r="HB6" s="207"/>
      <c r="HC6" s="207"/>
      <c r="HD6" s="207"/>
      <c r="HE6" s="207"/>
      <c r="HF6" s="207"/>
      <c r="HG6" s="207"/>
      <c r="HH6" s="207"/>
      <c r="HI6" s="207"/>
      <c r="HJ6" s="207"/>
      <c r="HK6" s="207"/>
      <c r="HL6" s="207"/>
      <c r="HM6" s="207"/>
      <c r="HN6" s="207"/>
      <c r="HO6" s="207"/>
      <c r="HP6" s="207"/>
      <c r="HQ6" s="207"/>
      <c r="HR6" s="207"/>
      <c r="HS6" s="207"/>
      <c r="HT6" s="207"/>
      <c r="HU6" s="207"/>
      <c r="HV6" s="207"/>
      <c r="HW6" s="207"/>
      <c r="HX6" s="207"/>
      <c r="HY6" s="207"/>
      <c r="HZ6" s="207"/>
      <c r="IA6" s="207"/>
      <c r="IB6" s="207"/>
      <c r="IC6" s="207"/>
      <c r="ID6" s="207"/>
      <c r="IE6" s="207"/>
      <c r="IF6" s="207"/>
      <c r="IG6" s="207"/>
      <c r="IH6" s="207"/>
      <c r="II6" s="207"/>
      <c r="IJ6" s="207"/>
      <c r="IK6" s="207"/>
      <c r="IL6" s="207"/>
      <c r="IM6" s="207"/>
      <c r="IN6" s="207"/>
      <c r="IO6" s="207"/>
      <c r="IP6" s="207"/>
      <c r="IQ6" s="207"/>
      <c r="IR6" s="207"/>
      <c r="IS6" s="207"/>
      <c r="IT6" s="207"/>
      <c r="IU6" s="207"/>
      <c r="IV6" s="207"/>
      <c r="IW6" s="207"/>
      <c r="IX6" s="207"/>
      <c r="IY6" s="207"/>
      <c r="IZ6" s="207"/>
      <c r="JA6" s="207"/>
      <c r="JB6" s="207"/>
      <c r="JC6" s="207"/>
      <c r="JD6" s="207"/>
      <c r="JE6" s="207"/>
      <c r="JF6" s="207"/>
      <c r="JG6" s="207"/>
      <c r="JH6" s="207"/>
      <c r="JI6" s="207"/>
      <c r="JJ6" s="207"/>
      <c r="JK6" s="207"/>
      <c r="JL6" s="207"/>
      <c r="JM6" s="207"/>
      <c r="JN6" s="207"/>
      <c r="JO6" s="207"/>
      <c r="JP6" s="207"/>
      <c r="JQ6" s="207"/>
      <c r="JR6" s="207"/>
    </row>
    <row r="7" spans="1:278" s="263" customFormat="1" ht="40.5" customHeight="1" thickTop="1" thickBot="1" x14ac:dyDescent="0.3">
      <c r="A7" s="697" t="s">
        <v>412</v>
      </c>
      <c r="B7" s="698"/>
      <c r="C7" s="698"/>
      <c r="D7" s="698"/>
      <c r="E7" s="698"/>
      <c r="F7" s="699"/>
      <c r="G7" s="261"/>
      <c r="H7" s="700" t="s">
        <v>413</v>
      </c>
      <c r="I7" s="700"/>
      <c r="J7" s="700"/>
      <c r="K7" s="700" t="s">
        <v>414</v>
      </c>
      <c r="L7" s="700"/>
      <c r="M7" s="700"/>
      <c r="N7" s="701" t="s">
        <v>415</v>
      </c>
      <c r="O7" s="702" t="s">
        <v>416</v>
      </c>
      <c r="P7" s="704" t="s">
        <v>417</v>
      </c>
      <c r="Q7" s="705"/>
      <c r="R7" s="704" t="s">
        <v>418</v>
      </c>
      <c r="S7" s="705"/>
      <c r="T7" s="706" t="s">
        <v>444</v>
      </c>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2"/>
      <c r="CW7" s="262"/>
      <c r="CX7" s="262"/>
      <c r="CY7" s="262"/>
      <c r="CZ7" s="262"/>
      <c r="DA7" s="262"/>
      <c r="DB7" s="262"/>
      <c r="DC7" s="262"/>
      <c r="DD7" s="262"/>
      <c r="DE7" s="262"/>
      <c r="DF7" s="262"/>
      <c r="DG7" s="262"/>
      <c r="DH7" s="262"/>
      <c r="DI7" s="262"/>
      <c r="DJ7" s="262"/>
      <c r="DK7" s="262"/>
      <c r="DL7" s="262"/>
      <c r="DM7" s="262"/>
      <c r="DN7" s="262"/>
      <c r="DO7" s="262"/>
      <c r="DP7" s="262"/>
      <c r="DQ7" s="262"/>
      <c r="DR7" s="262"/>
      <c r="DS7" s="262"/>
      <c r="DT7" s="262"/>
      <c r="DU7" s="262"/>
      <c r="DV7" s="262"/>
      <c r="DW7" s="262"/>
      <c r="DX7" s="262"/>
      <c r="DY7" s="262"/>
      <c r="DZ7" s="262"/>
      <c r="EA7" s="262"/>
      <c r="EB7" s="262"/>
      <c r="EC7" s="262"/>
      <c r="ED7" s="262"/>
      <c r="EE7" s="262"/>
      <c r="EF7" s="262"/>
      <c r="EG7" s="262"/>
      <c r="EH7" s="262"/>
      <c r="EI7" s="262"/>
      <c r="EJ7" s="262"/>
      <c r="EK7" s="262"/>
      <c r="EL7" s="262"/>
      <c r="EM7" s="262"/>
      <c r="EN7" s="262"/>
      <c r="EO7" s="262"/>
      <c r="EP7" s="262"/>
      <c r="EQ7" s="262"/>
      <c r="ER7" s="262"/>
      <c r="ES7" s="262"/>
      <c r="ET7" s="262"/>
      <c r="EU7" s="262"/>
      <c r="EV7" s="262"/>
      <c r="EW7" s="262"/>
      <c r="EX7" s="262"/>
      <c r="EY7" s="262"/>
      <c r="EZ7" s="262"/>
      <c r="FA7" s="262"/>
      <c r="FB7" s="262"/>
      <c r="FC7" s="262"/>
      <c r="FD7" s="262"/>
      <c r="FE7" s="262"/>
      <c r="FF7" s="262"/>
      <c r="FG7" s="262"/>
      <c r="FH7" s="262"/>
      <c r="FI7" s="262"/>
      <c r="FJ7" s="262"/>
      <c r="FK7" s="262"/>
      <c r="FL7" s="262"/>
      <c r="FM7" s="262"/>
      <c r="FN7" s="262"/>
      <c r="FO7" s="262"/>
      <c r="FP7" s="262"/>
      <c r="FQ7" s="262"/>
      <c r="FR7" s="262"/>
      <c r="FS7" s="262"/>
      <c r="FT7" s="262"/>
    </row>
    <row r="8" spans="1:278" s="271" customFormat="1" ht="60.95" customHeight="1" thickTop="1" thickBot="1" x14ac:dyDescent="0.3">
      <c r="A8" s="264" t="s">
        <v>19</v>
      </c>
      <c r="B8" s="264" t="s">
        <v>388</v>
      </c>
      <c r="C8" s="265" t="s">
        <v>79</v>
      </c>
      <c r="D8" s="266" t="s">
        <v>389</v>
      </c>
      <c r="E8" s="362" t="s">
        <v>83</v>
      </c>
      <c r="F8" s="362" t="s">
        <v>85</v>
      </c>
      <c r="G8" s="362" t="s">
        <v>87</v>
      </c>
      <c r="H8" s="268" t="s">
        <v>419</v>
      </c>
      <c r="I8" s="268" t="s">
        <v>329</v>
      </c>
      <c r="J8" s="268" t="s">
        <v>420</v>
      </c>
      <c r="K8" s="268" t="s">
        <v>419</v>
      </c>
      <c r="L8" s="268" t="s">
        <v>421</v>
      </c>
      <c r="M8" s="268" t="s">
        <v>420</v>
      </c>
      <c r="N8" s="701"/>
      <c r="O8" s="703"/>
      <c r="P8" s="269" t="s">
        <v>422</v>
      </c>
      <c r="Q8" s="269" t="s">
        <v>423</v>
      </c>
      <c r="R8" s="269" t="s">
        <v>424</v>
      </c>
      <c r="S8" s="269" t="s">
        <v>425</v>
      </c>
      <c r="T8" s="706"/>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row>
    <row r="9" spans="1:278" s="272" customFormat="1" ht="10.5" customHeight="1" thickTop="1" thickBot="1" x14ac:dyDescent="0.25">
      <c r="A9" s="673"/>
      <c r="B9" s="674"/>
      <c r="C9" s="674"/>
      <c r="D9" s="674"/>
      <c r="E9" s="674"/>
      <c r="F9" s="674"/>
      <c r="G9" s="674"/>
      <c r="H9" s="674"/>
      <c r="I9" s="674"/>
      <c r="J9" s="674"/>
      <c r="K9" s="674"/>
      <c r="L9" s="674"/>
      <c r="M9" s="674"/>
      <c r="N9" s="674"/>
      <c r="T9" s="273"/>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74"/>
      <c r="DI9" s="274"/>
      <c r="DJ9" s="274"/>
      <c r="DK9" s="274"/>
      <c r="DL9" s="274"/>
      <c r="DM9" s="274"/>
      <c r="DN9" s="274"/>
      <c r="DO9" s="274"/>
      <c r="DP9" s="274"/>
      <c r="DQ9" s="274"/>
      <c r="DR9" s="274"/>
      <c r="DS9" s="274"/>
      <c r="DT9" s="274"/>
      <c r="DU9" s="274"/>
      <c r="DV9" s="274"/>
      <c r="DW9" s="274"/>
      <c r="DX9" s="274"/>
      <c r="DY9" s="274"/>
      <c r="DZ9" s="274"/>
      <c r="EA9" s="274"/>
      <c r="EB9" s="274"/>
      <c r="EC9" s="274"/>
      <c r="ED9" s="274"/>
      <c r="EE9" s="274"/>
      <c r="EF9" s="274"/>
      <c r="EG9" s="274"/>
      <c r="EH9" s="274"/>
      <c r="EI9" s="274"/>
      <c r="EJ9" s="274"/>
      <c r="EK9" s="274"/>
      <c r="EL9" s="274"/>
      <c r="EM9" s="274"/>
      <c r="EN9" s="274"/>
      <c r="EO9" s="274"/>
      <c r="EP9" s="274"/>
      <c r="EQ9" s="274"/>
      <c r="ER9" s="274"/>
      <c r="ES9" s="274"/>
      <c r="ET9" s="274"/>
      <c r="EU9" s="274"/>
      <c r="EV9" s="274"/>
      <c r="EW9" s="274"/>
      <c r="EX9" s="274"/>
      <c r="EY9" s="274"/>
      <c r="EZ9" s="274"/>
      <c r="FA9" s="274"/>
      <c r="FB9" s="274"/>
      <c r="FC9" s="274"/>
      <c r="FD9" s="274"/>
      <c r="FE9" s="274"/>
      <c r="FF9" s="274"/>
      <c r="FG9" s="274"/>
      <c r="FH9" s="274"/>
      <c r="FI9" s="274"/>
      <c r="FJ9" s="274"/>
      <c r="FK9" s="274"/>
      <c r="FL9" s="274"/>
      <c r="FM9" s="274"/>
      <c r="FN9" s="274"/>
      <c r="FO9" s="274"/>
      <c r="FP9" s="274"/>
      <c r="FQ9" s="274"/>
      <c r="FR9" s="274"/>
      <c r="FS9" s="274"/>
      <c r="FT9" s="274"/>
    </row>
    <row r="10" spans="1:278" s="92" customFormat="1" ht="105" customHeight="1" thickTop="1" thickBot="1" x14ac:dyDescent="0.25">
      <c r="A10" s="598">
        <f>'Mapa Final'!A10</f>
        <v>1</v>
      </c>
      <c r="B10" s="598" t="str">
        <f>'Mapa Final'!B10</f>
        <v xml:space="preserve">Corrupción
Recibir , ofrecer, prometer , entregar o aceptar dádivas o beneficios a nombre propio o de terceros para  expedir, alterar,retener , extraviar o entregar  documentos  sin el lleno de requisitos legales </v>
      </c>
      <c r="C10" s="675" t="str">
        <f>+'Mapa Final'!C10:C14</f>
        <v>Reputacional</v>
      </c>
      <c r="D10" s="275" t="str">
        <f>'Mapa Final'!D10</f>
        <v>1. Deficiencia del control y seguimiento de la gestión ejercida por los servidores judiciales.</v>
      </c>
      <c r="E10" s="617" t="str">
        <f>'Mapa Final'!E10</f>
        <v xml:space="preserve">Carencia en transparencia, etica y valores . </v>
      </c>
      <c r="F10" s="275" t="str">
        <f>'Mapa Final'!F10</f>
        <v>1. Manipular el reparto para direccionar el proceso a un Despacho Judicial determinado.</v>
      </c>
      <c r="G10" s="617" t="str">
        <f>'Mapa Final'!G10</f>
        <v>Fraude Interno</v>
      </c>
      <c r="H10" s="682" t="str">
        <f>'Mapa Final'!I10</f>
        <v>Muy Alta</v>
      </c>
      <c r="I10" s="682" t="str">
        <f>'Mapa Final'!L10</f>
        <v>Catastrófico</v>
      </c>
      <c r="J10" s="677" t="str">
        <f>'Mapa Final'!N10</f>
        <v>Extremo</v>
      </c>
      <c r="K10" s="607" t="str">
        <f>'Mapa Final'!AA10</f>
        <v>Media</v>
      </c>
      <c r="L10" s="607" t="str">
        <f>'Mapa Final'!AE10</f>
        <v>Catastrófico</v>
      </c>
      <c r="M10" s="677" t="str">
        <f>'Mapa Final'!AG10</f>
        <v>Extremo</v>
      </c>
      <c r="N10" s="607" t="str">
        <f>'Mapa Final'!AH10</f>
        <v>Reducir(mitigar)</v>
      </c>
      <c r="O10" s="678" t="s">
        <v>639</v>
      </c>
      <c r="P10" s="680"/>
      <c r="Q10" s="681" t="s">
        <v>453</v>
      </c>
      <c r="R10" s="619">
        <v>45108</v>
      </c>
      <c r="S10" s="619" t="s">
        <v>638</v>
      </c>
      <c r="T10" s="676" t="s">
        <v>663</v>
      </c>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76"/>
      <c r="CK10" s="276"/>
      <c r="CL10" s="276"/>
      <c r="CM10" s="276"/>
      <c r="CN10" s="276"/>
      <c r="CO10" s="276"/>
      <c r="CP10" s="276"/>
      <c r="CQ10" s="276"/>
      <c r="CR10" s="276"/>
      <c r="CS10" s="276"/>
      <c r="CT10" s="276"/>
      <c r="CU10" s="276"/>
      <c r="CV10" s="276"/>
      <c r="CW10" s="276"/>
      <c r="CX10" s="276"/>
      <c r="CY10" s="276"/>
      <c r="CZ10" s="276"/>
      <c r="DA10" s="276"/>
      <c r="DB10" s="276"/>
      <c r="DC10" s="276"/>
      <c r="DD10" s="276"/>
      <c r="DE10" s="276"/>
      <c r="DF10" s="276"/>
      <c r="DG10" s="276"/>
      <c r="DH10" s="276"/>
      <c r="DI10" s="276"/>
      <c r="DJ10" s="276"/>
      <c r="DK10" s="276"/>
      <c r="DL10" s="276"/>
      <c r="DM10" s="276"/>
      <c r="DN10" s="276"/>
      <c r="DO10" s="276"/>
      <c r="DP10" s="276"/>
      <c r="DQ10" s="276"/>
      <c r="DR10" s="276"/>
      <c r="DS10" s="276"/>
      <c r="DT10" s="276"/>
      <c r="DU10" s="276"/>
      <c r="DV10" s="276"/>
      <c r="DW10" s="276"/>
      <c r="DX10" s="276"/>
      <c r="DY10" s="276"/>
      <c r="DZ10" s="276"/>
      <c r="EA10" s="276"/>
      <c r="EB10" s="276"/>
      <c r="EC10" s="276"/>
      <c r="ED10" s="276"/>
      <c r="EE10" s="276"/>
      <c r="EF10" s="276"/>
      <c r="EG10" s="276"/>
      <c r="EH10" s="276"/>
      <c r="EI10" s="276"/>
      <c r="EJ10" s="276"/>
      <c r="EK10" s="276"/>
      <c r="EL10" s="276"/>
      <c r="EM10" s="276"/>
      <c r="EN10" s="276"/>
      <c r="EO10" s="276"/>
      <c r="EP10" s="276"/>
      <c r="EQ10" s="276"/>
      <c r="ER10" s="276"/>
      <c r="ES10" s="276"/>
      <c r="ET10" s="276"/>
      <c r="EU10" s="276"/>
      <c r="EV10" s="276"/>
      <c r="EW10" s="276"/>
      <c r="EX10" s="276"/>
      <c r="EY10" s="276"/>
      <c r="EZ10" s="276"/>
      <c r="FA10" s="276"/>
      <c r="FB10" s="276"/>
      <c r="FC10" s="276"/>
      <c r="FD10" s="276"/>
      <c r="FE10" s="276"/>
      <c r="FF10" s="276"/>
      <c r="FG10" s="276"/>
      <c r="FH10" s="276"/>
      <c r="FI10" s="276"/>
      <c r="FJ10" s="276"/>
      <c r="FK10" s="276"/>
      <c r="FL10" s="276"/>
      <c r="FM10" s="276"/>
      <c r="FN10" s="276"/>
      <c r="FO10" s="276"/>
      <c r="FP10" s="276"/>
      <c r="FQ10" s="276"/>
      <c r="FR10" s="276"/>
      <c r="FS10" s="276"/>
      <c r="FT10" s="276"/>
    </row>
    <row r="11" spans="1:278" s="92" customFormat="1" ht="105" customHeight="1" thickTop="1" thickBot="1" x14ac:dyDescent="0.25">
      <c r="A11" s="598"/>
      <c r="B11" s="599"/>
      <c r="C11" s="675"/>
      <c r="D11" s="275" t="str">
        <f>'Mapa Final'!D11</f>
        <v>2. Carencia de compromiso, ética y transparencia de los servidores judiciales.</v>
      </c>
      <c r="E11" s="617"/>
      <c r="F11" s="275" t="str">
        <f>'Mapa Final'!F11</f>
        <v>2. Demorar intencionalmente la prestación del servicio, para favorecer los interesas de alguna de las partes o aun tercero.</v>
      </c>
      <c r="G11" s="617"/>
      <c r="H11" s="682"/>
      <c r="I11" s="682"/>
      <c r="J11" s="677"/>
      <c r="K11" s="608"/>
      <c r="L11" s="608"/>
      <c r="M11" s="677"/>
      <c r="N11" s="608"/>
      <c r="O11" s="679"/>
      <c r="P11" s="680"/>
      <c r="Q11" s="681"/>
      <c r="R11" s="620"/>
      <c r="S11" s="620"/>
      <c r="T11" s="6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row>
    <row r="12" spans="1:278" s="92" customFormat="1" ht="105" customHeight="1" thickTop="1" thickBot="1" x14ac:dyDescent="0.25">
      <c r="A12" s="598"/>
      <c r="B12" s="599"/>
      <c r="C12" s="675"/>
      <c r="D12" s="275" t="str">
        <f>'Mapa Final'!D12</f>
        <v>3. Insuficientes programas de capacitación que permitan interiorizar los lineamientos de la ley antisoborno (Ley 1778 de 2016), el Código de Etica y Buen Gobierno y de las consecuencias de este tipo de conductas, desconocimiento de la ley de transparencia y de los delitos contra la administración pública y desconocimiento de las faltas disciplinarias.</v>
      </c>
      <c r="E12" s="617"/>
      <c r="F12" s="275" t="str">
        <f>'Mapa Final'!F12</f>
        <v xml:space="preserve">
3. Esconder o eliminar registros de actuaciones judiciales, para favorecer los intereses de alguna de las partes o a un tercero.
</v>
      </c>
      <c r="G12" s="617"/>
      <c r="H12" s="682"/>
      <c r="I12" s="682"/>
      <c r="J12" s="677"/>
      <c r="K12" s="608"/>
      <c r="L12" s="608"/>
      <c r="M12" s="677"/>
      <c r="N12" s="608"/>
      <c r="O12" s="679"/>
      <c r="P12" s="680"/>
      <c r="Q12" s="681"/>
      <c r="R12" s="620"/>
      <c r="S12" s="620"/>
      <c r="T12" s="6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row>
    <row r="13" spans="1:278" s="92" customFormat="1" ht="105" customHeight="1" thickTop="1" thickBot="1" x14ac:dyDescent="0.25">
      <c r="A13" s="598"/>
      <c r="B13" s="599"/>
      <c r="C13" s="675"/>
      <c r="D13" s="275" t="str">
        <f>'Mapa Final'!D13</f>
        <v>4.  Ausencia de control del responsable del manejo de las claves y mecanismos de seguridad electrónica.</v>
      </c>
      <c r="E13" s="617"/>
      <c r="F13" s="275" t="str">
        <f>'Mapa Final'!F13</f>
        <v>4. Divulgación de registros o actuaciones judiciales con información Reservada.</v>
      </c>
      <c r="G13" s="617"/>
      <c r="H13" s="682"/>
      <c r="I13" s="682"/>
      <c r="J13" s="677"/>
      <c r="K13" s="608"/>
      <c r="L13" s="608"/>
      <c r="M13" s="677"/>
      <c r="N13" s="608"/>
      <c r="O13" s="679"/>
      <c r="P13" s="680"/>
      <c r="Q13" s="681"/>
      <c r="R13" s="620"/>
      <c r="S13" s="620"/>
      <c r="T13" s="6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6"/>
      <c r="DJ13" s="276"/>
      <c r="DK13" s="276"/>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76"/>
      <c r="FK13" s="276"/>
      <c r="FL13" s="276"/>
      <c r="FM13" s="276"/>
      <c r="FN13" s="276"/>
      <c r="FO13" s="276"/>
      <c r="FP13" s="276"/>
      <c r="FQ13" s="276"/>
      <c r="FR13" s="276"/>
      <c r="FS13" s="276"/>
      <c r="FT13" s="276"/>
    </row>
    <row r="14" spans="1:278" s="92" customFormat="1" ht="105" customHeight="1" thickTop="1" thickBot="1" x14ac:dyDescent="0.25">
      <c r="A14" s="598"/>
      <c r="B14" s="599"/>
      <c r="C14" s="675"/>
      <c r="D14" s="275"/>
      <c r="E14" s="617"/>
      <c r="F14" s="275" t="str">
        <f>'Mapa Final'!F14</f>
        <v>5. Pérdida de dinero por ilícitos en las cuentas  de títulos y o depósitos judiciales.</v>
      </c>
      <c r="G14" s="617"/>
      <c r="H14" s="682"/>
      <c r="I14" s="682"/>
      <c r="J14" s="677"/>
      <c r="K14" s="608"/>
      <c r="L14" s="608"/>
      <c r="M14" s="677"/>
      <c r="N14" s="608"/>
      <c r="O14" s="679"/>
      <c r="P14" s="680"/>
      <c r="Q14" s="681"/>
      <c r="R14" s="620"/>
      <c r="S14" s="620"/>
      <c r="T14" s="6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row>
    <row r="15" spans="1:278" s="92" customFormat="1" ht="61.5" customHeight="1" thickTop="1" thickBot="1" x14ac:dyDescent="0.25">
      <c r="A15" s="600">
        <v>2</v>
      </c>
      <c r="B15" s="600" t="str">
        <f>+'Mapa Final'!B15:B20</f>
        <v>Vencimiento de Terminos</v>
      </c>
      <c r="C15" s="629" t="str">
        <f>+'Mapa Final'!C15:C20</f>
        <v>Afectación en la Prestación del Servicio de Justicia</v>
      </c>
      <c r="D15" s="281" t="str">
        <f>+'Mapa Final'!D15</f>
        <v>1.Falta de planeacion y organizacion del servicio.</v>
      </c>
      <c r="E15" s="630" t="str">
        <f>'Mapa Final'!E21</f>
        <v>Falencia en la gestión, control y seguimiento al servicio</v>
      </c>
      <c r="F15" s="631" t="str">
        <f>+'Mapa Final'!F15:F20</f>
        <v>Cuando se realiza la prestación del servicio sin tener en cuenta los términos perentorios asociados a la orden administrativa, proceso penal o acción constitucional y se afectan los derechos de los usuarios de los servicios de administración de justicia, o se incumplen los deberes ordenados por las diferentes autoridades administrativas y judiciales.</v>
      </c>
      <c r="G15" s="630" t="str">
        <f>'Mapa Final'!G21</f>
        <v>Ejecución y Administración de Procesos</v>
      </c>
      <c r="H15" s="594" t="str">
        <f>'Mapa Final'!I15</f>
        <v>Muy Alta</v>
      </c>
      <c r="I15" s="594" t="str">
        <f>'Mapa Final'!L15</f>
        <v>Leve</v>
      </c>
      <c r="J15" s="595" t="str">
        <f>'Mapa Final'!N15</f>
        <v xml:space="preserve">Alto </v>
      </c>
      <c r="K15" s="596" t="str">
        <f>'Mapa Final'!AA15</f>
        <v>Media</v>
      </c>
      <c r="L15" s="596" t="str">
        <f>'Mapa Final'!AE15</f>
        <v>Leve</v>
      </c>
      <c r="M15" s="595" t="str">
        <f>'Mapa Final'!AG15</f>
        <v>Moderado</v>
      </c>
      <c r="N15" s="596" t="str">
        <f>'Mapa Final'!AH15</f>
        <v>Evitar</v>
      </c>
      <c r="O15" s="657" t="s">
        <v>640</v>
      </c>
      <c r="P15" s="652"/>
      <c r="Q15" s="653" t="s">
        <v>453</v>
      </c>
      <c r="R15" s="611">
        <v>45108</v>
      </c>
      <c r="S15" s="611">
        <v>45107</v>
      </c>
      <c r="T15" s="654" t="s">
        <v>641</v>
      </c>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c r="CT15" s="276"/>
      <c r="CU15" s="276"/>
      <c r="CV15" s="276"/>
      <c r="CW15" s="276"/>
      <c r="CX15" s="276"/>
      <c r="CY15" s="276"/>
      <c r="CZ15" s="276"/>
      <c r="DA15" s="276"/>
      <c r="DB15" s="276"/>
      <c r="DC15" s="276"/>
      <c r="DD15" s="276"/>
      <c r="DE15" s="276"/>
      <c r="DF15" s="276"/>
      <c r="DG15" s="276"/>
      <c r="DH15" s="276"/>
      <c r="DI15" s="276"/>
      <c r="DJ15" s="276"/>
      <c r="DK15" s="276"/>
      <c r="DL15" s="276"/>
      <c r="DM15" s="276"/>
      <c r="DN15" s="276"/>
      <c r="DO15" s="276"/>
      <c r="DP15" s="276"/>
      <c r="DQ15" s="276"/>
      <c r="DR15" s="276"/>
      <c r="DS15" s="276"/>
      <c r="DT15" s="276"/>
      <c r="DU15" s="276"/>
      <c r="DV15" s="276"/>
      <c r="DW15" s="276"/>
      <c r="DX15" s="276"/>
      <c r="DY15" s="276"/>
      <c r="DZ15" s="276"/>
      <c r="EA15" s="276"/>
      <c r="EB15" s="276"/>
      <c r="EC15" s="276"/>
      <c r="ED15" s="276"/>
      <c r="EE15" s="276"/>
      <c r="EF15" s="276"/>
      <c r="EG15" s="276"/>
      <c r="EH15" s="276"/>
      <c r="EI15" s="276"/>
      <c r="EJ15" s="276"/>
      <c r="EK15" s="276"/>
      <c r="EL15" s="276"/>
      <c r="EM15" s="276"/>
      <c r="EN15" s="276"/>
      <c r="EO15" s="276"/>
      <c r="EP15" s="276"/>
      <c r="EQ15" s="276"/>
      <c r="ER15" s="276"/>
      <c r="ES15" s="276"/>
      <c r="ET15" s="276"/>
      <c r="EU15" s="276"/>
      <c r="EV15" s="276"/>
      <c r="EW15" s="276"/>
      <c r="EX15" s="276"/>
      <c r="EY15" s="276"/>
      <c r="EZ15" s="276"/>
      <c r="FA15" s="276"/>
      <c r="FB15" s="276"/>
      <c r="FC15" s="276"/>
      <c r="FD15" s="276"/>
      <c r="FE15" s="276"/>
      <c r="FF15" s="276"/>
      <c r="FG15" s="276"/>
      <c r="FH15" s="276"/>
      <c r="FI15" s="276"/>
      <c r="FJ15" s="276"/>
      <c r="FK15" s="276"/>
      <c r="FL15" s="276"/>
      <c r="FM15" s="276"/>
      <c r="FN15" s="276"/>
      <c r="FO15" s="276"/>
      <c r="FP15" s="276"/>
      <c r="FQ15" s="276"/>
      <c r="FR15" s="276"/>
      <c r="FS15" s="276"/>
      <c r="FT15" s="276"/>
    </row>
    <row r="16" spans="1:278" s="92" customFormat="1" ht="61.5" customHeight="1" thickTop="1" thickBot="1" x14ac:dyDescent="0.25">
      <c r="A16" s="600"/>
      <c r="B16" s="601"/>
      <c r="C16" s="629"/>
      <c r="D16" s="281" t="str">
        <f>+'Mapa Final'!D16</f>
        <v>2. Mayor demanda del servicios de administarción de justicia.</v>
      </c>
      <c r="E16" s="630"/>
      <c r="F16" s="632"/>
      <c r="G16" s="630"/>
      <c r="H16" s="594"/>
      <c r="I16" s="594"/>
      <c r="J16" s="595"/>
      <c r="K16" s="597"/>
      <c r="L16" s="597"/>
      <c r="M16" s="595"/>
      <c r="N16" s="597"/>
      <c r="O16" s="657"/>
      <c r="P16" s="652"/>
      <c r="Q16" s="653"/>
      <c r="R16" s="612"/>
      <c r="S16" s="612"/>
      <c r="T16" s="655"/>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row>
    <row r="17" spans="1:176" s="92" customFormat="1" ht="61.5" customHeight="1" thickTop="1" thickBot="1" x14ac:dyDescent="0.25">
      <c r="A17" s="600"/>
      <c r="B17" s="601"/>
      <c r="C17" s="629"/>
      <c r="D17" s="281" t="str">
        <f>+'Mapa Final'!D17</f>
        <v>3. Insuficiencia de Despachos Judiciales, para la atención de las solicitiudes de Audiencias de Control de  Control de Garantías</v>
      </c>
      <c r="E17" s="630"/>
      <c r="F17" s="632"/>
      <c r="G17" s="630"/>
      <c r="H17" s="594"/>
      <c r="I17" s="594"/>
      <c r="J17" s="595"/>
      <c r="K17" s="597"/>
      <c r="L17" s="597"/>
      <c r="M17" s="595"/>
      <c r="N17" s="597"/>
      <c r="O17" s="657"/>
      <c r="P17" s="652"/>
      <c r="Q17" s="653"/>
      <c r="R17" s="612"/>
      <c r="S17" s="612"/>
      <c r="T17" s="655"/>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c r="CT17" s="276"/>
      <c r="CU17" s="276"/>
      <c r="CV17" s="276"/>
      <c r="CW17" s="276"/>
      <c r="CX17" s="276"/>
      <c r="CY17" s="276"/>
      <c r="CZ17" s="276"/>
      <c r="DA17" s="276"/>
      <c r="DB17" s="276"/>
      <c r="DC17" s="276"/>
      <c r="DD17" s="276"/>
      <c r="DE17" s="276"/>
      <c r="DF17" s="276"/>
      <c r="DG17" s="276"/>
      <c r="DH17" s="276"/>
      <c r="DI17" s="276"/>
      <c r="DJ17" s="276"/>
      <c r="DK17" s="276"/>
      <c r="DL17" s="276"/>
      <c r="DM17" s="276"/>
      <c r="DN17" s="276"/>
      <c r="DO17" s="276"/>
      <c r="DP17" s="276"/>
      <c r="DQ17" s="276"/>
      <c r="DR17" s="276"/>
      <c r="DS17" s="276"/>
      <c r="DT17" s="276"/>
      <c r="DU17" s="276"/>
      <c r="DV17" s="276"/>
      <c r="DW17" s="276"/>
      <c r="DX17" s="276"/>
      <c r="DY17" s="276"/>
      <c r="DZ17" s="276"/>
      <c r="EA17" s="276"/>
      <c r="EB17" s="276"/>
      <c r="EC17" s="276"/>
      <c r="ED17" s="276"/>
      <c r="EE17" s="276"/>
      <c r="EF17" s="276"/>
      <c r="EG17" s="276"/>
      <c r="EH17" s="276"/>
      <c r="EI17" s="276"/>
      <c r="EJ17" s="276"/>
      <c r="EK17" s="276"/>
      <c r="EL17" s="276"/>
      <c r="EM17" s="276"/>
      <c r="EN17" s="276"/>
      <c r="EO17" s="276"/>
      <c r="EP17" s="276"/>
      <c r="EQ17" s="276"/>
      <c r="ER17" s="276"/>
      <c r="ES17" s="276"/>
      <c r="ET17" s="276"/>
      <c r="EU17" s="276"/>
      <c r="EV17" s="276"/>
      <c r="EW17" s="276"/>
      <c r="EX17" s="276"/>
      <c r="EY17" s="276"/>
      <c r="EZ17" s="276"/>
      <c r="FA17" s="276"/>
      <c r="FB17" s="276"/>
      <c r="FC17" s="276"/>
      <c r="FD17" s="276"/>
      <c r="FE17" s="276"/>
      <c r="FF17" s="276"/>
      <c r="FG17" s="276"/>
      <c r="FH17" s="276"/>
      <c r="FI17" s="276"/>
      <c r="FJ17" s="276"/>
      <c r="FK17" s="276"/>
      <c r="FL17" s="276"/>
      <c r="FM17" s="276"/>
      <c r="FN17" s="276"/>
      <c r="FO17" s="276"/>
      <c r="FP17" s="276"/>
      <c r="FQ17" s="276"/>
      <c r="FR17" s="276"/>
      <c r="FS17" s="276"/>
      <c r="FT17" s="276"/>
    </row>
    <row r="18" spans="1:176" s="92" customFormat="1" ht="61.5" customHeight="1" thickTop="1" thickBot="1" x14ac:dyDescent="0.25">
      <c r="A18" s="600"/>
      <c r="B18" s="601"/>
      <c r="C18" s="629"/>
      <c r="D18" s="281" t="str">
        <f>+'Mapa Final'!D18</f>
        <v>4. Faltas de atención del personal que realiza la prestación del servicio.</v>
      </c>
      <c r="E18" s="630"/>
      <c r="F18" s="632"/>
      <c r="G18" s="630"/>
      <c r="H18" s="594"/>
      <c r="I18" s="594"/>
      <c r="J18" s="595"/>
      <c r="K18" s="597"/>
      <c r="L18" s="597"/>
      <c r="M18" s="595"/>
      <c r="N18" s="597"/>
      <c r="O18" s="657"/>
      <c r="P18" s="652"/>
      <c r="Q18" s="653"/>
      <c r="R18" s="612"/>
      <c r="S18" s="612"/>
      <c r="T18" s="655"/>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row>
    <row r="19" spans="1:176" s="92" customFormat="1" ht="61.5" customHeight="1" thickTop="1" thickBot="1" x14ac:dyDescent="0.25">
      <c r="A19" s="600"/>
      <c r="B19" s="601"/>
      <c r="C19" s="629"/>
      <c r="D19" s="281" t="str">
        <f>+'Mapa Final'!D19</f>
        <v>5. Fallas de los sistemas de información, las herramientas tecnológicas o del canal de internet.</v>
      </c>
      <c r="E19" s="630"/>
      <c r="F19" s="632"/>
      <c r="G19" s="630"/>
      <c r="H19" s="594"/>
      <c r="I19" s="594"/>
      <c r="J19" s="595"/>
      <c r="K19" s="597"/>
      <c r="L19" s="597"/>
      <c r="M19" s="595"/>
      <c r="N19" s="597"/>
      <c r="O19" s="657"/>
      <c r="P19" s="652"/>
      <c r="Q19" s="653"/>
      <c r="R19" s="612"/>
      <c r="S19" s="612"/>
      <c r="T19" s="655"/>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c r="CT19" s="276"/>
      <c r="CU19" s="276"/>
      <c r="CV19" s="276"/>
      <c r="CW19" s="276"/>
      <c r="CX19" s="276"/>
      <c r="CY19" s="276"/>
      <c r="CZ19" s="276"/>
      <c r="DA19" s="276"/>
      <c r="DB19" s="276"/>
      <c r="DC19" s="276"/>
      <c r="DD19" s="276"/>
      <c r="DE19" s="276"/>
      <c r="DF19" s="276"/>
      <c r="DG19" s="276"/>
      <c r="DH19" s="276"/>
      <c r="DI19" s="276"/>
      <c r="DJ19" s="276"/>
      <c r="DK19" s="276"/>
      <c r="DL19" s="276"/>
      <c r="DM19" s="276"/>
      <c r="DN19" s="276"/>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276"/>
      <c r="ES19" s="276"/>
      <c r="ET19" s="276"/>
      <c r="EU19" s="276"/>
      <c r="EV19" s="276"/>
      <c r="EW19" s="276"/>
      <c r="EX19" s="276"/>
      <c r="EY19" s="276"/>
      <c r="EZ19" s="276"/>
      <c r="FA19" s="276"/>
      <c r="FB19" s="276"/>
      <c r="FC19" s="276"/>
      <c r="FD19" s="276"/>
      <c r="FE19" s="276"/>
      <c r="FF19" s="276"/>
      <c r="FG19" s="276"/>
      <c r="FH19" s="276"/>
      <c r="FI19" s="276"/>
      <c r="FJ19" s="276"/>
      <c r="FK19" s="276"/>
      <c r="FL19" s="276"/>
      <c r="FM19" s="276"/>
      <c r="FN19" s="276"/>
      <c r="FO19" s="276"/>
      <c r="FP19" s="276"/>
      <c r="FQ19" s="276"/>
      <c r="FR19" s="276"/>
      <c r="FS19" s="276"/>
      <c r="FT19" s="276"/>
    </row>
    <row r="20" spans="1:176" s="92" customFormat="1" ht="61.5" customHeight="1" thickTop="1" thickBot="1" x14ac:dyDescent="0.25">
      <c r="A20" s="600"/>
      <c r="B20" s="601"/>
      <c r="C20" s="629"/>
      <c r="D20" s="281" t="str">
        <f>+'Mapa Final'!D20</f>
        <v>6.  Rotación de Personal sin la debida formalidad de inducción y entrega de responsabilidades funcionales.</v>
      </c>
      <c r="E20" s="630"/>
      <c r="F20" s="633"/>
      <c r="G20" s="630"/>
      <c r="H20" s="594"/>
      <c r="I20" s="594"/>
      <c r="J20" s="595"/>
      <c r="K20" s="597"/>
      <c r="L20" s="597"/>
      <c r="M20" s="595"/>
      <c r="N20" s="597"/>
      <c r="O20" s="657"/>
      <c r="P20" s="652"/>
      <c r="Q20" s="653"/>
      <c r="R20" s="612"/>
      <c r="S20" s="612"/>
      <c r="T20" s="65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76"/>
      <c r="DJ20" s="276"/>
      <c r="DK20" s="276"/>
      <c r="DL20" s="276"/>
      <c r="DM20" s="276"/>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76"/>
      <c r="EN20" s="276"/>
      <c r="EO20" s="276"/>
      <c r="EP20" s="276"/>
      <c r="EQ20" s="276"/>
      <c r="ER20" s="276"/>
      <c r="ES20" s="276"/>
      <c r="ET20" s="276"/>
      <c r="EU20" s="276"/>
      <c r="EV20" s="276"/>
      <c r="EW20" s="276"/>
      <c r="EX20" s="276"/>
      <c r="EY20" s="276"/>
      <c r="EZ20" s="276"/>
      <c r="FA20" s="276"/>
      <c r="FB20" s="276"/>
      <c r="FC20" s="276"/>
      <c r="FD20" s="276"/>
      <c r="FE20" s="276"/>
      <c r="FF20" s="276"/>
      <c r="FG20" s="276"/>
      <c r="FH20" s="276"/>
      <c r="FI20" s="276"/>
      <c r="FJ20" s="276"/>
      <c r="FK20" s="276"/>
      <c r="FL20" s="276"/>
      <c r="FM20" s="276"/>
      <c r="FN20" s="276"/>
      <c r="FO20" s="276"/>
      <c r="FP20" s="276"/>
      <c r="FQ20" s="276"/>
      <c r="FR20" s="276"/>
      <c r="FS20" s="276"/>
      <c r="FT20" s="276"/>
    </row>
    <row r="21" spans="1:176" ht="60.75" customHeight="1" thickTop="1" thickBot="1" x14ac:dyDescent="0.25">
      <c r="A21" s="602">
        <v>3</v>
      </c>
      <c r="B21" s="602" t="str">
        <f>+'Mapa Final'!B21:B25</f>
        <v>Inconsistencias en la información registrada en los sistemas de información institucionales</v>
      </c>
      <c r="C21" s="658" t="str">
        <f>+'Mapa Final'!C21:C25</f>
        <v>Vulneración de los derechos fundamentales de los ciudadanos</v>
      </c>
      <c r="D21" s="275" t="str">
        <f>+'Mapa Final'!D21</f>
        <v>1.  Falta de verificación y control de la información provediente de usuarios y partes interesadas.</v>
      </c>
      <c r="E21" s="614" t="str">
        <f>'Mapa Final'!E26</f>
        <v>Falencia en la gestión, control y seguimiento al servicio</v>
      </c>
      <c r="F21" s="275" t="str">
        <f>+'Mapa Final'!F21</f>
        <v>1. Detenciones ilegales de ciudadanos por errores de digitación de nombres y números de identificación</v>
      </c>
      <c r="G21" s="614" t="str">
        <f>'Mapa Final'!G26</f>
        <v>Ejecución y Administración de Procesos</v>
      </c>
      <c r="H21" s="643" t="str">
        <f>'Mapa Final'!I21</f>
        <v>Muy Alta</v>
      </c>
      <c r="I21" s="646" t="str">
        <f>'Mapa Final'!L21</f>
        <v>Leve</v>
      </c>
      <c r="J21" s="649" t="str">
        <f>'Mapa Final'!N21</f>
        <v xml:space="preserve">Alto </v>
      </c>
      <c r="K21" s="637" t="str">
        <f>'Mapa Final'!AA21</f>
        <v>Baja</v>
      </c>
      <c r="L21" s="637" t="str">
        <f>'Mapa Final'!AE21</f>
        <v>Leve</v>
      </c>
      <c r="M21" s="634" t="str">
        <f>'Mapa Final'!AG21</f>
        <v>Bajo</v>
      </c>
      <c r="N21" s="637" t="str">
        <f>'Mapa Final'!AH15</f>
        <v>Evitar</v>
      </c>
      <c r="O21" s="640" t="s">
        <v>642</v>
      </c>
      <c r="P21" s="667"/>
      <c r="Q21" s="670" t="s">
        <v>453</v>
      </c>
      <c r="R21" s="661">
        <v>45108</v>
      </c>
      <c r="S21" s="661" t="s">
        <v>638</v>
      </c>
      <c r="T21" s="664" t="s">
        <v>643</v>
      </c>
      <c r="U21" s="276"/>
      <c r="V21" s="276"/>
    </row>
    <row r="22" spans="1:176" ht="60.75" customHeight="1" thickTop="1" thickBot="1" x14ac:dyDescent="0.25">
      <c r="A22" s="605"/>
      <c r="B22" s="603"/>
      <c r="C22" s="659"/>
      <c r="D22" s="275" t="str">
        <f>+'Mapa Final'!D22</f>
        <v>2. Incremento de la demanda del  servicio.</v>
      </c>
      <c r="E22" s="615"/>
      <c r="F22" s="275" t="str">
        <f>+'Mapa Final'!F22</f>
        <v>2. Errores en los Registros de información en los sistemas que administran antecedentes penales: Tiempo de condena, sanciones civiles y disciplinarias, por encima o por debajo de lo decretado por la autoridad judicial.</v>
      </c>
      <c r="G22" s="615"/>
      <c r="H22" s="644"/>
      <c r="I22" s="647"/>
      <c r="J22" s="650"/>
      <c r="K22" s="638"/>
      <c r="L22" s="638"/>
      <c r="M22" s="635"/>
      <c r="N22" s="638"/>
      <c r="O22" s="641"/>
      <c r="P22" s="668"/>
      <c r="Q22" s="671"/>
      <c r="R22" s="662"/>
      <c r="S22" s="662"/>
      <c r="T22" s="665"/>
      <c r="U22" s="276"/>
      <c r="V22" s="276"/>
    </row>
    <row r="23" spans="1:176" ht="60.75" customHeight="1" thickTop="1" thickBot="1" x14ac:dyDescent="0.25">
      <c r="A23" s="605"/>
      <c r="B23" s="603"/>
      <c r="C23" s="659"/>
      <c r="D23" s="275" t="str">
        <f>+'Mapa Final'!D23</f>
        <v>3.  Rotación de Personal sin la debida formalidad de inducción y entrega de responsabilidades funcionales.</v>
      </c>
      <c r="E23" s="615"/>
      <c r="F23" s="275" t="str">
        <f>+'Mapa Final'!F23</f>
        <v xml:space="preserve">3. No registrar de forma completa la información de un proceso penal, que impida las futuras consultas de tramites de las difrentes partes demandantes y demandadas. </v>
      </c>
      <c r="G23" s="615"/>
      <c r="H23" s="644"/>
      <c r="I23" s="647"/>
      <c r="J23" s="650"/>
      <c r="K23" s="638"/>
      <c r="L23" s="638"/>
      <c r="M23" s="635"/>
      <c r="N23" s="638"/>
      <c r="O23" s="641"/>
      <c r="P23" s="668"/>
      <c r="Q23" s="671"/>
      <c r="R23" s="662"/>
      <c r="S23" s="662"/>
      <c r="T23" s="665"/>
      <c r="U23" s="276"/>
      <c r="V23" s="276"/>
    </row>
    <row r="24" spans="1:176" ht="60.75" customHeight="1" thickTop="1" thickBot="1" x14ac:dyDescent="0.25">
      <c r="A24" s="605"/>
      <c r="B24" s="603"/>
      <c r="C24" s="659"/>
      <c r="D24" s="275" t="str">
        <f>+'Mapa Final'!D24</f>
        <v>4. Indebida divulgación de los acuerdos y procedimientos que reglamentan la prestación del servicio.</v>
      </c>
      <c r="E24" s="615"/>
      <c r="F24" s="275" t="str">
        <f>+'Mapa Final'!F24</f>
        <v>4. No poder ubicar a las diferentes partes e intervinientes en el proceso penal, por errores  en la digitación de la información, relacionada con la notificación.</v>
      </c>
      <c r="G24" s="615"/>
      <c r="H24" s="644"/>
      <c r="I24" s="647"/>
      <c r="J24" s="650"/>
      <c r="K24" s="638"/>
      <c r="L24" s="638"/>
      <c r="M24" s="635"/>
      <c r="N24" s="638"/>
      <c r="O24" s="641"/>
      <c r="P24" s="668"/>
      <c r="Q24" s="671"/>
      <c r="R24" s="662"/>
      <c r="S24" s="662"/>
      <c r="T24" s="665"/>
      <c r="U24" s="276"/>
      <c r="V24" s="276"/>
    </row>
    <row r="25" spans="1:176" ht="60.75" customHeight="1" thickTop="1" thickBot="1" x14ac:dyDescent="0.25">
      <c r="A25" s="606"/>
      <c r="B25" s="604"/>
      <c r="C25" s="660"/>
      <c r="D25" s="275" t="str">
        <f>+'Mapa Final'!D25</f>
        <v>5. Falta de Protocolos y/o Procedimientos que faciliten la asimilación de las reglas del reparto.</v>
      </c>
      <c r="E25" s="616"/>
      <c r="F25" s="275" t="str">
        <f>+'Mapa Final'!F25</f>
        <v>5. Pagar a quien no se debe o dejar de pagar un Titulo judicial, por errores en la información registrada de radicados, demandados, demandantes y benficiarios.</v>
      </c>
      <c r="G25" s="616"/>
      <c r="H25" s="645"/>
      <c r="I25" s="648"/>
      <c r="J25" s="651"/>
      <c r="K25" s="639"/>
      <c r="L25" s="639"/>
      <c r="M25" s="636"/>
      <c r="N25" s="639"/>
      <c r="O25" s="642"/>
      <c r="P25" s="669"/>
      <c r="Q25" s="672"/>
      <c r="R25" s="663"/>
      <c r="S25" s="663"/>
      <c r="T25" s="666"/>
      <c r="U25" s="276"/>
      <c r="V25" s="276"/>
    </row>
    <row r="26" spans="1:176" ht="72" customHeight="1" thickTop="1" thickBot="1" x14ac:dyDescent="0.25">
      <c r="A26" s="600">
        <v>4</v>
      </c>
      <c r="B26" s="600" t="str">
        <f>+'Mapa Final'!B26:B31</f>
        <v>Pérdida de documentos</v>
      </c>
      <c r="C26" s="629" t="str">
        <f>+'Mapa Final'!C26:C31</f>
        <v>Vulneración de los derechos fundamentales de los ciudadanos</v>
      </c>
      <c r="D26" s="281" t="str">
        <f>+'Mapa Final'!D26</f>
        <v>1. Faltas de control y seguridades en los repositorios que permiten el almacenamiento de expedinetes digitales y registros de grabación de audiencias.</v>
      </c>
      <c r="E26" s="630" t="str">
        <f>+'Mapa Final'!E26:E31</f>
        <v>Falencia en la gestión, control y seguimiento al servicio</v>
      </c>
      <c r="F26" s="281" t="str">
        <f>+'Mapa Final'!F26</f>
        <v>1. Perdida de expedientes de proceso penales.</v>
      </c>
      <c r="G26" s="631" t="str">
        <f>+'Mapa Final'!G26:G31</f>
        <v>Ejecución y Administración de Procesos</v>
      </c>
      <c r="H26" s="626" t="str">
        <f>+'Mapa Final'!I26:I26</f>
        <v>Muy Alta</v>
      </c>
      <c r="I26" s="594" t="str">
        <f>+'Mapa Final'!L26:L26</f>
        <v>Leve</v>
      </c>
      <c r="J26" s="595" t="str">
        <f>+'Mapa Final'!N26:N26</f>
        <v xml:space="preserve">Alto </v>
      </c>
      <c r="K26" s="596" t="str">
        <f>'Mapa Final'!AA26</f>
        <v>Baja</v>
      </c>
      <c r="L26" s="596" t="str">
        <f>'Mapa Final'!AE26</f>
        <v>Leve</v>
      </c>
      <c r="M26" s="595" t="str">
        <f>'Mapa Final'!AG26</f>
        <v>Bajo</v>
      </c>
      <c r="N26" s="618" t="str">
        <f>'Mapa Final'!AH26</f>
        <v>Reducir(mitigar)</v>
      </c>
      <c r="O26" s="613" t="s">
        <v>644</v>
      </c>
      <c r="P26" s="609"/>
      <c r="Q26" s="610" t="s">
        <v>453</v>
      </c>
      <c r="R26" s="611">
        <v>45108</v>
      </c>
      <c r="S26" s="611" t="s">
        <v>638</v>
      </c>
      <c r="T26" s="613" t="s">
        <v>645</v>
      </c>
    </row>
    <row r="27" spans="1:176" ht="72" customHeight="1" thickTop="1" thickBot="1" x14ac:dyDescent="0.25">
      <c r="A27" s="600"/>
      <c r="B27" s="600"/>
      <c r="C27" s="629"/>
      <c r="D27" s="281" t="str">
        <f>+'Mapa Final'!D27</f>
        <v>2. Falta de control en los  canales de recepción  de solicitudes de servicio o peticiones de los usuarios de los servicios de administración de justicia.</v>
      </c>
      <c r="E27" s="630"/>
      <c r="F27" s="281" t="str">
        <f>+'Mapa Final'!F27</f>
        <v>2. Perdida o deterioro de registros de grabación de audiencias</v>
      </c>
      <c r="G27" s="632"/>
      <c r="H27" s="627"/>
      <c r="I27" s="594"/>
      <c r="J27" s="595"/>
      <c r="K27" s="597"/>
      <c r="L27" s="597"/>
      <c r="M27" s="595"/>
      <c r="N27" s="618"/>
      <c r="O27" s="613"/>
      <c r="P27" s="609"/>
      <c r="Q27" s="610"/>
      <c r="R27" s="612"/>
      <c r="S27" s="612"/>
      <c r="T27" s="613"/>
    </row>
    <row r="28" spans="1:176" ht="72" customHeight="1" thickTop="1" thickBot="1" x14ac:dyDescent="0.25">
      <c r="A28" s="600"/>
      <c r="B28" s="600"/>
      <c r="C28" s="629"/>
      <c r="D28" s="281" t="str">
        <f>+'Mapa Final'!D28</f>
        <v>3. Entregar el reparto de procesos penales, solicitudes de audiencias de control de garantías y acciones constitucionales de habeas corpus, a un despacho que no le correspondío o una dirección de correo electronico errada.</v>
      </c>
      <c r="E28" s="630"/>
      <c r="F28" s="281" t="str">
        <f>+'Mapa Final'!F28</f>
        <v>3. Perdida de información de los equipos de computo o de los servidores</v>
      </c>
      <c r="G28" s="632"/>
      <c r="H28" s="627"/>
      <c r="I28" s="594"/>
      <c r="J28" s="595"/>
      <c r="K28" s="597"/>
      <c r="L28" s="597"/>
      <c r="M28" s="595"/>
      <c r="N28" s="618"/>
      <c r="O28" s="613"/>
      <c r="P28" s="609"/>
      <c r="Q28" s="610"/>
      <c r="R28" s="612"/>
      <c r="S28" s="612"/>
      <c r="T28" s="613"/>
    </row>
    <row r="29" spans="1:176" ht="72" customHeight="1" thickTop="1" thickBot="1" x14ac:dyDescent="0.25">
      <c r="A29" s="600"/>
      <c r="B29" s="600"/>
      <c r="C29" s="629"/>
      <c r="D29" s="281" t="str">
        <f>+'Mapa Final'!D29</f>
        <v>4.Incremento del número de solicitudes de servicios.</v>
      </c>
      <c r="E29" s="630"/>
      <c r="F29" s="281" t="str">
        <f>+'Mapa Final'!F29</f>
        <v>4. Deterioro de documentos Físicos</v>
      </c>
      <c r="G29" s="632"/>
      <c r="H29" s="627"/>
      <c r="I29" s="594"/>
      <c r="J29" s="595"/>
      <c r="K29" s="597"/>
      <c r="L29" s="597"/>
      <c r="M29" s="595"/>
      <c r="N29" s="618"/>
      <c r="O29" s="613"/>
      <c r="P29" s="609"/>
      <c r="Q29" s="610"/>
      <c r="R29" s="612"/>
      <c r="S29" s="612"/>
      <c r="T29" s="613"/>
    </row>
    <row r="30" spans="1:176" ht="72" customHeight="1" thickTop="1" thickBot="1" x14ac:dyDescent="0.25">
      <c r="A30" s="600"/>
      <c r="B30" s="600"/>
      <c r="C30" s="629"/>
      <c r="D30" s="281" t="str">
        <f>+'Mapa Final'!D30</f>
        <v>5. Falta de atención del personal responsable de la prestación del servicio.</v>
      </c>
      <c r="E30" s="630"/>
      <c r="F30" s="281"/>
      <c r="G30" s="633"/>
      <c r="H30" s="628"/>
      <c r="I30" s="594"/>
      <c r="J30" s="595"/>
      <c r="K30" s="597"/>
      <c r="L30" s="597"/>
      <c r="M30" s="595"/>
      <c r="N30" s="618"/>
      <c r="O30" s="613"/>
      <c r="P30" s="609"/>
      <c r="Q30" s="610"/>
      <c r="R30" s="612"/>
      <c r="S30" s="612"/>
      <c r="T30" s="613"/>
    </row>
    <row r="31" spans="1:176" ht="70.5" customHeight="1" thickTop="1" thickBot="1" x14ac:dyDescent="0.25">
      <c r="A31" s="598">
        <v>5</v>
      </c>
      <c r="B31" s="602" t="str">
        <f>+'Mapa Final'!B32</f>
        <v xml:space="preserve">Afectaciones ambientales </v>
      </c>
      <c r="C31" s="614" t="str">
        <f>+'Mapa Final'!C32</f>
        <v>Se tienen   afectaciones ambientales que generen impactos negativos en el entorno</v>
      </c>
      <c r="D31" s="275" t="str">
        <f>+'Mapa Final'!D32</f>
        <v xml:space="preserve">1. Falta de socialización del Acuerdo PSAA14-10160. </v>
      </c>
      <c r="E31" s="617">
        <f>+'Mapa Final'!E31:E36</f>
        <v>0</v>
      </c>
      <c r="F31" s="275" t="str">
        <f>+'Mapa Final'!F32</f>
        <v>Se tienen afectaciones ambientales que generen impactos negativos en el entorno</v>
      </c>
      <c r="G31" s="614" t="str">
        <f>+'Mapa Final'!G32</f>
        <v>Falencias en la administración de Recursos</v>
      </c>
      <c r="H31" s="626" t="str">
        <f>+'Mapa Final'!I32:I32</f>
        <v>Media</v>
      </c>
      <c r="I31" s="594" t="str">
        <f>+'Mapa Final'!L32:L32</f>
        <v>Leve</v>
      </c>
      <c r="J31" s="595" t="str">
        <f>+'Mapa Final'!N32:N32</f>
        <v>Moderado</v>
      </c>
      <c r="K31" s="596" t="str">
        <f>'Mapa Final'!AA32</f>
        <v>Baja</v>
      </c>
      <c r="L31" s="596" t="str">
        <f>'Mapa Final'!AE32</f>
        <v>Leve</v>
      </c>
      <c r="M31" s="595" t="str">
        <f>'Mapa Final'!AG32</f>
        <v>Bajo</v>
      </c>
      <c r="N31" s="622" t="str">
        <f>'Mapa Final'!AH32</f>
        <v>Reducir(mitigar)</v>
      </c>
      <c r="O31" s="623" t="s">
        <v>662</v>
      </c>
      <c r="P31" s="624"/>
      <c r="Q31" s="625" t="s">
        <v>453</v>
      </c>
      <c r="R31" s="619">
        <v>45108</v>
      </c>
      <c r="S31" s="619">
        <v>45291</v>
      </c>
      <c r="T31" s="621" t="s">
        <v>672</v>
      </c>
    </row>
    <row r="32" spans="1:176" ht="70.5" customHeight="1" thickTop="1" thickBot="1" x14ac:dyDescent="0.25">
      <c r="A32" s="598"/>
      <c r="B32" s="605"/>
      <c r="C32" s="615"/>
      <c r="D32" s="275" t="str">
        <f>+'Mapa Final'!D33</f>
        <v>2. Baja participación de los funcionarios y servidores judiciales en las actividades de formación en el Sistema de Gestión Ambiental</v>
      </c>
      <c r="E32" s="617"/>
      <c r="F32" s="275" t="str">
        <f>+'Mapa Final'!F33</f>
        <v>Si se contamina el medio ambiente, la institución se expone al riesgo de ser sancionado.</v>
      </c>
      <c r="G32" s="615"/>
      <c r="H32" s="627"/>
      <c r="I32" s="594"/>
      <c r="J32" s="595"/>
      <c r="K32" s="597"/>
      <c r="L32" s="597"/>
      <c r="M32" s="595"/>
      <c r="N32" s="622"/>
      <c r="O32" s="623"/>
      <c r="P32" s="624"/>
      <c r="Q32" s="625"/>
      <c r="R32" s="620"/>
      <c r="S32" s="620"/>
      <c r="T32" s="621"/>
    </row>
    <row r="33" spans="1:20" ht="70.5" customHeight="1" thickTop="1" thickBot="1" x14ac:dyDescent="0.25">
      <c r="A33" s="598"/>
      <c r="B33" s="605"/>
      <c r="C33" s="615"/>
      <c r="D33" s="275" t="str">
        <f>+'Mapa Final'!D34</f>
        <v>3. Poco compromiso en la aplicabilidad y formación de la cultura ambiental</v>
      </c>
      <c r="E33" s="617"/>
      <c r="F33" s="275" t="str">
        <f>+'Mapa Final'!F34</f>
        <v>Un exceso de consumo de recursos naturales, impacta directamente el presupuesto de la Rama Judicial</v>
      </c>
      <c r="G33" s="615"/>
      <c r="H33" s="627"/>
      <c r="I33" s="594"/>
      <c r="J33" s="595"/>
      <c r="K33" s="597"/>
      <c r="L33" s="597"/>
      <c r="M33" s="595"/>
      <c r="N33" s="622"/>
      <c r="O33" s="623"/>
      <c r="P33" s="624"/>
      <c r="Q33" s="625"/>
      <c r="R33" s="620"/>
      <c r="S33" s="620"/>
      <c r="T33" s="621"/>
    </row>
    <row r="34" spans="1:20" ht="70.5" customHeight="1" thickTop="1" thickBot="1" x14ac:dyDescent="0.25">
      <c r="A34" s="598"/>
      <c r="B34" s="605"/>
      <c r="C34" s="615"/>
      <c r="D34" s="275" t="str">
        <f>+'Mapa Final'!D35</f>
        <v>4. Carencia del liderazgo en el Sistema de Gestión Ambiental</v>
      </c>
      <c r="E34" s="617"/>
      <c r="F34" s="275" t="str">
        <f>+'Mapa Final'!F35</f>
        <v>La contaminación del medio ambiente, afecta directamente el bienestar y la salud de los empleados de la institución y sus familias</v>
      </c>
      <c r="G34" s="615"/>
      <c r="H34" s="627"/>
      <c r="I34" s="594"/>
      <c r="J34" s="595"/>
      <c r="K34" s="597"/>
      <c r="L34" s="597"/>
      <c r="M34" s="595"/>
      <c r="N34" s="622"/>
      <c r="O34" s="623"/>
      <c r="P34" s="624"/>
      <c r="Q34" s="625"/>
      <c r="R34" s="620"/>
      <c r="S34" s="620"/>
      <c r="T34" s="621"/>
    </row>
    <row r="35" spans="1:20" ht="70.5" customHeight="1" thickTop="1" thickBot="1" x14ac:dyDescent="0.25">
      <c r="A35" s="598"/>
      <c r="B35" s="606"/>
      <c r="C35" s="616"/>
      <c r="D35" s="275"/>
      <c r="E35" s="617"/>
      <c r="F35" s="275">
        <f>+'Mapa Final'!F36</f>
        <v>0</v>
      </c>
      <c r="G35" s="616"/>
      <c r="H35" s="628"/>
      <c r="I35" s="594"/>
      <c r="J35" s="595"/>
      <c r="K35" s="597"/>
      <c r="L35" s="597"/>
      <c r="M35" s="595"/>
      <c r="N35" s="622"/>
      <c r="O35" s="623"/>
      <c r="P35" s="624"/>
      <c r="Q35" s="625"/>
      <c r="R35" s="620"/>
      <c r="S35" s="620"/>
      <c r="T35" s="621"/>
    </row>
    <row r="36" spans="1:20" ht="15" thickTop="1" x14ac:dyDescent="0.2"/>
  </sheetData>
  <mergeCells count="111">
    <mergeCell ref="R31:R35"/>
    <mergeCell ref="S31:S35"/>
    <mergeCell ref="T31:T35"/>
    <mergeCell ref="I31:I35"/>
    <mergeCell ref="J31:J35"/>
    <mergeCell ref="K31:K35"/>
    <mergeCell ref="L31:L35"/>
    <mergeCell ref="M31:M35"/>
    <mergeCell ref="N31:N35"/>
    <mergeCell ref="A31:A35"/>
    <mergeCell ref="B31:B35"/>
    <mergeCell ref="C31:C35"/>
    <mergeCell ref="E31:E35"/>
    <mergeCell ref="G31:G35"/>
    <mergeCell ref="H31:H35"/>
    <mergeCell ref="O26:O30"/>
    <mergeCell ref="P26:P30"/>
    <mergeCell ref="Q26:Q30"/>
    <mergeCell ref="A26:A30"/>
    <mergeCell ref="B26:B30"/>
    <mergeCell ref="C26:C30"/>
    <mergeCell ref="E26:E30"/>
    <mergeCell ref="G26:G30"/>
    <mergeCell ref="H26:H30"/>
    <mergeCell ref="O31:O35"/>
    <mergeCell ref="P31:P35"/>
    <mergeCell ref="Q31:Q35"/>
    <mergeCell ref="S21:S25"/>
    <mergeCell ref="T21:T25"/>
    <mergeCell ref="I21:I25"/>
    <mergeCell ref="J21:J25"/>
    <mergeCell ref="K21:K25"/>
    <mergeCell ref="L21:L25"/>
    <mergeCell ref="M21:M25"/>
    <mergeCell ref="N21:N25"/>
    <mergeCell ref="R26:R30"/>
    <mergeCell ref="S26:S30"/>
    <mergeCell ref="T26:T30"/>
    <mergeCell ref="I26:I30"/>
    <mergeCell ref="J26:J30"/>
    <mergeCell ref="K26:K30"/>
    <mergeCell ref="L26:L30"/>
    <mergeCell ref="M26:M30"/>
    <mergeCell ref="N26:N30"/>
    <mergeCell ref="J10:J14"/>
    <mergeCell ref="K10:K14"/>
    <mergeCell ref="L10:L14"/>
    <mergeCell ref="M10:M14"/>
    <mergeCell ref="Q15:Q20"/>
    <mergeCell ref="R15:R20"/>
    <mergeCell ref="S15:S20"/>
    <mergeCell ref="T15:T20"/>
    <mergeCell ref="A21:A25"/>
    <mergeCell ref="B21:B25"/>
    <mergeCell ref="C21:C25"/>
    <mergeCell ref="E21:E25"/>
    <mergeCell ref="G21:G25"/>
    <mergeCell ref="H21:H25"/>
    <mergeCell ref="K15:K20"/>
    <mergeCell ref="L15:L20"/>
    <mergeCell ref="M15:M20"/>
    <mergeCell ref="N15:N20"/>
    <mergeCell ref="O15:O20"/>
    <mergeCell ref="P15:P20"/>
    <mergeCell ref="O21:O25"/>
    <mergeCell ref="P21:P25"/>
    <mergeCell ref="Q21:Q25"/>
    <mergeCell ref="R21:R25"/>
    <mergeCell ref="A9:N9"/>
    <mergeCell ref="A10:A14"/>
    <mergeCell ref="B10:B14"/>
    <mergeCell ref="C10:C14"/>
    <mergeCell ref="E10:E14"/>
    <mergeCell ref="G10:G14"/>
    <mergeCell ref="T10:T14"/>
    <mergeCell ref="A15:A20"/>
    <mergeCell ref="B15:B20"/>
    <mergeCell ref="C15:C20"/>
    <mergeCell ref="E15:E20"/>
    <mergeCell ref="F15:F20"/>
    <mergeCell ref="G15:G20"/>
    <mergeCell ref="H15:H20"/>
    <mergeCell ref="I15:I20"/>
    <mergeCell ref="J15:J20"/>
    <mergeCell ref="N10:N14"/>
    <mergeCell ref="O10:O14"/>
    <mergeCell ref="P10:P14"/>
    <mergeCell ref="Q10:Q14"/>
    <mergeCell ref="R10:R14"/>
    <mergeCell ref="S10:S14"/>
    <mergeCell ref="H10:H14"/>
    <mergeCell ref="I10:I14"/>
    <mergeCell ref="A7:F7"/>
    <mergeCell ref="H7:J7"/>
    <mergeCell ref="K7:M7"/>
    <mergeCell ref="N7:N8"/>
    <mergeCell ref="A1:C2"/>
    <mergeCell ref="O7:O8"/>
    <mergeCell ref="P7:Q7"/>
    <mergeCell ref="R7:S7"/>
    <mergeCell ref="T7:T8"/>
    <mergeCell ref="R1:T3"/>
    <mergeCell ref="D2:N2"/>
    <mergeCell ref="D3:N3"/>
    <mergeCell ref="A4:C4"/>
    <mergeCell ref="D4:N4"/>
    <mergeCell ref="O4:Q4"/>
    <mergeCell ref="A5:C5"/>
    <mergeCell ref="D5:N5"/>
    <mergeCell ref="A6:C6"/>
    <mergeCell ref="D6:N6"/>
  </mergeCells>
  <conditionalFormatting sqref="D8:G8 H7 A7:B7 H36:J1048576">
    <cfRule type="containsText" dxfId="2293" priority="256" operator="containsText" text="3- Moderado">
      <formula>NOT(ISERROR(SEARCH("3- Moderado",A7)))</formula>
    </cfRule>
    <cfRule type="containsText" dxfId="2292" priority="257" operator="containsText" text="6- Moderado">
      <formula>NOT(ISERROR(SEARCH("6- Moderado",A7)))</formula>
    </cfRule>
    <cfRule type="containsText" dxfId="2291" priority="258" operator="containsText" text="4- Moderado">
      <formula>NOT(ISERROR(SEARCH("4- Moderado",A7)))</formula>
    </cfRule>
    <cfRule type="containsText" dxfId="2290" priority="259" operator="containsText" text="3- Bajo">
      <formula>NOT(ISERROR(SEARCH("3- Bajo",A7)))</formula>
    </cfRule>
    <cfRule type="containsText" dxfId="2289" priority="260" operator="containsText" text="4- Bajo">
      <formula>NOT(ISERROR(SEARCH("4- Bajo",A7)))</formula>
    </cfRule>
    <cfRule type="containsText" dxfId="2288" priority="261" operator="containsText" text="1- Bajo">
      <formula>NOT(ISERROR(SEARCH("1- Bajo",A7)))</formula>
    </cfRule>
  </conditionalFormatting>
  <conditionalFormatting sqref="H8:J8">
    <cfRule type="containsText" dxfId="2287" priority="249" operator="containsText" text="3- Moderado">
      <formula>NOT(ISERROR(SEARCH("3- Moderado",H8)))</formula>
    </cfRule>
    <cfRule type="containsText" dxfId="2286" priority="250" operator="containsText" text="6- Moderado">
      <formula>NOT(ISERROR(SEARCH("6- Moderado",H8)))</formula>
    </cfRule>
    <cfRule type="containsText" dxfId="2285" priority="251" operator="containsText" text="4- Moderado">
      <formula>NOT(ISERROR(SEARCH("4- Moderado",H8)))</formula>
    </cfRule>
    <cfRule type="containsText" dxfId="2284" priority="252" operator="containsText" text="3- Bajo">
      <formula>NOT(ISERROR(SEARCH("3- Bajo",H8)))</formula>
    </cfRule>
    <cfRule type="containsText" dxfId="2283" priority="253" operator="containsText" text="4- Bajo">
      <formula>NOT(ISERROR(SEARCH("4- Bajo",H8)))</formula>
    </cfRule>
    <cfRule type="containsText" dxfId="2282" priority="255" operator="containsText" text="1- Bajo">
      <formula>NOT(ISERROR(SEARCH("1- Bajo",H8)))</formula>
    </cfRule>
  </conditionalFormatting>
  <conditionalFormatting sqref="J8 J36:J1048576">
    <cfRule type="containsText" dxfId="2281" priority="238" operator="containsText" text="25- Extremo">
      <formula>NOT(ISERROR(SEARCH("25- Extremo",J8)))</formula>
    </cfRule>
    <cfRule type="containsText" dxfId="2280" priority="239" operator="containsText" text="20- Extremo">
      <formula>NOT(ISERROR(SEARCH("20- Extremo",J8)))</formula>
    </cfRule>
    <cfRule type="containsText" dxfId="2279" priority="240" operator="containsText" text="15- Extremo">
      <formula>NOT(ISERROR(SEARCH("15- Extremo",J8)))</formula>
    </cfRule>
    <cfRule type="containsText" dxfId="2278" priority="241" operator="containsText" text="10- Extremo">
      <formula>NOT(ISERROR(SEARCH("10- Extremo",J8)))</formula>
    </cfRule>
    <cfRule type="containsText" dxfId="2277" priority="242" operator="containsText" text="5- Extremo">
      <formula>NOT(ISERROR(SEARCH("5- Extremo",J8)))</formula>
    </cfRule>
    <cfRule type="containsText" dxfId="2276" priority="243" operator="containsText" text="12- Alto">
      <formula>NOT(ISERROR(SEARCH("12- Alto",J8)))</formula>
    </cfRule>
    <cfRule type="containsText" dxfId="2275" priority="244" operator="containsText" text="10- Alto">
      <formula>NOT(ISERROR(SEARCH("10- Alto",J8)))</formula>
    </cfRule>
    <cfRule type="containsText" dxfId="2274" priority="245" operator="containsText" text="9- Alto">
      <formula>NOT(ISERROR(SEARCH("9- Alto",J8)))</formula>
    </cfRule>
    <cfRule type="containsText" dxfId="2273" priority="246" operator="containsText" text="8- Alto">
      <formula>NOT(ISERROR(SEARCH("8- Alto",J8)))</formula>
    </cfRule>
    <cfRule type="containsText" dxfId="2272" priority="247" operator="containsText" text="5- Alto">
      <formula>NOT(ISERROR(SEARCH("5- Alto",J8)))</formula>
    </cfRule>
    <cfRule type="containsText" dxfId="2271" priority="248" operator="containsText" text="4- Alto">
      <formula>NOT(ISERROR(SEARCH("4- Alto",J8)))</formula>
    </cfRule>
    <cfRule type="containsText" dxfId="2270" priority="254" operator="containsText" text="2- Bajo">
      <formula>NOT(ISERROR(SEARCH("2- Bajo",J8)))</formula>
    </cfRule>
  </conditionalFormatting>
  <conditionalFormatting sqref="K10:L10 K15:L15 K26:L26 K21:L21">
    <cfRule type="containsText" dxfId="2269" priority="232" operator="containsText" text="3- Moderado">
      <formula>NOT(ISERROR(SEARCH("3- Moderado",K10)))</formula>
    </cfRule>
    <cfRule type="containsText" dxfId="2268" priority="233" operator="containsText" text="6- Moderado">
      <formula>NOT(ISERROR(SEARCH("6- Moderado",K10)))</formula>
    </cfRule>
    <cfRule type="containsText" dxfId="2267" priority="234" operator="containsText" text="4- Moderado">
      <formula>NOT(ISERROR(SEARCH("4- Moderado",K10)))</formula>
    </cfRule>
    <cfRule type="containsText" dxfId="2266" priority="235" operator="containsText" text="3- Bajo">
      <formula>NOT(ISERROR(SEARCH("3- Bajo",K10)))</formula>
    </cfRule>
    <cfRule type="containsText" dxfId="2265" priority="236" operator="containsText" text="4- Bajo">
      <formula>NOT(ISERROR(SEARCH("4- Bajo",K10)))</formula>
    </cfRule>
    <cfRule type="containsText" dxfId="2264" priority="237" operator="containsText" text="1- Bajo">
      <formula>NOT(ISERROR(SEARCH("1- Bajo",K10)))</formula>
    </cfRule>
  </conditionalFormatting>
  <conditionalFormatting sqref="H10:I10 H15:I15 H21:I21 H26">
    <cfRule type="containsText" dxfId="2263" priority="226" operator="containsText" text="3- Moderado">
      <formula>NOT(ISERROR(SEARCH("3- Moderado",H10)))</formula>
    </cfRule>
    <cfRule type="containsText" dxfId="2262" priority="227" operator="containsText" text="6- Moderado">
      <formula>NOT(ISERROR(SEARCH("6- Moderado",H10)))</formula>
    </cfRule>
    <cfRule type="containsText" dxfId="2261" priority="228" operator="containsText" text="4- Moderado">
      <formula>NOT(ISERROR(SEARCH("4- Moderado",H10)))</formula>
    </cfRule>
    <cfRule type="containsText" dxfId="2260" priority="229" operator="containsText" text="3- Bajo">
      <formula>NOT(ISERROR(SEARCH("3- Bajo",H10)))</formula>
    </cfRule>
    <cfRule type="containsText" dxfId="2259" priority="230" operator="containsText" text="4- Bajo">
      <formula>NOT(ISERROR(SEARCH("4- Bajo",H10)))</formula>
    </cfRule>
    <cfRule type="containsText" dxfId="2258" priority="231" operator="containsText" text="1- Bajo">
      <formula>NOT(ISERROR(SEARCH("1- Bajo",H10)))</formula>
    </cfRule>
  </conditionalFormatting>
  <conditionalFormatting sqref="A10:E10 E15 A15:B15 B21 B26 D11:D14">
    <cfRule type="containsText" dxfId="2257" priority="220" operator="containsText" text="3- Moderado">
      <formula>NOT(ISERROR(SEARCH("3- Moderado",A10)))</formula>
    </cfRule>
    <cfRule type="containsText" dxfId="2256" priority="221" operator="containsText" text="6- Moderado">
      <formula>NOT(ISERROR(SEARCH("6- Moderado",A10)))</formula>
    </cfRule>
    <cfRule type="containsText" dxfId="2255" priority="222" operator="containsText" text="4- Moderado">
      <formula>NOT(ISERROR(SEARCH("4- Moderado",A10)))</formula>
    </cfRule>
    <cfRule type="containsText" dxfId="2254" priority="223" operator="containsText" text="3- Bajo">
      <formula>NOT(ISERROR(SEARCH("3- Bajo",A10)))</formula>
    </cfRule>
    <cfRule type="containsText" dxfId="2253" priority="224" operator="containsText" text="4- Bajo">
      <formula>NOT(ISERROR(SEARCH("4- Bajo",A10)))</formula>
    </cfRule>
    <cfRule type="containsText" dxfId="2252" priority="225" operator="containsText" text="1- Bajo">
      <formula>NOT(ISERROR(SEARCH("1- Bajo",A10)))</formula>
    </cfRule>
  </conditionalFormatting>
  <conditionalFormatting sqref="F10:G10 F15:G15 F11:F14">
    <cfRule type="containsText" dxfId="2251" priority="214" operator="containsText" text="3- Moderado">
      <formula>NOT(ISERROR(SEARCH("3- Moderado",F10)))</formula>
    </cfRule>
    <cfRule type="containsText" dxfId="2250" priority="215" operator="containsText" text="6- Moderado">
      <formula>NOT(ISERROR(SEARCH("6- Moderado",F10)))</formula>
    </cfRule>
    <cfRule type="containsText" dxfId="2249" priority="216" operator="containsText" text="4- Moderado">
      <formula>NOT(ISERROR(SEARCH("4- Moderado",F10)))</formula>
    </cfRule>
    <cfRule type="containsText" dxfId="2248" priority="217" operator="containsText" text="3- Bajo">
      <formula>NOT(ISERROR(SEARCH("3- Bajo",F10)))</formula>
    </cfRule>
    <cfRule type="containsText" dxfId="2247" priority="218" operator="containsText" text="4- Bajo">
      <formula>NOT(ISERROR(SEARCH("4- Bajo",F10)))</formula>
    </cfRule>
    <cfRule type="containsText" dxfId="2246" priority="219" operator="containsText" text="1- Bajo">
      <formula>NOT(ISERROR(SEARCH("1- Bajo",F10)))</formula>
    </cfRule>
  </conditionalFormatting>
  <conditionalFormatting sqref="K8">
    <cfRule type="containsText" dxfId="2245" priority="208" operator="containsText" text="3- Moderado">
      <formula>NOT(ISERROR(SEARCH("3- Moderado",K8)))</formula>
    </cfRule>
    <cfRule type="containsText" dxfId="2244" priority="209" operator="containsText" text="6- Moderado">
      <formula>NOT(ISERROR(SEARCH("6- Moderado",K8)))</formula>
    </cfRule>
    <cfRule type="containsText" dxfId="2243" priority="210" operator="containsText" text="4- Moderado">
      <formula>NOT(ISERROR(SEARCH("4- Moderado",K8)))</formula>
    </cfRule>
    <cfRule type="containsText" dxfId="2242" priority="211" operator="containsText" text="3- Bajo">
      <formula>NOT(ISERROR(SEARCH("3- Bajo",K8)))</formula>
    </cfRule>
    <cfRule type="containsText" dxfId="2241" priority="212" operator="containsText" text="4- Bajo">
      <formula>NOT(ISERROR(SEARCH("4- Bajo",K8)))</formula>
    </cfRule>
    <cfRule type="containsText" dxfId="2240" priority="213" operator="containsText" text="1- Bajo">
      <formula>NOT(ISERROR(SEARCH("1- Bajo",K8)))</formula>
    </cfRule>
  </conditionalFormatting>
  <conditionalFormatting sqref="L8">
    <cfRule type="containsText" dxfId="2239" priority="202" operator="containsText" text="3- Moderado">
      <formula>NOT(ISERROR(SEARCH("3- Moderado",L8)))</formula>
    </cfRule>
    <cfRule type="containsText" dxfId="2238" priority="203" operator="containsText" text="6- Moderado">
      <formula>NOT(ISERROR(SEARCH("6- Moderado",L8)))</formula>
    </cfRule>
    <cfRule type="containsText" dxfId="2237" priority="204" operator="containsText" text="4- Moderado">
      <formula>NOT(ISERROR(SEARCH("4- Moderado",L8)))</formula>
    </cfRule>
    <cfRule type="containsText" dxfId="2236" priority="205" operator="containsText" text="3- Bajo">
      <formula>NOT(ISERROR(SEARCH("3- Bajo",L8)))</formula>
    </cfRule>
    <cfRule type="containsText" dxfId="2235" priority="206" operator="containsText" text="4- Bajo">
      <formula>NOT(ISERROR(SEARCH("4- Bajo",L8)))</formula>
    </cfRule>
    <cfRule type="containsText" dxfId="2234" priority="207" operator="containsText" text="1- Bajo">
      <formula>NOT(ISERROR(SEARCH("1- Bajo",L8)))</formula>
    </cfRule>
  </conditionalFormatting>
  <conditionalFormatting sqref="M8">
    <cfRule type="containsText" dxfId="2233" priority="196" operator="containsText" text="3- Moderado">
      <formula>NOT(ISERROR(SEARCH("3- Moderado",M8)))</formula>
    </cfRule>
    <cfRule type="containsText" dxfId="2232" priority="197" operator="containsText" text="6- Moderado">
      <formula>NOT(ISERROR(SEARCH("6- Moderado",M8)))</formula>
    </cfRule>
    <cfRule type="containsText" dxfId="2231" priority="198" operator="containsText" text="4- Moderado">
      <formula>NOT(ISERROR(SEARCH("4- Moderado",M8)))</formula>
    </cfRule>
    <cfRule type="containsText" dxfId="2230" priority="199" operator="containsText" text="3- Bajo">
      <formula>NOT(ISERROR(SEARCH("3- Bajo",M8)))</formula>
    </cfRule>
    <cfRule type="containsText" dxfId="2229" priority="200" operator="containsText" text="4- Bajo">
      <formula>NOT(ISERROR(SEARCH("4- Bajo",M8)))</formula>
    </cfRule>
    <cfRule type="containsText" dxfId="2228" priority="201" operator="containsText" text="1- Bajo">
      <formula>NOT(ISERROR(SEARCH("1- Bajo",M8)))</formula>
    </cfRule>
  </conditionalFormatting>
  <conditionalFormatting sqref="J10:J25">
    <cfRule type="containsText" dxfId="2227" priority="191" operator="containsText" text="Bajo">
      <formula>NOT(ISERROR(SEARCH("Bajo",J10)))</formula>
    </cfRule>
    <cfRule type="containsText" dxfId="2226" priority="192" operator="containsText" text="Moderado">
      <formula>NOT(ISERROR(SEARCH("Moderado",J10)))</formula>
    </cfRule>
    <cfRule type="containsText" dxfId="2225" priority="193" operator="containsText" text="Alto">
      <formula>NOT(ISERROR(SEARCH("Alto",J10)))</formula>
    </cfRule>
    <cfRule type="containsText" dxfId="2224" priority="194" operator="containsText" text="Extremo">
      <formula>NOT(ISERROR(SEARCH("Extremo",J10)))</formula>
    </cfRule>
    <cfRule type="colorScale" priority="195">
      <colorScale>
        <cfvo type="min"/>
        <cfvo type="max"/>
        <color rgb="FFFF7128"/>
        <color rgb="FFFFEF9C"/>
      </colorScale>
    </cfRule>
  </conditionalFormatting>
  <conditionalFormatting sqref="M10:M30">
    <cfRule type="containsText" dxfId="2223" priority="166" operator="containsText" text="Moderado">
      <formula>NOT(ISERROR(SEARCH("Moderado",M10)))</formula>
    </cfRule>
    <cfRule type="containsText" dxfId="2222" priority="186" operator="containsText" text="Bajo">
      <formula>NOT(ISERROR(SEARCH("Bajo",M10)))</formula>
    </cfRule>
    <cfRule type="containsText" dxfId="2221" priority="187" operator="containsText" text="Moderado">
      <formula>NOT(ISERROR(SEARCH("Moderado",M10)))</formula>
    </cfRule>
    <cfRule type="containsText" dxfId="2220" priority="188" operator="containsText" text="Alto">
      <formula>NOT(ISERROR(SEARCH("Alto",M10)))</formula>
    </cfRule>
    <cfRule type="containsText" dxfId="2219" priority="189" operator="containsText" text="Extremo">
      <formula>NOT(ISERROR(SEARCH("Extremo",M10)))</formula>
    </cfRule>
    <cfRule type="colorScale" priority="190">
      <colorScale>
        <cfvo type="min"/>
        <cfvo type="max"/>
        <color rgb="FFFF7128"/>
        <color rgb="FFFFEF9C"/>
      </colorScale>
    </cfRule>
  </conditionalFormatting>
  <conditionalFormatting sqref="N10 N15 N21">
    <cfRule type="containsText" dxfId="2218" priority="180" operator="containsText" text="3- Moderado">
      <formula>NOT(ISERROR(SEARCH("3- Moderado",N10)))</formula>
    </cfRule>
    <cfRule type="containsText" dxfId="2217" priority="181" operator="containsText" text="6- Moderado">
      <formula>NOT(ISERROR(SEARCH("6- Moderado",N10)))</formula>
    </cfRule>
    <cfRule type="containsText" dxfId="2216" priority="182" operator="containsText" text="4- Moderado">
      <formula>NOT(ISERROR(SEARCH("4- Moderado",N10)))</formula>
    </cfRule>
    <cfRule type="containsText" dxfId="2215" priority="183" operator="containsText" text="3- Bajo">
      <formula>NOT(ISERROR(SEARCH("3- Bajo",N10)))</formula>
    </cfRule>
    <cfRule type="containsText" dxfId="2214" priority="184" operator="containsText" text="4- Bajo">
      <formula>NOT(ISERROR(SEARCH("4- Bajo",N10)))</formula>
    </cfRule>
    <cfRule type="containsText" dxfId="2213" priority="185" operator="containsText" text="1- Bajo">
      <formula>NOT(ISERROR(SEARCH("1- Bajo",N10)))</formula>
    </cfRule>
  </conditionalFormatting>
  <conditionalFormatting sqref="H10:H30">
    <cfRule type="containsText" dxfId="2212" priority="167" operator="containsText" text="Muy Alta">
      <formula>NOT(ISERROR(SEARCH("Muy Alta",H10)))</formula>
    </cfRule>
    <cfRule type="containsText" dxfId="2211" priority="168" operator="containsText" text="Alta">
      <formula>NOT(ISERROR(SEARCH("Alta",H10)))</formula>
    </cfRule>
    <cfRule type="containsText" dxfId="2210" priority="169" operator="containsText" text="Muy Alta">
      <formula>NOT(ISERROR(SEARCH("Muy Alta",H10)))</formula>
    </cfRule>
    <cfRule type="containsText" dxfId="2209" priority="174" operator="containsText" text="Muy Baja">
      <formula>NOT(ISERROR(SEARCH("Muy Baja",H10)))</formula>
    </cfRule>
    <cfRule type="containsText" dxfId="2208" priority="175" operator="containsText" text="Baja">
      <formula>NOT(ISERROR(SEARCH("Baja",H10)))</formula>
    </cfRule>
    <cfRule type="containsText" dxfId="2207" priority="176" operator="containsText" text="Media">
      <formula>NOT(ISERROR(SEARCH("Media",H10)))</formula>
    </cfRule>
    <cfRule type="containsText" dxfId="2206" priority="177" operator="containsText" text="Alta">
      <formula>NOT(ISERROR(SEARCH("Alta",H10)))</formula>
    </cfRule>
    <cfRule type="containsText" dxfId="2205" priority="179" operator="containsText" text="Muy Alta">
      <formula>NOT(ISERROR(SEARCH("Muy Alta",H10)))</formula>
    </cfRule>
  </conditionalFormatting>
  <conditionalFormatting sqref="I10:I25">
    <cfRule type="containsText" dxfId="2204" priority="170" operator="containsText" text="Catastrófico">
      <formula>NOT(ISERROR(SEARCH("Catastrófico",I10)))</formula>
    </cfRule>
    <cfRule type="containsText" dxfId="2203" priority="171" operator="containsText" text="Mayor">
      <formula>NOT(ISERROR(SEARCH("Mayor",I10)))</formula>
    </cfRule>
    <cfRule type="containsText" dxfId="2202" priority="172" operator="containsText" text="Menor">
      <formula>NOT(ISERROR(SEARCH("Menor",I10)))</formula>
    </cfRule>
    <cfRule type="containsText" dxfId="2201" priority="173" operator="containsText" text="Leve">
      <formula>NOT(ISERROR(SEARCH("Leve",I10)))</formula>
    </cfRule>
    <cfRule type="containsText" dxfId="2200" priority="178" operator="containsText" text="Moderado">
      <formula>NOT(ISERROR(SEARCH("Moderado",I10)))</formula>
    </cfRule>
  </conditionalFormatting>
  <conditionalFormatting sqref="K10:K30">
    <cfRule type="containsText" dxfId="2199" priority="165" operator="containsText" text="Media">
      <formula>NOT(ISERROR(SEARCH("Media",K10)))</formula>
    </cfRule>
  </conditionalFormatting>
  <conditionalFormatting sqref="L10:L30">
    <cfRule type="containsText" dxfId="2198" priority="164" operator="containsText" text="Moderado">
      <formula>NOT(ISERROR(SEARCH("Moderado",L10)))</formula>
    </cfRule>
  </conditionalFormatting>
  <conditionalFormatting sqref="C15">
    <cfRule type="containsText" dxfId="2197" priority="158" operator="containsText" text="3- Moderado">
      <formula>NOT(ISERROR(SEARCH("3- Moderado",C15)))</formula>
    </cfRule>
    <cfRule type="containsText" dxfId="2196" priority="159" operator="containsText" text="6- Moderado">
      <formula>NOT(ISERROR(SEARCH("6- Moderado",C15)))</formula>
    </cfRule>
    <cfRule type="containsText" dxfId="2195" priority="160" operator="containsText" text="4- Moderado">
      <formula>NOT(ISERROR(SEARCH("4- Moderado",C15)))</formula>
    </cfRule>
    <cfRule type="containsText" dxfId="2194" priority="161" operator="containsText" text="3- Bajo">
      <formula>NOT(ISERROR(SEARCH("3- Bajo",C15)))</formula>
    </cfRule>
    <cfRule type="containsText" dxfId="2193" priority="162" operator="containsText" text="4- Bajo">
      <formula>NOT(ISERROR(SEARCH("4- Bajo",C15)))</formula>
    </cfRule>
    <cfRule type="containsText" dxfId="2192" priority="163" operator="containsText" text="1- Bajo">
      <formula>NOT(ISERROR(SEARCH("1- Bajo",C15)))</formula>
    </cfRule>
  </conditionalFormatting>
  <conditionalFormatting sqref="D15:D20">
    <cfRule type="containsText" dxfId="2191" priority="152" operator="containsText" text="3- Moderado">
      <formula>NOT(ISERROR(SEARCH("3- Moderado",D15)))</formula>
    </cfRule>
    <cfRule type="containsText" dxfId="2190" priority="153" operator="containsText" text="6- Moderado">
      <formula>NOT(ISERROR(SEARCH("6- Moderado",D15)))</formula>
    </cfRule>
    <cfRule type="containsText" dxfId="2189" priority="154" operator="containsText" text="4- Moderado">
      <formula>NOT(ISERROR(SEARCH("4- Moderado",D15)))</formula>
    </cfRule>
    <cfRule type="containsText" dxfId="2188" priority="155" operator="containsText" text="3- Bajo">
      <formula>NOT(ISERROR(SEARCH("3- Bajo",D15)))</formula>
    </cfRule>
    <cfRule type="containsText" dxfId="2187" priority="156" operator="containsText" text="4- Bajo">
      <formula>NOT(ISERROR(SEARCH("4- Bajo",D15)))</formula>
    </cfRule>
    <cfRule type="containsText" dxfId="2186" priority="157" operator="containsText" text="1- Bajo">
      <formula>NOT(ISERROR(SEARCH("1- Bajo",D15)))</formula>
    </cfRule>
  </conditionalFormatting>
  <conditionalFormatting sqref="J10:J25">
    <cfRule type="containsText" dxfId="2185" priority="151" operator="containsText" text="Moderado">
      <formula>NOT(ISERROR(SEARCH("Moderado",J10)))</formula>
    </cfRule>
  </conditionalFormatting>
  <conditionalFormatting sqref="J10:J25">
    <cfRule type="containsText" dxfId="2184" priority="149" operator="containsText" text="Bajo">
      <formula>NOT(ISERROR(SEARCH("Bajo",J10)))</formula>
    </cfRule>
    <cfRule type="containsText" dxfId="2183" priority="150" operator="containsText" text="Extremo">
      <formula>NOT(ISERROR(SEARCH("Extremo",J10)))</formula>
    </cfRule>
  </conditionalFormatting>
  <conditionalFormatting sqref="K10:K30">
    <cfRule type="containsText" dxfId="2182" priority="147" operator="containsText" text="Baja">
      <formula>NOT(ISERROR(SEARCH("Baja",K10)))</formula>
    </cfRule>
    <cfRule type="containsText" dxfId="2181" priority="148" operator="containsText" text="Muy Baja">
      <formula>NOT(ISERROR(SEARCH("Muy Baja",K10)))</formula>
    </cfRule>
  </conditionalFormatting>
  <conditionalFormatting sqref="K10:K30">
    <cfRule type="containsText" dxfId="2180" priority="145" operator="containsText" text="Muy Alta">
      <formula>NOT(ISERROR(SEARCH("Muy Alta",K10)))</formula>
    </cfRule>
    <cfRule type="containsText" dxfId="2179" priority="146" operator="containsText" text="Alta">
      <formula>NOT(ISERROR(SEARCH("Alta",K10)))</formula>
    </cfRule>
  </conditionalFormatting>
  <conditionalFormatting sqref="L10:L30">
    <cfRule type="containsText" dxfId="2178" priority="141" operator="containsText" text="Catastrófico">
      <formula>NOT(ISERROR(SEARCH("Catastrófico",L10)))</formula>
    </cfRule>
    <cfRule type="containsText" dxfId="2177" priority="142" operator="containsText" text="Mayor">
      <formula>NOT(ISERROR(SEARCH("Mayor",L10)))</formula>
    </cfRule>
    <cfRule type="containsText" dxfId="2176" priority="143" operator="containsText" text="Menor">
      <formula>NOT(ISERROR(SEARCH("Menor",L10)))</formula>
    </cfRule>
    <cfRule type="containsText" dxfId="2175" priority="144" operator="containsText" text="Leve">
      <formula>NOT(ISERROR(SEARCH("Leve",L10)))</formula>
    </cfRule>
  </conditionalFormatting>
  <conditionalFormatting sqref="A21 E21">
    <cfRule type="containsText" dxfId="2174" priority="135" operator="containsText" text="3- Moderado">
      <formula>NOT(ISERROR(SEARCH("3- Moderado",A21)))</formula>
    </cfRule>
    <cfRule type="containsText" dxfId="2173" priority="136" operator="containsText" text="6- Moderado">
      <formula>NOT(ISERROR(SEARCH("6- Moderado",A21)))</formula>
    </cfRule>
    <cfRule type="containsText" dxfId="2172" priority="137" operator="containsText" text="4- Moderado">
      <formula>NOT(ISERROR(SEARCH("4- Moderado",A21)))</formula>
    </cfRule>
    <cfRule type="containsText" dxfId="2171" priority="138" operator="containsText" text="3- Bajo">
      <formula>NOT(ISERROR(SEARCH("3- Bajo",A21)))</formula>
    </cfRule>
    <cfRule type="containsText" dxfId="2170" priority="139" operator="containsText" text="4- Bajo">
      <formula>NOT(ISERROR(SEARCH("4- Bajo",A21)))</formula>
    </cfRule>
    <cfRule type="containsText" dxfId="2169" priority="140" operator="containsText" text="1- Bajo">
      <formula>NOT(ISERROR(SEARCH("1- Bajo",A21)))</formula>
    </cfRule>
  </conditionalFormatting>
  <conditionalFormatting sqref="F21:G21 F22:F25">
    <cfRule type="containsText" dxfId="2168" priority="129" operator="containsText" text="3- Moderado">
      <formula>NOT(ISERROR(SEARCH("3- Moderado",F21)))</formula>
    </cfRule>
    <cfRule type="containsText" dxfId="2167" priority="130" operator="containsText" text="6- Moderado">
      <formula>NOT(ISERROR(SEARCH("6- Moderado",F21)))</formula>
    </cfRule>
    <cfRule type="containsText" dxfId="2166" priority="131" operator="containsText" text="4- Moderado">
      <formula>NOT(ISERROR(SEARCH("4- Moderado",F21)))</formula>
    </cfRule>
    <cfRule type="containsText" dxfId="2165" priority="132" operator="containsText" text="3- Bajo">
      <formula>NOT(ISERROR(SEARCH("3- Bajo",F21)))</formula>
    </cfRule>
    <cfRule type="containsText" dxfId="2164" priority="133" operator="containsText" text="4- Bajo">
      <formula>NOT(ISERROR(SEARCH("4- Bajo",F21)))</formula>
    </cfRule>
    <cfRule type="containsText" dxfId="2163" priority="134" operator="containsText" text="1- Bajo">
      <formula>NOT(ISERROR(SEARCH("1- Bajo",F21)))</formula>
    </cfRule>
  </conditionalFormatting>
  <conditionalFormatting sqref="C21">
    <cfRule type="containsText" dxfId="2162" priority="123" operator="containsText" text="3- Moderado">
      <formula>NOT(ISERROR(SEARCH("3- Moderado",C21)))</formula>
    </cfRule>
    <cfRule type="containsText" dxfId="2161" priority="124" operator="containsText" text="6- Moderado">
      <formula>NOT(ISERROR(SEARCH("6- Moderado",C21)))</formula>
    </cfRule>
    <cfRule type="containsText" dxfId="2160" priority="125" operator="containsText" text="4- Moderado">
      <formula>NOT(ISERROR(SEARCH("4- Moderado",C21)))</formula>
    </cfRule>
    <cfRule type="containsText" dxfId="2159" priority="126" operator="containsText" text="3- Bajo">
      <formula>NOT(ISERROR(SEARCH("3- Bajo",C21)))</formula>
    </cfRule>
    <cfRule type="containsText" dxfId="2158" priority="127" operator="containsText" text="4- Bajo">
      <formula>NOT(ISERROR(SEARCH("4- Bajo",C21)))</formula>
    </cfRule>
    <cfRule type="containsText" dxfId="2157" priority="128" operator="containsText" text="1- Bajo">
      <formula>NOT(ISERROR(SEARCH("1- Bajo",C21)))</formula>
    </cfRule>
  </conditionalFormatting>
  <conditionalFormatting sqref="D21:D25">
    <cfRule type="containsText" dxfId="2156" priority="117" operator="containsText" text="3- Moderado">
      <formula>NOT(ISERROR(SEARCH("3- Moderado",D21)))</formula>
    </cfRule>
    <cfRule type="containsText" dxfId="2155" priority="118" operator="containsText" text="6- Moderado">
      <formula>NOT(ISERROR(SEARCH("6- Moderado",D21)))</formula>
    </cfRule>
    <cfRule type="containsText" dxfId="2154" priority="119" operator="containsText" text="4- Moderado">
      <formula>NOT(ISERROR(SEARCH("4- Moderado",D21)))</formula>
    </cfRule>
    <cfRule type="containsText" dxfId="2153" priority="120" operator="containsText" text="3- Bajo">
      <formula>NOT(ISERROR(SEARCH("3- Bajo",D21)))</formula>
    </cfRule>
    <cfRule type="containsText" dxfId="2152" priority="121" operator="containsText" text="4- Bajo">
      <formula>NOT(ISERROR(SEARCH("4- Bajo",D21)))</formula>
    </cfRule>
    <cfRule type="containsText" dxfId="2151" priority="122" operator="containsText" text="1- Bajo">
      <formula>NOT(ISERROR(SEARCH("1- Bajo",D21)))</formula>
    </cfRule>
  </conditionalFormatting>
  <conditionalFormatting sqref="I26">
    <cfRule type="containsText" dxfId="2150" priority="111" operator="containsText" text="3- Moderado">
      <formula>NOT(ISERROR(SEARCH("3- Moderado",I26)))</formula>
    </cfRule>
    <cfRule type="containsText" dxfId="2149" priority="112" operator="containsText" text="6- Moderado">
      <formula>NOT(ISERROR(SEARCH("6- Moderado",I26)))</formula>
    </cfRule>
    <cfRule type="containsText" dxfId="2148" priority="113" operator="containsText" text="4- Moderado">
      <formula>NOT(ISERROR(SEARCH("4- Moderado",I26)))</formula>
    </cfRule>
    <cfRule type="containsText" dxfId="2147" priority="114" operator="containsText" text="3- Bajo">
      <formula>NOT(ISERROR(SEARCH("3- Bajo",I26)))</formula>
    </cfRule>
    <cfRule type="containsText" dxfId="2146" priority="115" operator="containsText" text="4- Bajo">
      <formula>NOT(ISERROR(SEARCH("4- Bajo",I26)))</formula>
    </cfRule>
    <cfRule type="containsText" dxfId="2145" priority="116" operator="containsText" text="1- Bajo">
      <formula>NOT(ISERROR(SEARCH("1- Bajo",I26)))</formula>
    </cfRule>
  </conditionalFormatting>
  <conditionalFormatting sqref="A26 C26:E26 D27:D30">
    <cfRule type="containsText" dxfId="2144" priority="105" operator="containsText" text="3- Moderado">
      <formula>NOT(ISERROR(SEARCH("3- Moderado",A26)))</formula>
    </cfRule>
    <cfRule type="containsText" dxfId="2143" priority="106" operator="containsText" text="6- Moderado">
      <formula>NOT(ISERROR(SEARCH("6- Moderado",A26)))</formula>
    </cfRule>
    <cfRule type="containsText" dxfId="2142" priority="107" operator="containsText" text="4- Moderado">
      <formula>NOT(ISERROR(SEARCH("4- Moderado",A26)))</formula>
    </cfRule>
    <cfRule type="containsText" dxfId="2141" priority="108" operator="containsText" text="3- Bajo">
      <formula>NOT(ISERROR(SEARCH("3- Bajo",A26)))</formula>
    </cfRule>
    <cfRule type="containsText" dxfId="2140" priority="109" operator="containsText" text="4- Bajo">
      <formula>NOT(ISERROR(SEARCH("4- Bajo",A26)))</formula>
    </cfRule>
    <cfRule type="containsText" dxfId="2139" priority="110" operator="containsText" text="1- Bajo">
      <formula>NOT(ISERROR(SEARCH("1- Bajo",A26)))</formula>
    </cfRule>
  </conditionalFormatting>
  <conditionalFormatting sqref="F26:F30">
    <cfRule type="containsText" dxfId="2138" priority="99" operator="containsText" text="3- Moderado">
      <formula>NOT(ISERROR(SEARCH("3- Moderado",F26)))</formula>
    </cfRule>
    <cfRule type="containsText" dxfId="2137" priority="100" operator="containsText" text="6- Moderado">
      <formula>NOT(ISERROR(SEARCH("6- Moderado",F26)))</formula>
    </cfRule>
    <cfRule type="containsText" dxfId="2136" priority="101" operator="containsText" text="4- Moderado">
      <formula>NOT(ISERROR(SEARCH("4- Moderado",F26)))</formula>
    </cfRule>
    <cfRule type="containsText" dxfId="2135" priority="102" operator="containsText" text="3- Bajo">
      <formula>NOT(ISERROR(SEARCH("3- Bajo",F26)))</formula>
    </cfRule>
    <cfRule type="containsText" dxfId="2134" priority="103" operator="containsText" text="4- Bajo">
      <formula>NOT(ISERROR(SEARCH("4- Bajo",F26)))</formula>
    </cfRule>
    <cfRule type="containsText" dxfId="2133" priority="104" operator="containsText" text="1- Bajo">
      <formula>NOT(ISERROR(SEARCH("1- Bajo",F26)))</formula>
    </cfRule>
  </conditionalFormatting>
  <conditionalFormatting sqref="J26:J30">
    <cfRule type="containsText" dxfId="2132" priority="94" operator="containsText" text="Bajo">
      <formula>NOT(ISERROR(SEARCH("Bajo",J26)))</formula>
    </cfRule>
    <cfRule type="containsText" dxfId="2131" priority="95" operator="containsText" text="Moderado">
      <formula>NOT(ISERROR(SEARCH("Moderado",J26)))</formula>
    </cfRule>
    <cfRule type="containsText" dxfId="2130" priority="96" operator="containsText" text="Alto">
      <formula>NOT(ISERROR(SEARCH("Alto",J26)))</formula>
    </cfRule>
    <cfRule type="containsText" dxfId="2129" priority="97" operator="containsText" text="Extremo">
      <formula>NOT(ISERROR(SEARCH("Extremo",J26)))</formula>
    </cfRule>
    <cfRule type="colorScale" priority="98">
      <colorScale>
        <cfvo type="min"/>
        <cfvo type="max"/>
        <color rgb="FFFF7128"/>
        <color rgb="FFFFEF9C"/>
      </colorScale>
    </cfRule>
  </conditionalFormatting>
  <conditionalFormatting sqref="I26:I30">
    <cfRule type="containsText" dxfId="2128" priority="89" operator="containsText" text="Catastrófico">
      <formula>NOT(ISERROR(SEARCH("Catastrófico",I26)))</formula>
    </cfRule>
    <cfRule type="containsText" dxfId="2127" priority="90" operator="containsText" text="Mayor">
      <formula>NOT(ISERROR(SEARCH("Mayor",I26)))</formula>
    </cfRule>
    <cfRule type="containsText" dxfId="2126" priority="91" operator="containsText" text="Menor">
      <formula>NOT(ISERROR(SEARCH("Menor",I26)))</formula>
    </cfRule>
    <cfRule type="containsText" dxfId="2125" priority="92" operator="containsText" text="Leve">
      <formula>NOT(ISERROR(SEARCH("Leve",I26)))</formula>
    </cfRule>
    <cfRule type="containsText" dxfId="2124" priority="93" operator="containsText" text="Moderado">
      <formula>NOT(ISERROR(SEARCH("Moderado",I26)))</formula>
    </cfRule>
  </conditionalFormatting>
  <conditionalFormatting sqref="J26:J30">
    <cfRule type="containsText" dxfId="2123" priority="88" operator="containsText" text="Moderado">
      <formula>NOT(ISERROR(SEARCH("Moderado",J26)))</formula>
    </cfRule>
  </conditionalFormatting>
  <conditionalFormatting sqref="J26:J30">
    <cfRule type="containsText" dxfId="2122" priority="86" operator="containsText" text="Bajo">
      <formula>NOT(ISERROR(SEARCH("Bajo",J26)))</formula>
    </cfRule>
    <cfRule type="containsText" dxfId="2121" priority="87" operator="containsText" text="Extremo">
      <formula>NOT(ISERROR(SEARCH("Extremo",J26)))</formula>
    </cfRule>
  </conditionalFormatting>
  <conditionalFormatting sqref="G26">
    <cfRule type="containsText" dxfId="2120" priority="80" operator="containsText" text="3- Moderado">
      <formula>NOT(ISERROR(SEARCH("3- Moderado",G26)))</formula>
    </cfRule>
    <cfRule type="containsText" dxfId="2119" priority="81" operator="containsText" text="6- Moderado">
      <formula>NOT(ISERROR(SEARCH("6- Moderado",G26)))</formula>
    </cfRule>
    <cfRule type="containsText" dxfId="2118" priority="82" operator="containsText" text="4- Moderado">
      <formula>NOT(ISERROR(SEARCH("4- Moderado",G26)))</formula>
    </cfRule>
    <cfRule type="containsText" dxfId="2117" priority="83" operator="containsText" text="3- Bajo">
      <formula>NOT(ISERROR(SEARCH("3- Bajo",G26)))</formula>
    </cfRule>
    <cfRule type="containsText" dxfId="2116" priority="84" operator="containsText" text="4- Bajo">
      <formula>NOT(ISERROR(SEARCH("4- Bajo",G26)))</formula>
    </cfRule>
    <cfRule type="containsText" dxfId="2115" priority="85" operator="containsText" text="1- Bajo">
      <formula>NOT(ISERROR(SEARCH("1- Bajo",G26)))</formula>
    </cfRule>
  </conditionalFormatting>
  <conditionalFormatting sqref="B31">
    <cfRule type="containsText" dxfId="2114" priority="74" operator="containsText" text="3- Moderado">
      <formula>NOT(ISERROR(SEARCH("3- Moderado",B31)))</formula>
    </cfRule>
    <cfRule type="containsText" dxfId="2113" priority="75" operator="containsText" text="6- Moderado">
      <formula>NOT(ISERROR(SEARCH("6- Moderado",B31)))</formula>
    </cfRule>
    <cfRule type="containsText" dxfId="2112" priority="76" operator="containsText" text="4- Moderado">
      <formula>NOT(ISERROR(SEARCH("4- Moderado",B31)))</formula>
    </cfRule>
    <cfRule type="containsText" dxfId="2111" priority="77" operator="containsText" text="3- Bajo">
      <formula>NOT(ISERROR(SEARCH("3- Bajo",B31)))</formula>
    </cfRule>
    <cfRule type="containsText" dxfId="2110" priority="78" operator="containsText" text="4- Bajo">
      <formula>NOT(ISERROR(SEARCH("4- Bajo",B31)))</formula>
    </cfRule>
    <cfRule type="containsText" dxfId="2109" priority="79" operator="containsText" text="1- Bajo">
      <formula>NOT(ISERROR(SEARCH("1- Bajo",B31)))</formula>
    </cfRule>
  </conditionalFormatting>
  <conditionalFormatting sqref="A31 C31:E31 D32:D35">
    <cfRule type="containsText" dxfId="2108" priority="68" operator="containsText" text="3- Moderado">
      <formula>NOT(ISERROR(SEARCH("3- Moderado",A31)))</formula>
    </cfRule>
    <cfRule type="containsText" dxfId="2107" priority="69" operator="containsText" text="6- Moderado">
      <formula>NOT(ISERROR(SEARCH("6- Moderado",A31)))</formula>
    </cfRule>
    <cfRule type="containsText" dxfId="2106" priority="70" operator="containsText" text="4- Moderado">
      <formula>NOT(ISERROR(SEARCH("4- Moderado",A31)))</formula>
    </cfRule>
    <cfRule type="containsText" dxfId="2105" priority="71" operator="containsText" text="3- Bajo">
      <formula>NOT(ISERROR(SEARCH("3- Bajo",A31)))</formula>
    </cfRule>
    <cfRule type="containsText" dxfId="2104" priority="72" operator="containsText" text="4- Bajo">
      <formula>NOT(ISERROR(SEARCH("4- Bajo",A31)))</formula>
    </cfRule>
    <cfRule type="containsText" dxfId="2103" priority="73" operator="containsText" text="1- Bajo">
      <formula>NOT(ISERROR(SEARCH("1- Bajo",A31)))</formula>
    </cfRule>
  </conditionalFormatting>
  <conditionalFormatting sqref="F31:F35">
    <cfRule type="containsText" dxfId="2102" priority="62" operator="containsText" text="3- Moderado">
      <formula>NOT(ISERROR(SEARCH("3- Moderado",F31)))</formula>
    </cfRule>
    <cfRule type="containsText" dxfId="2101" priority="63" operator="containsText" text="6- Moderado">
      <formula>NOT(ISERROR(SEARCH("6- Moderado",F31)))</formula>
    </cfRule>
    <cfRule type="containsText" dxfId="2100" priority="64" operator="containsText" text="4- Moderado">
      <formula>NOT(ISERROR(SEARCH("4- Moderado",F31)))</formula>
    </cfRule>
    <cfRule type="containsText" dxfId="2099" priority="65" operator="containsText" text="3- Bajo">
      <formula>NOT(ISERROR(SEARCH("3- Bajo",F31)))</formula>
    </cfRule>
    <cfRule type="containsText" dxfId="2098" priority="66" operator="containsText" text="4- Bajo">
      <formula>NOT(ISERROR(SEARCH("4- Bajo",F31)))</formula>
    </cfRule>
    <cfRule type="containsText" dxfId="2097" priority="67" operator="containsText" text="1- Bajo">
      <formula>NOT(ISERROR(SEARCH("1- Bajo",F31)))</formula>
    </cfRule>
  </conditionalFormatting>
  <conditionalFormatting sqref="G31">
    <cfRule type="containsText" dxfId="2096" priority="56" operator="containsText" text="3- Moderado">
      <formula>NOT(ISERROR(SEARCH("3- Moderado",G31)))</formula>
    </cfRule>
    <cfRule type="containsText" dxfId="2095" priority="57" operator="containsText" text="6- Moderado">
      <formula>NOT(ISERROR(SEARCH("6- Moderado",G31)))</formula>
    </cfRule>
    <cfRule type="containsText" dxfId="2094" priority="58" operator="containsText" text="4- Moderado">
      <formula>NOT(ISERROR(SEARCH("4- Moderado",G31)))</formula>
    </cfRule>
    <cfRule type="containsText" dxfId="2093" priority="59" operator="containsText" text="3- Bajo">
      <formula>NOT(ISERROR(SEARCH("3- Bajo",G31)))</formula>
    </cfRule>
    <cfRule type="containsText" dxfId="2092" priority="60" operator="containsText" text="4- Bajo">
      <formula>NOT(ISERROR(SEARCH("4- Bajo",G31)))</formula>
    </cfRule>
    <cfRule type="containsText" dxfId="2091" priority="61" operator="containsText" text="1- Bajo">
      <formula>NOT(ISERROR(SEARCH("1- Bajo",G31)))</formula>
    </cfRule>
  </conditionalFormatting>
  <conditionalFormatting sqref="K31:L31">
    <cfRule type="containsText" dxfId="2090" priority="50" operator="containsText" text="3- Moderado">
      <formula>NOT(ISERROR(SEARCH("3- Moderado",K31)))</formula>
    </cfRule>
    <cfRule type="containsText" dxfId="2089" priority="51" operator="containsText" text="6- Moderado">
      <formula>NOT(ISERROR(SEARCH("6- Moderado",K31)))</formula>
    </cfRule>
    <cfRule type="containsText" dxfId="2088" priority="52" operator="containsText" text="4- Moderado">
      <formula>NOT(ISERROR(SEARCH("4- Moderado",K31)))</formula>
    </cfRule>
    <cfRule type="containsText" dxfId="2087" priority="53" operator="containsText" text="3- Bajo">
      <formula>NOT(ISERROR(SEARCH("3- Bajo",K31)))</formula>
    </cfRule>
    <cfRule type="containsText" dxfId="2086" priority="54" operator="containsText" text="4- Bajo">
      <formula>NOT(ISERROR(SEARCH("4- Bajo",K31)))</formula>
    </cfRule>
    <cfRule type="containsText" dxfId="2085" priority="55" operator="containsText" text="1- Bajo">
      <formula>NOT(ISERROR(SEARCH("1- Bajo",K31)))</formula>
    </cfRule>
  </conditionalFormatting>
  <conditionalFormatting sqref="H31">
    <cfRule type="containsText" dxfId="2084" priority="44" operator="containsText" text="3- Moderado">
      <formula>NOT(ISERROR(SEARCH("3- Moderado",H31)))</formula>
    </cfRule>
    <cfRule type="containsText" dxfId="2083" priority="45" operator="containsText" text="6- Moderado">
      <formula>NOT(ISERROR(SEARCH("6- Moderado",H31)))</formula>
    </cfRule>
    <cfRule type="containsText" dxfId="2082" priority="46" operator="containsText" text="4- Moderado">
      <formula>NOT(ISERROR(SEARCH("4- Moderado",H31)))</formula>
    </cfRule>
    <cfRule type="containsText" dxfId="2081" priority="47" operator="containsText" text="3- Bajo">
      <formula>NOT(ISERROR(SEARCH("3- Bajo",H31)))</formula>
    </cfRule>
    <cfRule type="containsText" dxfId="2080" priority="48" operator="containsText" text="4- Bajo">
      <formula>NOT(ISERROR(SEARCH("4- Bajo",H31)))</formula>
    </cfRule>
    <cfRule type="containsText" dxfId="2079" priority="49" operator="containsText" text="1- Bajo">
      <formula>NOT(ISERROR(SEARCH("1- Bajo",H31)))</formula>
    </cfRule>
  </conditionalFormatting>
  <conditionalFormatting sqref="M31:M35">
    <cfRule type="containsText" dxfId="2078" priority="30" operator="containsText" text="Moderado">
      <formula>NOT(ISERROR(SEARCH("Moderado",M31)))</formula>
    </cfRule>
    <cfRule type="containsText" dxfId="2077" priority="39" operator="containsText" text="Bajo">
      <formula>NOT(ISERROR(SEARCH("Bajo",M31)))</formula>
    </cfRule>
    <cfRule type="containsText" dxfId="2076" priority="40" operator="containsText" text="Moderado">
      <formula>NOT(ISERROR(SEARCH("Moderado",M31)))</formula>
    </cfRule>
    <cfRule type="containsText" dxfId="2075" priority="41" operator="containsText" text="Alto">
      <formula>NOT(ISERROR(SEARCH("Alto",M31)))</formula>
    </cfRule>
    <cfRule type="containsText" dxfId="2074" priority="42" operator="containsText" text="Extremo">
      <formula>NOT(ISERROR(SEARCH("Extremo",M31)))</formula>
    </cfRule>
    <cfRule type="colorScale" priority="43">
      <colorScale>
        <cfvo type="min"/>
        <cfvo type="max"/>
        <color rgb="FFFF7128"/>
        <color rgb="FFFFEF9C"/>
      </colorScale>
    </cfRule>
  </conditionalFormatting>
  <conditionalFormatting sqref="H31:H35">
    <cfRule type="containsText" dxfId="2073" priority="31" operator="containsText" text="Muy Alta">
      <formula>NOT(ISERROR(SEARCH("Muy Alta",H31)))</formula>
    </cfRule>
    <cfRule type="containsText" dxfId="2072" priority="32" operator="containsText" text="Alta">
      <formula>NOT(ISERROR(SEARCH("Alta",H31)))</formula>
    </cfRule>
    <cfRule type="containsText" dxfId="2071" priority="33" operator="containsText" text="Muy Alta">
      <formula>NOT(ISERROR(SEARCH("Muy Alta",H31)))</formula>
    </cfRule>
    <cfRule type="containsText" dxfId="2070" priority="34" operator="containsText" text="Muy Baja">
      <formula>NOT(ISERROR(SEARCH("Muy Baja",H31)))</formula>
    </cfRule>
    <cfRule type="containsText" dxfId="2069" priority="35" operator="containsText" text="Baja">
      <formula>NOT(ISERROR(SEARCH("Baja",H31)))</formula>
    </cfRule>
    <cfRule type="containsText" dxfId="2068" priority="36" operator="containsText" text="Media">
      <formula>NOT(ISERROR(SEARCH("Media",H31)))</formula>
    </cfRule>
    <cfRule type="containsText" dxfId="2067" priority="37" operator="containsText" text="Alta">
      <formula>NOT(ISERROR(SEARCH("Alta",H31)))</formula>
    </cfRule>
    <cfRule type="containsText" dxfId="2066" priority="38" operator="containsText" text="Muy Alta">
      <formula>NOT(ISERROR(SEARCH("Muy Alta",H31)))</formula>
    </cfRule>
  </conditionalFormatting>
  <conditionalFormatting sqref="K31:K35">
    <cfRule type="containsText" dxfId="2065" priority="29" operator="containsText" text="Media">
      <formula>NOT(ISERROR(SEARCH("Media",K31)))</formula>
    </cfRule>
  </conditionalFormatting>
  <conditionalFormatting sqref="L31:L35">
    <cfRule type="containsText" dxfId="2064" priority="28" operator="containsText" text="Moderado">
      <formula>NOT(ISERROR(SEARCH("Moderado",L31)))</formula>
    </cfRule>
  </conditionalFormatting>
  <conditionalFormatting sqref="K31:K35">
    <cfRule type="containsText" dxfId="2063" priority="26" operator="containsText" text="Baja">
      <formula>NOT(ISERROR(SEARCH("Baja",K31)))</formula>
    </cfRule>
    <cfRule type="containsText" dxfId="2062" priority="27" operator="containsText" text="Muy Baja">
      <formula>NOT(ISERROR(SEARCH("Muy Baja",K31)))</formula>
    </cfRule>
  </conditionalFormatting>
  <conditionalFormatting sqref="K31:K35">
    <cfRule type="containsText" dxfId="2061" priority="24" operator="containsText" text="Muy Alta">
      <formula>NOT(ISERROR(SEARCH("Muy Alta",K31)))</formula>
    </cfRule>
    <cfRule type="containsText" dxfId="2060" priority="25" operator="containsText" text="Alta">
      <formula>NOT(ISERROR(SEARCH("Alta",K31)))</formula>
    </cfRule>
  </conditionalFormatting>
  <conditionalFormatting sqref="L31:L35">
    <cfRule type="containsText" dxfId="2059" priority="20" operator="containsText" text="Catastrófico">
      <formula>NOT(ISERROR(SEARCH("Catastrófico",L31)))</formula>
    </cfRule>
    <cfRule type="containsText" dxfId="2058" priority="21" operator="containsText" text="Mayor">
      <formula>NOT(ISERROR(SEARCH("Mayor",L31)))</formula>
    </cfRule>
    <cfRule type="containsText" dxfId="2057" priority="22" operator="containsText" text="Menor">
      <formula>NOT(ISERROR(SEARCH("Menor",L31)))</formula>
    </cfRule>
    <cfRule type="containsText" dxfId="2056" priority="23" operator="containsText" text="Leve">
      <formula>NOT(ISERROR(SEARCH("Leve",L31)))</formula>
    </cfRule>
  </conditionalFormatting>
  <conditionalFormatting sqref="I31">
    <cfRule type="containsText" dxfId="2055" priority="14" operator="containsText" text="3- Moderado">
      <formula>NOT(ISERROR(SEARCH("3- Moderado",I31)))</formula>
    </cfRule>
    <cfRule type="containsText" dxfId="2054" priority="15" operator="containsText" text="6- Moderado">
      <formula>NOT(ISERROR(SEARCH("6- Moderado",I31)))</formula>
    </cfRule>
    <cfRule type="containsText" dxfId="2053" priority="16" operator="containsText" text="4- Moderado">
      <formula>NOT(ISERROR(SEARCH("4- Moderado",I31)))</formula>
    </cfRule>
    <cfRule type="containsText" dxfId="2052" priority="17" operator="containsText" text="3- Bajo">
      <formula>NOT(ISERROR(SEARCH("3- Bajo",I31)))</formula>
    </cfRule>
    <cfRule type="containsText" dxfId="2051" priority="18" operator="containsText" text="4- Bajo">
      <formula>NOT(ISERROR(SEARCH("4- Bajo",I31)))</formula>
    </cfRule>
    <cfRule type="containsText" dxfId="2050" priority="19" operator="containsText" text="1- Bajo">
      <formula>NOT(ISERROR(SEARCH("1- Bajo",I31)))</formula>
    </cfRule>
  </conditionalFormatting>
  <conditionalFormatting sqref="J31:J35">
    <cfRule type="containsText" dxfId="2049" priority="9" operator="containsText" text="Bajo">
      <formula>NOT(ISERROR(SEARCH("Bajo",J31)))</formula>
    </cfRule>
    <cfRule type="containsText" dxfId="2048" priority="10" operator="containsText" text="Moderado">
      <formula>NOT(ISERROR(SEARCH("Moderado",J31)))</formula>
    </cfRule>
    <cfRule type="containsText" dxfId="2047" priority="11" operator="containsText" text="Alto">
      <formula>NOT(ISERROR(SEARCH("Alto",J31)))</formula>
    </cfRule>
    <cfRule type="containsText" dxfId="2046" priority="12" operator="containsText" text="Extremo">
      <formula>NOT(ISERROR(SEARCH("Extremo",J31)))</formula>
    </cfRule>
    <cfRule type="colorScale" priority="13">
      <colorScale>
        <cfvo type="min"/>
        <cfvo type="max"/>
        <color rgb="FFFF7128"/>
        <color rgb="FFFFEF9C"/>
      </colorScale>
    </cfRule>
  </conditionalFormatting>
  <conditionalFormatting sqref="I31:I35">
    <cfRule type="containsText" dxfId="2045" priority="4" operator="containsText" text="Catastrófico">
      <formula>NOT(ISERROR(SEARCH("Catastrófico",I31)))</formula>
    </cfRule>
    <cfRule type="containsText" dxfId="2044" priority="5" operator="containsText" text="Mayor">
      <formula>NOT(ISERROR(SEARCH("Mayor",I31)))</formula>
    </cfRule>
    <cfRule type="containsText" dxfId="2043" priority="6" operator="containsText" text="Menor">
      <formula>NOT(ISERROR(SEARCH("Menor",I31)))</formula>
    </cfRule>
    <cfRule type="containsText" dxfId="2042" priority="7" operator="containsText" text="Leve">
      <formula>NOT(ISERROR(SEARCH("Leve",I31)))</formula>
    </cfRule>
    <cfRule type="containsText" dxfId="2041" priority="8" operator="containsText" text="Moderado">
      <formula>NOT(ISERROR(SEARCH("Moderado",I31)))</formula>
    </cfRule>
  </conditionalFormatting>
  <conditionalFormatting sqref="J31:J35">
    <cfRule type="containsText" dxfId="2040" priority="3" operator="containsText" text="Moderado">
      <formula>NOT(ISERROR(SEARCH("Moderado",J31)))</formula>
    </cfRule>
  </conditionalFormatting>
  <conditionalFormatting sqref="J31:J35">
    <cfRule type="containsText" dxfId="2039" priority="1" operator="containsText" text="Bajo">
      <formula>NOT(ISERROR(SEARCH("Bajo",J31)))</formula>
    </cfRule>
    <cfRule type="containsText" dxfId="2038" priority="2" operator="containsText" text="Extremo">
      <formula>NOT(ISERROR(SEARCH("Extremo",J31)))</formula>
    </cfRule>
  </conditionalFormatting>
  <dataValidations disablePrompts="1" count="7">
    <dataValidation allowBlank="1" showInputMessage="1" showErrorMessage="1" prompt="Seleccionar el tipo de riesgo teniendo en cuenta que  factor organizaconal afecta. Ver explicacion en hoja " sqref="E8" xr:uid="{56B8A7C3-BA10-4FEE-9EC0-3E76B560B089}"/>
    <dataValidation allowBlank="1" showInputMessage="1" showErrorMessage="1" prompt="Registrar qué factor  que ocasina el riesgo: un facot identtficado el contexto._x000a_O  personas, recursos, estilo de direccion , factores externos, , codiciones ambientales" sqref="F8:G8" xr:uid="{200D8621-2A5E-40BE-965C-9C5B8133A7B3}"/>
    <dataValidation allowBlank="1" showInputMessage="1" showErrorMessage="1" prompt="Que tan factible es que materialize el riesgo?" sqref="H8" xr:uid="{31FF1ED0-CD15-4A6D-A2FA-3FACB2449871}"/>
    <dataValidation allowBlank="1" showInputMessage="1" showErrorMessage="1" prompt="El grado de afectación puede ser " sqref="I8" xr:uid="{274FF680-AD97-4D56-BE92-D90F61ABD450}"/>
    <dataValidation allowBlank="1" showInputMessage="1" showErrorMessage="1" prompt="Describir las actividades que se van a desarrollar para el proyecto" sqref="O7" xr:uid="{B2781D2E-3A7B-4EE6-8F36-34A3D75D3F3C}"/>
    <dataValidation allowBlank="1" showInputMessage="1" showErrorMessage="1" prompt="Seleccionar si el responsable es el responsable de las acciones es el nivel central" sqref="P7:P8" xr:uid="{D53CD7FF-0865-4509-8D1F-A202CFAB0D41}"/>
    <dataValidation allowBlank="1" showInputMessage="1" showErrorMessage="1" prompt="seleccionar si el responsable de ejecutar las acciones es el nivel central" sqref="Q8" xr:uid="{1BF10595-4879-409A-BC56-BB534593AD1B}"/>
  </dataValidations>
  <printOptions horizontalCentered="1" verticalCentered="1"/>
  <pageMargins left="0.51181102362204722" right="0.51181102362204722" top="0.55118110236220474" bottom="0.55118110236220474" header="0.31496062992125984" footer="0.31496062992125984"/>
  <pageSetup paperSize="14" orientation="landscape"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C628-25FF-4DCB-B471-D8FBB24A4275}">
  <sheetPr>
    <tabColor rgb="FFFF0000"/>
  </sheetPr>
  <dimension ref="A1:JR36"/>
  <sheetViews>
    <sheetView topLeftCell="J10" zoomScale="78" zoomScaleNormal="78" workbookViewId="0">
      <selection activeCell="T10" sqref="T10:T14"/>
    </sheetView>
  </sheetViews>
  <sheetFormatPr baseColWidth="10" defaultColWidth="11.42578125" defaultRowHeight="14.25" x14ac:dyDescent="0.2"/>
  <cols>
    <col min="1" max="1" width="7.5703125" style="277" customWidth="1"/>
    <col min="2" max="2" width="23.85546875" style="277" customWidth="1"/>
    <col min="3" max="3" width="23.85546875" style="82" customWidth="1"/>
    <col min="4" max="4" width="33.5703125" style="277" customWidth="1"/>
    <col min="5" max="5" width="18" style="278" customWidth="1"/>
    <col min="6" max="6" width="43.140625" style="82" customWidth="1"/>
    <col min="7" max="7" width="20.42578125" style="82" customWidth="1"/>
    <col min="8" max="8" width="10.42578125" style="279" customWidth="1"/>
    <col min="9" max="9" width="11.42578125" style="279" customWidth="1"/>
    <col min="10" max="10" width="10.140625" style="280" customWidth="1"/>
    <col min="11" max="11" width="11.42578125" style="279" customWidth="1"/>
    <col min="12" max="12" width="10.85546875" style="279" customWidth="1"/>
    <col min="13" max="13" width="18.28515625" style="279" customWidth="1"/>
    <col min="14" max="14" width="18.28515625" style="82" customWidth="1"/>
    <col min="15" max="15" width="58.7109375" style="82" customWidth="1"/>
    <col min="16" max="16" width="16.42578125" style="82" customWidth="1"/>
    <col min="17" max="17" width="14.28515625" style="82" customWidth="1"/>
    <col min="18" max="18" width="17.85546875" style="82" customWidth="1"/>
    <col min="19" max="19" width="15.140625" style="82" customWidth="1"/>
    <col min="20" max="20" width="84.85546875" style="82" customWidth="1"/>
    <col min="21" max="176" width="11.42578125" style="93"/>
    <col min="177" max="16384" width="11.42578125" style="82"/>
  </cols>
  <sheetData>
    <row r="1" spans="1:278" s="208" customFormat="1" ht="16.5" customHeight="1" x14ac:dyDescent="0.2">
      <c r="A1" s="571"/>
      <c r="B1" s="572"/>
      <c r="C1" s="572"/>
      <c r="D1" s="256"/>
      <c r="E1" s="256"/>
      <c r="F1" s="256"/>
      <c r="G1" s="256"/>
      <c r="H1" s="256"/>
      <c r="I1" s="256"/>
      <c r="J1" s="256"/>
      <c r="K1" s="256"/>
      <c r="L1" s="256"/>
      <c r="M1" s="256"/>
      <c r="N1" s="256"/>
      <c r="O1" s="256"/>
      <c r="P1" s="256"/>
      <c r="Q1" s="257"/>
      <c r="R1" s="683" t="s">
        <v>378</v>
      </c>
      <c r="S1" s="683"/>
      <c r="T1" s="683"/>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c r="FK1" s="207"/>
      <c r="FL1" s="207"/>
      <c r="FM1" s="207"/>
      <c r="FN1" s="207"/>
      <c r="FO1" s="207"/>
      <c r="FP1" s="207"/>
      <c r="FQ1" s="207"/>
      <c r="FR1" s="207"/>
      <c r="FS1" s="207"/>
      <c r="FT1" s="207"/>
      <c r="FU1" s="207"/>
      <c r="FV1" s="207"/>
      <c r="FW1" s="207"/>
      <c r="FX1" s="207"/>
      <c r="FY1" s="207"/>
      <c r="FZ1" s="207"/>
      <c r="GA1" s="207"/>
      <c r="GB1" s="207"/>
      <c r="GC1" s="207"/>
      <c r="GD1" s="207"/>
      <c r="GE1" s="207"/>
      <c r="GF1" s="207"/>
      <c r="GG1" s="207"/>
      <c r="GH1" s="207"/>
      <c r="GI1" s="207"/>
      <c r="GJ1" s="207"/>
      <c r="GK1" s="207"/>
      <c r="GL1" s="207"/>
      <c r="GM1" s="207"/>
      <c r="GN1" s="207"/>
      <c r="GO1" s="207"/>
      <c r="GP1" s="207"/>
      <c r="GQ1" s="207"/>
      <c r="GR1" s="207"/>
      <c r="GS1" s="207"/>
      <c r="GT1" s="207"/>
      <c r="GU1" s="207"/>
      <c r="GV1" s="207"/>
      <c r="GW1" s="207"/>
      <c r="GX1" s="207"/>
      <c r="GY1" s="207"/>
      <c r="GZ1" s="207"/>
      <c r="HA1" s="207"/>
      <c r="HB1" s="207"/>
      <c r="HC1" s="207"/>
      <c r="HD1" s="207"/>
      <c r="HE1" s="207"/>
      <c r="HF1" s="207"/>
      <c r="HG1" s="207"/>
      <c r="HH1" s="207"/>
      <c r="HI1" s="207"/>
      <c r="HJ1" s="207"/>
      <c r="HK1" s="207"/>
      <c r="HL1" s="207"/>
      <c r="HM1" s="207"/>
      <c r="HN1" s="207"/>
      <c r="HO1" s="207"/>
      <c r="HP1" s="207"/>
      <c r="HQ1" s="207"/>
      <c r="HR1" s="207"/>
      <c r="HS1" s="207"/>
      <c r="HT1" s="207"/>
      <c r="HU1" s="207"/>
      <c r="HV1" s="207"/>
      <c r="HW1" s="207"/>
      <c r="HX1" s="207"/>
      <c r="HY1" s="207"/>
      <c r="HZ1" s="207"/>
      <c r="IA1" s="207"/>
      <c r="IB1" s="207"/>
      <c r="IC1" s="207"/>
      <c r="ID1" s="207"/>
      <c r="IE1" s="207"/>
      <c r="IF1" s="207"/>
      <c r="IG1" s="207"/>
      <c r="IH1" s="207"/>
      <c r="II1" s="207"/>
      <c r="IJ1" s="207"/>
      <c r="IK1" s="207"/>
      <c r="IL1" s="207"/>
      <c r="IM1" s="207"/>
      <c r="IN1" s="207"/>
      <c r="IO1" s="207"/>
      <c r="IP1" s="207"/>
      <c r="IQ1" s="207"/>
      <c r="IR1" s="207"/>
      <c r="IS1" s="207"/>
      <c r="IT1" s="207"/>
      <c r="IU1" s="207"/>
      <c r="IV1" s="207"/>
      <c r="IW1" s="207"/>
      <c r="IX1" s="207"/>
      <c r="IY1" s="207"/>
      <c r="IZ1" s="207"/>
      <c r="JA1" s="207"/>
      <c r="JB1" s="207"/>
      <c r="JC1" s="207"/>
      <c r="JD1" s="207"/>
      <c r="JE1" s="207"/>
      <c r="JF1" s="207"/>
      <c r="JG1" s="207"/>
      <c r="JH1" s="207"/>
      <c r="JI1" s="207"/>
      <c r="JJ1" s="207"/>
      <c r="JK1" s="207"/>
      <c r="JL1" s="207"/>
      <c r="JM1" s="207"/>
      <c r="JN1" s="207"/>
      <c r="JO1" s="207"/>
      <c r="JP1" s="207"/>
      <c r="JQ1" s="207"/>
      <c r="JR1" s="207"/>
    </row>
    <row r="2" spans="1:278" s="208" customFormat="1" ht="80.25" customHeight="1" x14ac:dyDescent="0.2">
      <c r="A2" s="573"/>
      <c r="B2" s="574"/>
      <c r="C2" s="574"/>
      <c r="D2" s="707" t="s">
        <v>501</v>
      </c>
      <c r="E2" s="707"/>
      <c r="F2" s="707"/>
      <c r="G2" s="707"/>
      <c r="H2" s="707"/>
      <c r="I2" s="707"/>
      <c r="J2" s="707"/>
      <c r="K2" s="707"/>
      <c r="L2" s="707"/>
      <c r="M2" s="707"/>
      <c r="N2" s="707"/>
      <c r="O2" s="258"/>
      <c r="P2" s="258"/>
      <c r="Q2" s="259"/>
      <c r="R2" s="683"/>
      <c r="S2" s="683"/>
      <c r="T2" s="683"/>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c r="FK2" s="207"/>
      <c r="FL2" s="207"/>
      <c r="FM2" s="207"/>
      <c r="FN2" s="207"/>
      <c r="FO2" s="207"/>
      <c r="FP2" s="207"/>
      <c r="FQ2" s="207"/>
      <c r="FR2" s="207"/>
      <c r="FS2" s="207"/>
      <c r="FT2" s="207"/>
      <c r="FU2" s="207"/>
      <c r="FV2" s="207"/>
      <c r="FW2" s="207"/>
      <c r="FX2" s="207"/>
      <c r="FY2" s="207"/>
      <c r="FZ2" s="207"/>
      <c r="GA2" s="207"/>
      <c r="GB2" s="207"/>
      <c r="GC2" s="207"/>
      <c r="GD2" s="207"/>
      <c r="GE2" s="207"/>
      <c r="GF2" s="207"/>
      <c r="GG2" s="207"/>
      <c r="GH2" s="207"/>
      <c r="GI2" s="207"/>
      <c r="GJ2" s="207"/>
      <c r="GK2" s="207"/>
      <c r="GL2" s="207"/>
      <c r="GM2" s="207"/>
      <c r="GN2" s="207"/>
      <c r="GO2" s="207"/>
      <c r="GP2" s="207"/>
      <c r="GQ2" s="207"/>
      <c r="GR2" s="207"/>
      <c r="GS2" s="207"/>
      <c r="GT2" s="207"/>
      <c r="GU2" s="207"/>
      <c r="GV2" s="207"/>
      <c r="GW2" s="207"/>
      <c r="GX2" s="207"/>
      <c r="GY2" s="207"/>
      <c r="GZ2" s="207"/>
      <c r="HA2" s="207"/>
      <c r="HB2" s="207"/>
      <c r="HC2" s="207"/>
      <c r="HD2" s="207"/>
      <c r="HE2" s="207"/>
      <c r="HF2" s="207"/>
      <c r="HG2" s="207"/>
      <c r="HH2" s="207"/>
      <c r="HI2" s="207"/>
      <c r="HJ2" s="207"/>
      <c r="HK2" s="207"/>
      <c r="HL2" s="207"/>
      <c r="HM2" s="207"/>
      <c r="HN2" s="207"/>
      <c r="HO2" s="207"/>
      <c r="HP2" s="207"/>
      <c r="HQ2" s="207"/>
      <c r="HR2" s="207"/>
      <c r="HS2" s="207"/>
      <c r="HT2" s="207"/>
      <c r="HU2" s="207"/>
      <c r="HV2" s="207"/>
      <c r="HW2" s="207"/>
      <c r="HX2" s="207"/>
      <c r="HY2" s="207"/>
      <c r="HZ2" s="207"/>
      <c r="IA2" s="207"/>
      <c r="IB2" s="207"/>
      <c r="IC2" s="207"/>
      <c r="ID2" s="207"/>
      <c r="IE2" s="207"/>
      <c r="IF2" s="207"/>
      <c r="IG2" s="207"/>
      <c r="IH2" s="207"/>
      <c r="II2" s="207"/>
      <c r="IJ2" s="207"/>
      <c r="IK2" s="207"/>
      <c r="IL2" s="207"/>
      <c r="IM2" s="207"/>
      <c r="IN2" s="207"/>
      <c r="IO2" s="207"/>
      <c r="IP2" s="207"/>
      <c r="IQ2" s="207"/>
      <c r="IR2" s="207"/>
      <c r="IS2" s="207"/>
      <c r="IT2" s="207"/>
      <c r="IU2" s="207"/>
      <c r="IV2" s="207"/>
      <c r="IW2" s="207"/>
      <c r="IX2" s="207"/>
      <c r="IY2" s="207"/>
      <c r="IZ2" s="207"/>
      <c r="JA2" s="207"/>
      <c r="JB2" s="207"/>
      <c r="JC2" s="207"/>
      <c r="JD2" s="207"/>
      <c r="JE2" s="207"/>
      <c r="JF2" s="207"/>
      <c r="JG2" s="207"/>
      <c r="JH2" s="207"/>
      <c r="JI2" s="207"/>
      <c r="JJ2" s="207"/>
      <c r="JK2" s="207"/>
      <c r="JL2" s="207"/>
      <c r="JM2" s="207"/>
      <c r="JN2" s="207"/>
      <c r="JO2" s="207"/>
      <c r="JP2" s="207"/>
      <c r="JQ2" s="207"/>
      <c r="JR2" s="207"/>
    </row>
    <row r="3" spans="1:278" s="208" customFormat="1" ht="80.25" customHeight="1" x14ac:dyDescent="0.2">
      <c r="A3" s="209"/>
      <c r="B3" s="209"/>
      <c r="C3" s="363"/>
      <c r="D3" s="708" t="s">
        <v>668</v>
      </c>
      <c r="E3" s="708"/>
      <c r="F3" s="708"/>
      <c r="G3" s="708"/>
      <c r="H3" s="708"/>
      <c r="I3" s="708"/>
      <c r="J3" s="708"/>
      <c r="K3" s="708"/>
      <c r="L3" s="708"/>
      <c r="M3" s="708"/>
      <c r="N3" s="708"/>
      <c r="O3" s="260"/>
      <c r="P3" s="260"/>
      <c r="Q3" s="259"/>
      <c r="R3" s="683"/>
      <c r="S3" s="683"/>
      <c r="T3" s="683"/>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07"/>
      <c r="FY3" s="207"/>
      <c r="FZ3" s="207"/>
      <c r="GA3" s="207"/>
      <c r="GB3" s="207"/>
      <c r="GC3" s="207"/>
      <c r="GD3" s="207"/>
      <c r="GE3" s="207"/>
      <c r="GF3" s="207"/>
      <c r="GG3" s="207"/>
      <c r="GH3" s="207"/>
      <c r="GI3" s="207"/>
      <c r="GJ3" s="207"/>
      <c r="GK3" s="207"/>
      <c r="GL3" s="207"/>
      <c r="GM3" s="207"/>
      <c r="GN3" s="207"/>
      <c r="GO3" s="207"/>
      <c r="GP3" s="207"/>
      <c r="GQ3" s="207"/>
      <c r="GR3" s="207"/>
      <c r="GS3" s="207"/>
      <c r="GT3" s="207"/>
      <c r="GU3" s="207"/>
      <c r="GV3" s="207"/>
      <c r="GW3" s="207"/>
      <c r="GX3" s="207"/>
      <c r="GY3" s="207"/>
      <c r="GZ3" s="207"/>
      <c r="HA3" s="207"/>
      <c r="HB3" s="207"/>
      <c r="HC3" s="207"/>
      <c r="HD3" s="207"/>
      <c r="HE3" s="207"/>
      <c r="HF3" s="207"/>
      <c r="HG3" s="207"/>
      <c r="HH3" s="207"/>
      <c r="HI3" s="207"/>
      <c r="HJ3" s="207"/>
      <c r="HK3" s="207"/>
      <c r="HL3" s="207"/>
      <c r="HM3" s="207"/>
      <c r="HN3" s="207"/>
      <c r="HO3" s="207"/>
      <c r="HP3" s="207"/>
      <c r="HQ3" s="207"/>
      <c r="HR3" s="207"/>
      <c r="HS3" s="207"/>
      <c r="HT3" s="207"/>
      <c r="HU3" s="207"/>
      <c r="HV3" s="207"/>
      <c r="HW3" s="207"/>
      <c r="HX3" s="207"/>
      <c r="HY3" s="207"/>
      <c r="HZ3" s="207"/>
      <c r="IA3" s="207"/>
      <c r="IB3" s="207"/>
      <c r="IC3" s="207"/>
      <c r="ID3" s="207"/>
      <c r="IE3" s="207"/>
      <c r="IF3" s="207"/>
      <c r="IG3" s="207"/>
      <c r="IH3" s="207"/>
      <c r="II3" s="207"/>
      <c r="IJ3" s="207"/>
      <c r="IK3" s="207"/>
      <c r="IL3" s="207"/>
      <c r="IM3" s="207"/>
      <c r="IN3" s="207"/>
      <c r="IO3" s="207"/>
      <c r="IP3" s="207"/>
      <c r="IQ3" s="207"/>
      <c r="IR3" s="207"/>
      <c r="IS3" s="207"/>
      <c r="IT3" s="207"/>
      <c r="IU3" s="207"/>
      <c r="IV3" s="207"/>
      <c r="IW3" s="207"/>
      <c r="IX3" s="207"/>
      <c r="IY3" s="207"/>
      <c r="IZ3" s="207"/>
      <c r="JA3" s="207"/>
      <c r="JB3" s="207"/>
      <c r="JC3" s="207"/>
      <c r="JD3" s="207"/>
      <c r="JE3" s="207"/>
      <c r="JF3" s="207"/>
      <c r="JG3" s="207"/>
      <c r="JH3" s="207"/>
      <c r="JI3" s="207"/>
      <c r="JJ3" s="207"/>
      <c r="JK3" s="207"/>
      <c r="JL3" s="207"/>
      <c r="JM3" s="207"/>
      <c r="JN3" s="207"/>
      <c r="JO3" s="207"/>
      <c r="JP3" s="207"/>
      <c r="JQ3" s="207"/>
      <c r="JR3" s="207"/>
    </row>
    <row r="4" spans="1:278" s="208" customFormat="1" ht="69" customHeight="1" x14ac:dyDescent="0.2">
      <c r="A4" s="684" t="s">
        <v>379</v>
      </c>
      <c r="B4" s="685"/>
      <c r="C4" s="686"/>
      <c r="D4" s="687" t="s">
        <v>502</v>
      </c>
      <c r="E4" s="688"/>
      <c r="F4" s="688"/>
      <c r="G4" s="688"/>
      <c r="H4" s="688"/>
      <c r="I4" s="688"/>
      <c r="J4" s="688"/>
      <c r="K4" s="688"/>
      <c r="L4" s="688"/>
      <c r="M4" s="688"/>
      <c r="N4" s="689"/>
      <c r="O4" s="690"/>
      <c r="P4" s="690"/>
      <c r="Q4" s="690"/>
      <c r="R4" s="93"/>
      <c r="S4" s="93"/>
      <c r="T4" s="93"/>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207"/>
      <c r="CK4" s="207"/>
      <c r="CL4" s="207"/>
      <c r="CM4" s="207"/>
      <c r="CN4" s="207"/>
      <c r="CO4" s="207"/>
      <c r="CP4" s="207"/>
      <c r="CQ4" s="207"/>
      <c r="CR4" s="207"/>
      <c r="CS4" s="207"/>
      <c r="CT4" s="207"/>
      <c r="CU4" s="207"/>
      <c r="CV4" s="207"/>
      <c r="CW4" s="207"/>
      <c r="CX4" s="207"/>
      <c r="CY4" s="207"/>
      <c r="CZ4" s="207"/>
      <c r="DA4" s="207"/>
      <c r="DB4" s="207"/>
      <c r="DC4" s="207"/>
      <c r="DD4" s="207"/>
      <c r="DE4" s="207"/>
      <c r="DF4" s="207"/>
      <c r="DG4" s="207"/>
      <c r="DH4" s="207"/>
      <c r="DI4" s="207"/>
      <c r="DJ4" s="207"/>
      <c r="DK4" s="207"/>
      <c r="DL4" s="207"/>
      <c r="DM4" s="207"/>
      <c r="DN4" s="207"/>
      <c r="DO4" s="207"/>
      <c r="DP4" s="207"/>
      <c r="DQ4" s="207"/>
      <c r="DR4" s="207"/>
      <c r="DS4" s="207"/>
      <c r="DT4" s="207"/>
      <c r="DU4" s="207"/>
      <c r="DV4" s="207"/>
      <c r="DW4" s="207"/>
      <c r="DX4" s="207"/>
      <c r="DY4" s="207"/>
      <c r="DZ4" s="207"/>
      <c r="EA4" s="207"/>
      <c r="EB4" s="207"/>
      <c r="EC4" s="207"/>
      <c r="ED4" s="207"/>
      <c r="EE4" s="207"/>
      <c r="EF4" s="207"/>
      <c r="EG4" s="207"/>
      <c r="EH4" s="207"/>
      <c r="EI4" s="207"/>
      <c r="EJ4" s="207"/>
      <c r="EK4" s="207"/>
      <c r="EL4" s="207"/>
      <c r="EM4" s="207"/>
      <c r="EN4" s="207"/>
      <c r="EO4" s="207"/>
      <c r="EP4" s="207"/>
      <c r="EQ4" s="207"/>
      <c r="ER4" s="207"/>
      <c r="ES4" s="207"/>
      <c r="ET4" s="207"/>
      <c r="EU4" s="207"/>
      <c r="EV4" s="207"/>
      <c r="EW4" s="207"/>
      <c r="EX4" s="207"/>
      <c r="EY4" s="207"/>
      <c r="EZ4" s="207"/>
      <c r="FA4" s="207"/>
      <c r="FB4" s="207"/>
      <c r="FC4" s="207"/>
      <c r="FD4" s="207"/>
      <c r="FE4" s="207"/>
      <c r="FF4" s="207"/>
      <c r="FG4" s="207"/>
      <c r="FH4" s="207"/>
      <c r="FI4" s="207"/>
      <c r="FJ4" s="207"/>
      <c r="FK4" s="207"/>
      <c r="FL4" s="207"/>
      <c r="FM4" s="207"/>
      <c r="FN4" s="207"/>
      <c r="FO4" s="207"/>
      <c r="FP4" s="207"/>
      <c r="FQ4" s="207"/>
      <c r="FR4" s="207"/>
      <c r="FS4" s="207"/>
      <c r="FT4" s="207"/>
      <c r="FU4" s="207"/>
      <c r="FV4" s="207"/>
      <c r="FW4" s="207"/>
      <c r="FX4" s="207"/>
      <c r="FY4" s="207"/>
      <c r="FZ4" s="207"/>
      <c r="GA4" s="207"/>
      <c r="GB4" s="207"/>
      <c r="GC4" s="207"/>
      <c r="GD4" s="207"/>
      <c r="GE4" s="207"/>
      <c r="GF4" s="207"/>
      <c r="GG4" s="207"/>
      <c r="GH4" s="207"/>
      <c r="GI4" s="207"/>
      <c r="GJ4" s="207"/>
      <c r="GK4" s="207"/>
      <c r="GL4" s="207"/>
      <c r="GM4" s="207"/>
      <c r="GN4" s="207"/>
      <c r="GO4" s="207"/>
      <c r="GP4" s="207"/>
      <c r="GQ4" s="207"/>
      <c r="GR4" s="207"/>
      <c r="GS4" s="207"/>
      <c r="GT4" s="207"/>
      <c r="GU4" s="207"/>
      <c r="GV4" s="207"/>
      <c r="GW4" s="207"/>
      <c r="GX4" s="207"/>
      <c r="GY4" s="207"/>
      <c r="GZ4" s="207"/>
      <c r="HA4" s="207"/>
      <c r="HB4" s="207"/>
      <c r="HC4" s="207"/>
      <c r="HD4" s="207"/>
      <c r="HE4" s="207"/>
      <c r="HF4" s="207"/>
      <c r="HG4" s="207"/>
      <c r="HH4" s="207"/>
      <c r="HI4" s="207"/>
      <c r="HJ4" s="207"/>
      <c r="HK4" s="207"/>
      <c r="HL4" s="207"/>
      <c r="HM4" s="207"/>
      <c r="HN4" s="207"/>
      <c r="HO4" s="207"/>
      <c r="HP4" s="207"/>
      <c r="HQ4" s="207"/>
      <c r="HR4" s="207"/>
      <c r="HS4" s="207"/>
      <c r="HT4" s="207"/>
      <c r="HU4" s="207"/>
      <c r="HV4" s="207"/>
      <c r="HW4" s="207"/>
      <c r="HX4" s="207"/>
      <c r="HY4" s="207"/>
      <c r="HZ4" s="207"/>
      <c r="IA4" s="207"/>
      <c r="IB4" s="207"/>
      <c r="IC4" s="207"/>
      <c r="ID4" s="207"/>
      <c r="IE4" s="207"/>
      <c r="IF4" s="207"/>
      <c r="IG4" s="207"/>
      <c r="IH4" s="207"/>
      <c r="II4" s="207"/>
      <c r="IJ4" s="207"/>
      <c r="IK4" s="207"/>
      <c r="IL4" s="207"/>
      <c r="IM4" s="207"/>
      <c r="IN4" s="207"/>
      <c r="IO4" s="207"/>
      <c r="IP4" s="207"/>
      <c r="IQ4" s="207"/>
      <c r="IR4" s="207"/>
      <c r="IS4" s="207"/>
      <c r="IT4" s="207"/>
      <c r="IU4" s="207"/>
      <c r="IV4" s="207"/>
      <c r="IW4" s="207"/>
      <c r="IX4" s="207"/>
      <c r="IY4" s="207"/>
      <c r="IZ4" s="207"/>
      <c r="JA4" s="207"/>
      <c r="JB4" s="207"/>
      <c r="JC4" s="207"/>
      <c r="JD4" s="207"/>
      <c r="JE4" s="207"/>
      <c r="JF4" s="207"/>
      <c r="JG4" s="207"/>
      <c r="JH4" s="207"/>
      <c r="JI4" s="207"/>
      <c r="JJ4" s="207"/>
      <c r="JK4" s="207"/>
      <c r="JL4" s="207"/>
      <c r="JM4" s="207"/>
      <c r="JN4" s="207"/>
      <c r="JO4" s="207"/>
      <c r="JP4" s="207"/>
      <c r="JQ4" s="207"/>
      <c r="JR4" s="207"/>
    </row>
    <row r="5" spans="1:278" s="208" customFormat="1" ht="52.5" customHeight="1" x14ac:dyDescent="0.2">
      <c r="A5" s="684" t="s">
        <v>380</v>
      </c>
      <c r="B5" s="685"/>
      <c r="C5" s="686"/>
      <c r="D5" s="691"/>
      <c r="E5" s="692"/>
      <c r="F5" s="692"/>
      <c r="G5" s="692"/>
      <c r="H5" s="692"/>
      <c r="I5" s="692"/>
      <c r="J5" s="692"/>
      <c r="K5" s="692"/>
      <c r="L5" s="692"/>
      <c r="M5" s="692"/>
      <c r="N5" s="693"/>
      <c r="O5" s="93"/>
      <c r="P5" s="93"/>
      <c r="Q5" s="93"/>
      <c r="R5" s="93"/>
      <c r="S5" s="93"/>
      <c r="T5" s="93"/>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c r="IW5" s="207"/>
      <c r="IX5" s="207"/>
      <c r="IY5" s="207"/>
      <c r="IZ5" s="207"/>
      <c r="JA5" s="207"/>
      <c r="JB5" s="207"/>
      <c r="JC5" s="207"/>
      <c r="JD5" s="207"/>
      <c r="JE5" s="207"/>
      <c r="JF5" s="207"/>
      <c r="JG5" s="207"/>
      <c r="JH5" s="207"/>
      <c r="JI5" s="207"/>
      <c r="JJ5" s="207"/>
      <c r="JK5" s="207"/>
      <c r="JL5" s="207"/>
      <c r="JM5" s="207"/>
      <c r="JN5" s="207"/>
      <c r="JO5" s="207"/>
      <c r="JP5" s="207"/>
      <c r="JQ5" s="207"/>
      <c r="JR5" s="207"/>
    </row>
    <row r="6" spans="1:278" s="208" customFormat="1" ht="53.25" customHeight="1" thickBot="1" x14ac:dyDescent="0.25">
      <c r="A6" s="684" t="s">
        <v>381</v>
      </c>
      <c r="B6" s="685"/>
      <c r="C6" s="686"/>
      <c r="D6" s="694" t="str">
        <f>'Mapa Final'!D6</f>
        <v>La Matriz de Riesgos aplica para todos los procesos misionales del Centro de Servicios Judiciales de los Juzgados Penales de Manizales,</v>
      </c>
      <c r="E6" s="695"/>
      <c r="F6" s="695"/>
      <c r="G6" s="695"/>
      <c r="H6" s="695"/>
      <c r="I6" s="695"/>
      <c r="J6" s="695"/>
      <c r="K6" s="695"/>
      <c r="L6" s="695"/>
      <c r="M6" s="695"/>
      <c r="N6" s="696"/>
      <c r="O6" s="93"/>
      <c r="P6" s="93"/>
      <c r="Q6" s="93"/>
      <c r="R6" s="93"/>
      <c r="S6" s="93"/>
      <c r="T6" s="93"/>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c r="GY6" s="207"/>
      <c r="GZ6" s="207"/>
      <c r="HA6" s="207"/>
      <c r="HB6" s="207"/>
      <c r="HC6" s="207"/>
      <c r="HD6" s="207"/>
      <c r="HE6" s="207"/>
      <c r="HF6" s="207"/>
      <c r="HG6" s="207"/>
      <c r="HH6" s="207"/>
      <c r="HI6" s="207"/>
      <c r="HJ6" s="207"/>
      <c r="HK6" s="207"/>
      <c r="HL6" s="207"/>
      <c r="HM6" s="207"/>
      <c r="HN6" s="207"/>
      <c r="HO6" s="207"/>
      <c r="HP6" s="207"/>
      <c r="HQ6" s="207"/>
      <c r="HR6" s="207"/>
      <c r="HS6" s="207"/>
      <c r="HT6" s="207"/>
      <c r="HU6" s="207"/>
      <c r="HV6" s="207"/>
      <c r="HW6" s="207"/>
      <c r="HX6" s="207"/>
      <c r="HY6" s="207"/>
      <c r="HZ6" s="207"/>
      <c r="IA6" s="207"/>
      <c r="IB6" s="207"/>
      <c r="IC6" s="207"/>
      <c r="ID6" s="207"/>
      <c r="IE6" s="207"/>
      <c r="IF6" s="207"/>
      <c r="IG6" s="207"/>
      <c r="IH6" s="207"/>
      <c r="II6" s="207"/>
      <c r="IJ6" s="207"/>
      <c r="IK6" s="207"/>
      <c r="IL6" s="207"/>
      <c r="IM6" s="207"/>
      <c r="IN6" s="207"/>
      <c r="IO6" s="207"/>
      <c r="IP6" s="207"/>
      <c r="IQ6" s="207"/>
      <c r="IR6" s="207"/>
      <c r="IS6" s="207"/>
      <c r="IT6" s="207"/>
      <c r="IU6" s="207"/>
      <c r="IV6" s="207"/>
      <c r="IW6" s="207"/>
      <c r="IX6" s="207"/>
      <c r="IY6" s="207"/>
      <c r="IZ6" s="207"/>
      <c r="JA6" s="207"/>
      <c r="JB6" s="207"/>
      <c r="JC6" s="207"/>
      <c r="JD6" s="207"/>
      <c r="JE6" s="207"/>
      <c r="JF6" s="207"/>
      <c r="JG6" s="207"/>
      <c r="JH6" s="207"/>
      <c r="JI6" s="207"/>
      <c r="JJ6" s="207"/>
      <c r="JK6" s="207"/>
      <c r="JL6" s="207"/>
      <c r="JM6" s="207"/>
      <c r="JN6" s="207"/>
      <c r="JO6" s="207"/>
      <c r="JP6" s="207"/>
      <c r="JQ6" s="207"/>
      <c r="JR6" s="207"/>
    </row>
    <row r="7" spans="1:278" s="263" customFormat="1" ht="40.5" customHeight="1" thickTop="1" thickBot="1" x14ac:dyDescent="0.3">
      <c r="A7" s="697" t="s">
        <v>412</v>
      </c>
      <c r="B7" s="698"/>
      <c r="C7" s="698"/>
      <c r="D7" s="698"/>
      <c r="E7" s="698"/>
      <c r="F7" s="699"/>
      <c r="G7" s="261"/>
      <c r="H7" s="700" t="s">
        <v>413</v>
      </c>
      <c r="I7" s="700"/>
      <c r="J7" s="700"/>
      <c r="K7" s="700" t="s">
        <v>414</v>
      </c>
      <c r="L7" s="700"/>
      <c r="M7" s="700"/>
      <c r="N7" s="701" t="s">
        <v>415</v>
      </c>
      <c r="O7" s="702" t="s">
        <v>416</v>
      </c>
      <c r="P7" s="704" t="s">
        <v>417</v>
      </c>
      <c r="Q7" s="705"/>
      <c r="R7" s="704" t="s">
        <v>418</v>
      </c>
      <c r="S7" s="705"/>
      <c r="T7" s="706" t="s">
        <v>446</v>
      </c>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2"/>
      <c r="CW7" s="262"/>
      <c r="CX7" s="262"/>
      <c r="CY7" s="262"/>
      <c r="CZ7" s="262"/>
      <c r="DA7" s="262"/>
      <c r="DB7" s="262"/>
      <c r="DC7" s="262"/>
      <c r="DD7" s="262"/>
      <c r="DE7" s="262"/>
      <c r="DF7" s="262"/>
      <c r="DG7" s="262"/>
      <c r="DH7" s="262"/>
      <c r="DI7" s="262"/>
      <c r="DJ7" s="262"/>
      <c r="DK7" s="262"/>
      <c r="DL7" s="262"/>
      <c r="DM7" s="262"/>
      <c r="DN7" s="262"/>
      <c r="DO7" s="262"/>
      <c r="DP7" s="262"/>
      <c r="DQ7" s="262"/>
      <c r="DR7" s="262"/>
      <c r="DS7" s="262"/>
      <c r="DT7" s="262"/>
      <c r="DU7" s="262"/>
      <c r="DV7" s="262"/>
      <c r="DW7" s="262"/>
      <c r="DX7" s="262"/>
      <c r="DY7" s="262"/>
      <c r="DZ7" s="262"/>
      <c r="EA7" s="262"/>
      <c r="EB7" s="262"/>
      <c r="EC7" s="262"/>
      <c r="ED7" s="262"/>
      <c r="EE7" s="262"/>
      <c r="EF7" s="262"/>
      <c r="EG7" s="262"/>
      <c r="EH7" s="262"/>
      <c r="EI7" s="262"/>
      <c r="EJ7" s="262"/>
      <c r="EK7" s="262"/>
      <c r="EL7" s="262"/>
      <c r="EM7" s="262"/>
      <c r="EN7" s="262"/>
      <c r="EO7" s="262"/>
      <c r="EP7" s="262"/>
      <c r="EQ7" s="262"/>
      <c r="ER7" s="262"/>
      <c r="ES7" s="262"/>
      <c r="ET7" s="262"/>
      <c r="EU7" s="262"/>
      <c r="EV7" s="262"/>
      <c r="EW7" s="262"/>
      <c r="EX7" s="262"/>
      <c r="EY7" s="262"/>
      <c r="EZ7" s="262"/>
      <c r="FA7" s="262"/>
      <c r="FB7" s="262"/>
      <c r="FC7" s="262"/>
      <c r="FD7" s="262"/>
      <c r="FE7" s="262"/>
      <c r="FF7" s="262"/>
      <c r="FG7" s="262"/>
      <c r="FH7" s="262"/>
      <c r="FI7" s="262"/>
      <c r="FJ7" s="262"/>
      <c r="FK7" s="262"/>
      <c r="FL7" s="262"/>
      <c r="FM7" s="262"/>
      <c r="FN7" s="262"/>
      <c r="FO7" s="262"/>
      <c r="FP7" s="262"/>
      <c r="FQ7" s="262"/>
      <c r="FR7" s="262"/>
      <c r="FS7" s="262"/>
      <c r="FT7" s="262"/>
    </row>
    <row r="8" spans="1:278" s="271" customFormat="1" ht="60.95" customHeight="1" thickTop="1" thickBot="1" x14ac:dyDescent="0.3">
      <c r="A8" s="264" t="s">
        <v>19</v>
      </c>
      <c r="B8" s="264" t="s">
        <v>388</v>
      </c>
      <c r="C8" s="265" t="s">
        <v>79</v>
      </c>
      <c r="D8" s="266" t="s">
        <v>389</v>
      </c>
      <c r="E8" s="364" t="s">
        <v>83</v>
      </c>
      <c r="F8" s="364" t="s">
        <v>85</v>
      </c>
      <c r="G8" s="364" t="s">
        <v>87</v>
      </c>
      <c r="H8" s="268" t="s">
        <v>419</v>
      </c>
      <c r="I8" s="268" t="s">
        <v>329</v>
      </c>
      <c r="J8" s="268" t="s">
        <v>420</v>
      </c>
      <c r="K8" s="268" t="s">
        <v>419</v>
      </c>
      <c r="L8" s="268" t="s">
        <v>421</v>
      </c>
      <c r="M8" s="268" t="s">
        <v>420</v>
      </c>
      <c r="N8" s="701"/>
      <c r="O8" s="703"/>
      <c r="P8" s="269" t="s">
        <v>422</v>
      </c>
      <c r="Q8" s="269" t="s">
        <v>423</v>
      </c>
      <c r="R8" s="269" t="s">
        <v>424</v>
      </c>
      <c r="S8" s="269" t="s">
        <v>425</v>
      </c>
      <c r="T8" s="706"/>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row>
    <row r="9" spans="1:278" s="272" customFormat="1" ht="10.5" customHeight="1" thickTop="1" thickBot="1" x14ac:dyDescent="0.25">
      <c r="A9" s="673"/>
      <c r="B9" s="674"/>
      <c r="C9" s="674"/>
      <c r="D9" s="674"/>
      <c r="E9" s="674"/>
      <c r="F9" s="674"/>
      <c r="G9" s="674"/>
      <c r="H9" s="674"/>
      <c r="I9" s="674"/>
      <c r="J9" s="674"/>
      <c r="K9" s="674"/>
      <c r="L9" s="674"/>
      <c r="M9" s="674"/>
      <c r="N9" s="674"/>
      <c r="T9" s="273"/>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74"/>
      <c r="DI9" s="274"/>
      <c r="DJ9" s="274"/>
      <c r="DK9" s="274"/>
      <c r="DL9" s="274"/>
      <c r="DM9" s="274"/>
      <c r="DN9" s="274"/>
      <c r="DO9" s="274"/>
      <c r="DP9" s="274"/>
      <c r="DQ9" s="274"/>
      <c r="DR9" s="274"/>
      <c r="DS9" s="274"/>
      <c r="DT9" s="274"/>
      <c r="DU9" s="274"/>
      <c r="DV9" s="274"/>
      <c r="DW9" s="274"/>
      <c r="DX9" s="274"/>
      <c r="DY9" s="274"/>
      <c r="DZ9" s="274"/>
      <c r="EA9" s="274"/>
      <c r="EB9" s="274"/>
      <c r="EC9" s="274"/>
      <c r="ED9" s="274"/>
      <c r="EE9" s="274"/>
      <c r="EF9" s="274"/>
      <c r="EG9" s="274"/>
      <c r="EH9" s="274"/>
      <c r="EI9" s="274"/>
      <c r="EJ9" s="274"/>
      <c r="EK9" s="274"/>
      <c r="EL9" s="274"/>
      <c r="EM9" s="274"/>
      <c r="EN9" s="274"/>
      <c r="EO9" s="274"/>
      <c r="EP9" s="274"/>
      <c r="EQ9" s="274"/>
      <c r="ER9" s="274"/>
      <c r="ES9" s="274"/>
      <c r="ET9" s="274"/>
      <c r="EU9" s="274"/>
      <c r="EV9" s="274"/>
      <c r="EW9" s="274"/>
      <c r="EX9" s="274"/>
      <c r="EY9" s="274"/>
      <c r="EZ9" s="274"/>
      <c r="FA9" s="274"/>
      <c r="FB9" s="274"/>
      <c r="FC9" s="274"/>
      <c r="FD9" s="274"/>
      <c r="FE9" s="274"/>
      <c r="FF9" s="274"/>
      <c r="FG9" s="274"/>
      <c r="FH9" s="274"/>
      <c r="FI9" s="274"/>
      <c r="FJ9" s="274"/>
      <c r="FK9" s="274"/>
      <c r="FL9" s="274"/>
      <c r="FM9" s="274"/>
      <c r="FN9" s="274"/>
      <c r="FO9" s="274"/>
      <c r="FP9" s="274"/>
      <c r="FQ9" s="274"/>
      <c r="FR9" s="274"/>
      <c r="FS9" s="274"/>
      <c r="FT9" s="274"/>
    </row>
    <row r="10" spans="1:278" s="92" customFormat="1" ht="101.25" customHeight="1" thickTop="1" thickBot="1" x14ac:dyDescent="0.25">
      <c r="A10" s="598">
        <f>'Mapa Final'!A10</f>
        <v>1</v>
      </c>
      <c r="B10" s="598" t="str">
        <f>'Mapa Final'!B10</f>
        <v xml:space="preserve">Corrupción
Recibir , ofrecer, prometer , entregar o aceptar dádivas o beneficios a nombre propio o de terceros para  expedir, alterar,retener , extraviar o entregar  documentos  sin el lleno de requisitos legales </v>
      </c>
      <c r="C10" s="675" t="str">
        <f>+'Mapa Final'!C10:C14</f>
        <v>Reputacional</v>
      </c>
      <c r="D10" s="275" t="str">
        <f>'Mapa Final'!D10</f>
        <v>1. Deficiencia del control y seguimiento de la gestión ejercida por los servidores judiciales.</v>
      </c>
      <c r="E10" s="617" t="str">
        <f>'Mapa Final'!E10</f>
        <v xml:space="preserve">Carencia en transparencia, etica y valores . </v>
      </c>
      <c r="F10" s="275" t="str">
        <f>'Mapa Final'!F10</f>
        <v>1. Manipular el reparto para direccionar el proceso a un Despacho Judicial determinado.</v>
      </c>
      <c r="G10" s="617" t="str">
        <f>'Mapa Final'!G10</f>
        <v>Fraude Interno</v>
      </c>
      <c r="H10" s="682" t="str">
        <f>'Mapa Final'!I10</f>
        <v>Muy Alta</v>
      </c>
      <c r="I10" s="682" t="str">
        <f>'Mapa Final'!L10</f>
        <v>Catastrófico</v>
      </c>
      <c r="J10" s="677" t="str">
        <f>'Mapa Final'!N10</f>
        <v>Extremo</v>
      </c>
      <c r="K10" s="607" t="str">
        <f>'Mapa Final'!AA10</f>
        <v>Media</v>
      </c>
      <c r="L10" s="607" t="str">
        <f>'Mapa Final'!AE10</f>
        <v>Catastrófico</v>
      </c>
      <c r="M10" s="677" t="str">
        <f>'Mapa Final'!AG10</f>
        <v>Extremo</v>
      </c>
      <c r="N10" s="607" t="str">
        <f>'Mapa Final'!AH10</f>
        <v>Reducir(mitigar)</v>
      </c>
      <c r="O10" s="710" t="s">
        <v>639</v>
      </c>
      <c r="P10" s="680"/>
      <c r="Q10" s="681" t="s">
        <v>453</v>
      </c>
      <c r="R10" s="619">
        <v>45108</v>
      </c>
      <c r="S10" s="619" t="s">
        <v>638</v>
      </c>
      <c r="T10" s="676" t="s">
        <v>669</v>
      </c>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76"/>
      <c r="CK10" s="276"/>
      <c r="CL10" s="276"/>
      <c r="CM10" s="276"/>
      <c r="CN10" s="276"/>
      <c r="CO10" s="276"/>
      <c r="CP10" s="276"/>
      <c r="CQ10" s="276"/>
      <c r="CR10" s="276"/>
      <c r="CS10" s="276"/>
      <c r="CT10" s="276"/>
      <c r="CU10" s="276"/>
      <c r="CV10" s="276"/>
      <c r="CW10" s="276"/>
      <c r="CX10" s="276"/>
      <c r="CY10" s="276"/>
      <c r="CZ10" s="276"/>
      <c r="DA10" s="276"/>
      <c r="DB10" s="276"/>
      <c r="DC10" s="276"/>
      <c r="DD10" s="276"/>
      <c r="DE10" s="276"/>
      <c r="DF10" s="276"/>
      <c r="DG10" s="276"/>
      <c r="DH10" s="276"/>
      <c r="DI10" s="276"/>
      <c r="DJ10" s="276"/>
      <c r="DK10" s="276"/>
      <c r="DL10" s="276"/>
      <c r="DM10" s="276"/>
      <c r="DN10" s="276"/>
      <c r="DO10" s="276"/>
      <c r="DP10" s="276"/>
      <c r="DQ10" s="276"/>
      <c r="DR10" s="276"/>
      <c r="DS10" s="276"/>
      <c r="DT10" s="276"/>
      <c r="DU10" s="276"/>
      <c r="DV10" s="276"/>
      <c r="DW10" s="276"/>
      <c r="DX10" s="276"/>
      <c r="DY10" s="276"/>
      <c r="DZ10" s="276"/>
      <c r="EA10" s="276"/>
      <c r="EB10" s="276"/>
      <c r="EC10" s="276"/>
      <c r="ED10" s="276"/>
      <c r="EE10" s="276"/>
      <c r="EF10" s="276"/>
      <c r="EG10" s="276"/>
      <c r="EH10" s="276"/>
      <c r="EI10" s="276"/>
      <c r="EJ10" s="276"/>
      <c r="EK10" s="276"/>
      <c r="EL10" s="276"/>
      <c r="EM10" s="276"/>
      <c r="EN10" s="276"/>
      <c r="EO10" s="276"/>
      <c r="EP10" s="276"/>
      <c r="EQ10" s="276"/>
      <c r="ER10" s="276"/>
      <c r="ES10" s="276"/>
      <c r="ET10" s="276"/>
      <c r="EU10" s="276"/>
      <c r="EV10" s="276"/>
      <c r="EW10" s="276"/>
      <c r="EX10" s="276"/>
      <c r="EY10" s="276"/>
      <c r="EZ10" s="276"/>
      <c r="FA10" s="276"/>
      <c r="FB10" s="276"/>
      <c r="FC10" s="276"/>
      <c r="FD10" s="276"/>
      <c r="FE10" s="276"/>
      <c r="FF10" s="276"/>
      <c r="FG10" s="276"/>
      <c r="FH10" s="276"/>
      <c r="FI10" s="276"/>
      <c r="FJ10" s="276"/>
      <c r="FK10" s="276"/>
      <c r="FL10" s="276"/>
      <c r="FM10" s="276"/>
      <c r="FN10" s="276"/>
      <c r="FO10" s="276"/>
      <c r="FP10" s="276"/>
      <c r="FQ10" s="276"/>
      <c r="FR10" s="276"/>
      <c r="FS10" s="276"/>
      <c r="FT10" s="276"/>
    </row>
    <row r="11" spans="1:278" s="92" customFormat="1" ht="101.25" customHeight="1" thickTop="1" thickBot="1" x14ac:dyDescent="0.25">
      <c r="A11" s="598"/>
      <c r="B11" s="599"/>
      <c r="C11" s="675"/>
      <c r="D11" s="275" t="str">
        <f>'Mapa Final'!D11</f>
        <v>2. Carencia de compromiso, ética y transparencia de los servidores judiciales.</v>
      </c>
      <c r="E11" s="617"/>
      <c r="F11" s="275" t="str">
        <f>'Mapa Final'!F11</f>
        <v>2. Demorar intencionalmente la prestación del servicio, para favorecer los interesas de alguna de las partes o aun tercero.</v>
      </c>
      <c r="G11" s="617"/>
      <c r="H11" s="682"/>
      <c r="I11" s="682"/>
      <c r="J11" s="677"/>
      <c r="K11" s="608"/>
      <c r="L11" s="608"/>
      <c r="M11" s="677"/>
      <c r="N11" s="608"/>
      <c r="O11" s="711"/>
      <c r="P11" s="680"/>
      <c r="Q11" s="681"/>
      <c r="R11" s="620"/>
      <c r="S11" s="620"/>
      <c r="T11" s="6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row>
    <row r="12" spans="1:278" s="92" customFormat="1" ht="101.25" customHeight="1" thickTop="1" thickBot="1" x14ac:dyDescent="0.25">
      <c r="A12" s="598"/>
      <c r="B12" s="599"/>
      <c r="C12" s="675"/>
      <c r="D12" s="275" t="str">
        <f>'Mapa Final'!D12</f>
        <v>3. Insuficientes programas de capacitación que permitan interiorizar los lineamientos de la ley antisoborno (Ley 1778 de 2016), el Código de Etica y Buen Gobierno y de las consecuencias de este tipo de conductas, desconocimiento de la ley de transparencia y de los delitos contra la administración pública y desconocimiento de las faltas disciplinarias.</v>
      </c>
      <c r="E12" s="617"/>
      <c r="F12" s="275" t="str">
        <f>'Mapa Final'!F12</f>
        <v xml:space="preserve">
3. Esconder o eliminar registros de actuaciones judiciales, para favorecer los intereses de alguna de las partes o a un tercero.
</v>
      </c>
      <c r="G12" s="617"/>
      <c r="H12" s="682"/>
      <c r="I12" s="682"/>
      <c r="J12" s="677"/>
      <c r="K12" s="608"/>
      <c r="L12" s="608"/>
      <c r="M12" s="677"/>
      <c r="N12" s="608"/>
      <c r="O12" s="711"/>
      <c r="P12" s="680"/>
      <c r="Q12" s="681"/>
      <c r="R12" s="620"/>
      <c r="S12" s="620"/>
      <c r="T12" s="6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row>
    <row r="13" spans="1:278" s="92" customFormat="1" ht="101.25" customHeight="1" thickTop="1" thickBot="1" x14ac:dyDescent="0.25">
      <c r="A13" s="598"/>
      <c r="B13" s="599"/>
      <c r="C13" s="675"/>
      <c r="D13" s="275" t="str">
        <f>'Mapa Final'!D13</f>
        <v>4.  Ausencia de control del responsable del manejo de las claves y mecanismos de seguridad electrónica.</v>
      </c>
      <c r="E13" s="617"/>
      <c r="F13" s="275" t="str">
        <f>'Mapa Final'!F13</f>
        <v>4. Divulgación de registros o actuaciones judiciales con información Reservada.</v>
      </c>
      <c r="G13" s="617"/>
      <c r="H13" s="682"/>
      <c r="I13" s="682"/>
      <c r="J13" s="677"/>
      <c r="K13" s="608"/>
      <c r="L13" s="608"/>
      <c r="M13" s="677"/>
      <c r="N13" s="608"/>
      <c r="O13" s="711"/>
      <c r="P13" s="680"/>
      <c r="Q13" s="681"/>
      <c r="R13" s="620"/>
      <c r="S13" s="620"/>
      <c r="T13" s="6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6"/>
      <c r="DJ13" s="276"/>
      <c r="DK13" s="276"/>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76"/>
      <c r="FK13" s="276"/>
      <c r="FL13" s="276"/>
      <c r="FM13" s="276"/>
      <c r="FN13" s="276"/>
      <c r="FO13" s="276"/>
      <c r="FP13" s="276"/>
      <c r="FQ13" s="276"/>
      <c r="FR13" s="276"/>
      <c r="FS13" s="276"/>
      <c r="FT13" s="276"/>
    </row>
    <row r="14" spans="1:278" s="92" customFormat="1" ht="101.25" customHeight="1" thickTop="1" thickBot="1" x14ac:dyDescent="0.25">
      <c r="A14" s="598"/>
      <c r="B14" s="599"/>
      <c r="C14" s="675"/>
      <c r="D14" s="275"/>
      <c r="E14" s="617"/>
      <c r="F14" s="275" t="str">
        <f>'Mapa Final'!F14</f>
        <v>5. Pérdida de dinero por ilícitos en las cuentas  de títulos y o depósitos judiciales.</v>
      </c>
      <c r="G14" s="617"/>
      <c r="H14" s="682"/>
      <c r="I14" s="682"/>
      <c r="J14" s="677"/>
      <c r="K14" s="608"/>
      <c r="L14" s="608"/>
      <c r="M14" s="677"/>
      <c r="N14" s="608"/>
      <c r="O14" s="711"/>
      <c r="P14" s="680"/>
      <c r="Q14" s="681"/>
      <c r="R14" s="620"/>
      <c r="S14" s="620"/>
      <c r="T14" s="6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row>
    <row r="15" spans="1:278" s="92" customFormat="1" ht="57.75" customHeight="1" thickTop="1" thickBot="1" x14ac:dyDescent="0.25">
      <c r="A15" s="600">
        <v>2</v>
      </c>
      <c r="B15" s="600" t="str">
        <f>+'Mapa Final'!B15:B20</f>
        <v>Vencimiento de Terminos</v>
      </c>
      <c r="C15" s="629" t="str">
        <f>+'Mapa Final'!C15:C20</f>
        <v>Afectación en la Prestación del Servicio de Justicia</v>
      </c>
      <c r="D15" s="281" t="str">
        <f>+'Mapa Final'!D15</f>
        <v>1.Falta de planeacion y organizacion del servicio.</v>
      </c>
      <c r="E15" s="630" t="str">
        <f>'Mapa Final'!E21</f>
        <v>Falencia en la gestión, control y seguimiento al servicio</v>
      </c>
      <c r="F15" s="631" t="str">
        <f>+'Mapa Final'!F15:F20</f>
        <v>Cuando se realiza la prestación del servicio sin tener en cuenta los términos perentorios asociados a la orden administrativa, proceso penal o acción constitucional y se afectan los derechos de los usuarios de los servicios de administración de justicia, o se incumplen los deberes ordenados por las diferentes autoridades administrativas y judiciales.</v>
      </c>
      <c r="G15" s="630" t="str">
        <f>'Mapa Final'!G21</f>
        <v>Ejecución y Administración de Procesos</v>
      </c>
      <c r="H15" s="594" t="str">
        <f>'Mapa Final'!I15</f>
        <v>Muy Alta</v>
      </c>
      <c r="I15" s="594" t="str">
        <f>'Mapa Final'!L15</f>
        <v>Leve</v>
      </c>
      <c r="J15" s="595" t="str">
        <f>'Mapa Final'!N15</f>
        <v xml:space="preserve">Alto </v>
      </c>
      <c r="K15" s="596" t="str">
        <f>'Mapa Final'!AA15</f>
        <v>Media</v>
      </c>
      <c r="L15" s="596" t="str">
        <f>'Mapa Final'!AE15</f>
        <v>Leve</v>
      </c>
      <c r="M15" s="595" t="str">
        <f>'Mapa Final'!AG15</f>
        <v>Moderado</v>
      </c>
      <c r="N15" s="596" t="str">
        <f>'Mapa Final'!AH15</f>
        <v>Evitar</v>
      </c>
      <c r="O15" s="657" t="s">
        <v>640</v>
      </c>
      <c r="P15" s="652"/>
      <c r="Q15" s="653" t="s">
        <v>453</v>
      </c>
      <c r="R15" s="611">
        <v>45108</v>
      </c>
      <c r="S15" s="611">
        <v>45107</v>
      </c>
      <c r="T15" s="654" t="s">
        <v>641</v>
      </c>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c r="CT15" s="276"/>
      <c r="CU15" s="276"/>
      <c r="CV15" s="276"/>
      <c r="CW15" s="276"/>
      <c r="CX15" s="276"/>
      <c r="CY15" s="276"/>
      <c r="CZ15" s="276"/>
      <c r="DA15" s="276"/>
      <c r="DB15" s="276"/>
      <c r="DC15" s="276"/>
      <c r="DD15" s="276"/>
      <c r="DE15" s="276"/>
      <c r="DF15" s="276"/>
      <c r="DG15" s="276"/>
      <c r="DH15" s="276"/>
      <c r="DI15" s="276"/>
      <c r="DJ15" s="276"/>
      <c r="DK15" s="276"/>
      <c r="DL15" s="276"/>
      <c r="DM15" s="276"/>
      <c r="DN15" s="276"/>
      <c r="DO15" s="276"/>
      <c r="DP15" s="276"/>
      <c r="DQ15" s="276"/>
      <c r="DR15" s="276"/>
      <c r="DS15" s="276"/>
      <c r="DT15" s="276"/>
      <c r="DU15" s="276"/>
      <c r="DV15" s="276"/>
      <c r="DW15" s="276"/>
      <c r="DX15" s="276"/>
      <c r="DY15" s="276"/>
      <c r="DZ15" s="276"/>
      <c r="EA15" s="276"/>
      <c r="EB15" s="276"/>
      <c r="EC15" s="276"/>
      <c r="ED15" s="276"/>
      <c r="EE15" s="276"/>
      <c r="EF15" s="276"/>
      <c r="EG15" s="276"/>
      <c r="EH15" s="276"/>
      <c r="EI15" s="276"/>
      <c r="EJ15" s="276"/>
      <c r="EK15" s="276"/>
      <c r="EL15" s="276"/>
      <c r="EM15" s="276"/>
      <c r="EN15" s="276"/>
      <c r="EO15" s="276"/>
      <c r="EP15" s="276"/>
      <c r="EQ15" s="276"/>
      <c r="ER15" s="276"/>
      <c r="ES15" s="276"/>
      <c r="ET15" s="276"/>
      <c r="EU15" s="276"/>
      <c r="EV15" s="276"/>
      <c r="EW15" s="276"/>
      <c r="EX15" s="276"/>
      <c r="EY15" s="276"/>
      <c r="EZ15" s="276"/>
      <c r="FA15" s="276"/>
      <c r="FB15" s="276"/>
      <c r="FC15" s="276"/>
      <c r="FD15" s="276"/>
      <c r="FE15" s="276"/>
      <c r="FF15" s="276"/>
      <c r="FG15" s="276"/>
      <c r="FH15" s="276"/>
      <c r="FI15" s="276"/>
      <c r="FJ15" s="276"/>
      <c r="FK15" s="276"/>
      <c r="FL15" s="276"/>
      <c r="FM15" s="276"/>
      <c r="FN15" s="276"/>
      <c r="FO15" s="276"/>
      <c r="FP15" s="276"/>
      <c r="FQ15" s="276"/>
      <c r="FR15" s="276"/>
      <c r="FS15" s="276"/>
      <c r="FT15" s="276"/>
    </row>
    <row r="16" spans="1:278" s="92" customFormat="1" ht="57.75" customHeight="1" thickTop="1" thickBot="1" x14ac:dyDescent="0.25">
      <c r="A16" s="600"/>
      <c r="B16" s="601"/>
      <c r="C16" s="629"/>
      <c r="D16" s="281" t="str">
        <f>+'Mapa Final'!D16</f>
        <v>2. Mayor demanda del servicios de administarción de justicia.</v>
      </c>
      <c r="E16" s="630"/>
      <c r="F16" s="632"/>
      <c r="G16" s="630"/>
      <c r="H16" s="594"/>
      <c r="I16" s="594"/>
      <c r="J16" s="595"/>
      <c r="K16" s="597"/>
      <c r="L16" s="597"/>
      <c r="M16" s="595"/>
      <c r="N16" s="597"/>
      <c r="O16" s="657"/>
      <c r="P16" s="652"/>
      <c r="Q16" s="653"/>
      <c r="R16" s="612"/>
      <c r="S16" s="612"/>
      <c r="T16" s="655"/>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row>
    <row r="17" spans="1:176" s="92" customFormat="1" ht="57.75" customHeight="1" thickTop="1" thickBot="1" x14ac:dyDescent="0.25">
      <c r="A17" s="600"/>
      <c r="B17" s="601"/>
      <c r="C17" s="629"/>
      <c r="D17" s="281" t="str">
        <f>+'Mapa Final'!D17</f>
        <v>3. Insuficiencia de Despachos Judiciales, para la atención de las solicitiudes de Audiencias de Control de  Control de Garantías</v>
      </c>
      <c r="E17" s="630"/>
      <c r="F17" s="632"/>
      <c r="G17" s="630"/>
      <c r="H17" s="594"/>
      <c r="I17" s="594"/>
      <c r="J17" s="595"/>
      <c r="K17" s="597"/>
      <c r="L17" s="597"/>
      <c r="M17" s="595"/>
      <c r="N17" s="597"/>
      <c r="O17" s="657"/>
      <c r="P17" s="652"/>
      <c r="Q17" s="653"/>
      <c r="R17" s="612"/>
      <c r="S17" s="612"/>
      <c r="T17" s="655"/>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c r="CT17" s="276"/>
      <c r="CU17" s="276"/>
      <c r="CV17" s="276"/>
      <c r="CW17" s="276"/>
      <c r="CX17" s="276"/>
      <c r="CY17" s="276"/>
      <c r="CZ17" s="276"/>
      <c r="DA17" s="276"/>
      <c r="DB17" s="276"/>
      <c r="DC17" s="276"/>
      <c r="DD17" s="276"/>
      <c r="DE17" s="276"/>
      <c r="DF17" s="276"/>
      <c r="DG17" s="276"/>
      <c r="DH17" s="276"/>
      <c r="DI17" s="276"/>
      <c r="DJ17" s="276"/>
      <c r="DK17" s="276"/>
      <c r="DL17" s="276"/>
      <c r="DM17" s="276"/>
      <c r="DN17" s="276"/>
      <c r="DO17" s="276"/>
      <c r="DP17" s="276"/>
      <c r="DQ17" s="276"/>
      <c r="DR17" s="276"/>
      <c r="DS17" s="276"/>
      <c r="DT17" s="276"/>
      <c r="DU17" s="276"/>
      <c r="DV17" s="276"/>
      <c r="DW17" s="276"/>
      <c r="DX17" s="276"/>
      <c r="DY17" s="276"/>
      <c r="DZ17" s="276"/>
      <c r="EA17" s="276"/>
      <c r="EB17" s="276"/>
      <c r="EC17" s="276"/>
      <c r="ED17" s="276"/>
      <c r="EE17" s="276"/>
      <c r="EF17" s="276"/>
      <c r="EG17" s="276"/>
      <c r="EH17" s="276"/>
      <c r="EI17" s="276"/>
      <c r="EJ17" s="276"/>
      <c r="EK17" s="276"/>
      <c r="EL17" s="276"/>
      <c r="EM17" s="276"/>
      <c r="EN17" s="276"/>
      <c r="EO17" s="276"/>
      <c r="EP17" s="276"/>
      <c r="EQ17" s="276"/>
      <c r="ER17" s="276"/>
      <c r="ES17" s="276"/>
      <c r="ET17" s="276"/>
      <c r="EU17" s="276"/>
      <c r="EV17" s="276"/>
      <c r="EW17" s="276"/>
      <c r="EX17" s="276"/>
      <c r="EY17" s="276"/>
      <c r="EZ17" s="276"/>
      <c r="FA17" s="276"/>
      <c r="FB17" s="276"/>
      <c r="FC17" s="276"/>
      <c r="FD17" s="276"/>
      <c r="FE17" s="276"/>
      <c r="FF17" s="276"/>
      <c r="FG17" s="276"/>
      <c r="FH17" s="276"/>
      <c r="FI17" s="276"/>
      <c r="FJ17" s="276"/>
      <c r="FK17" s="276"/>
      <c r="FL17" s="276"/>
      <c r="FM17" s="276"/>
      <c r="FN17" s="276"/>
      <c r="FO17" s="276"/>
      <c r="FP17" s="276"/>
      <c r="FQ17" s="276"/>
      <c r="FR17" s="276"/>
      <c r="FS17" s="276"/>
      <c r="FT17" s="276"/>
    </row>
    <row r="18" spans="1:176" s="92" customFormat="1" ht="57.75" customHeight="1" thickTop="1" thickBot="1" x14ac:dyDescent="0.25">
      <c r="A18" s="600"/>
      <c r="B18" s="601"/>
      <c r="C18" s="629"/>
      <c r="D18" s="281" t="str">
        <f>+'Mapa Final'!D18</f>
        <v>4. Faltas de atención del personal que realiza la prestación del servicio.</v>
      </c>
      <c r="E18" s="630"/>
      <c r="F18" s="632"/>
      <c r="G18" s="630"/>
      <c r="H18" s="594"/>
      <c r="I18" s="594"/>
      <c r="J18" s="595"/>
      <c r="K18" s="597"/>
      <c r="L18" s="597"/>
      <c r="M18" s="595"/>
      <c r="N18" s="597"/>
      <c r="O18" s="657"/>
      <c r="P18" s="652"/>
      <c r="Q18" s="653"/>
      <c r="R18" s="612"/>
      <c r="S18" s="612"/>
      <c r="T18" s="655"/>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row>
    <row r="19" spans="1:176" s="92" customFormat="1" ht="57.75" customHeight="1" thickTop="1" thickBot="1" x14ac:dyDescent="0.25">
      <c r="A19" s="600"/>
      <c r="B19" s="601"/>
      <c r="C19" s="629"/>
      <c r="D19" s="281" t="str">
        <f>+'Mapa Final'!D19</f>
        <v>5. Fallas de los sistemas de información, las herramientas tecnológicas o del canal de internet.</v>
      </c>
      <c r="E19" s="630"/>
      <c r="F19" s="632"/>
      <c r="G19" s="630"/>
      <c r="H19" s="594"/>
      <c r="I19" s="594"/>
      <c r="J19" s="595"/>
      <c r="K19" s="597"/>
      <c r="L19" s="597"/>
      <c r="M19" s="595"/>
      <c r="N19" s="597"/>
      <c r="O19" s="657"/>
      <c r="P19" s="652"/>
      <c r="Q19" s="653"/>
      <c r="R19" s="612"/>
      <c r="S19" s="612"/>
      <c r="T19" s="655"/>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c r="CT19" s="276"/>
      <c r="CU19" s="276"/>
      <c r="CV19" s="276"/>
      <c r="CW19" s="276"/>
      <c r="CX19" s="276"/>
      <c r="CY19" s="276"/>
      <c r="CZ19" s="276"/>
      <c r="DA19" s="276"/>
      <c r="DB19" s="276"/>
      <c r="DC19" s="276"/>
      <c r="DD19" s="276"/>
      <c r="DE19" s="276"/>
      <c r="DF19" s="276"/>
      <c r="DG19" s="276"/>
      <c r="DH19" s="276"/>
      <c r="DI19" s="276"/>
      <c r="DJ19" s="276"/>
      <c r="DK19" s="276"/>
      <c r="DL19" s="276"/>
      <c r="DM19" s="276"/>
      <c r="DN19" s="276"/>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276"/>
      <c r="ES19" s="276"/>
      <c r="ET19" s="276"/>
      <c r="EU19" s="276"/>
      <c r="EV19" s="276"/>
      <c r="EW19" s="276"/>
      <c r="EX19" s="276"/>
      <c r="EY19" s="276"/>
      <c r="EZ19" s="276"/>
      <c r="FA19" s="276"/>
      <c r="FB19" s="276"/>
      <c r="FC19" s="276"/>
      <c r="FD19" s="276"/>
      <c r="FE19" s="276"/>
      <c r="FF19" s="276"/>
      <c r="FG19" s="276"/>
      <c r="FH19" s="276"/>
      <c r="FI19" s="276"/>
      <c r="FJ19" s="276"/>
      <c r="FK19" s="276"/>
      <c r="FL19" s="276"/>
      <c r="FM19" s="276"/>
      <c r="FN19" s="276"/>
      <c r="FO19" s="276"/>
      <c r="FP19" s="276"/>
      <c r="FQ19" s="276"/>
      <c r="FR19" s="276"/>
      <c r="FS19" s="276"/>
      <c r="FT19" s="276"/>
    </row>
    <row r="20" spans="1:176" s="92" customFormat="1" ht="57.75" customHeight="1" thickTop="1" thickBot="1" x14ac:dyDescent="0.25">
      <c r="A20" s="600"/>
      <c r="B20" s="601"/>
      <c r="C20" s="629"/>
      <c r="D20" s="281" t="str">
        <f>+'Mapa Final'!D20</f>
        <v>6.  Rotación de Personal sin la debida formalidad de inducción y entrega de responsabilidades funcionales.</v>
      </c>
      <c r="E20" s="630"/>
      <c r="F20" s="633"/>
      <c r="G20" s="630"/>
      <c r="H20" s="594"/>
      <c r="I20" s="594"/>
      <c r="J20" s="595"/>
      <c r="K20" s="597"/>
      <c r="L20" s="597"/>
      <c r="M20" s="595"/>
      <c r="N20" s="597"/>
      <c r="O20" s="657"/>
      <c r="P20" s="652"/>
      <c r="Q20" s="653"/>
      <c r="R20" s="612"/>
      <c r="S20" s="612"/>
      <c r="T20" s="65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76"/>
      <c r="DJ20" s="276"/>
      <c r="DK20" s="276"/>
      <c r="DL20" s="276"/>
      <c r="DM20" s="276"/>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76"/>
      <c r="EN20" s="276"/>
      <c r="EO20" s="276"/>
      <c r="EP20" s="276"/>
      <c r="EQ20" s="276"/>
      <c r="ER20" s="276"/>
      <c r="ES20" s="276"/>
      <c r="ET20" s="276"/>
      <c r="EU20" s="276"/>
      <c r="EV20" s="276"/>
      <c r="EW20" s="276"/>
      <c r="EX20" s="276"/>
      <c r="EY20" s="276"/>
      <c r="EZ20" s="276"/>
      <c r="FA20" s="276"/>
      <c r="FB20" s="276"/>
      <c r="FC20" s="276"/>
      <c r="FD20" s="276"/>
      <c r="FE20" s="276"/>
      <c r="FF20" s="276"/>
      <c r="FG20" s="276"/>
      <c r="FH20" s="276"/>
      <c r="FI20" s="276"/>
      <c r="FJ20" s="276"/>
      <c r="FK20" s="276"/>
      <c r="FL20" s="276"/>
      <c r="FM20" s="276"/>
      <c r="FN20" s="276"/>
      <c r="FO20" s="276"/>
      <c r="FP20" s="276"/>
      <c r="FQ20" s="276"/>
      <c r="FR20" s="276"/>
      <c r="FS20" s="276"/>
      <c r="FT20" s="276"/>
    </row>
    <row r="21" spans="1:176" ht="60.75" customHeight="1" thickTop="1" thickBot="1" x14ac:dyDescent="0.25">
      <c r="A21" s="602">
        <v>3</v>
      </c>
      <c r="B21" s="602" t="str">
        <f>+'Mapa Final'!B21:B25</f>
        <v>Inconsistencias en la información registrada en los sistemas de información institucionales</v>
      </c>
      <c r="C21" s="658" t="str">
        <f>+'Mapa Final'!C21:C25</f>
        <v>Vulneración de los derechos fundamentales de los ciudadanos</v>
      </c>
      <c r="D21" s="275" t="str">
        <f>+'Mapa Final'!D21</f>
        <v>1.  Falta de verificación y control de la información provediente de usuarios y partes interesadas.</v>
      </c>
      <c r="E21" s="614" t="str">
        <f>'Mapa Final'!E26</f>
        <v>Falencia en la gestión, control y seguimiento al servicio</v>
      </c>
      <c r="F21" s="275" t="str">
        <f>+'Mapa Final'!F21</f>
        <v>1. Detenciones ilegales de ciudadanos por errores de digitación de nombres y números de identificación</v>
      </c>
      <c r="G21" s="614" t="str">
        <f>'Mapa Final'!G26</f>
        <v>Ejecución y Administración de Procesos</v>
      </c>
      <c r="H21" s="643" t="str">
        <f>'Mapa Final'!I21</f>
        <v>Muy Alta</v>
      </c>
      <c r="I21" s="646" t="str">
        <f>'Mapa Final'!L21</f>
        <v>Leve</v>
      </c>
      <c r="J21" s="649" t="str">
        <f>'Mapa Final'!N21</f>
        <v xml:space="preserve">Alto </v>
      </c>
      <c r="K21" s="637" t="str">
        <f>'Mapa Final'!AA21</f>
        <v>Baja</v>
      </c>
      <c r="L21" s="637" t="str">
        <f>'Mapa Final'!AE21</f>
        <v>Leve</v>
      </c>
      <c r="M21" s="634" t="str">
        <f>'Mapa Final'!AG21</f>
        <v>Bajo</v>
      </c>
      <c r="N21" s="637" t="str">
        <f>'Mapa Final'!AH15</f>
        <v>Evitar</v>
      </c>
      <c r="O21" s="640" t="s">
        <v>642</v>
      </c>
      <c r="P21" s="667"/>
      <c r="Q21" s="670" t="s">
        <v>453</v>
      </c>
      <c r="R21" s="661">
        <v>45108</v>
      </c>
      <c r="S21" s="661" t="s">
        <v>638</v>
      </c>
      <c r="T21" s="664" t="s">
        <v>643</v>
      </c>
      <c r="U21" s="276"/>
      <c r="V21" s="276"/>
    </row>
    <row r="22" spans="1:176" ht="60.75" customHeight="1" thickTop="1" thickBot="1" x14ac:dyDescent="0.25">
      <c r="A22" s="605"/>
      <c r="B22" s="603"/>
      <c r="C22" s="659"/>
      <c r="D22" s="275" t="str">
        <f>+'Mapa Final'!D22</f>
        <v>2. Incremento de la demanda del  servicio.</v>
      </c>
      <c r="E22" s="615"/>
      <c r="F22" s="275" t="str">
        <f>+'Mapa Final'!F22</f>
        <v>2. Errores en los Registros de información en los sistemas que administran antecedentes penales: Tiempo de condena, sanciones civiles y disciplinarias, por encima o por debajo de lo decretado por la autoridad judicial.</v>
      </c>
      <c r="G22" s="615"/>
      <c r="H22" s="644"/>
      <c r="I22" s="647"/>
      <c r="J22" s="650"/>
      <c r="K22" s="638"/>
      <c r="L22" s="638"/>
      <c r="M22" s="635"/>
      <c r="N22" s="638"/>
      <c r="O22" s="641"/>
      <c r="P22" s="668"/>
      <c r="Q22" s="671"/>
      <c r="R22" s="662"/>
      <c r="S22" s="662"/>
      <c r="T22" s="665"/>
      <c r="U22" s="276"/>
      <c r="V22" s="276"/>
    </row>
    <row r="23" spans="1:176" ht="60.75" customHeight="1" thickTop="1" thickBot="1" x14ac:dyDescent="0.25">
      <c r="A23" s="605"/>
      <c r="B23" s="603"/>
      <c r="C23" s="659"/>
      <c r="D23" s="275" t="str">
        <f>+'Mapa Final'!D23</f>
        <v>3.  Rotación de Personal sin la debida formalidad de inducción y entrega de responsabilidades funcionales.</v>
      </c>
      <c r="E23" s="615"/>
      <c r="F23" s="275" t="str">
        <f>+'Mapa Final'!F23</f>
        <v xml:space="preserve">3. No registrar de forma completa la información de un proceso penal, que impida las futuras consultas de tramites de las difrentes partes demandantes y demandadas. </v>
      </c>
      <c r="G23" s="615"/>
      <c r="H23" s="644"/>
      <c r="I23" s="647"/>
      <c r="J23" s="650"/>
      <c r="K23" s="638"/>
      <c r="L23" s="638"/>
      <c r="M23" s="635"/>
      <c r="N23" s="638"/>
      <c r="O23" s="641"/>
      <c r="P23" s="668"/>
      <c r="Q23" s="671"/>
      <c r="R23" s="662"/>
      <c r="S23" s="662"/>
      <c r="T23" s="665"/>
      <c r="U23" s="276"/>
      <c r="V23" s="276"/>
    </row>
    <row r="24" spans="1:176" ht="60.75" customHeight="1" thickTop="1" thickBot="1" x14ac:dyDescent="0.25">
      <c r="A24" s="605"/>
      <c r="B24" s="603"/>
      <c r="C24" s="659"/>
      <c r="D24" s="275" t="str">
        <f>+'Mapa Final'!D24</f>
        <v>4. Indebida divulgación de los acuerdos y procedimientos que reglamentan la prestación del servicio.</v>
      </c>
      <c r="E24" s="615"/>
      <c r="F24" s="275" t="str">
        <f>+'Mapa Final'!F24</f>
        <v>4. No poder ubicar a las diferentes partes e intervinientes en el proceso penal, por errores  en la digitación de la información, relacionada con la notificación.</v>
      </c>
      <c r="G24" s="615"/>
      <c r="H24" s="644"/>
      <c r="I24" s="647"/>
      <c r="J24" s="650"/>
      <c r="K24" s="638"/>
      <c r="L24" s="638"/>
      <c r="M24" s="635"/>
      <c r="N24" s="638"/>
      <c r="O24" s="641"/>
      <c r="P24" s="668"/>
      <c r="Q24" s="671"/>
      <c r="R24" s="662"/>
      <c r="S24" s="662"/>
      <c r="T24" s="665"/>
      <c r="U24" s="276"/>
      <c r="V24" s="276"/>
    </row>
    <row r="25" spans="1:176" ht="60.75" customHeight="1" thickTop="1" thickBot="1" x14ac:dyDescent="0.25">
      <c r="A25" s="606"/>
      <c r="B25" s="604"/>
      <c r="C25" s="660"/>
      <c r="D25" s="275" t="str">
        <f>+'Mapa Final'!D25</f>
        <v>5. Falta de Protocolos y/o Procedimientos que faciliten la asimilación de las reglas del reparto.</v>
      </c>
      <c r="E25" s="616"/>
      <c r="F25" s="275" t="str">
        <f>+'Mapa Final'!F25</f>
        <v>5. Pagar a quien no se debe o dejar de pagar un Titulo judicial, por errores en la información registrada de radicados, demandados, demandantes y benficiarios.</v>
      </c>
      <c r="G25" s="616"/>
      <c r="H25" s="645"/>
      <c r="I25" s="648"/>
      <c r="J25" s="651"/>
      <c r="K25" s="639"/>
      <c r="L25" s="639"/>
      <c r="M25" s="636"/>
      <c r="N25" s="639"/>
      <c r="O25" s="642"/>
      <c r="P25" s="669"/>
      <c r="Q25" s="672"/>
      <c r="R25" s="663"/>
      <c r="S25" s="663"/>
      <c r="T25" s="666"/>
      <c r="U25" s="276"/>
      <c r="V25" s="276"/>
    </row>
    <row r="26" spans="1:176" ht="72" customHeight="1" thickTop="1" thickBot="1" x14ac:dyDescent="0.25">
      <c r="A26" s="600">
        <v>4</v>
      </c>
      <c r="B26" s="600" t="str">
        <f>+'Mapa Final'!B26:B31</f>
        <v>Pérdida de documentos</v>
      </c>
      <c r="C26" s="629" t="str">
        <f>+'Mapa Final'!C26:C31</f>
        <v>Vulneración de los derechos fundamentales de los ciudadanos</v>
      </c>
      <c r="D26" s="281" t="str">
        <f>+'Mapa Final'!D26</f>
        <v>1. Faltas de control y seguridades en los repositorios que permiten el almacenamiento de expedinetes digitales y registros de grabación de audiencias.</v>
      </c>
      <c r="E26" s="630" t="str">
        <f>+'Mapa Final'!E26:E31</f>
        <v>Falencia en la gestión, control y seguimiento al servicio</v>
      </c>
      <c r="F26" s="281" t="str">
        <f>+'Mapa Final'!F26</f>
        <v>1. Perdida de expedientes de proceso penales.</v>
      </c>
      <c r="G26" s="631" t="str">
        <f>+'Mapa Final'!G26:G31</f>
        <v>Ejecución y Administración de Procesos</v>
      </c>
      <c r="H26" s="626" t="str">
        <f>+'Mapa Final'!I26:I26</f>
        <v>Muy Alta</v>
      </c>
      <c r="I26" s="594" t="str">
        <f>+'Mapa Final'!L26:L26</f>
        <v>Leve</v>
      </c>
      <c r="J26" s="595" t="str">
        <f>+'Mapa Final'!N26:N26</f>
        <v xml:space="preserve">Alto </v>
      </c>
      <c r="K26" s="596" t="str">
        <f>'Mapa Final'!AA26</f>
        <v>Baja</v>
      </c>
      <c r="L26" s="596" t="str">
        <f>'Mapa Final'!AE26</f>
        <v>Leve</v>
      </c>
      <c r="M26" s="595" t="str">
        <f>'Mapa Final'!AG26</f>
        <v>Bajo</v>
      </c>
      <c r="N26" s="618" t="str">
        <f>'Mapa Final'!AH26</f>
        <v>Reducir(mitigar)</v>
      </c>
      <c r="O26" s="613" t="s">
        <v>644</v>
      </c>
      <c r="P26" s="609"/>
      <c r="Q26" s="610" t="s">
        <v>453</v>
      </c>
      <c r="R26" s="611">
        <v>45108</v>
      </c>
      <c r="S26" s="611" t="s">
        <v>638</v>
      </c>
      <c r="T26" s="613" t="s">
        <v>645</v>
      </c>
    </row>
    <row r="27" spans="1:176" ht="72" customHeight="1" thickTop="1" thickBot="1" x14ac:dyDescent="0.25">
      <c r="A27" s="600"/>
      <c r="B27" s="600"/>
      <c r="C27" s="629"/>
      <c r="D27" s="281" t="str">
        <f>+'Mapa Final'!D27</f>
        <v>2. Falta de control en los  canales de recepción  de solicitudes de servicio o peticiones de los usuarios de los servicios de administración de justicia.</v>
      </c>
      <c r="E27" s="630"/>
      <c r="F27" s="281" t="str">
        <f>+'Mapa Final'!F27</f>
        <v>2. Perdida o deterioro de registros de grabación de audiencias</v>
      </c>
      <c r="G27" s="632"/>
      <c r="H27" s="627"/>
      <c r="I27" s="594"/>
      <c r="J27" s="595"/>
      <c r="K27" s="597"/>
      <c r="L27" s="597"/>
      <c r="M27" s="595"/>
      <c r="N27" s="618"/>
      <c r="O27" s="613"/>
      <c r="P27" s="609"/>
      <c r="Q27" s="610"/>
      <c r="R27" s="612"/>
      <c r="S27" s="612"/>
      <c r="T27" s="613"/>
    </row>
    <row r="28" spans="1:176" ht="72" customHeight="1" thickTop="1" thickBot="1" x14ac:dyDescent="0.25">
      <c r="A28" s="600"/>
      <c r="B28" s="600"/>
      <c r="C28" s="629"/>
      <c r="D28" s="281" t="str">
        <f>+'Mapa Final'!D28</f>
        <v>3. Entregar el reparto de procesos penales, solicitudes de audiencias de control de garantías y acciones constitucionales de habeas corpus, a un despacho que no le correspondío o una dirección de correo electronico errada.</v>
      </c>
      <c r="E28" s="630"/>
      <c r="F28" s="281" t="str">
        <f>+'Mapa Final'!F28</f>
        <v>3. Perdida de información de los equipos de computo o de los servidores</v>
      </c>
      <c r="G28" s="632"/>
      <c r="H28" s="627"/>
      <c r="I28" s="594"/>
      <c r="J28" s="595"/>
      <c r="K28" s="597"/>
      <c r="L28" s="597"/>
      <c r="M28" s="595"/>
      <c r="N28" s="618"/>
      <c r="O28" s="613"/>
      <c r="P28" s="609"/>
      <c r="Q28" s="610"/>
      <c r="R28" s="612"/>
      <c r="S28" s="612"/>
      <c r="T28" s="613"/>
    </row>
    <row r="29" spans="1:176" ht="72" customHeight="1" thickTop="1" thickBot="1" x14ac:dyDescent="0.25">
      <c r="A29" s="600"/>
      <c r="B29" s="600"/>
      <c r="C29" s="629"/>
      <c r="D29" s="281" t="str">
        <f>+'Mapa Final'!D29</f>
        <v>4.Incremento del número de solicitudes de servicios.</v>
      </c>
      <c r="E29" s="630"/>
      <c r="F29" s="281" t="str">
        <f>+'Mapa Final'!F29</f>
        <v>4. Deterioro de documentos Físicos</v>
      </c>
      <c r="G29" s="632"/>
      <c r="H29" s="627"/>
      <c r="I29" s="594"/>
      <c r="J29" s="595"/>
      <c r="K29" s="597"/>
      <c r="L29" s="597"/>
      <c r="M29" s="595"/>
      <c r="N29" s="618"/>
      <c r="O29" s="613"/>
      <c r="P29" s="609"/>
      <c r="Q29" s="610"/>
      <c r="R29" s="612"/>
      <c r="S29" s="612"/>
      <c r="T29" s="613"/>
    </row>
    <row r="30" spans="1:176" ht="72" customHeight="1" thickTop="1" thickBot="1" x14ac:dyDescent="0.25">
      <c r="A30" s="600"/>
      <c r="B30" s="600"/>
      <c r="C30" s="629"/>
      <c r="D30" s="281" t="str">
        <f>+'Mapa Final'!D30</f>
        <v>5. Falta de atención del personal responsable de la prestación del servicio.</v>
      </c>
      <c r="E30" s="630"/>
      <c r="F30" s="281"/>
      <c r="G30" s="633"/>
      <c r="H30" s="628"/>
      <c r="I30" s="594"/>
      <c r="J30" s="595"/>
      <c r="K30" s="597"/>
      <c r="L30" s="597"/>
      <c r="M30" s="595"/>
      <c r="N30" s="618"/>
      <c r="O30" s="613"/>
      <c r="P30" s="609"/>
      <c r="Q30" s="610"/>
      <c r="R30" s="612"/>
      <c r="S30" s="612"/>
      <c r="T30" s="613"/>
    </row>
    <row r="31" spans="1:176" ht="75" customHeight="1" thickTop="1" thickBot="1" x14ac:dyDescent="0.25">
      <c r="A31" s="598">
        <v>5</v>
      </c>
      <c r="B31" s="602" t="str">
        <f>+'Mapa Final'!B32</f>
        <v xml:space="preserve">Afectaciones ambientales </v>
      </c>
      <c r="C31" s="614" t="str">
        <f>+'Mapa Final'!C32</f>
        <v>Se tienen   afectaciones ambientales que generen impactos negativos en el entorno</v>
      </c>
      <c r="D31" s="275" t="str">
        <f>+'Mapa Final'!D32</f>
        <v xml:space="preserve">1. Falta de socialización del Acuerdo PSAA14-10160. </v>
      </c>
      <c r="E31" s="617">
        <f>+'Mapa Final'!E31:E36</f>
        <v>0</v>
      </c>
      <c r="F31" s="275" t="str">
        <f>+'Mapa Final'!F32</f>
        <v>Se tienen afectaciones ambientales que generen impactos negativos en el entorno</v>
      </c>
      <c r="G31" s="614" t="str">
        <f>+'Mapa Final'!G32</f>
        <v>Falencias en la administración de Recursos</v>
      </c>
      <c r="H31" s="626" t="str">
        <f>+'Mapa Final'!I32:I32</f>
        <v>Media</v>
      </c>
      <c r="I31" s="594" t="str">
        <f>+'Mapa Final'!L32:L32</f>
        <v>Leve</v>
      </c>
      <c r="J31" s="595" t="str">
        <f>+'Mapa Final'!N32:N32</f>
        <v>Moderado</v>
      </c>
      <c r="K31" s="596" t="str">
        <f>'Mapa Final'!AA32</f>
        <v>Baja</v>
      </c>
      <c r="L31" s="596" t="str">
        <f>'Mapa Final'!AE32</f>
        <v>Leve</v>
      </c>
      <c r="M31" s="595" t="str">
        <f>'Mapa Final'!AG32</f>
        <v>Bajo</v>
      </c>
      <c r="N31" s="622" t="str">
        <f>'Mapa Final'!AH32</f>
        <v>Reducir(mitigar)</v>
      </c>
      <c r="O31" s="709" t="s">
        <v>662</v>
      </c>
      <c r="P31" s="624"/>
      <c r="Q31" s="625" t="s">
        <v>453</v>
      </c>
      <c r="R31" s="619">
        <v>45108</v>
      </c>
      <c r="S31" s="619">
        <v>45291</v>
      </c>
      <c r="T31" s="621" t="s">
        <v>671</v>
      </c>
    </row>
    <row r="32" spans="1:176" ht="75" customHeight="1" thickTop="1" thickBot="1" x14ac:dyDescent="0.25">
      <c r="A32" s="598"/>
      <c r="B32" s="605"/>
      <c r="C32" s="615"/>
      <c r="D32" s="275" t="str">
        <f>+'Mapa Final'!D33</f>
        <v>2. Baja participación de los funcionarios y servidores judiciales en las actividades de formación en el Sistema de Gestión Ambiental</v>
      </c>
      <c r="E32" s="617"/>
      <c r="F32" s="275" t="str">
        <f>+'Mapa Final'!F33</f>
        <v>Si se contamina el medio ambiente, la institución se expone al riesgo de ser sancionado.</v>
      </c>
      <c r="G32" s="615"/>
      <c r="H32" s="627"/>
      <c r="I32" s="594"/>
      <c r="J32" s="595"/>
      <c r="K32" s="597"/>
      <c r="L32" s="597"/>
      <c r="M32" s="595"/>
      <c r="N32" s="622"/>
      <c r="O32" s="709"/>
      <c r="P32" s="624"/>
      <c r="Q32" s="625"/>
      <c r="R32" s="620"/>
      <c r="S32" s="620"/>
      <c r="T32" s="621"/>
    </row>
    <row r="33" spans="1:20" ht="75" customHeight="1" thickTop="1" thickBot="1" x14ac:dyDescent="0.25">
      <c r="A33" s="598"/>
      <c r="B33" s="605"/>
      <c r="C33" s="615"/>
      <c r="D33" s="275" t="str">
        <f>+'Mapa Final'!D34</f>
        <v>3. Poco compromiso en la aplicabilidad y formación de la cultura ambiental</v>
      </c>
      <c r="E33" s="617"/>
      <c r="F33" s="275" t="str">
        <f>+'Mapa Final'!F34</f>
        <v>Un exceso de consumo de recursos naturales, impacta directamente el presupuesto de la Rama Judicial</v>
      </c>
      <c r="G33" s="615"/>
      <c r="H33" s="627"/>
      <c r="I33" s="594"/>
      <c r="J33" s="595"/>
      <c r="K33" s="597"/>
      <c r="L33" s="597"/>
      <c r="M33" s="595"/>
      <c r="N33" s="622"/>
      <c r="O33" s="709"/>
      <c r="P33" s="624"/>
      <c r="Q33" s="625"/>
      <c r="R33" s="620"/>
      <c r="S33" s="620"/>
      <c r="T33" s="621"/>
    </row>
    <row r="34" spans="1:20" ht="75" customHeight="1" thickTop="1" thickBot="1" x14ac:dyDescent="0.25">
      <c r="A34" s="598"/>
      <c r="B34" s="605"/>
      <c r="C34" s="615"/>
      <c r="D34" s="275" t="str">
        <f>+'Mapa Final'!D35</f>
        <v>4. Carencia del liderazgo en el Sistema de Gestión Ambiental</v>
      </c>
      <c r="E34" s="617"/>
      <c r="F34" s="275" t="str">
        <f>+'Mapa Final'!F35</f>
        <v>La contaminación del medio ambiente, afecta directamente el bienestar y la salud de los empleados de la institución y sus familias</v>
      </c>
      <c r="G34" s="615"/>
      <c r="H34" s="627"/>
      <c r="I34" s="594"/>
      <c r="J34" s="595"/>
      <c r="K34" s="597"/>
      <c r="L34" s="597"/>
      <c r="M34" s="595"/>
      <c r="N34" s="622"/>
      <c r="O34" s="709"/>
      <c r="P34" s="624"/>
      <c r="Q34" s="625"/>
      <c r="R34" s="620"/>
      <c r="S34" s="620"/>
      <c r="T34" s="621"/>
    </row>
    <row r="35" spans="1:20" ht="75" customHeight="1" thickTop="1" thickBot="1" x14ac:dyDescent="0.25">
      <c r="A35" s="598"/>
      <c r="B35" s="606"/>
      <c r="C35" s="616"/>
      <c r="D35" s="275"/>
      <c r="E35" s="617"/>
      <c r="F35" s="275">
        <f>+'Mapa Final'!F36</f>
        <v>0</v>
      </c>
      <c r="G35" s="616"/>
      <c r="H35" s="628"/>
      <c r="I35" s="594"/>
      <c r="J35" s="595"/>
      <c r="K35" s="597"/>
      <c r="L35" s="597"/>
      <c r="M35" s="595"/>
      <c r="N35" s="622"/>
      <c r="O35" s="709"/>
      <c r="P35" s="624"/>
      <c r="Q35" s="625"/>
      <c r="R35" s="620"/>
      <c r="S35" s="620"/>
      <c r="T35" s="621"/>
    </row>
    <row r="36" spans="1:20" ht="15" thickTop="1" x14ac:dyDescent="0.2"/>
  </sheetData>
  <mergeCells count="111">
    <mergeCell ref="A7:F7"/>
    <mergeCell ref="H7:J7"/>
    <mergeCell ref="K7:M7"/>
    <mergeCell ref="N7:N8"/>
    <mergeCell ref="A1:C2"/>
    <mergeCell ref="O7:O8"/>
    <mergeCell ref="P7:Q7"/>
    <mergeCell ref="R7:S7"/>
    <mergeCell ref="T7:T8"/>
    <mergeCell ref="R1:T3"/>
    <mergeCell ref="D2:N2"/>
    <mergeCell ref="D3:N3"/>
    <mergeCell ref="A4:C4"/>
    <mergeCell ref="D4:N4"/>
    <mergeCell ref="O4:Q4"/>
    <mergeCell ref="A5:C5"/>
    <mergeCell ref="D5:N5"/>
    <mergeCell ref="A6:C6"/>
    <mergeCell ref="D6:N6"/>
    <mergeCell ref="A9:N9"/>
    <mergeCell ref="A10:A14"/>
    <mergeCell ref="B10:B14"/>
    <mergeCell ref="C10:C14"/>
    <mergeCell ref="E10:E14"/>
    <mergeCell ref="G10:G14"/>
    <mergeCell ref="T10:T14"/>
    <mergeCell ref="A15:A20"/>
    <mergeCell ref="B15:B20"/>
    <mergeCell ref="C15:C20"/>
    <mergeCell ref="E15:E20"/>
    <mergeCell ref="F15:F20"/>
    <mergeCell ref="G15:G20"/>
    <mergeCell ref="H15:H20"/>
    <mergeCell ref="I15:I20"/>
    <mergeCell ref="J15:J20"/>
    <mergeCell ref="N10:N14"/>
    <mergeCell ref="O10:O14"/>
    <mergeCell ref="P10:P14"/>
    <mergeCell ref="Q10:Q14"/>
    <mergeCell ref="R10:R14"/>
    <mergeCell ref="S10:S14"/>
    <mergeCell ref="H10:H14"/>
    <mergeCell ref="I10:I14"/>
    <mergeCell ref="J10:J14"/>
    <mergeCell ref="K10:K14"/>
    <mergeCell ref="L10:L14"/>
    <mergeCell ref="M10:M14"/>
    <mergeCell ref="Q15:Q20"/>
    <mergeCell ref="R15:R20"/>
    <mergeCell ref="S15:S20"/>
    <mergeCell ref="T15:T20"/>
    <mergeCell ref="A21:A25"/>
    <mergeCell ref="B21:B25"/>
    <mergeCell ref="C21:C25"/>
    <mergeCell ref="E21:E25"/>
    <mergeCell ref="G21:G25"/>
    <mergeCell ref="H21:H25"/>
    <mergeCell ref="K15:K20"/>
    <mergeCell ref="L15:L20"/>
    <mergeCell ref="M15:M20"/>
    <mergeCell ref="N15:N20"/>
    <mergeCell ref="O15:O20"/>
    <mergeCell ref="P15:P20"/>
    <mergeCell ref="O21:O25"/>
    <mergeCell ref="P21:P25"/>
    <mergeCell ref="Q21:Q25"/>
    <mergeCell ref="R21:R25"/>
    <mergeCell ref="S21:S25"/>
    <mergeCell ref="T21:T25"/>
    <mergeCell ref="I21:I25"/>
    <mergeCell ref="J21:J25"/>
    <mergeCell ref="K21:K25"/>
    <mergeCell ref="L21:L25"/>
    <mergeCell ref="M21:M25"/>
    <mergeCell ref="N21:N25"/>
    <mergeCell ref="R26:R30"/>
    <mergeCell ref="S26:S30"/>
    <mergeCell ref="T26:T30"/>
    <mergeCell ref="I26:I30"/>
    <mergeCell ref="J26:J30"/>
    <mergeCell ref="K26:K30"/>
    <mergeCell ref="L26:L30"/>
    <mergeCell ref="M26:M30"/>
    <mergeCell ref="N26:N30"/>
    <mergeCell ref="A31:A35"/>
    <mergeCell ref="B31:B35"/>
    <mergeCell ref="C31:C35"/>
    <mergeCell ref="E31:E35"/>
    <mergeCell ref="G31:G35"/>
    <mergeCell ref="H31:H35"/>
    <mergeCell ref="O26:O30"/>
    <mergeCell ref="P26:P30"/>
    <mergeCell ref="Q26:Q30"/>
    <mergeCell ref="A26:A30"/>
    <mergeCell ref="B26:B30"/>
    <mergeCell ref="C26:C30"/>
    <mergeCell ref="E26:E30"/>
    <mergeCell ref="G26:G30"/>
    <mergeCell ref="H26:H30"/>
    <mergeCell ref="O31:O35"/>
    <mergeCell ref="P31:P35"/>
    <mergeCell ref="Q31:Q35"/>
    <mergeCell ref="R31:R35"/>
    <mergeCell ref="S31:S35"/>
    <mergeCell ref="T31:T35"/>
    <mergeCell ref="I31:I35"/>
    <mergeCell ref="J31:J35"/>
    <mergeCell ref="K31:K35"/>
    <mergeCell ref="L31:L35"/>
    <mergeCell ref="M31:M35"/>
    <mergeCell ref="N31:N35"/>
  </mergeCells>
  <conditionalFormatting sqref="D8:G8 H7 A7:B7 H36:J1048576">
    <cfRule type="containsText" dxfId="2037" priority="256" operator="containsText" text="3- Moderado">
      <formula>NOT(ISERROR(SEARCH("3- Moderado",A7)))</formula>
    </cfRule>
    <cfRule type="containsText" dxfId="2036" priority="257" operator="containsText" text="6- Moderado">
      <formula>NOT(ISERROR(SEARCH("6- Moderado",A7)))</formula>
    </cfRule>
    <cfRule type="containsText" dxfId="2035" priority="258" operator="containsText" text="4- Moderado">
      <formula>NOT(ISERROR(SEARCH("4- Moderado",A7)))</formula>
    </cfRule>
    <cfRule type="containsText" dxfId="2034" priority="259" operator="containsText" text="3- Bajo">
      <formula>NOT(ISERROR(SEARCH("3- Bajo",A7)))</formula>
    </cfRule>
    <cfRule type="containsText" dxfId="2033" priority="260" operator="containsText" text="4- Bajo">
      <formula>NOT(ISERROR(SEARCH("4- Bajo",A7)))</formula>
    </cfRule>
    <cfRule type="containsText" dxfId="2032" priority="261" operator="containsText" text="1- Bajo">
      <formula>NOT(ISERROR(SEARCH("1- Bajo",A7)))</formula>
    </cfRule>
  </conditionalFormatting>
  <conditionalFormatting sqref="H8:J8">
    <cfRule type="containsText" dxfId="2031" priority="249" operator="containsText" text="3- Moderado">
      <formula>NOT(ISERROR(SEARCH("3- Moderado",H8)))</formula>
    </cfRule>
    <cfRule type="containsText" dxfId="2030" priority="250" operator="containsText" text="6- Moderado">
      <formula>NOT(ISERROR(SEARCH("6- Moderado",H8)))</formula>
    </cfRule>
    <cfRule type="containsText" dxfId="2029" priority="251" operator="containsText" text="4- Moderado">
      <formula>NOT(ISERROR(SEARCH("4- Moderado",H8)))</formula>
    </cfRule>
    <cfRule type="containsText" dxfId="2028" priority="252" operator="containsText" text="3- Bajo">
      <formula>NOT(ISERROR(SEARCH("3- Bajo",H8)))</formula>
    </cfRule>
    <cfRule type="containsText" dxfId="2027" priority="253" operator="containsText" text="4- Bajo">
      <formula>NOT(ISERROR(SEARCH("4- Bajo",H8)))</formula>
    </cfRule>
    <cfRule type="containsText" dxfId="2026" priority="255" operator="containsText" text="1- Bajo">
      <formula>NOT(ISERROR(SEARCH("1- Bajo",H8)))</formula>
    </cfRule>
  </conditionalFormatting>
  <conditionalFormatting sqref="J8 J36:J1048576">
    <cfRule type="containsText" dxfId="2025" priority="238" operator="containsText" text="25- Extremo">
      <formula>NOT(ISERROR(SEARCH("25- Extremo",J8)))</formula>
    </cfRule>
    <cfRule type="containsText" dxfId="2024" priority="239" operator="containsText" text="20- Extremo">
      <formula>NOT(ISERROR(SEARCH("20- Extremo",J8)))</formula>
    </cfRule>
    <cfRule type="containsText" dxfId="2023" priority="240" operator="containsText" text="15- Extremo">
      <formula>NOT(ISERROR(SEARCH("15- Extremo",J8)))</formula>
    </cfRule>
    <cfRule type="containsText" dxfId="2022" priority="241" operator="containsText" text="10- Extremo">
      <formula>NOT(ISERROR(SEARCH("10- Extremo",J8)))</formula>
    </cfRule>
    <cfRule type="containsText" dxfId="2021" priority="242" operator="containsText" text="5- Extremo">
      <formula>NOT(ISERROR(SEARCH("5- Extremo",J8)))</formula>
    </cfRule>
    <cfRule type="containsText" dxfId="2020" priority="243" operator="containsText" text="12- Alto">
      <formula>NOT(ISERROR(SEARCH("12- Alto",J8)))</formula>
    </cfRule>
    <cfRule type="containsText" dxfId="2019" priority="244" operator="containsText" text="10- Alto">
      <formula>NOT(ISERROR(SEARCH("10- Alto",J8)))</formula>
    </cfRule>
    <cfRule type="containsText" dxfId="2018" priority="245" operator="containsText" text="9- Alto">
      <formula>NOT(ISERROR(SEARCH("9- Alto",J8)))</formula>
    </cfRule>
    <cfRule type="containsText" dxfId="2017" priority="246" operator="containsText" text="8- Alto">
      <formula>NOT(ISERROR(SEARCH("8- Alto",J8)))</formula>
    </cfRule>
    <cfRule type="containsText" dxfId="2016" priority="247" operator="containsText" text="5- Alto">
      <formula>NOT(ISERROR(SEARCH("5- Alto",J8)))</formula>
    </cfRule>
    <cfRule type="containsText" dxfId="2015" priority="248" operator="containsText" text="4- Alto">
      <formula>NOT(ISERROR(SEARCH("4- Alto",J8)))</formula>
    </cfRule>
    <cfRule type="containsText" dxfId="2014" priority="254" operator="containsText" text="2- Bajo">
      <formula>NOT(ISERROR(SEARCH("2- Bajo",J8)))</formula>
    </cfRule>
  </conditionalFormatting>
  <conditionalFormatting sqref="K10:L10 K15:L15 K26:L26 K21:L21">
    <cfRule type="containsText" dxfId="2013" priority="232" operator="containsText" text="3- Moderado">
      <formula>NOT(ISERROR(SEARCH("3- Moderado",K10)))</formula>
    </cfRule>
    <cfRule type="containsText" dxfId="2012" priority="233" operator="containsText" text="6- Moderado">
      <formula>NOT(ISERROR(SEARCH("6- Moderado",K10)))</formula>
    </cfRule>
    <cfRule type="containsText" dxfId="2011" priority="234" operator="containsText" text="4- Moderado">
      <formula>NOT(ISERROR(SEARCH("4- Moderado",K10)))</formula>
    </cfRule>
    <cfRule type="containsText" dxfId="2010" priority="235" operator="containsText" text="3- Bajo">
      <formula>NOT(ISERROR(SEARCH("3- Bajo",K10)))</formula>
    </cfRule>
    <cfRule type="containsText" dxfId="2009" priority="236" operator="containsText" text="4- Bajo">
      <formula>NOT(ISERROR(SEARCH("4- Bajo",K10)))</formula>
    </cfRule>
    <cfRule type="containsText" dxfId="2008" priority="237" operator="containsText" text="1- Bajo">
      <formula>NOT(ISERROR(SEARCH("1- Bajo",K10)))</formula>
    </cfRule>
  </conditionalFormatting>
  <conditionalFormatting sqref="H10:I10 H15:I15 H21:I21 H26">
    <cfRule type="containsText" dxfId="2007" priority="226" operator="containsText" text="3- Moderado">
      <formula>NOT(ISERROR(SEARCH("3- Moderado",H10)))</formula>
    </cfRule>
    <cfRule type="containsText" dxfId="2006" priority="227" operator="containsText" text="6- Moderado">
      <formula>NOT(ISERROR(SEARCH("6- Moderado",H10)))</formula>
    </cfRule>
    <cfRule type="containsText" dxfId="2005" priority="228" operator="containsText" text="4- Moderado">
      <formula>NOT(ISERROR(SEARCH("4- Moderado",H10)))</formula>
    </cfRule>
    <cfRule type="containsText" dxfId="2004" priority="229" operator="containsText" text="3- Bajo">
      <formula>NOT(ISERROR(SEARCH("3- Bajo",H10)))</formula>
    </cfRule>
    <cfRule type="containsText" dxfId="2003" priority="230" operator="containsText" text="4- Bajo">
      <formula>NOT(ISERROR(SEARCH("4- Bajo",H10)))</formula>
    </cfRule>
    <cfRule type="containsText" dxfId="2002" priority="231" operator="containsText" text="1- Bajo">
      <formula>NOT(ISERROR(SEARCH("1- Bajo",H10)))</formula>
    </cfRule>
  </conditionalFormatting>
  <conditionalFormatting sqref="A10:E10 E15 A15:B15 B21 B26 D11:D14">
    <cfRule type="containsText" dxfId="2001" priority="220" operator="containsText" text="3- Moderado">
      <formula>NOT(ISERROR(SEARCH("3- Moderado",A10)))</formula>
    </cfRule>
    <cfRule type="containsText" dxfId="2000" priority="221" operator="containsText" text="6- Moderado">
      <formula>NOT(ISERROR(SEARCH("6- Moderado",A10)))</formula>
    </cfRule>
    <cfRule type="containsText" dxfId="1999" priority="222" operator="containsText" text="4- Moderado">
      <formula>NOT(ISERROR(SEARCH("4- Moderado",A10)))</formula>
    </cfRule>
    <cfRule type="containsText" dxfId="1998" priority="223" operator="containsText" text="3- Bajo">
      <formula>NOT(ISERROR(SEARCH("3- Bajo",A10)))</formula>
    </cfRule>
    <cfRule type="containsText" dxfId="1997" priority="224" operator="containsText" text="4- Bajo">
      <formula>NOT(ISERROR(SEARCH("4- Bajo",A10)))</formula>
    </cfRule>
    <cfRule type="containsText" dxfId="1996" priority="225" operator="containsText" text="1- Bajo">
      <formula>NOT(ISERROR(SEARCH("1- Bajo",A10)))</formula>
    </cfRule>
  </conditionalFormatting>
  <conditionalFormatting sqref="F10:G10 F15:G15 F11:F14">
    <cfRule type="containsText" dxfId="1995" priority="214" operator="containsText" text="3- Moderado">
      <formula>NOT(ISERROR(SEARCH("3- Moderado",F10)))</formula>
    </cfRule>
    <cfRule type="containsText" dxfId="1994" priority="215" operator="containsText" text="6- Moderado">
      <formula>NOT(ISERROR(SEARCH("6- Moderado",F10)))</formula>
    </cfRule>
    <cfRule type="containsText" dxfId="1993" priority="216" operator="containsText" text="4- Moderado">
      <formula>NOT(ISERROR(SEARCH("4- Moderado",F10)))</formula>
    </cfRule>
    <cfRule type="containsText" dxfId="1992" priority="217" operator="containsText" text="3- Bajo">
      <formula>NOT(ISERROR(SEARCH("3- Bajo",F10)))</formula>
    </cfRule>
    <cfRule type="containsText" dxfId="1991" priority="218" operator="containsText" text="4- Bajo">
      <formula>NOT(ISERROR(SEARCH("4- Bajo",F10)))</formula>
    </cfRule>
    <cfRule type="containsText" dxfId="1990" priority="219" operator="containsText" text="1- Bajo">
      <formula>NOT(ISERROR(SEARCH("1- Bajo",F10)))</formula>
    </cfRule>
  </conditionalFormatting>
  <conditionalFormatting sqref="K8">
    <cfRule type="containsText" dxfId="1989" priority="208" operator="containsText" text="3- Moderado">
      <formula>NOT(ISERROR(SEARCH("3- Moderado",K8)))</formula>
    </cfRule>
    <cfRule type="containsText" dxfId="1988" priority="209" operator="containsText" text="6- Moderado">
      <formula>NOT(ISERROR(SEARCH("6- Moderado",K8)))</formula>
    </cfRule>
    <cfRule type="containsText" dxfId="1987" priority="210" operator="containsText" text="4- Moderado">
      <formula>NOT(ISERROR(SEARCH("4- Moderado",K8)))</formula>
    </cfRule>
    <cfRule type="containsText" dxfId="1986" priority="211" operator="containsText" text="3- Bajo">
      <formula>NOT(ISERROR(SEARCH("3- Bajo",K8)))</formula>
    </cfRule>
    <cfRule type="containsText" dxfId="1985" priority="212" operator="containsText" text="4- Bajo">
      <formula>NOT(ISERROR(SEARCH("4- Bajo",K8)))</formula>
    </cfRule>
    <cfRule type="containsText" dxfId="1984" priority="213" operator="containsText" text="1- Bajo">
      <formula>NOT(ISERROR(SEARCH("1- Bajo",K8)))</formula>
    </cfRule>
  </conditionalFormatting>
  <conditionalFormatting sqref="L8">
    <cfRule type="containsText" dxfId="1983" priority="202" operator="containsText" text="3- Moderado">
      <formula>NOT(ISERROR(SEARCH("3- Moderado",L8)))</formula>
    </cfRule>
    <cfRule type="containsText" dxfId="1982" priority="203" operator="containsText" text="6- Moderado">
      <formula>NOT(ISERROR(SEARCH("6- Moderado",L8)))</formula>
    </cfRule>
    <cfRule type="containsText" dxfId="1981" priority="204" operator="containsText" text="4- Moderado">
      <formula>NOT(ISERROR(SEARCH("4- Moderado",L8)))</formula>
    </cfRule>
    <cfRule type="containsText" dxfId="1980" priority="205" operator="containsText" text="3- Bajo">
      <formula>NOT(ISERROR(SEARCH("3- Bajo",L8)))</formula>
    </cfRule>
    <cfRule type="containsText" dxfId="1979" priority="206" operator="containsText" text="4- Bajo">
      <formula>NOT(ISERROR(SEARCH("4- Bajo",L8)))</formula>
    </cfRule>
    <cfRule type="containsText" dxfId="1978" priority="207" operator="containsText" text="1- Bajo">
      <formula>NOT(ISERROR(SEARCH("1- Bajo",L8)))</formula>
    </cfRule>
  </conditionalFormatting>
  <conditionalFormatting sqref="M8">
    <cfRule type="containsText" dxfId="1977" priority="196" operator="containsText" text="3- Moderado">
      <formula>NOT(ISERROR(SEARCH("3- Moderado",M8)))</formula>
    </cfRule>
    <cfRule type="containsText" dxfId="1976" priority="197" operator="containsText" text="6- Moderado">
      <formula>NOT(ISERROR(SEARCH("6- Moderado",M8)))</formula>
    </cfRule>
    <cfRule type="containsText" dxfId="1975" priority="198" operator="containsText" text="4- Moderado">
      <formula>NOT(ISERROR(SEARCH("4- Moderado",M8)))</formula>
    </cfRule>
    <cfRule type="containsText" dxfId="1974" priority="199" operator="containsText" text="3- Bajo">
      <formula>NOT(ISERROR(SEARCH("3- Bajo",M8)))</formula>
    </cfRule>
    <cfRule type="containsText" dxfId="1973" priority="200" operator="containsText" text="4- Bajo">
      <formula>NOT(ISERROR(SEARCH("4- Bajo",M8)))</formula>
    </cfRule>
    <cfRule type="containsText" dxfId="1972" priority="201" operator="containsText" text="1- Bajo">
      <formula>NOT(ISERROR(SEARCH("1- Bajo",M8)))</formula>
    </cfRule>
  </conditionalFormatting>
  <conditionalFormatting sqref="J10:J25">
    <cfRule type="containsText" dxfId="1971" priority="191" operator="containsText" text="Bajo">
      <formula>NOT(ISERROR(SEARCH("Bajo",J10)))</formula>
    </cfRule>
    <cfRule type="containsText" dxfId="1970" priority="192" operator="containsText" text="Moderado">
      <formula>NOT(ISERROR(SEARCH("Moderado",J10)))</formula>
    </cfRule>
    <cfRule type="containsText" dxfId="1969" priority="193" operator="containsText" text="Alto">
      <formula>NOT(ISERROR(SEARCH("Alto",J10)))</formula>
    </cfRule>
    <cfRule type="containsText" dxfId="1968" priority="194" operator="containsText" text="Extremo">
      <formula>NOT(ISERROR(SEARCH("Extremo",J10)))</formula>
    </cfRule>
    <cfRule type="colorScale" priority="195">
      <colorScale>
        <cfvo type="min"/>
        <cfvo type="max"/>
        <color rgb="FFFF7128"/>
        <color rgb="FFFFEF9C"/>
      </colorScale>
    </cfRule>
  </conditionalFormatting>
  <conditionalFormatting sqref="M10:M30">
    <cfRule type="containsText" dxfId="1967" priority="166" operator="containsText" text="Moderado">
      <formula>NOT(ISERROR(SEARCH("Moderado",M10)))</formula>
    </cfRule>
    <cfRule type="containsText" dxfId="1966" priority="186" operator="containsText" text="Bajo">
      <formula>NOT(ISERROR(SEARCH("Bajo",M10)))</formula>
    </cfRule>
    <cfRule type="containsText" dxfId="1965" priority="187" operator="containsText" text="Moderado">
      <formula>NOT(ISERROR(SEARCH("Moderado",M10)))</formula>
    </cfRule>
    <cfRule type="containsText" dxfId="1964" priority="188" operator="containsText" text="Alto">
      <formula>NOT(ISERROR(SEARCH("Alto",M10)))</formula>
    </cfRule>
    <cfRule type="containsText" dxfId="1963" priority="189" operator="containsText" text="Extremo">
      <formula>NOT(ISERROR(SEARCH("Extremo",M10)))</formula>
    </cfRule>
    <cfRule type="colorScale" priority="190">
      <colorScale>
        <cfvo type="min"/>
        <cfvo type="max"/>
        <color rgb="FFFF7128"/>
        <color rgb="FFFFEF9C"/>
      </colorScale>
    </cfRule>
  </conditionalFormatting>
  <conditionalFormatting sqref="N10 N15 N21">
    <cfRule type="containsText" dxfId="1962" priority="180" operator="containsText" text="3- Moderado">
      <formula>NOT(ISERROR(SEARCH("3- Moderado",N10)))</formula>
    </cfRule>
    <cfRule type="containsText" dxfId="1961" priority="181" operator="containsText" text="6- Moderado">
      <formula>NOT(ISERROR(SEARCH("6- Moderado",N10)))</formula>
    </cfRule>
    <cfRule type="containsText" dxfId="1960" priority="182" operator="containsText" text="4- Moderado">
      <formula>NOT(ISERROR(SEARCH("4- Moderado",N10)))</formula>
    </cfRule>
    <cfRule type="containsText" dxfId="1959" priority="183" operator="containsText" text="3- Bajo">
      <formula>NOT(ISERROR(SEARCH("3- Bajo",N10)))</formula>
    </cfRule>
    <cfRule type="containsText" dxfId="1958" priority="184" operator="containsText" text="4- Bajo">
      <formula>NOT(ISERROR(SEARCH("4- Bajo",N10)))</formula>
    </cfRule>
    <cfRule type="containsText" dxfId="1957" priority="185" operator="containsText" text="1- Bajo">
      <formula>NOT(ISERROR(SEARCH("1- Bajo",N10)))</formula>
    </cfRule>
  </conditionalFormatting>
  <conditionalFormatting sqref="H10:H30">
    <cfRule type="containsText" dxfId="1956" priority="167" operator="containsText" text="Muy Alta">
      <formula>NOT(ISERROR(SEARCH("Muy Alta",H10)))</formula>
    </cfRule>
    <cfRule type="containsText" dxfId="1955" priority="168" operator="containsText" text="Alta">
      <formula>NOT(ISERROR(SEARCH("Alta",H10)))</formula>
    </cfRule>
    <cfRule type="containsText" dxfId="1954" priority="169" operator="containsText" text="Muy Alta">
      <formula>NOT(ISERROR(SEARCH("Muy Alta",H10)))</formula>
    </cfRule>
    <cfRule type="containsText" dxfId="1953" priority="174" operator="containsText" text="Muy Baja">
      <formula>NOT(ISERROR(SEARCH("Muy Baja",H10)))</formula>
    </cfRule>
    <cfRule type="containsText" dxfId="1952" priority="175" operator="containsText" text="Baja">
      <formula>NOT(ISERROR(SEARCH("Baja",H10)))</formula>
    </cfRule>
    <cfRule type="containsText" dxfId="1951" priority="176" operator="containsText" text="Media">
      <formula>NOT(ISERROR(SEARCH("Media",H10)))</formula>
    </cfRule>
    <cfRule type="containsText" dxfId="1950" priority="177" operator="containsText" text="Alta">
      <formula>NOT(ISERROR(SEARCH("Alta",H10)))</formula>
    </cfRule>
    <cfRule type="containsText" dxfId="1949" priority="179" operator="containsText" text="Muy Alta">
      <formula>NOT(ISERROR(SEARCH("Muy Alta",H10)))</formula>
    </cfRule>
  </conditionalFormatting>
  <conditionalFormatting sqref="I10:I25">
    <cfRule type="containsText" dxfId="1948" priority="170" operator="containsText" text="Catastrófico">
      <formula>NOT(ISERROR(SEARCH("Catastrófico",I10)))</formula>
    </cfRule>
    <cfRule type="containsText" dxfId="1947" priority="171" operator="containsText" text="Mayor">
      <formula>NOT(ISERROR(SEARCH("Mayor",I10)))</formula>
    </cfRule>
    <cfRule type="containsText" dxfId="1946" priority="172" operator="containsText" text="Menor">
      <formula>NOT(ISERROR(SEARCH("Menor",I10)))</formula>
    </cfRule>
    <cfRule type="containsText" dxfId="1945" priority="173" operator="containsText" text="Leve">
      <formula>NOT(ISERROR(SEARCH("Leve",I10)))</formula>
    </cfRule>
    <cfRule type="containsText" dxfId="1944" priority="178" operator="containsText" text="Moderado">
      <formula>NOT(ISERROR(SEARCH("Moderado",I10)))</formula>
    </cfRule>
  </conditionalFormatting>
  <conditionalFormatting sqref="K10:K30">
    <cfRule type="containsText" dxfId="1943" priority="165" operator="containsText" text="Media">
      <formula>NOT(ISERROR(SEARCH("Media",K10)))</formula>
    </cfRule>
  </conditionalFormatting>
  <conditionalFormatting sqref="L10:L30">
    <cfRule type="containsText" dxfId="1942" priority="164" operator="containsText" text="Moderado">
      <formula>NOT(ISERROR(SEARCH("Moderado",L10)))</formula>
    </cfRule>
  </conditionalFormatting>
  <conditionalFormatting sqref="C15">
    <cfRule type="containsText" dxfId="1941" priority="158" operator="containsText" text="3- Moderado">
      <formula>NOT(ISERROR(SEARCH("3- Moderado",C15)))</formula>
    </cfRule>
    <cfRule type="containsText" dxfId="1940" priority="159" operator="containsText" text="6- Moderado">
      <formula>NOT(ISERROR(SEARCH("6- Moderado",C15)))</formula>
    </cfRule>
    <cfRule type="containsText" dxfId="1939" priority="160" operator="containsText" text="4- Moderado">
      <formula>NOT(ISERROR(SEARCH("4- Moderado",C15)))</formula>
    </cfRule>
    <cfRule type="containsText" dxfId="1938" priority="161" operator="containsText" text="3- Bajo">
      <formula>NOT(ISERROR(SEARCH("3- Bajo",C15)))</formula>
    </cfRule>
    <cfRule type="containsText" dxfId="1937" priority="162" operator="containsText" text="4- Bajo">
      <formula>NOT(ISERROR(SEARCH("4- Bajo",C15)))</formula>
    </cfRule>
    <cfRule type="containsText" dxfId="1936" priority="163" operator="containsText" text="1- Bajo">
      <formula>NOT(ISERROR(SEARCH("1- Bajo",C15)))</formula>
    </cfRule>
  </conditionalFormatting>
  <conditionalFormatting sqref="D15:D20">
    <cfRule type="containsText" dxfId="1935" priority="152" operator="containsText" text="3- Moderado">
      <formula>NOT(ISERROR(SEARCH("3- Moderado",D15)))</formula>
    </cfRule>
    <cfRule type="containsText" dxfId="1934" priority="153" operator="containsText" text="6- Moderado">
      <formula>NOT(ISERROR(SEARCH("6- Moderado",D15)))</formula>
    </cfRule>
    <cfRule type="containsText" dxfId="1933" priority="154" operator="containsText" text="4- Moderado">
      <formula>NOT(ISERROR(SEARCH("4- Moderado",D15)))</formula>
    </cfRule>
    <cfRule type="containsText" dxfId="1932" priority="155" operator="containsText" text="3- Bajo">
      <formula>NOT(ISERROR(SEARCH("3- Bajo",D15)))</formula>
    </cfRule>
    <cfRule type="containsText" dxfId="1931" priority="156" operator="containsText" text="4- Bajo">
      <formula>NOT(ISERROR(SEARCH("4- Bajo",D15)))</formula>
    </cfRule>
    <cfRule type="containsText" dxfId="1930" priority="157" operator="containsText" text="1- Bajo">
      <formula>NOT(ISERROR(SEARCH("1- Bajo",D15)))</formula>
    </cfRule>
  </conditionalFormatting>
  <conditionalFormatting sqref="J10:J25">
    <cfRule type="containsText" dxfId="1929" priority="151" operator="containsText" text="Moderado">
      <formula>NOT(ISERROR(SEARCH("Moderado",J10)))</formula>
    </cfRule>
  </conditionalFormatting>
  <conditionalFormatting sqref="J10:J25">
    <cfRule type="containsText" dxfId="1928" priority="149" operator="containsText" text="Bajo">
      <formula>NOT(ISERROR(SEARCH("Bajo",J10)))</formula>
    </cfRule>
    <cfRule type="containsText" dxfId="1927" priority="150" operator="containsText" text="Extremo">
      <formula>NOT(ISERROR(SEARCH("Extremo",J10)))</formula>
    </cfRule>
  </conditionalFormatting>
  <conditionalFormatting sqref="K10:K30">
    <cfRule type="containsText" dxfId="1926" priority="147" operator="containsText" text="Baja">
      <formula>NOT(ISERROR(SEARCH("Baja",K10)))</formula>
    </cfRule>
    <cfRule type="containsText" dxfId="1925" priority="148" operator="containsText" text="Muy Baja">
      <formula>NOT(ISERROR(SEARCH("Muy Baja",K10)))</formula>
    </cfRule>
  </conditionalFormatting>
  <conditionalFormatting sqref="K10:K30">
    <cfRule type="containsText" dxfId="1924" priority="145" operator="containsText" text="Muy Alta">
      <formula>NOT(ISERROR(SEARCH("Muy Alta",K10)))</formula>
    </cfRule>
    <cfRule type="containsText" dxfId="1923" priority="146" operator="containsText" text="Alta">
      <formula>NOT(ISERROR(SEARCH("Alta",K10)))</formula>
    </cfRule>
  </conditionalFormatting>
  <conditionalFormatting sqref="L10:L30">
    <cfRule type="containsText" dxfId="1922" priority="141" operator="containsText" text="Catastrófico">
      <formula>NOT(ISERROR(SEARCH("Catastrófico",L10)))</formula>
    </cfRule>
    <cfRule type="containsText" dxfId="1921" priority="142" operator="containsText" text="Mayor">
      <formula>NOT(ISERROR(SEARCH("Mayor",L10)))</formula>
    </cfRule>
    <cfRule type="containsText" dxfId="1920" priority="143" operator="containsText" text="Menor">
      <formula>NOT(ISERROR(SEARCH("Menor",L10)))</formula>
    </cfRule>
    <cfRule type="containsText" dxfId="1919" priority="144" operator="containsText" text="Leve">
      <formula>NOT(ISERROR(SEARCH("Leve",L10)))</formula>
    </cfRule>
  </conditionalFormatting>
  <conditionalFormatting sqref="A21 E21">
    <cfRule type="containsText" dxfId="1918" priority="135" operator="containsText" text="3- Moderado">
      <formula>NOT(ISERROR(SEARCH("3- Moderado",A21)))</formula>
    </cfRule>
    <cfRule type="containsText" dxfId="1917" priority="136" operator="containsText" text="6- Moderado">
      <formula>NOT(ISERROR(SEARCH("6- Moderado",A21)))</formula>
    </cfRule>
    <cfRule type="containsText" dxfId="1916" priority="137" operator="containsText" text="4- Moderado">
      <formula>NOT(ISERROR(SEARCH("4- Moderado",A21)))</formula>
    </cfRule>
    <cfRule type="containsText" dxfId="1915" priority="138" operator="containsText" text="3- Bajo">
      <formula>NOT(ISERROR(SEARCH("3- Bajo",A21)))</formula>
    </cfRule>
    <cfRule type="containsText" dxfId="1914" priority="139" operator="containsText" text="4- Bajo">
      <formula>NOT(ISERROR(SEARCH("4- Bajo",A21)))</formula>
    </cfRule>
    <cfRule type="containsText" dxfId="1913" priority="140" operator="containsText" text="1- Bajo">
      <formula>NOT(ISERROR(SEARCH("1- Bajo",A21)))</formula>
    </cfRule>
  </conditionalFormatting>
  <conditionalFormatting sqref="F21:G21 F22:F25">
    <cfRule type="containsText" dxfId="1912" priority="129" operator="containsText" text="3- Moderado">
      <formula>NOT(ISERROR(SEARCH("3- Moderado",F21)))</formula>
    </cfRule>
    <cfRule type="containsText" dxfId="1911" priority="130" operator="containsText" text="6- Moderado">
      <formula>NOT(ISERROR(SEARCH("6- Moderado",F21)))</formula>
    </cfRule>
    <cfRule type="containsText" dxfId="1910" priority="131" operator="containsText" text="4- Moderado">
      <formula>NOT(ISERROR(SEARCH("4- Moderado",F21)))</formula>
    </cfRule>
    <cfRule type="containsText" dxfId="1909" priority="132" operator="containsText" text="3- Bajo">
      <formula>NOT(ISERROR(SEARCH("3- Bajo",F21)))</formula>
    </cfRule>
    <cfRule type="containsText" dxfId="1908" priority="133" operator="containsText" text="4- Bajo">
      <formula>NOT(ISERROR(SEARCH("4- Bajo",F21)))</formula>
    </cfRule>
    <cfRule type="containsText" dxfId="1907" priority="134" operator="containsText" text="1- Bajo">
      <formula>NOT(ISERROR(SEARCH("1- Bajo",F21)))</formula>
    </cfRule>
  </conditionalFormatting>
  <conditionalFormatting sqref="C21">
    <cfRule type="containsText" dxfId="1906" priority="123" operator="containsText" text="3- Moderado">
      <formula>NOT(ISERROR(SEARCH("3- Moderado",C21)))</formula>
    </cfRule>
    <cfRule type="containsText" dxfId="1905" priority="124" operator="containsText" text="6- Moderado">
      <formula>NOT(ISERROR(SEARCH("6- Moderado",C21)))</formula>
    </cfRule>
    <cfRule type="containsText" dxfId="1904" priority="125" operator="containsText" text="4- Moderado">
      <formula>NOT(ISERROR(SEARCH("4- Moderado",C21)))</formula>
    </cfRule>
    <cfRule type="containsText" dxfId="1903" priority="126" operator="containsText" text="3- Bajo">
      <formula>NOT(ISERROR(SEARCH("3- Bajo",C21)))</formula>
    </cfRule>
    <cfRule type="containsText" dxfId="1902" priority="127" operator="containsText" text="4- Bajo">
      <formula>NOT(ISERROR(SEARCH("4- Bajo",C21)))</formula>
    </cfRule>
    <cfRule type="containsText" dxfId="1901" priority="128" operator="containsText" text="1- Bajo">
      <formula>NOT(ISERROR(SEARCH("1- Bajo",C21)))</formula>
    </cfRule>
  </conditionalFormatting>
  <conditionalFormatting sqref="D21:D25">
    <cfRule type="containsText" dxfId="1900" priority="117" operator="containsText" text="3- Moderado">
      <formula>NOT(ISERROR(SEARCH("3- Moderado",D21)))</formula>
    </cfRule>
    <cfRule type="containsText" dxfId="1899" priority="118" operator="containsText" text="6- Moderado">
      <formula>NOT(ISERROR(SEARCH("6- Moderado",D21)))</formula>
    </cfRule>
    <cfRule type="containsText" dxfId="1898" priority="119" operator="containsText" text="4- Moderado">
      <formula>NOT(ISERROR(SEARCH("4- Moderado",D21)))</formula>
    </cfRule>
    <cfRule type="containsText" dxfId="1897" priority="120" operator="containsText" text="3- Bajo">
      <formula>NOT(ISERROR(SEARCH("3- Bajo",D21)))</formula>
    </cfRule>
    <cfRule type="containsText" dxfId="1896" priority="121" operator="containsText" text="4- Bajo">
      <formula>NOT(ISERROR(SEARCH("4- Bajo",D21)))</formula>
    </cfRule>
    <cfRule type="containsText" dxfId="1895" priority="122" operator="containsText" text="1- Bajo">
      <formula>NOT(ISERROR(SEARCH("1- Bajo",D21)))</formula>
    </cfRule>
  </conditionalFormatting>
  <conditionalFormatting sqref="I26">
    <cfRule type="containsText" dxfId="1894" priority="111" operator="containsText" text="3- Moderado">
      <formula>NOT(ISERROR(SEARCH("3- Moderado",I26)))</formula>
    </cfRule>
    <cfRule type="containsText" dxfId="1893" priority="112" operator="containsText" text="6- Moderado">
      <formula>NOT(ISERROR(SEARCH("6- Moderado",I26)))</formula>
    </cfRule>
    <cfRule type="containsText" dxfId="1892" priority="113" operator="containsText" text="4- Moderado">
      <formula>NOT(ISERROR(SEARCH("4- Moderado",I26)))</formula>
    </cfRule>
    <cfRule type="containsText" dxfId="1891" priority="114" operator="containsText" text="3- Bajo">
      <formula>NOT(ISERROR(SEARCH("3- Bajo",I26)))</formula>
    </cfRule>
    <cfRule type="containsText" dxfId="1890" priority="115" operator="containsText" text="4- Bajo">
      <formula>NOT(ISERROR(SEARCH("4- Bajo",I26)))</formula>
    </cfRule>
    <cfRule type="containsText" dxfId="1889" priority="116" operator="containsText" text="1- Bajo">
      <formula>NOT(ISERROR(SEARCH("1- Bajo",I26)))</formula>
    </cfRule>
  </conditionalFormatting>
  <conditionalFormatting sqref="A26 C26:E26 D27:D30">
    <cfRule type="containsText" dxfId="1888" priority="105" operator="containsText" text="3- Moderado">
      <formula>NOT(ISERROR(SEARCH("3- Moderado",A26)))</formula>
    </cfRule>
    <cfRule type="containsText" dxfId="1887" priority="106" operator="containsText" text="6- Moderado">
      <formula>NOT(ISERROR(SEARCH("6- Moderado",A26)))</formula>
    </cfRule>
    <cfRule type="containsText" dxfId="1886" priority="107" operator="containsText" text="4- Moderado">
      <formula>NOT(ISERROR(SEARCH("4- Moderado",A26)))</formula>
    </cfRule>
    <cfRule type="containsText" dxfId="1885" priority="108" operator="containsText" text="3- Bajo">
      <formula>NOT(ISERROR(SEARCH("3- Bajo",A26)))</formula>
    </cfRule>
    <cfRule type="containsText" dxfId="1884" priority="109" operator="containsText" text="4- Bajo">
      <formula>NOT(ISERROR(SEARCH("4- Bajo",A26)))</formula>
    </cfRule>
    <cfRule type="containsText" dxfId="1883" priority="110" operator="containsText" text="1- Bajo">
      <formula>NOT(ISERROR(SEARCH("1- Bajo",A26)))</formula>
    </cfRule>
  </conditionalFormatting>
  <conditionalFormatting sqref="F26:F30">
    <cfRule type="containsText" dxfId="1882" priority="99" operator="containsText" text="3- Moderado">
      <formula>NOT(ISERROR(SEARCH("3- Moderado",F26)))</formula>
    </cfRule>
    <cfRule type="containsText" dxfId="1881" priority="100" operator="containsText" text="6- Moderado">
      <formula>NOT(ISERROR(SEARCH("6- Moderado",F26)))</formula>
    </cfRule>
    <cfRule type="containsText" dxfId="1880" priority="101" operator="containsText" text="4- Moderado">
      <formula>NOT(ISERROR(SEARCH("4- Moderado",F26)))</formula>
    </cfRule>
    <cfRule type="containsText" dxfId="1879" priority="102" operator="containsText" text="3- Bajo">
      <formula>NOT(ISERROR(SEARCH("3- Bajo",F26)))</formula>
    </cfRule>
    <cfRule type="containsText" dxfId="1878" priority="103" operator="containsText" text="4- Bajo">
      <formula>NOT(ISERROR(SEARCH("4- Bajo",F26)))</formula>
    </cfRule>
    <cfRule type="containsText" dxfId="1877" priority="104" operator="containsText" text="1- Bajo">
      <formula>NOT(ISERROR(SEARCH("1- Bajo",F26)))</formula>
    </cfRule>
  </conditionalFormatting>
  <conditionalFormatting sqref="J26:J30">
    <cfRule type="containsText" dxfId="1876" priority="94" operator="containsText" text="Bajo">
      <formula>NOT(ISERROR(SEARCH("Bajo",J26)))</formula>
    </cfRule>
    <cfRule type="containsText" dxfId="1875" priority="95" operator="containsText" text="Moderado">
      <formula>NOT(ISERROR(SEARCH("Moderado",J26)))</formula>
    </cfRule>
    <cfRule type="containsText" dxfId="1874" priority="96" operator="containsText" text="Alto">
      <formula>NOT(ISERROR(SEARCH("Alto",J26)))</formula>
    </cfRule>
    <cfRule type="containsText" dxfId="1873" priority="97" operator="containsText" text="Extremo">
      <formula>NOT(ISERROR(SEARCH("Extremo",J26)))</formula>
    </cfRule>
    <cfRule type="colorScale" priority="98">
      <colorScale>
        <cfvo type="min"/>
        <cfvo type="max"/>
        <color rgb="FFFF7128"/>
        <color rgb="FFFFEF9C"/>
      </colorScale>
    </cfRule>
  </conditionalFormatting>
  <conditionalFormatting sqref="I26:I30">
    <cfRule type="containsText" dxfId="1872" priority="89" operator="containsText" text="Catastrófico">
      <formula>NOT(ISERROR(SEARCH("Catastrófico",I26)))</formula>
    </cfRule>
    <cfRule type="containsText" dxfId="1871" priority="90" operator="containsText" text="Mayor">
      <formula>NOT(ISERROR(SEARCH("Mayor",I26)))</formula>
    </cfRule>
    <cfRule type="containsText" dxfId="1870" priority="91" operator="containsText" text="Menor">
      <formula>NOT(ISERROR(SEARCH("Menor",I26)))</formula>
    </cfRule>
    <cfRule type="containsText" dxfId="1869" priority="92" operator="containsText" text="Leve">
      <formula>NOT(ISERROR(SEARCH("Leve",I26)))</formula>
    </cfRule>
    <cfRule type="containsText" dxfId="1868" priority="93" operator="containsText" text="Moderado">
      <formula>NOT(ISERROR(SEARCH("Moderado",I26)))</formula>
    </cfRule>
  </conditionalFormatting>
  <conditionalFormatting sqref="J26:J30">
    <cfRule type="containsText" dxfId="1867" priority="88" operator="containsText" text="Moderado">
      <formula>NOT(ISERROR(SEARCH("Moderado",J26)))</formula>
    </cfRule>
  </conditionalFormatting>
  <conditionalFormatting sqref="J26:J30">
    <cfRule type="containsText" dxfId="1866" priority="86" operator="containsText" text="Bajo">
      <formula>NOT(ISERROR(SEARCH("Bajo",J26)))</formula>
    </cfRule>
    <cfRule type="containsText" dxfId="1865" priority="87" operator="containsText" text="Extremo">
      <formula>NOT(ISERROR(SEARCH("Extremo",J26)))</formula>
    </cfRule>
  </conditionalFormatting>
  <conditionalFormatting sqref="G26">
    <cfRule type="containsText" dxfId="1864" priority="80" operator="containsText" text="3- Moderado">
      <formula>NOT(ISERROR(SEARCH("3- Moderado",G26)))</formula>
    </cfRule>
    <cfRule type="containsText" dxfId="1863" priority="81" operator="containsText" text="6- Moderado">
      <formula>NOT(ISERROR(SEARCH("6- Moderado",G26)))</formula>
    </cfRule>
    <cfRule type="containsText" dxfId="1862" priority="82" operator="containsText" text="4- Moderado">
      <formula>NOT(ISERROR(SEARCH("4- Moderado",G26)))</formula>
    </cfRule>
    <cfRule type="containsText" dxfId="1861" priority="83" operator="containsText" text="3- Bajo">
      <formula>NOT(ISERROR(SEARCH("3- Bajo",G26)))</formula>
    </cfRule>
    <cfRule type="containsText" dxfId="1860" priority="84" operator="containsText" text="4- Bajo">
      <formula>NOT(ISERROR(SEARCH("4- Bajo",G26)))</formula>
    </cfRule>
    <cfRule type="containsText" dxfId="1859" priority="85" operator="containsText" text="1- Bajo">
      <formula>NOT(ISERROR(SEARCH("1- Bajo",G26)))</formula>
    </cfRule>
  </conditionalFormatting>
  <conditionalFormatting sqref="B31">
    <cfRule type="containsText" dxfId="1858" priority="74" operator="containsText" text="3- Moderado">
      <formula>NOT(ISERROR(SEARCH("3- Moderado",B31)))</formula>
    </cfRule>
    <cfRule type="containsText" dxfId="1857" priority="75" operator="containsText" text="6- Moderado">
      <formula>NOT(ISERROR(SEARCH("6- Moderado",B31)))</formula>
    </cfRule>
    <cfRule type="containsText" dxfId="1856" priority="76" operator="containsText" text="4- Moderado">
      <formula>NOT(ISERROR(SEARCH("4- Moderado",B31)))</formula>
    </cfRule>
    <cfRule type="containsText" dxfId="1855" priority="77" operator="containsText" text="3- Bajo">
      <formula>NOT(ISERROR(SEARCH("3- Bajo",B31)))</formula>
    </cfRule>
    <cfRule type="containsText" dxfId="1854" priority="78" operator="containsText" text="4- Bajo">
      <formula>NOT(ISERROR(SEARCH("4- Bajo",B31)))</formula>
    </cfRule>
    <cfRule type="containsText" dxfId="1853" priority="79" operator="containsText" text="1- Bajo">
      <formula>NOT(ISERROR(SEARCH("1- Bajo",B31)))</formula>
    </cfRule>
  </conditionalFormatting>
  <conditionalFormatting sqref="A31 C31:E31 D32:D35">
    <cfRule type="containsText" dxfId="1852" priority="68" operator="containsText" text="3- Moderado">
      <formula>NOT(ISERROR(SEARCH("3- Moderado",A31)))</formula>
    </cfRule>
    <cfRule type="containsText" dxfId="1851" priority="69" operator="containsText" text="6- Moderado">
      <formula>NOT(ISERROR(SEARCH("6- Moderado",A31)))</formula>
    </cfRule>
    <cfRule type="containsText" dxfId="1850" priority="70" operator="containsText" text="4- Moderado">
      <formula>NOT(ISERROR(SEARCH("4- Moderado",A31)))</formula>
    </cfRule>
    <cfRule type="containsText" dxfId="1849" priority="71" operator="containsText" text="3- Bajo">
      <formula>NOT(ISERROR(SEARCH("3- Bajo",A31)))</formula>
    </cfRule>
    <cfRule type="containsText" dxfId="1848" priority="72" operator="containsText" text="4- Bajo">
      <formula>NOT(ISERROR(SEARCH("4- Bajo",A31)))</formula>
    </cfRule>
    <cfRule type="containsText" dxfId="1847" priority="73" operator="containsText" text="1- Bajo">
      <formula>NOT(ISERROR(SEARCH("1- Bajo",A31)))</formula>
    </cfRule>
  </conditionalFormatting>
  <conditionalFormatting sqref="F31:F35">
    <cfRule type="containsText" dxfId="1846" priority="62" operator="containsText" text="3- Moderado">
      <formula>NOT(ISERROR(SEARCH("3- Moderado",F31)))</formula>
    </cfRule>
    <cfRule type="containsText" dxfId="1845" priority="63" operator="containsText" text="6- Moderado">
      <formula>NOT(ISERROR(SEARCH("6- Moderado",F31)))</formula>
    </cfRule>
    <cfRule type="containsText" dxfId="1844" priority="64" operator="containsText" text="4- Moderado">
      <formula>NOT(ISERROR(SEARCH("4- Moderado",F31)))</formula>
    </cfRule>
    <cfRule type="containsText" dxfId="1843" priority="65" operator="containsText" text="3- Bajo">
      <formula>NOT(ISERROR(SEARCH("3- Bajo",F31)))</formula>
    </cfRule>
    <cfRule type="containsText" dxfId="1842" priority="66" operator="containsText" text="4- Bajo">
      <formula>NOT(ISERROR(SEARCH("4- Bajo",F31)))</formula>
    </cfRule>
    <cfRule type="containsText" dxfId="1841" priority="67" operator="containsText" text="1- Bajo">
      <formula>NOT(ISERROR(SEARCH("1- Bajo",F31)))</formula>
    </cfRule>
  </conditionalFormatting>
  <conditionalFormatting sqref="G31">
    <cfRule type="containsText" dxfId="1840" priority="56" operator="containsText" text="3- Moderado">
      <formula>NOT(ISERROR(SEARCH("3- Moderado",G31)))</formula>
    </cfRule>
    <cfRule type="containsText" dxfId="1839" priority="57" operator="containsText" text="6- Moderado">
      <formula>NOT(ISERROR(SEARCH("6- Moderado",G31)))</formula>
    </cfRule>
    <cfRule type="containsText" dxfId="1838" priority="58" operator="containsText" text="4- Moderado">
      <formula>NOT(ISERROR(SEARCH("4- Moderado",G31)))</formula>
    </cfRule>
    <cfRule type="containsText" dxfId="1837" priority="59" operator="containsText" text="3- Bajo">
      <formula>NOT(ISERROR(SEARCH("3- Bajo",G31)))</formula>
    </cfRule>
    <cfRule type="containsText" dxfId="1836" priority="60" operator="containsText" text="4- Bajo">
      <formula>NOT(ISERROR(SEARCH("4- Bajo",G31)))</formula>
    </cfRule>
    <cfRule type="containsText" dxfId="1835" priority="61" operator="containsText" text="1- Bajo">
      <formula>NOT(ISERROR(SEARCH("1- Bajo",G31)))</formula>
    </cfRule>
  </conditionalFormatting>
  <conditionalFormatting sqref="K31:L31">
    <cfRule type="containsText" dxfId="1834" priority="50" operator="containsText" text="3- Moderado">
      <formula>NOT(ISERROR(SEARCH("3- Moderado",K31)))</formula>
    </cfRule>
    <cfRule type="containsText" dxfId="1833" priority="51" operator="containsText" text="6- Moderado">
      <formula>NOT(ISERROR(SEARCH("6- Moderado",K31)))</formula>
    </cfRule>
    <cfRule type="containsText" dxfId="1832" priority="52" operator="containsText" text="4- Moderado">
      <formula>NOT(ISERROR(SEARCH("4- Moderado",K31)))</formula>
    </cfRule>
    <cfRule type="containsText" dxfId="1831" priority="53" operator="containsText" text="3- Bajo">
      <formula>NOT(ISERROR(SEARCH("3- Bajo",K31)))</formula>
    </cfRule>
    <cfRule type="containsText" dxfId="1830" priority="54" operator="containsText" text="4- Bajo">
      <formula>NOT(ISERROR(SEARCH("4- Bajo",K31)))</formula>
    </cfRule>
    <cfRule type="containsText" dxfId="1829" priority="55" operator="containsText" text="1- Bajo">
      <formula>NOT(ISERROR(SEARCH("1- Bajo",K31)))</formula>
    </cfRule>
  </conditionalFormatting>
  <conditionalFormatting sqref="H31">
    <cfRule type="containsText" dxfId="1828" priority="44" operator="containsText" text="3- Moderado">
      <formula>NOT(ISERROR(SEARCH("3- Moderado",H31)))</formula>
    </cfRule>
    <cfRule type="containsText" dxfId="1827" priority="45" operator="containsText" text="6- Moderado">
      <formula>NOT(ISERROR(SEARCH("6- Moderado",H31)))</formula>
    </cfRule>
    <cfRule type="containsText" dxfId="1826" priority="46" operator="containsText" text="4- Moderado">
      <formula>NOT(ISERROR(SEARCH("4- Moderado",H31)))</formula>
    </cfRule>
    <cfRule type="containsText" dxfId="1825" priority="47" operator="containsText" text="3- Bajo">
      <formula>NOT(ISERROR(SEARCH("3- Bajo",H31)))</formula>
    </cfRule>
    <cfRule type="containsText" dxfId="1824" priority="48" operator="containsText" text="4- Bajo">
      <formula>NOT(ISERROR(SEARCH("4- Bajo",H31)))</formula>
    </cfRule>
    <cfRule type="containsText" dxfId="1823" priority="49" operator="containsText" text="1- Bajo">
      <formula>NOT(ISERROR(SEARCH("1- Bajo",H31)))</formula>
    </cfRule>
  </conditionalFormatting>
  <conditionalFormatting sqref="M31:M35">
    <cfRule type="containsText" dxfId="1822" priority="30" operator="containsText" text="Moderado">
      <formula>NOT(ISERROR(SEARCH("Moderado",M31)))</formula>
    </cfRule>
    <cfRule type="containsText" dxfId="1821" priority="39" operator="containsText" text="Bajo">
      <formula>NOT(ISERROR(SEARCH("Bajo",M31)))</formula>
    </cfRule>
    <cfRule type="containsText" dxfId="1820" priority="40" operator="containsText" text="Moderado">
      <formula>NOT(ISERROR(SEARCH("Moderado",M31)))</formula>
    </cfRule>
    <cfRule type="containsText" dxfId="1819" priority="41" operator="containsText" text="Alto">
      <formula>NOT(ISERROR(SEARCH("Alto",M31)))</formula>
    </cfRule>
    <cfRule type="containsText" dxfId="1818" priority="42" operator="containsText" text="Extremo">
      <formula>NOT(ISERROR(SEARCH("Extremo",M31)))</formula>
    </cfRule>
    <cfRule type="colorScale" priority="43">
      <colorScale>
        <cfvo type="min"/>
        <cfvo type="max"/>
        <color rgb="FFFF7128"/>
        <color rgb="FFFFEF9C"/>
      </colorScale>
    </cfRule>
  </conditionalFormatting>
  <conditionalFormatting sqref="H31:H35">
    <cfRule type="containsText" dxfId="1817" priority="31" operator="containsText" text="Muy Alta">
      <formula>NOT(ISERROR(SEARCH("Muy Alta",H31)))</formula>
    </cfRule>
    <cfRule type="containsText" dxfId="1816" priority="32" operator="containsText" text="Alta">
      <formula>NOT(ISERROR(SEARCH("Alta",H31)))</formula>
    </cfRule>
    <cfRule type="containsText" dxfId="1815" priority="33" operator="containsText" text="Muy Alta">
      <formula>NOT(ISERROR(SEARCH("Muy Alta",H31)))</formula>
    </cfRule>
    <cfRule type="containsText" dxfId="1814" priority="34" operator="containsText" text="Muy Baja">
      <formula>NOT(ISERROR(SEARCH("Muy Baja",H31)))</formula>
    </cfRule>
    <cfRule type="containsText" dxfId="1813" priority="35" operator="containsText" text="Baja">
      <formula>NOT(ISERROR(SEARCH("Baja",H31)))</formula>
    </cfRule>
    <cfRule type="containsText" dxfId="1812" priority="36" operator="containsText" text="Media">
      <formula>NOT(ISERROR(SEARCH("Media",H31)))</formula>
    </cfRule>
    <cfRule type="containsText" dxfId="1811" priority="37" operator="containsText" text="Alta">
      <formula>NOT(ISERROR(SEARCH("Alta",H31)))</formula>
    </cfRule>
    <cfRule type="containsText" dxfId="1810" priority="38" operator="containsText" text="Muy Alta">
      <formula>NOT(ISERROR(SEARCH("Muy Alta",H31)))</formula>
    </cfRule>
  </conditionalFormatting>
  <conditionalFormatting sqref="K31:K35">
    <cfRule type="containsText" dxfId="1809" priority="29" operator="containsText" text="Media">
      <formula>NOT(ISERROR(SEARCH("Media",K31)))</formula>
    </cfRule>
  </conditionalFormatting>
  <conditionalFormatting sqref="L31:L35">
    <cfRule type="containsText" dxfId="1808" priority="28" operator="containsText" text="Moderado">
      <formula>NOT(ISERROR(SEARCH("Moderado",L31)))</formula>
    </cfRule>
  </conditionalFormatting>
  <conditionalFormatting sqref="K31:K35">
    <cfRule type="containsText" dxfId="1807" priority="26" operator="containsText" text="Baja">
      <formula>NOT(ISERROR(SEARCH("Baja",K31)))</formula>
    </cfRule>
    <cfRule type="containsText" dxfId="1806" priority="27" operator="containsText" text="Muy Baja">
      <formula>NOT(ISERROR(SEARCH("Muy Baja",K31)))</formula>
    </cfRule>
  </conditionalFormatting>
  <conditionalFormatting sqref="K31:K35">
    <cfRule type="containsText" dxfId="1805" priority="24" operator="containsText" text="Muy Alta">
      <formula>NOT(ISERROR(SEARCH("Muy Alta",K31)))</formula>
    </cfRule>
    <cfRule type="containsText" dxfId="1804" priority="25" operator="containsText" text="Alta">
      <formula>NOT(ISERROR(SEARCH("Alta",K31)))</formula>
    </cfRule>
  </conditionalFormatting>
  <conditionalFormatting sqref="L31:L35">
    <cfRule type="containsText" dxfId="1803" priority="20" operator="containsText" text="Catastrófico">
      <formula>NOT(ISERROR(SEARCH("Catastrófico",L31)))</formula>
    </cfRule>
    <cfRule type="containsText" dxfId="1802" priority="21" operator="containsText" text="Mayor">
      <formula>NOT(ISERROR(SEARCH("Mayor",L31)))</formula>
    </cfRule>
    <cfRule type="containsText" dxfId="1801" priority="22" operator="containsText" text="Menor">
      <formula>NOT(ISERROR(SEARCH("Menor",L31)))</formula>
    </cfRule>
    <cfRule type="containsText" dxfId="1800" priority="23" operator="containsText" text="Leve">
      <formula>NOT(ISERROR(SEARCH("Leve",L31)))</formula>
    </cfRule>
  </conditionalFormatting>
  <conditionalFormatting sqref="I31">
    <cfRule type="containsText" dxfId="1799" priority="14" operator="containsText" text="3- Moderado">
      <formula>NOT(ISERROR(SEARCH("3- Moderado",I31)))</formula>
    </cfRule>
    <cfRule type="containsText" dxfId="1798" priority="15" operator="containsText" text="6- Moderado">
      <formula>NOT(ISERROR(SEARCH("6- Moderado",I31)))</formula>
    </cfRule>
    <cfRule type="containsText" dxfId="1797" priority="16" operator="containsText" text="4- Moderado">
      <formula>NOT(ISERROR(SEARCH("4- Moderado",I31)))</formula>
    </cfRule>
    <cfRule type="containsText" dxfId="1796" priority="17" operator="containsText" text="3- Bajo">
      <formula>NOT(ISERROR(SEARCH("3- Bajo",I31)))</formula>
    </cfRule>
    <cfRule type="containsText" dxfId="1795" priority="18" operator="containsText" text="4- Bajo">
      <formula>NOT(ISERROR(SEARCH("4- Bajo",I31)))</formula>
    </cfRule>
    <cfRule type="containsText" dxfId="1794" priority="19" operator="containsText" text="1- Bajo">
      <formula>NOT(ISERROR(SEARCH("1- Bajo",I31)))</formula>
    </cfRule>
  </conditionalFormatting>
  <conditionalFormatting sqref="J31:J35">
    <cfRule type="containsText" dxfId="1793" priority="9" operator="containsText" text="Bajo">
      <formula>NOT(ISERROR(SEARCH("Bajo",J31)))</formula>
    </cfRule>
    <cfRule type="containsText" dxfId="1792" priority="10" operator="containsText" text="Moderado">
      <formula>NOT(ISERROR(SEARCH("Moderado",J31)))</formula>
    </cfRule>
    <cfRule type="containsText" dxfId="1791" priority="11" operator="containsText" text="Alto">
      <formula>NOT(ISERROR(SEARCH("Alto",J31)))</formula>
    </cfRule>
    <cfRule type="containsText" dxfId="1790" priority="12" operator="containsText" text="Extremo">
      <formula>NOT(ISERROR(SEARCH("Extremo",J31)))</formula>
    </cfRule>
    <cfRule type="colorScale" priority="13">
      <colorScale>
        <cfvo type="min"/>
        <cfvo type="max"/>
        <color rgb="FFFF7128"/>
        <color rgb="FFFFEF9C"/>
      </colorScale>
    </cfRule>
  </conditionalFormatting>
  <conditionalFormatting sqref="I31:I35">
    <cfRule type="containsText" dxfId="1789" priority="4" operator="containsText" text="Catastrófico">
      <formula>NOT(ISERROR(SEARCH("Catastrófico",I31)))</formula>
    </cfRule>
    <cfRule type="containsText" dxfId="1788" priority="5" operator="containsText" text="Mayor">
      <formula>NOT(ISERROR(SEARCH("Mayor",I31)))</formula>
    </cfRule>
    <cfRule type="containsText" dxfId="1787" priority="6" operator="containsText" text="Menor">
      <formula>NOT(ISERROR(SEARCH("Menor",I31)))</formula>
    </cfRule>
    <cfRule type="containsText" dxfId="1786" priority="7" operator="containsText" text="Leve">
      <formula>NOT(ISERROR(SEARCH("Leve",I31)))</formula>
    </cfRule>
    <cfRule type="containsText" dxfId="1785" priority="8" operator="containsText" text="Moderado">
      <formula>NOT(ISERROR(SEARCH("Moderado",I31)))</formula>
    </cfRule>
  </conditionalFormatting>
  <conditionalFormatting sqref="J31:J35">
    <cfRule type="containsText" dxfId="1784" priority="3" operator="containsText" text="Moderado">
      <formula>NOT(ISERROR(SEARCH("Moderado",J31)))</formula>
    </cfRule>
  </conditionalFormatting>
  <conditionalFormatting sqref="J31:J35">
    <cfRule type="containsText" dxfId="1783" priority="1" operator="containsText" text="Bajo">
      <formula>NOT(ISERROR(SEARCH("Bajo",J31)))</formula>
    </cfRule>
    <cfRule type="containsText" dxfId="1782" priority="2" operator="containsText" text="Extremo">
      <formula>NOT(ISERROR(SEARCH("Extremo",J31)))</formula>
    </cfRule>
  </conditionalFormatting>
  <dataValidations count="7">
    <dataValidation allowBlank="1" showInputMessage="1" showErrorMessage="1" prompt="seleccionar si el responsable de ejecutar las acciones es el nivel central" sqref="Q8" xr:uid="{8585547C-854D-4BB3-B8B4-270A9FB59B2D}"/>
    <dataValidation allowBlank="1" showInputMessage="1" showErrorMessage="1" prompt="Seleccionar si el responsable es el responsable de las acciones es el nivel central" sqref="P7:P8" xr:uid="{3409F490-1405-44AA-9E57-92433CA3CC53}"/>
    <dataValidation allowBlank="1" showInputMessage="1" showErrorMessage="1" prompt="Describir las actividades que se van a desarrollar para el proyecto" sqref="O7" xr:uid="{DD5056C7-2C03-4AC5-8F94-69FAAFA1A7E1}"/>
    <dataValidation allowBlank="1" showInputMessage="1" showErrorMessage="1" prompt="El grado de afectación puede ser " sqref="I8" xr:uid="{16163789-8C72-4899-A634-AA6941E51D7A}"/>
    <dataValidation allowBlank="1" showInputMessage="1" showErrorMessage="1" prompt="Que tan factible es que materialize el riesgo?" sqref="H8" xr:uid="{23AD21B8-7BDC-4199-AB15-49265B1FFE3B}"/>
    <dataValidation allowBlank="1" showInputMessage="1" showErrorMessage="1" prompt="Registrar qué factor  que ocasina el riesgo: un facot identtficado el contexto._x000a_O  personas, recursos, estilo de direccion , factores externos, , codiciones ambientales" sqref="F8:G8" xr:uid="{FF269D14-65C6-4C65-ADDE-D2CC26E7C4E5}"/>
    <dataValidation allowBlank="1" showInputMessage="1" showErrorMessage="1" prompt="Seleccionar el tipo de riesgo teniendo en cuenta que  factor organizaconal afecta. Ver explicacion en hoja " sqref="E8" xr:uid="{EE52CD81-2BBF-4CF5-9186-AE03D1B126DF}"/>
  </dataValidations>
  <printOptions horizontalCentered="1" verticalCentered="1"/>
  <pageMargins left="0.51181102362204722" right="0.51181102362204722" top="0.55118110236220474" bottom="0.55118110236220474" header="0.31496062992125984" footer="0.31496062992125984"/>
  <pageSetup paperSize="14" orientation="landscape"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50D7-6BCF-4A5E-A7CC-1E663C1B2940}">
  <dimension ref="A1:F20"/>
  <sheetViews>
    <sheetView workbookViewId="0">
      <selection activeCell="E3" sqref="C1:E3"/>
    </sheetView>
  </sheetViews>
  <sheetFormatPr baseColWidth="10" defaultRowHeight="15" x14ac:dyDescent="0.25"/>
  <sheetData>
    <row r="1" spans="1:6" x14ac:dyDescent="0.25">
      <c r="A1" t="s">
        <v>646</v>
      </c>
      <c r="C1" s="366" t="s">
        <v>661</v>
      </c>
      <c r="D1" s="367" t="s">
        <v>646</v>
      </c>
      <c r="E1" s="367" t="s">
        <v>649</v>
      </c>
      <c r="F1" s="367" t="s">
        <v>651</v>
      </c>
    </row>
    <row r="2" spans="1:6" x14ac:dyDescent="0.25">
      <c r="A2" t="s">
        <v>647</v>
      </c>
      <c r="C2" s="366" t="s">
        <v>659</v>
      </c>
      <c r="D2" s="365">
        <v>25</v>
      </c>
      <c r="E2" s="365">
        <v>15</v>
      </c>
      <c r="F2" s="365">
        <v>15</v>
      </c>
    </row>
    <row r="3" spans="1:6" x14ac:dyDescent="0.25">
      <c r="A3" t="s">
        <v>648</v>
      </c>
      <c r="C3" s="366" t="s">
        <v>660</v>
      </c>
      <c r="D3" s="365">
        <v>3</v>
      </c>
      <c r="E3" s="365">
        <v>2</v>
      </c>
      <c r="F3" s="365">
        <v>2</v>
      </c>
    </row>
    <row r="4" spans="1:6" x14ac:dyDescent="0.25">
      <c r="A4" t="s">
        <v>649</v>
      </c>
    </row>
    <row r="5" spans="1:6" x14ac:dyDescent="0.25">
      <c r="A5" t="s">
        <v>647</v>
      </c>
    </row>
    <row r="6" spans="1:6" x14ac:dyDescent="0.25">
      <c r="A6" t="s">
        <v>650</v>
      </c>
    </row>
    <row r="7" spans="1:6" x14ac:dyDescent="0.25">
      <c r="A7" t="s">
        <v>651</v>
      </c>
    </row>
    <row r="8" spans="1:6" x14ac:dyDescent="0.25">
      <c r="A8" t="s">
        <v>652</v>
      </c>
    </row>
    <row r="9" spans="1:6" x14ac:dyDescent="0.25">
      <c r="A9" t="s">
        <v>653</v>
      </c>
    </row>
    <row r="11" spans="1:6" x14ac:dyDescent="0.25">
      <c r="A11" t="s">
        <v>646</v>
      </c>
    </row>
    <row r="12" spans="1:6" x14ac:dyDescent="0.25">
      <c r="A12" t="s">
        <v>654</v>
      </c>
    </row>
    <row r="13" spans="1:6" x14ac:dyDescent="0.25">
      <c r="A13" t="s">
        <v>655</v>
      </c>
    </row>
    <row r="14" spans="1:6" x14ac:dyDescent="0.25">
      <c r="A14" t="s">
        <v>649</v>
      </c>
    </row>
    <row r="15" spans="1:6" x14ac:dyDescent="0.25">
      <c r="A15" t="s">
        <v>654</v>
      </c>
    </row>
    <row r="16" spans="1:6" x14ac:dyDescent="0.25">
      <c r="A16" t="s">
        <v>656</v>
      </c>
    </row>
    <row r="18" spans="1:1" x14ac:dyDescent="0.25">
      <c r="A18" t="s">
        <v>651</v>
      </c>
    </row>
    <row r="19" spans="1:1" x14ac:dyDescent="0.25">
      <c r="A19" t="s">
        <v>657</v>
      </c>
    </row>
    <row r="20" spans="1:1" x14ac:dyDescent="0.25">
      <c r="A20" t="s">
        <v>658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E4" zoomScale="71" zoomScaleNormal="71" workbookViewId="0">
      <selection activeCell="P10" sqref="P10:P14"/>
    </sheetView>
  </sheetViews>
  <sheetFormatPr baseColWidth="10" defaultColWidth="11.42578125" defaultRowHeight="15" x14ac:dyDescent="0.25"/>
  <cols>
    <col min="1" max="2" width="18.42578125" style="77" customWidth="1"/>
    <col min="3" max="3" width="15.42578125" customWidth="1"/>
    <col min="4" max="4" width="27.42578125" style="77" customWidth="1"/>
    <col min="5" max="5" width="18" style="136" customWidth="1"/>
    <col min="6" max="6" width="40.140625" customWidth="1"/>
    <col min="7" max="7" width="20.42578125" customWidth="1"/>
    <col min="8" max="8" width="10.42578125" style="137" customWidth="1"/>
    <col min="9" max="9" width="11.42578125" style="137" customWidth="1"/>
    <col min="10" max="10" width="10.140625" style="138" customWidth="1"/>
    <col min="11" max="11" width="11.42578125" style="137" customWidth="1"/>
    <col min="12" max="12" width="10.85546875" style="137" customWidth="1"/>
    <col min="13" max="13" width="18.28515625" style="137" bestFit="1" customWidth="1"/>
    <col min="14" max="14" width="18.28515625" bestFit="1" customWidth="1"/>
    <col min="15" max="15" width="32.85546875" customWidth="1"/>
    <col min="16" max="17" width="14.42578125" customWidth="1"/>
    <col min="18" max="18" width="17.42578125" customWidth="1"/>
    <col min="19" max="19" width="16.28515625" customWidth="1"/>
    <col min="20" max="20" width="16.140625" customWidth="1"/>
    <col min="21" max="176" width="11.42578125" style="6"/>
  </cols>
  <sheetData>
    <row r="1" spans="1:278" s="127" customFormat="1" ht="16.5" customHeight="1" x14ac:dyDescent="0.3">
      <c r="A1" s="771"/>
      <c r="B1" s="772"/>
      <c r="C1" s="772"/>
      <c r="D1" s="788" t="s">
        <v>433</v>
      </c>
      <c r="E1" s="788"/>
      <c r="F1" s="788"/>
      <c r="G1" s="788"/>
      <c r="H1" s="788"/>
      <c r="I1" s="788"/>
      <c r="J1" s="788"/>
      <c r="K1" s="788"/>
      <c r="L1" s="788"/>
      <c r="M1" s="788"/>
      <c r="N1" s="788"/>
      <c r="O1" s="788"/>
      <c r="P1" s="788"/>
      <c r="Q1" s="789"/>
      <c r="R1" s="683" t="s">
        <v>378</v>
      </c>
      <c r="S1" s="683"/>
      <c r="T1" s="683"/>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row>
    <row r="2" spans="1:278" s="127" customFormat="1" ht="39.75" customHeight="1" x14ac:dyDescent="0.3">
      <c r="A2" s="773"/>
      <c r="B2" s="774"/>
      <c r="C2" s="774"/>
      <c r="D2" s="790"/>
      <c r="E2" s="790"/>
      <c r="F2" s="790"/>
      <c r="G2" s="790"/>
      <c r="H2" s="790"/>
      <c r="I2" s="790"/>
      <c r="J2" s="790"/>
      <c r="K2" s="790"/>
      <c r="L2" s="790"/>
      <c r="M2" s="790"/>
      <c r="N2" s="790"/>
      <c r="O2" s="790"/>
      <c r="P2" s="790"/>
      <c r="Q2" s="791"/>
      <c r="R2" s="683"/>
      <c r="S2" s="683"/>
      <c r="T2" s="683"/>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row>
    <row r="3" spans="1:278" s="127" customFormat="1" ht="3" customHeight="1" x14ac:dyDescent="0.3">
      <c r="A3" s="2"/>
      <c r="B3" s="2"/>
      <c r="C3" s="159"/>
      <c r="D3" s="790"/>
      <c r="E3" s="790"/>
      <c r="F3" s="790"/>
      <c r="G3" s="790"/>
      <c r="H3" s="790"/>
      <c r="I3" s="790"/>
      <c r="J3" s="790"/>
      <c r="K3" s="790"/>
      <c r="L3" s="790"/>
      <c r="M3" s="790"/>
      <c r="N3" s="790"/>
      <c r="O3" s="790"/>
      <c r="P3" s="790"/>
      <c r="Q3" s="791"/>
      <c r="R3" s="683"/>
      <c r="S3" s="683"/>
      <c r="T3" s="683"/>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row>
    <row r="4" spans="1:278" s="127" customFormat="1" ht="41.25" customHeight="1" x14ac:dyDescent="0.3">
      <c r="A4" s="775" t="s">
        <v>379</v>
      </c>
      <c r="B4" s="776"/>
      <c r="C4" s="777"/>
      <c r="D4" s="778" t="str">
        <f>'Mapa Final'!D4</f>
        <v>PROCESO DE REPARTO JUDICIAL
PROCESO GESTION DE SERVICIOS JUDICIALES
PROCESO ATENCIÓN AL USUARIO</v>
      </c>
      <c r="E4" s="779"/>
      <c r="F4" s="779"/>
      <c r="G4" s="779"/>
      <c r="H4" s="779"/>
      <c r="I4" s="779"/>
      <c r="J4" s="779"/>
      <c r="K4" s="779"/>
      <c r="L4" s="779"/>
      <c r="M4" s="779"/>
      <c r="N4" s="780"/>
      <c r="O4" s="781"/>
      <c r="P4" s="781"/>
      <c r="Q4" s="781"/>
      <c r="R4" s="1"/>
      <c r="S4" s="1"/>
      <c r="T4" s="1"/>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row>
    <row r="5" spans="1:278" s="127" customFormat="1" ht="52.5" customHeight="1" x14ac:dyDescent="0.3">
      <c r="A5" s="775" t="s">
        <v>380</v>
      </c>
      <c r="B5" s="776"/>
      <c r="C5" s="777"/>
      <c r="D5" s="782">
        <f>'Mapa Final'!D5</f>
        <v>0</v>
      </c>
      <c r="E5" s="783"/>
      <c r="F5" s="783"/>
      <c r="G5" s="783"/>
      <c r="H5" s="783"/>
      <c r="I5" s="783"/>
      <c r="J5" s="783"/>
      <c r="K5" s="783"/>
      <c r="L5" s="783"/>
      <c r="M5" s="783"/>
      <c r="N5" s="784"/>
      <c r="O5" s="1"/>
      <c r="P5" s="1"/>
      <c r="Q5" s="1"/>
      <c r="R5" s="1"/>
      <c r="S5" s="1"/>
      <c r="T5" s="1"/>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26"/>
      <c r="JR5" s="126"/>
    </row>
    <row r="6" spans="1:278" s="127" customFormat="1" ht="32.25" customHeight="1" thickBot="1" x14ac:dyDescent="0.35">
      <c r="A6" s="775" t="s">
        <v>381</v>
      </c>
      <c r="B6" s="776"/>
      <c r="C6" s="777"/>
      <c r="D6" s="782" t="str">
        <f>'Mapa Final'!D6</f>
        <v>La Matriz de Riesgos aplica para todos los procesos misionales del Centro de Servicios Judiciales de los Juzgados Penales de Manizales,</v>
      </c>
      <c r="E6" s="783"/>
      <c r="F6" s="783"/>
      <c r="G6" s="783"/>
      <c r="H6" s="783"/>
      <c r="I6" s="783"/>
      <c r="J6" s="783"/>
      <c r="K6" s="783"/>
      <c r="L6" s="783"/>
      <c r="M6" s="783"/>
      <c r="N6" s="784"/>
      <c r="O6" s="1"/>
      <c r="P6" s="1"/>
      <c r="Q6" s="1"/>
      <c r="R6" s="1"/>
      <c r="S6" s="1"/>
      <c r="T6" s="1"/>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c r="IX6" s="126"/>
      <c r="IY6" s="126"/>
      <c r="IZ6" s="126"/>
      <c r="JA6" s="126"/>
      <c r="JB6" s="126"/>
      <c r="JC6" s="126"/>
      <c r="JD6" s="126"/>
      <c r="JE6" s="126"/>
      <c r="JF6" s="126"/>
      <c r="JG6" s="126"/>
      <c r="JH6" s="126"/>
      <c r="JI6" s="126"/>
      <c r="JJ6" s="126"/>
      <c r="JK6" s="126"/>
      <c r="JL6" s="126"/>
      <c r="JM6" s="126"/>
      <c r="JN6" s="126"/>
      <c r="JO6" s="126"/>
      <c r="JP6" s="126"/>
      <c r="JQ6" s="126"/>
      <c r="JR6" s="126"/>
    </row>
    <row r="7" spans="1:278" s="132" customFormat="1" ht="46.5" customHeight="1" thickTop="1" thickBot="1" x14ac:dyDescent="0.3">
      <c r="A7" s="768" t="s">
        <v>412</v>
      </c>
      <c r="B7" s="769"/>
      <c r="C7" s="769"/>
      <c r="D7" s="769"/>
      <c r="E7" s="769"/>
      <c r="F7" s="770"/>
      <c r="G7" s="139"/>
      <c r="H7" s="799" t="s">
        <v>413</v>
      </c>
      <c r="I7" s="799"/>
      <c r="J7" s="799"/>
      <c r="K7" s="799" t="s">
        <v>414</v>
      </c>
      <c r="L7" s="799"/>
      <c r="M7" s="799"/>
      <c r="N7" s="800" t="s">
        <v>415</v>
      </c>
      <c r="O7" s="797" t="s">
        <v>416</v>
      </c>
      <c r="P7" s="792" t="s">
        <v>417</v>
      </c>
      <c r="Q7" s="793"/>
      <c r="R7" s="792" t="s">
        <v>418</v>
      </c>
      <c r="S7" s="793"/>
      <c r="T7" s="794" t="s">
        <v>434</v>
      </c>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row>
    <row r="8" spans="1:278" s="133" customFormat="1" ht="60.95" customHeight="1" thickTop="1" thickBot="1" x14ac:dyDescent="0.3">
      <c r="A8" s="147" t="s">
        <v>19</v>
      </c>
      <c r="B8" s="147" t="s">
        <v>388</v>
      </c>
      <c r="C8" s="148" t="s">
        <v>79</v>
      </c>
      <c r="D8" s="140" t="s">
        <v>389</v>
      </c>
      <c r="E8" s="165" t="s">
        <v>83</v>
      </c>
      <c r="F8" s="165" t="s">
        <v>85</v>
      </c>
      <c r="G8" s="165" t="s">
        <v>87</v>
      </c>
      <c r="H8" s="141" t="s">
        <v>419</v>
      </c>
      <c r="I8" s="141" t="s">
        <v>329</v>
      </c>
      <c r="J8" s="141" t="s">
        <v>420</v>
      </c>
      <c r="K8" s="141" t="s">
        <v>419</v>
      </c>
      <c r="L8" s="141" t="s">
        <v>421</v>
      </c>
      <c r="M8" s="141" t="s">
        <v>420</v>
      </c>
      <c r="N8" s="800"/>
      <c r="O8" s="798"/>
      <c r="P8" s="142" t="s">
        <v>422</v>
      </c>
      <c r="Q8" s="142" t="s">
        <v>423</v>
      </c>
      <c r="R8" s="142" t="s">
        <v>424</v>
      </c>
      <c r="S8" s="142" t="s">
        <v>425</v>
      </c>
      <c r="T8" s="794"/>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row>
    <row r="9" spans="1:278" s="134" customFormat="1" ht="10.5" customHeight="1" x14ac:dyDescent="0.25">
      <c r="A9" s="795"/>
      <c r="B9" s="796"/>
      <c r="C9" s="796"/>
      <c r="D9" s="796"/>
      <c r="E9" s="796"/>
      <c r="F9" s="796"/>
      <c r="G9" s="796"/>
      <c r="H9" s="796"/>
      <c r="I9" s="796"/>
      <c r="J9" s="796"/>
      <c r="K9" s="796"/>
      <c r="L9" s="796"/>
      <c r="M9" s="796"/>
      <c r="N9" s="796"/>
      <c r="T9" s="143"/>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row>
    <row r="10" spans="1:278" s="135" customFormat="1" ht="15" customHeight="1" x14ac:dyDescent="0.2">
      <c r="A10" s="740">
        <f>'Mapa Final'!A10</f>
        <v>1</v>
      </c>
      <c r="B10" s="713" t="str">
        <f>'Mapa Final'!B10</f>
        <v xml:space="preserve">Corrupción
Recibir , ofrecer, prometer , entregar o aceptar dádivas o beneficios a nombre propio o de terceros para  expedir, alterar,retener , extraviar o entregar  documentos  sin el lleno de requisitos legales </v>
      </c>
      <c r="C10" s="728" t="str">
        <f>'Mapa Final'!C10</f>
        <v>Reputacional</v>
      </c>
      <c r="D10" s="728" t="str">
        <f>'Mapa Final'!D10</f>
        <v>1. Deficiencia del control y seguimiento de la gestión ejercida por los servidores judiciales.</v>
      </c>
      <c r="E10" s="719" t="str">
        <f>'Mapa Final'!E10</f>
        <v xml:space="preserve">Carencia en transparencia, etica y valores . </v>
      </c>
      <c r="F10" s="719" t="str">
        <f>'Mapa Final'!F10</f>
        <v>1. Manipular el reparto para direccionar el proceso a un Despacho Judicial determinado.</v>
      </c>
      <c r="G10" s="719" t="str">
        <f>'Mapa Final'!G10</f>
        <v>Fraude Interno</v>
      </c>
      <c r="H10" s="731" t="str">
        <f>'Mapa Final'!I10</f>
        <v>Muy Alta</v>
      </c>
      <c r="I10" s="722" t="str">
        <f>'Mapa Final'!L10</f>
        <v>Catastrófico</v>
      </c>
      <c r="J10" s="725" t="str">
        <f>'Mapa Final'!N10</f>
        <v>Extremo</v>
      </c>
      <c r="K10" s="716" t="str">
        <f>'Mapa Final'!AA10</f>
        <v>Media</v>
      </c>
      <c r="L10" s="716" t="str">
        <f>'Mapa Final'!AE10</f>
        <v>Catastrófico</v>
      </c>
      <c r="M10" s="734" t="str">
        <f>'Mapa Final'!AG10</f>
        <v>Extremo</v>
      </c>
      <c r="N10" s="716" t="str">
        <f>'Mapa Final'!AH10</f>
        <v>Reducir(mitigar)</v>
      </c>
      <c r="O10" s="785" t="s">
        <v>435</v>
      </c>
      <c r="P10" s="737"/>
      <c r="Q10" s="743" t="s">
        <v>8</v>
      </c>
      <c r="R10" s="743" t="s">
        <v>426</v>
      </c>
      <c r="S10" s="743" t="s">
        <v>427</v>
      </c>
      <c r="T10" s="746" t="s">
        <v>436</v>
      </c>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row>
    <row r="11" spans="1:278" s="135" customFormat="1" ht="13.5" customHeight="1" x14ac:dyDescent="0.2">
      <c r="A11" s="741"/>
      <c r="B11" s="714"/>
      <c r="C11" s="729"/>
      <c r="D11" s="729"/>
      <c r="E11" s="720"/>
      <c r="F11" s="720"/>
      <c r="G11" s="720"/>
      <c r="H11" s="732"/>
      <c r="I11" s="723"/>
      <c r="J11" s="726"/>
      <c r="K11" s="717"/>
      <c r="L11" s="717"/>
      <c r="M11" s="735"/>
      <c r="N11" s="717"/>
      <c r="O11" s="786"/>
      <c r="P11" s="738"/>
      <c r="Q11" s="744"/>
      <c r="R11" s="744"/>
      <c r="S11" s="744"/>
      <c r="T11" s="747"/>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row>
    <row r="12" spans="1:278" s="135" customFormat="1" ht="13.5" customHeight="1" x14ac:dyDescent="0.2">
      <c r="A12" s="741"/>
      <c r="B12" s="714"/>
      <c r="C12" s="729"/>
      <c r="D12" s="729"/>
      <c r="E12" s="720"/>
      <c r="F12" s="720"/>
      <c r="G12" s="720"/>
      <c r="H12" s="732"/>
      <c r="I12" s="723"/>
      <c r="J12" s="726"/>
      <c r="K12" s="717"/>
      <c r="L12" s="717"/>
      <c r="M12" s="735"/>
      <c r="N12" s="717"/>
      <c r="O12" s="786"/>
      <c r="P12" s="738"/>
      <c r="Q12" s="744"/>
      <c r="R12" s="744"/>
      <c r="S12" s="744"/>
      <c r="T12" s="747"/>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row>
    <row r="13" spans="1:278" s="135" customFormat="1" ht="13.5" customHeight="1" x14ac:dyDescent="0.2">
      <c r="A13" s="741"/>
      <c r="B13" s="714"/>
      <c r="C13" s="729"/>
      <c r="D13" s="729"/>
      <c r="E13" s="720"/>
      <c r="F13" s="720"/>
      <c r="G13" s="720"/>
      <c r="H13" s="732"/>
      <c r="I13" s="723"/>
      <c r="J13" s="726"/>
      <c r="K13" s="717"/>
      <c r="L13" s="717"/>
      <c r="M13" s="735"/>
      <c r="N13" s="717"/>
      <c r="O13" s="786"/>
      <c r="P13" s="738"/>
      <c r="Q13" s="744"/>
      <c r="R13" s="744"/>
      <c r="S13" s="744"/>
      <c r="T13" s="747"/>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row>
    <row r="14" spans="1:278" s="135" customFormat="1" ht="238.5" customHeight="1" x14ac:dyDescent="0.2">
      <c r="A14" s="742"/>
      <c r="B14" s="715"/>
      <c r="C14" s="730"/>
      <c r="D14" s="730"/>
      <c r="E14" s="721"/>
      <c r="F14" s="721"/>
      <c r="G14" s="721"/>
      <c r="H14" s="733"/>
      <c r="I14" s="724"/>
      <c r="J14" s="727"/>
      <c r="K14" s="718"/>
      <c r="L14" s="718"/>
      <c r="M14" s="736"/>
      <c r="N14" s="718"/>
      <c r="O14" s="787"/>
      <c r="P14" s="739"/>
      <c r="Q14" s="745"/>
      <c r="R14" s="745"/>
      <c r="S14" s="745"/>
      <c r="T14" s="748"/>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row>
    <row r="15" spans="1:278" s="135" customFormat="1" ht="15" customHeight="1" x14ac:dyDescent="0.2">
      <c r="A15" s="740">
        <f>'Mapa Final'!A21</f>
        <v>3</v>
      </c>
      <c r="B15" s="713" t="str">
        <f>'Mapa Final'!B21</f>
        <v>Inconsistencias en la información registrada en los sistemas de información institucionales</v>
      </c>
      <c r="C15" s="728" t="str">
        <f>'Mapa Final'!C21</f>
        <v>Vulneración de los derechos fundamentales de los ciudadanos</v>
      </c>
      <c r="D15" s="728" t="str">
        <f>'Mapa Final'!D21</f>
        <v>1.  Falta de verificación y control de la información provediente de usuarios y partes interesadas.</v>
      </c>
      <c r="E15" s="719" t="str">
        <f>'Mapa Final'!E21</f>
        <v>Falencia en la gestión, control y seguimiento al servicio</v>
      </c>
      <c r="F15" s="719" t="str">
        <f>'Mapa Final'!F21</f>
        <v>1. Detenciones ilegales de ciudadanos por errores de digitación de nombres y números de identificación</v>
      </c>
      <c r="G15" s="719" t="str">
        <f>'Mapa Final'!G21</f>
        <v>Ejecución y Administración de Procesos</v>
      </c>
      <c r="H15" s="731" t="str">
        <f>'Mapa Final'!I21</f>
        <v>Muy Alta</v>
      </c>
      <c r="I15" s="722" t="str">
        <f>'Mapa Final'!L21</f>
        <v>Leve</v>
      </c>
      <c r="J15" s="725" t="str">
        <f>'Mapa Final'!N21</f>
        <v xml:space="preserve">Alto </v>
      </c>
      <c r="K15" s="716" t="str">
        <f>'Mapa Final'!AA21</f>
        <v>Baja</v>
      </c>
      <c r="L15" s="716" t="str">
        <f>'Mapa Final'!AE21</f>
        <v>Leve</v>
      </c>
      <c r="M15" s="734" t="str">
        <f>'Mapa Final'!AG21</f>
        <v>Bajo</v>
      </c>
      <c r="N15" s="716" t="str">
        <f>'Mapa Final'!AH21</f>
        <v>Reducir(mitigar)</v>
      </c>
      <c r="O15" s="785" t="s">
        <v>437</v>
      </c>
      <c r="P15" s="737"/>
      <c r="Q15" s="743" t="s">
        <v>8</v>
      </c>
      <c r="R15" s="743" t="s">
        <v>426</v>
      </c>
      <c r="S15" s="743" t="s">
        <v>427</v>
      </c>
      <c r="T15" s="746" t="s">
        <v>436</v>
      </c>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row>
    <row r="16" spans="1:278" s="135" customFormat="1" ht="13.5" customHeight="1" x14ac:dyDescent="0.2">
      <c r="A16" s="741"/>
      <c r="B16" s="714"/>
      <c r="C16" s="729"/>
      <c r="D16" s="729"/>
      <c r="E16" s="720"/>
      <c r="F16" s="720"/>
      <c r="G16" s="720"/>
      <c r="H16" s="732"/>
      <c r="I16" s="723"/>
      <c r="J16" s="726"/>
      <c r="K16" s="717"/>
      <c r="L16" s="717"/>
      <c r="M16" s="735"/>
      <c r="N16" s="717"/>
      <c r="O16" s="786"/>
      <c r="P16" s="738"/>
      <c r="Q16" s="744"/>
      <c r="R16" s="744"/>
      <c r="S16" s="744"/>
      <c r="T16" s="747"/>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row>
    <row r="17" spans="1:176" s="135" customFormat="1" ht="13.5" customHeight="1" x14ac:dyDescent="0.2">
      <c r="A17" s="741"/>
      <c r="B17" s="714"/>
      <c r="C17" s="729"/>
      <c r="D17" s="729"/>
      <c r="E17" s="720"/>
      <c r="F17" s="720"/>
      <c r="G17" s="720"/>
      <c r="H17" s="732"/>
      <c r="I17" s="723"/>
      <c r="J17" s="726"/>
      <c r="K17" s="717"/>
      <c r="L17" s="717"/>
      <c r="M17" s="735"/>
      <c r="N17" s="717"/>
      <c r="O17" s="786"/>
      <c r="P17" s="738"/>
      <c r="Q17" s="744"/>
      <c r="R17" s="744"/>
      <c r="S17" s="744"/>
      <c r="T17" s="747"/>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row>
    <row r="18" spans="1:176" s="135" customFormat="1" ht="13.5" customHeight="1" x14ac:dyDescent="0.2">
      <c r="A18" s="741"/>
      <c r="B18" s="714"/>
      <c r="C18" s="729"/>
      <c r="D18" s="729"/>
      <c r="E18" s="720"/>
      <c r="F18" s="720"/>
      <c r="G18" s="720"/>
      <c r="H18" s="732"/>
      <c r="I18" s="723"/>
      <c r="J18" s="726"/>
      <c r="K18" s="717"/>
      <c r="L18" s="717"/>
      <c r="M18" s="735"/>
      <c r="N18" s="717"/>
      <c r="O18" s="786"/>
      <c r="P18" s="738"/>
      <c r="Q18" s="744"/>
      <c r="R18" s="744"/>
      <c r="S18" s="744"/>
      <c r="T18" s="747"/>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row>
    <row r="19" spans="1:176" s="135" customFormat="1" ht="255.75" customHeight="1" x14ac:dyDescent="0.2">
      <c r="A19" s="742"/>
      <c r="B19" s="715"/>
      <c r="C19" s="730"/>
      <c r="D19" s="730"/>
      <c r="E19" s="721"/>
      <c r="F19" s="721"/>
      <c r="G19" s="721"/>
      <c r="H19" s="733"/>
      <c r="I19" s="724"/>
      <c r="J19" s="727"/>
      <c r="K19" s="718"/>
      <c r="L19" s="718"/>
      <c r="M19" s="736"/>
      <c r="N19" s="718"/>
      <c r="O19" s="787"/>
      <c r="P19" s="739"/>
      <c r="Q19" s="745"/>
      <c r="R19" s="745"/>
      <c r="S19" s="745"/>
      <c r="T19" s="748"/>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row>
    <row r="20" spans="1:176" x14ac:dyDescent="0.25">
      <c r="A20" s="740">
        <f>'Mapa Final'!A26</f>
        <v>4</v>
      </c>
      <c r="B20" s="713" t="str">
        <f>'Mapa Final'!B26</f>
        <v>Pérdida de documentos</v>
      </c>
      <c r="C20" s="728" t="str">
        <f>'Mapa Final'!C26</f>
        <v>Vulneración de los derechos fundamentales de los ciudadanos</v>
      </c>
      <c r="D20" s="728" t="str">
        <f>'Mapa Final'!D26</f>
        <v>1. Faltas de control y seguridades en los repositorios que permiten el almacenamiento de expedinetes digitales y registros de grabación de audiencias.</v>
      </c>
      <c r="E20" s="719" t="str">
        <f>'Mapa Final'!E26</f>
        <v>Falencia en la gestión, control y seguimiento al servicio</v>
      </c>
      <c r="F20" s="719" t="str">
        <f>'Mapa Final'!F26</f>
        <v>1. Perdida de expedientes de proceso penales.</v>
      </c>
      <c r="G20" s="719" t="str">
        <f>'Mapa Final'!G26</f>
        <v>Ejecución y Administración de Procesos</v>
      </c>
      <c r="H20" s="731" t="str">
        <f>'Mapa Final'!I26</f>
        <v>Muy Alta</v>
      </c>
      <c r="I20" s="722" t="str">
        <f>'Mapa Final'!L26</f>
        <v>Leve</v>
      </c>
      <c r="J20" s="725" t="str">
        <f>'Mapa Final'!N26</f>
        <v xml:space="preserve">Alto </v>
      </c>
      <c r="K20" s="716" t="str">
        <f>'Mapa Final'!AA26</f>
        <v>Baja</v>
      </c>
      <c r="L20" s="716" t="str">
        <f>'Mapa Final'!AE26</f>
        <v>Leve</v>
      </c>
      <c r="M20" s="734" t="str">
        <f>'Mapa Final'!AG26</f>
        <v>Bajo</v>
      </c>
      <c r="N20" s="716" t="str">
        <f>'Mapa Final'!AH26</f>
        <v>Reducir(mitigar)</v>
      </c>
      <c r="O20" s="746" t="s">
        <v>438</v>
      </c>
      <c r="P20" s="737"/>
      <c r="Q20" s="743" t="s">
        <v>8</v>
      </c>
      <c r="R20" s="743" t="s">
        <v>426</v>
      </c>
      <c r="S20" s="743" t="s">
        <v>427</v>
      </c>
      <c r="T20" s="746" t="s">
        <v>428</v>
      </c>
      <c r="U20" s="34"/>
      <c r="V20" s="34"/>
    </row>
    <row r="21" spans="1:176" x14ac:dyDescent="0.25">
      <c r="A21" s="741"/>
      <c r="B21" s="714"/>
      <c r="C21" s="729"/>
      <c r="D21" s="729"/>
      <c r="E21" s="720"/>
      <c r="F21" s="720"/>
      <c r="G21" s="720"/>
      <c r="H21" s="732"/>
      <c r="I21" s="723"/>
      <c r="J21" s="726"/>
      <c r="K21" s="717"/>
      <c r="L21" s="717"/>
      <c r="M21" s="735"/>
      <c r="N21" s="717"/>
      <c r="O21" s="747"/>
      <c r="P21" s="738"/>
      <c r="Q21" s="744"/>
      <c r="R21" s="744"/>
      <c r="S21" s="744"/>
      <c r="T21" s="747"/>
      <c r="U21" s="34"/>
      <c r="V21" s="34"/>
    </row>
    <row r="22" spans="1:176" x14ac:dyDescent="0.25">
      <c r="A22" s="741"/>
      <c r="B22" s="714"/>
      <c r="C22" s="729"/>
      <c r="D22" s="729"/>
      <c r="E22" s="720"/>
      <c r="F22" s="720"/>
      <c r="G22" s="720"/>
      <c r="H22" s="732"/>
      <c r="I22" s="723"/>
      <c r="J22" s="726"/>
      <c r="K22" s="717"/>
      <c r="L22" s="717"/>
      <c r="M22" s="735"/>
      <c r="N22" s="717"/>
      <c r="O22" s="747"/>
      <c r="P22" s="738"/>
      <c r="Q22" s="744"/>
      <c r="R22" s="744"/>
      <c r="S22" s="744"/>
      <c r="T22" s="747"/>
      <c r="U22" s="34"/>
      <c r="V22" s="34"/>
    </row>
    <row r="23" spans="1:176" x14ac:dyDescent="0.25">
      <c r="A23" s="741"/>
      <c r="B23" s="714"/>
      <c r="C23" s="729"/>
      <c r="D23" s="729"/>
      <c r="E23" s="720"/>
      <c r="F23" s="720"/>
      <c r="G23" s="720"/>
      <c r="H23" s="732"/>
      <c r="I23" s="723"/>
      <c r="J23" s="726"/>
      <c r="K23" s="717"/>
      <c r="L23" s="717"/>
      <c r="M23" s="735"/>
      <c r="N23" s="717"/>
      <c r="O23" s="747"/>
      <c r="P23" s="738"/>
      <c r="Q23" s="744"/>
      <c r="R23" s="744"/>
      <c r="S23" s="744"/>
      <c r="T23" s="747"/>
      <c r="U23" s="34"/>
      <c r="V23" s="34"/>
    </row>
    <row r="24" spans="1:176" ht="307.5" customHeight="1" x14ac:dyDescent="0.25">
      <c r="A24" s="742"/>
      <c r="B24" s="715"/>
      <c r="C24" s="730"/>
      <c r="D24" s="730"/>
      <c r="E24" s="721"/>
      <c r="F24" s="721"/>
      <c r="G24" s="721"/>
      <c r="H24" s="733"/>
      <c r="I24" s="724"/>
      <c r="J24" s="727"/>
      <c r="K24" s="718"/>
      <c r="L24" s="718"/>
      <c r="M24" s="736"/>
      <c r="N24" s="718"/>
      <c r="O24" s="747"/>
      <c r="P24" s="738"/>
      <c r="Q24" s="744"/>
      <c r="R24" s="744"/>
      <c r="S24" s="744"/>
      <c r="T24" s="747"/>
      <c r="U24" s="34"/>
      <c r="V24" s="34"/>
    </row>
    <row r="25" spans="1:176" ht="15" customHeight="1" x14ac:dyDescent="0.25">
      <c r="A25" s="740" t="e">
        <f>'Mapa Final'!#REF!</f>
        <v>#REF!</v>
      </c>
      <c r="B25" s="713" t="e">
        <f>'Mapa Final'!#REF!</f>
        <v>#REF!</v>
      </c>
      <c r="C25" s="728" t="e">
        <f>'Mapa Final'!#REF!</f>
        <v>#REF!</v>
      </c>
      <c r="D25" s="728" t="e">
        <f>'Mapa Final'!#REF!</f>
        <v>#REF!</v>
      </c>
      <c r="E25" s="719" t="e">
        <f>'Mapa Final'!#REF!</f>
        <v>#REF!</v>
      </c>
      <c r="F25" s="719" t="e">
        <f>'Mapa Final'!#REF!</f>
        <v>#REF!</v>
      </c>
      <c r="G25" s="719" t="e">
        <f>'Mapa Final'!#REF!</f>
        <v>#REF!</v>
      </c>
      <c r="H25" s="731" t="e">
        <f>'Mapa Final'!#REF!</f>
        <v>#REF!</v>
      </c>
      <c r="I25" s="722" t="e">
        <f>'Mapa Final'!#REF!</f>
        <v>#REF!</v>
      </c>
      <c r="J25" s="725" t="e">
        <f>'Mapa Final'!#REF!</f>
        <v>#REF!</v>
      </c>
      <c r="K25" s="716" t="e">
        <f>'Mapa Final'!#REF!</f>
        <v>#REF!</v>
      </c>
      <c r="L25" s="716" t="e">
        <f>'Mapa Final'!#REF!</f>
        <v>#REF!</v>
      </c>
      <c r="M25" s="734" t="e">
        <f>'Mapa Final'!#REF!</f>
        <v>#REF!</v>
      </c>
      <c r="N25" s="762" t="s">
        <v>350</v>
      </c>
      <c r="O25" s="765" t="s">
        <v>439</v>
      </c>
      <c r="P25" s="766" t="s">
        <v>430</v>
      </c>
      <c r="Q25" s="761" t="s">
        <v>8</v>
      </c>
      <c r="R25" s="767">
        <v>44287</v>
      </c>
      <c r="S25" s="767">
        <v>44377</v>
      </c>
      <c r="T25" s="761" t="s">
        <v>440</v>
      </c>
      <c r="U25" s="712"/>
    </row>
    <row r="26" spans="1:176" x14ac:dyDescent="0.25">
      <c r="A26" s="741"/>
      <c r="B26" s="714"/>
      <c r="C26" s="729"/>
      <c r="D26" s="729"/>
      <c r="E26" s="720"/>
      <c r="F26" s="720"/>
      <c r="G26" s="720"/>
      <c r="H26" s="732"/>
      <c r="I26" s="723"/>
      <c r="J26" s="726"/>
      <c r="K26" s="717"/>
      <c r="L26" s="717"/>
      <c r="M26" s="735"/>
      <c r="N26" s="763"/>
      <c r="O26" s="765"/>
      <c r="P26" s="766"/>
      <c r="Q26" s="761"/>
      <c r="R26" s="766"/>
      <c r="S26" s="766"/>
      <c r="T26" s="761"/>
      <c r="U26" s="712"/>
    </row>
    <row r="27" spans="1:176" x14ac:dyDescent="0.25">
      <c r="A27" s="741"/>
      <c r="B27" s="714"/>
      <c r="C27" s="729"/>
      <c r="D27" s="729"/>
      <c r="E27" s="720"/>
      <c r="F27" s="720"/>
      <c r="G27" s="720"/>
      <c r="H27" s="732"/>
      <c r="I27" s="723"/>
      <c r="J27" s="726"/>
      <c r="K27" s="717"/>
      <c r="L27" s="717"/>
      <c r="M27" s="735"/>
      <c r="N27" s="763"/>
      <c r="O27" s="765"/>
      <c r="P27" s="766"/>
      <c r="Q27" s="761"/>
      <c r="R27" s="766"/>
      <c r="S27" s="766"/>
      <c r="T27" s="761"/>
      <c r="U27" s="712"/>
    </row>
    <row r="28" spans="1:176" x14ac:dyDescent="0.25">
      <c r="A28" s="741"/>
      <c r="B28" s="714"/>
      <c r="C28" s="729"/>
      <c r="D28" s="729"/>
      <c r="E28" s="720"/>
      <c r="F28" s="720"/>
      <c r="G28" s="720"/>
      <c r="H28" s="732"/>
      <c r="I28" s="723"/>
      <c r="J28" s="726"/>
      <c r="K28" s="717"/>
      <c r="L28" s="717"/>
      <c r="M28" s="735"/>
      <c r="N28" s="763"/>
      <c r="O28" s="765"/>
      <c r="P28" s="766"/>
      <c r="Q28" s="761"/>
      <c r="R28" s="766"/>
      <c r="S28" s="766"/>
      <c r="T28" s="761"/>
      <c r="U28" s="712"/>
    </row>
    <row r="29" spans="1:176" ht="277.5" customHeight="1" thickBot="1" x14ac:dyDescent="0.3">
      <c r="A29" s="742"/>
      <c r="B29" s="715"/>
      <c r="C29" s="730"/>
      <c r="D29" s="730"/>
      <c r="E29" s="721"/>
      <c r="F29" s="721"/>
      <c r="G29" s="721"/>
      <c r="H29" s="733"/>
      <c r="I29" s="724"/>
      <c r="J29" s="727"/>
      <c r="K29" s="718"/>
      <c r="L29" s="718"/>
      <c r="M29" s="736"/>
      <c r="N29" s="764"/>
      <c r="O29" s="765"/>
      <c r="P29" s="766"/>
      <c r="Q29" s="761"/>
      <c r="R29" s="766"/>
      <c r="S29" s="766"/>
      <c r="T29" s="761"/>
      <c r="U29" s="712"/>
    </row>
    <row r="30" spans="1:176" hidden="1" x14ac:dyDescent="0.25">
      <c r="A30" s="740" t="e">
        <f>'Mapa Final'!#REF!</f>
        <v>#REF!</v>
      </c>
      <c r="B30" s="713" t="e">
        <f>'Mapa Final'!#REF!</f>
        <v>#REF!</v>
      </c>
      <c r="C30" s="728" t="e">
        <f>'Mapa Final'!#REF!</f>
        <v>#REF!</v>
      </c>
      <c r="D30" s="728" t="e">
        <f>'Mapa Final'!#REF!</f>
        <v>#REF!</v>
      </c>
      <c r="E30" s="719" t="e">
        <f>'Mapa Final'!#REF!</f>
        <v>#REF!</v>
      </c>
      <c r="F30" s="719" t="e">
        <f>'Mapa Final'!#REF!</f>
        <v>#REF!</v>
      </c>
      <c r="G30" s="719" t="e">
        <f>'Mapa Final'!#REF!</f>
        <v>#REF!</v>
      </c>
      <c r="H30" s="731" t="e">
        <f>'Mapa Final'!#REF!</f>
        <v>#REF!</v>
      </c>
      <c r="I30" s="722" t="e">
        <f>'Mapa Final'!#REF!</f>
        <v>#REF!</v>
      </c>
      <c r="J30" s="725" t="e">
        <f>'Mapa Final'!#REF!</f>
        <v>#REF!</v>
      </c>
      <c r="K30" s="716" t="e">
        <f>'Mapa Final'!#REF!</f>
        <v>#REF!</v>
      </c>
      <c r="L30" s="716" t="e">
        <f>'Mapa Final'!#REF!</f>
        <v>#REF!</v>
      </c>
      <c r="M30" s="734" t="e">
        <f>'Mapa Final'!#REF!</f>
        <v>#REF!</v>
      </c>
      <c r="N30" s="716" t="e">
        <f>'Mapa Final'!#REF!</f>
        <v>#REF!</v>
      </c>
      <c r="O30" s="738"/>
      <c r="P30" s="738"/>
      <c r="Q30" s="738"/>
      <c r="R30" s="738"/>
      <c r="S30" s="738"/>
      <c r="T30" s="738"/>
    </row>
    <row r="31" spans="1:176" hidden="1" x14ac:dyDescent="0.25">
      <c r="A31" s="741"/>
      <c r="B31" s="714"/>
      <c r="C31" s="729"/>
      <c r="D31" s="729"/>
      <c r="E31" s="720"/>
      <c r="F31" s="720"/>
      <c r="G31" s="720"/>
      <c r="H31" s="732"/>
      <c r="I31" s="723"/>
      <c r="J31" s="726"/>
      <c r="K31" s="717"/>
      <c r="L31" s="717"/>
      <c r="M31" s="735"/>
      <c r="N31" s="717"/>
      <c r="O31" s="738"/>
      <c r="P31" s="738"/>
      <c r="Q31" s="738"/>
      <c r="R31" s="738"/>
      <c r="S31" s="738"/>
      <c r="T31" s="738"/>
    </row>
    <row r="32" spans="1:176" hidden="1" x14ac:dyDescent="0.25">
      <c r="A32" s="741"/>
      <c r="B32" s="714"/>
      <c r="C32" s="729"/>
      <c r="D32" s="729"/>
      <c r="E32" s="720"/>
      <c r="F32" s="720"/>
      <c r="G32" s="720"/>
      <c r="H32" s="732"/>
      <c r="I32" s="723"/>
      <c r="J32" s="726"/>
      <c r="K32" s="717"/>
      <c r="L32" s="717"/>
      <c r="M32" s="735"/>
      <c r="N32" s="717"/>
      <c r="O32" s="738"/>
      <c r="P32" s="738"/>
      <c r="Q32" s="738"/>
      <c r="R32" s="738"/>
      <c r="S32" s="738"/>
      <c r="T32" s="738"/>
    </row>
    <row r="33" spans="1:20" hidden="1" x14ac:dyDescent="0.25">
      <c r="A33" s="741"/>
      <c r="B33" s="714"/>
      <c r="C33" s="729"/>
      <c r="D33" s="729"/>
      <c r="E33" s="720"/>
      <c r="F33" s="720"/>
      <c r="G33" s="720"/>
      <c r="H33" s="732"/>
      <c r="I33" s="723"/>
      <c r="J33" s="726"/>
      <c r="K33" s="717"/>
      <c r="L33" s="717"/>
      <c r="M33" s="735"/>
      <c r="N33" s="717"/>
      <c r="O33" s="738"/>
      <c r="P33" s="738"/>
      <c r="Q33" s="738"/>
      <c r="R33" s="738"/>
      <c r="S33" s="738"/>
      <c r="T33" s="738"/>
    </row>
    <row r="34" spans="1:20" ht="102.75" hidden="1" customHeight="1" x14ac:dyDescent="0.25">
      <c r="A34" s="742"/>
      <c r="B34" s="715"/>
      <c r="C34" s="730"/>
      <c r="D34" s="730"/>
      <c r="E34" s="721"/>
      <c r="F34" s="721"/>
      <c r="G34" s="721"/>
      <c r="H34" s="733"/>
      <c r="I34" s="724"/>
      <c r="J34" s="727"/>
      <c r="K34" s="718"/>
      <c r="L34" s="718"/>
      <c r="M34" s="736"/>
      <c r="N34" s="718"/>
      <c r="O34" s="739"/>
      <c r="P34" s="739"/>
      <c r="Q34" s="739"/>
      <c r="R34" s="739"/>
      <c r="S34" s="739"/>
      <c r="T34" s="739"/>
    </row>
    <row r="35" spans="1:20" ht="15" customHeight="1" x14ac:dyDescent="0.25">
      <c r="A35" s="740" t="e">
        <f>'Mapa Final'!#REF!</f>
        <v>#REF!</v>
      </c>
      <c r="B35" s="713" t="e">
        <f>'Mapa Final'!#REF!</f>
        <v>#REF!</v>
      </c>
      <c r="C35" s="728" t="e">
        <f>'Mapa Final'!#REF!</f>
        <v>#REF!</v>
      </c>
      <c r="D35" s="728" t="e">
        <f>'Mapa Final'!#REF!</f>
        <v>#REF!</v>
      </c>
      <c r="E35" s="719" t="e">
        <f>'Mapa Final'!#REF!</f>
        <v>#REF!</v>
      </c>
      <c r="F35" s="719" t="e">
        <f>'Mapa Final'!#REF!</f>
        <v>#REF!</v>
      </c>
      <c r="G35" s="719" t="e">
        <f>'Mapa Final'!#REF!</f>
        <v>#REF!</v>
      </c>
      <c r="H35" s="731" t="e">
        <f>'Mapa Final'!#REF!</f>
        <v>#REF!</v>
      </c>
      <c r="I35" s="722" t="e">
        <f>'Mapa Final'!#REF!</f>
        <v>#REF!</v>
      </c>
      <c r="J35" s="725" t="e">
        <f>'Mapa Final'!#REF!</f>
        <v>#REF!</v>
      </c>
      <c r="K35" s="716" t="e">
        <f>'Mapa Final'!#REF!</f>
        <v>#REF!</v>
      </c>
      <c r="L35" s="716" t="e">
        <f>'Mapa Final'!#REF!</f>
        <v>#REF!</v>
      </c>
      <c r="M35" s="734" t="e">
        <f>'Mapa Final'!#REF!</f>
        <v>#REF!</v>
      </c>
      <c r="N35" s="752" t="s">
        <v>348</v>
      </c>
      <c r="O35" s="749" t="s">
        <v>429</v>
      </c>
      <c r="P35" s="755" t="s">
        <v>430</v>
      </c>
      <c r="Q35" s="749" t="s">
        <v>8</v>
      </c>
      <c r="R35" s="758">
        <v>44197</v>
      </c>
      <c r="S35" s="758">
        <v>44561</v>
      </c>
      <c r="T35" s="749" t="s">
        <v>431</v>
      </c>
    </row>
    <row r="36" spans="1:20" x14ac:dyDescent="0.25">
      <c r="A36" s="741"/>
      <c r="B36" s="714"/>
      <c r="C36" s="729"/>
      <c r="D36" s="729"/>
      <c r="E36" s="720"/>
      <c r="F36" s="720"/>
      <c r="G36" s="720"/>
      <c r="H36" s="732"/>
      <c r="I36" s="723"/>
      <c r="J36" s="726"/>
      <c r="K36" s="717"/>
      <c r="L36" s="717"/>
      <c r="M36" s="735"/>
      <c r="N36" s="753"/>
      <c r="O36" s="750"/>
      <c r="P36" s="756"/>
      <c r="Q36" s="750"/>
      <c r="R36" s="759"/>
      <c r="S36" s="759"/>
      <c r="T36" s="750"/>
    </row>
    <row r="37" spans="1:20" x14ac:dyDescent="0.25">
      <c r="A37" s="741"/>
      <c r="B37" s="714"/>
      <c r="C37" s="729"/>
      <c r="D37" s="729"/>
      <c r="E37" s="720"/>
      <c r="F37" s="720"/>
      <c r="G37" s="720"/>
      <c r="H37" s="732"/>
      <c r="I37" s="723"/>
      <c r="J37" s="726"/>
      <c r="K37" s="717"/>
      <c r="L37" s="717"/>
      <c r="M37" s="735"/>
      <c r="N37" s="753"/>
      <c r="O37" s="750"/>
      <c r="P37" s="756"/>
      <c r="Q37" s="750"/>
      <c r="R37" s="759"/>
      <c r="S37" s="759"/>
      <c r="T37" s="750"/>
    </row>
    <row r="38" spans="1:20" x14ac:dyDescent="0.25">
      <c r="A38" s="741"/>
      <c r="B38" s="714"/>
      <c r="C38" s="729"/>
      <c r="D38" s="729"/>
      <c r="E38" s="720"/>
      <c r="F38" s="720"/>
      <c r="G38" s="720"/>
      <c r="H38" s="732"/>
      <c r="I38" s="723"/>
      <c r="J38" s="726"/>
      <c r="K38" s="717"/>
      <c r="L38" s="717"/>
      <c r="M38" s="735"/>
      <c r="N38" s="753"/>
      <c r="O38" s="750"/>
      <c r="P38" s="756"/>
      <c r="Q38" s="750"/>
      <c r="R38" s="759"/>
      <c r="S38" s="759"/>
      <c r="T38" s="750"/>
    </row>
    <row r="39" spans="1:20" ht="252" customHeight="1" thickBot="1" x14ac:dyDescent="0.3">
      <c r="A39" s="742"/>
      <c r="B39" s="715"/>
      <c r="C39" s="730"/>
      <c r="D39" s="730"/>
      <c r="E39" s="721"/>
      <c r="F39" s="721"/>
      <c r="G39" s="721"/>
      <c r="H39" s="733"/>
      <c r="I39" s="724"/>
      <c r="J39" s="727"/>
      <c r="K39" s="718"/>
      <c r="L39" s="718"/>
      <c r="M39" s="736"/>
      <c r="N39" s="754"/>
      <c r="O39" s="751"/>
      <c r="P39" s="757"/>
      <c r="Q39" s="751"/>
      <c r="R39" s="760"/>
      <c r="S39" s="760"/>
      <c r="T39" s="751"/>
    </row>
    <row r="40" spans="1:20" x14ac:dyDescent="0.25">
      <c r="A40" s="740" t="e">
        <f>'Mapa Final'!#REF!</f>
        <v>#REF!</v>
      </c>
      <c r="B40" s="713" t="e">
        <f>'Mapa Final'!#REF!</f>
        <v>#REF!</v>
      </c>
      <c r="C40" s="728" t="e">
        <f>'Mapa Final'!#REF!</f>
        <v>#REF!</v>
      </c>
      <c r="D40" s="728" t="e">
        <f>'Mapa Final'!#REF!</f>
        <v>#REF!</v>
      </c>
      <c r="E40" s="719" t="e">
        <f>'Mapa Final'!#REF!</f>
        <v>#REF!</v>
      </c>
      <c r="F40" s="719" t="e">
        <f>'Mapa Final'!#REF!</f>
        <v>#REF!</v>
      </c>
      <c r="G40" s="719" t="e">
        <f>'Mapa Final'!#REF!</f>
        <v>#REF!</v>
      </c>
      <c r="H40" s="731" t="e">
        <f>'Mapa Final'!#REF!</f>
        <v>#REF!</v>
      </c>
      <c r="I40" s="722" t="e">
        <f>'Mapa Final'!#REF!</f>
        <v>#REF!</v>
      </c>
      <c r="J40" s="725" t="e">
        <f>'Mapa Final'!#REF!</f>
        <v>#REF!</v>
      </c>
      <c r="K40" s="716" t="e">
        <f>'Mapa Final'!#REF!</f>
        <v>#REF!</v>
      </c>
      <c r="L40" s="716" t="e">
        <f>'Mapa Final'!#REF!</f>
        <v>#REF!</v>
      </c>
      <c r="M40" s="734" t="e">
        <f>'Mapa Final'!#REF!</f>
        <v>#REF!</v>
      </c>
      <c r="N40" s="716" t="e">
        <f>'Mapa Final'!#REF!</f>
        <v>#REF!</v>
      </c>
      <c r="O40" s="746" t="s">
        <v>441</v>
      </c>
      <c r="P40" s="737"/>
      <c r="Q40" s="743" t="s">
        <v>8</v>
      </c>
      <c r="R40" s="743" t="s">
        <v>426</v>
      </c>
      <c r="S40" s="743" t="s">
        <v>427</v>
      </c>
      <c r="T40" s="746" t="s">
        <v>432</v>
      </c>
    </row>
    <row r="41" spans="1:20" x14ac:dyDescent="0.25">
      <c r="A41" s="741"/>
      <c r="B41" s="714"/>
      <c r="C41" s="729"/>
      <c r="D41" s="729"/>
      <c r="E41" s="720"/>
      <c r="F41" s="720"/>
      <c r="G41" s="720"/>
      <c r="H41" s="732"/>
      <c r="I41" s="723"/>
      <c r="J41" s="726"/>
      <c r="K41" s="717"/>
      <c r="L41" s="717"/>
      <c r="M41" s="735"/>
      <c r="N41" s="717"/>
      <c r="O41" s="747"/>
      <c r="P41" s="738"/>
      <c r="Q41" s="744"/>
      <c r="R41" s="744"/>
      <c r="S41" s="744"/>
      <c r="T41" s="747"/>
    </row>
    <row r="42" spans="1:20" x14ac:dyDescent="0.25">
      <c r="A42" s="741"/>
      <c r="B42" s="714"/>
      <c r="C42" s="729"/>
      <c r="D42" s="729"/>
      <c r="E42" s="720"/>
      <c r="F42" s="720"/>
      <c r="G42" s="720"/>
      <c r="H42" s="732"/>
      <c r="I42" s="723"/>
      <c r="J42" s="726"/>
      <c r="K42" s="717"/>
      <c r="L42" s="717"/>
      <c r="M42" s="735"/>
      <c r="N42" s="717"/>
      <c r="O42" s="747"/>
      <c r="P42" s="738"/>
      <c r="Q42" s="744"/>
      <c r="R42" s="744"/>
      <c r="S42" s="744"/>
      <c r="T42" s="747"/>
    </row>
    <row r="43" spans="1:20" ht="45" customHeight="1" x14ac:dyDescent="0.25">
      <c r="A43" s="741"/>
      <c r="B43" s="714"/>
      <c r="C43" s="729"/>
      <c r="D43" s="729"/>
      <c r="E43" s="720"/>
      <c r="F43" s="720"/>
      <c r="G43" s="720"/>
      <c r="H43" s="732"/>
      <c r="I43" s="723"/>
      <c r="J43" s="726"/>
      <c r="K43" s="717"/>
      <c r="L43" s="717"/>
      <c r="M43" s="735"/>
      <c r="N43" s="717"/>
      <c r="O43" s="747"/>
      <c r="P43" s="738"/>
      <c r="Q43" s="744"/>
      <c r="R43" s="744"/>
      <c r="S43" s="744"/>
      <c r="T43" s="747"/>
    </row>
    <row r="44" spans="1:20" ht="79.5" customHeight="1" x14ac:dyDescent="0.25">
      <c r="A44" s="742"/>
      <c r="B44" s="715"/>
      <c r="C44" s="730"/>
      <c r="D44" s="730"/>
      <c r="E44" s="721"/>
      <c r="F44" s="721"/>
      <c r="G44" s="721"/>
      <c r="H44" s="733"/>
      <c r="I44" s="724"/>
      <c r="J44" s="727"/>
      <c r="K44" s="718"/>
      <c r="L44" s="718"/>
      <c r="M44" s="736"/>
      <c r="N44" s="718"/>
      <c r="O44" s="748"/>
      <c r="P44" s="739"/>
      <c r="Q44" s="745"/>
      <c r="R44" s="745"/>
      <c r="S44" s="745"/>
      <c r="T44" s="748"/>
    </row>
    <row r="45" spans="1:20" ht="15" customHeight="1" x14ac:dyDescent="0.25">
      <c r="A45" s="740" t="e">
        <f>'Mapa Final'!#REF!</f>
        <v>#REF!</v>
      </c>
      <c r="B45" s="713" t="e">
        <f>'Mapa Final'!#REF!</f>
        <v>#REF!</v>
      </c>
      <c r="C45" s="728" t="e">
        <f>'Mapa Final'!#REF!</f>
        <v>#REF!</v>
      </c>
      <c r="D45" s="728" t="e">
        <f>'Mapa Final'!#REF!</f>
        <v>#REF!</v>
      </c>
      <c r="E45" s="719" t="e">
        <f>'Mapa Final'!#REF!</f>
        <v>#REF!</v>
      </c>
      <c r="F45" s="719" t="e">
        <f>'Mapa Final'!#REF!</f>
        <v>#REF!</v>
      </c>
      <c r="G45" s="719" t="e">
        <f>'Mapa Final'!#REF!</f>
        <v>#REF!</v>
      </c>
      <c r="H45" s="731" t="e">
        <f>'Mapa Final'!#REF!</f>
        <v>#REF!</v>
      </c>
      <c r="I45" s="722" t="e">
        <f>'Mapa Final'!#REF!</f>
        <v>#REF!</v>
      </c>
      <c r="J45" s="725" t="e">
        <f>'Mapa Final'!#REF!</f>
        <v>#REF!</v>
      </c>
      <c r="K45" s="716" t="e">
        <f>'Mapa Final'!#REF!</f>
        <v>#REF!</v>
      </c>
      <c r="L45" s="716" t="e">
        <f>'Mapa Final'!#REF!</f>
        <v>#REF!</v>
      </c>
      <c r="M45" s="734" t="e">
        <f>'Mapa Final'!#REF!</f>
        <v>#REF!</v>
      </c>
      <c r="N45" s="716" t="e">
        <f>'Mapa Final'!#REF!</f>
        <v>#REF!</v>
      </c>
      <c r="O45" s="746" t="s">
        <v>442</v>
      </c>
      <c r="P45" s="737"/>
      <c r="Q45" s="743" t="s">
        <v>8</v>
      </c>
      <c r="R45" s="743" t="s">
        <v>426</v>
      </c>
      <c r="S45" s="743" t="s">
        <v>427</v>
      </c>
      <c r="T45" s="746" t="s">
        <v>428</v>
      </c>
    </row>
    <row r="46" spans="1:20" x14ac:dyDescent="0.25">
      <c r="A46" s="741"/>
      <c r="B46" s="714"/>
      <c r="C46" s="729"/>
      <c r="D46" s="729"/>
      <c r="E46" s="720"/>
      <c r="F46" s="720"/>
      <c r="G46" s="720"/>
      <c r="H46" s="732"/>
      <c r="I46" s="723"/>
      <c r="J46" s="726"/>
      <c r="K46" s="717"/>
      <c r="L46" s="717"/>
      <c r="M46" s="735"/>
      <c r="N46" s="717"/>
      <c r="O46" s="747"/>
      <c r="P46" s="738"/>
      <c r="Q46" s="744"/>
      <c r="R46" s="744"/>
      <c r="S46" s="744"/>
      <c r="T46" s="747"/>
    </row>
    <row r="47" spans="1:20" x14ac:dyDescent="0.25">
      <c r="A47" s="741"/>
      <c r="B47" s="714"/>
      <c r="C47" s="729"/>
      <c r="D47" s="729"/>
      <c r="E47" s="720"/>
      <c r="F47" s="720"/>
      <c r="G47" s="720"/>
      <c r="H47" s="732"/>
      <c r="I47" s="723"/>
      <c r="J47" s="726"/>
      <c r="K47" s="717"/>
      <c r="L47" s="717"/>
      <c r="M47" s="735"/>
      <c r="N47" s="717"/>
      <c r="O47" s="747"/>
      <c r="P47" s="738"/>
      <c r="Q47" s="744"/>
      <c r="R47" s="744"/>
      <c r="S47" s="744"/>
      <c r="T47" s="747"/>
    </row>
    <row r="48" spans="1:20" x14ac:dyDescent="0.25">
      <c r="A48" s="741"/>
      <c r="B48" s="714"/>
      <c r="C48" s="729"/>
      <c r="D48" s="729"/>
      <c r="E48" s="720"/>
      <c r="F48" s="720"/>
      <c r="G48" s="720"/>
      <c r="H48" s="732"/>
      <c r="I48" s="723"/>
      <c r="J48" s="726"/>
      <c r="K48" s="717"/>
      <c r="L48" s="717"/>
      <c r="M48" s="735"/>
      <c r="N48" s="717"/>
      <c r="O48" s="747"/>
      <c r="P48" s="738"/>
      <c r="Q48" s="744"/>
      <c r="R48" s="744"/>
      <c r="S48" s="744"/>
      <c r="T48" s="747"/>
    </row>
    <row r="49" spans="1:20" ht="53.25" customHeight="1" x14ac:dyDescent="0.25">
      <c r="A49" s="742"/>
      <c r="B49" s="715"/>
      <c r="C49" s="730"/>
      <c r="D49" s="730"/>
      <c r="E49" s="721"/>
      <c r="F49" s="721"/>
      <c r="G49" s="721"/>
      <c r="H49" s="733"/>
      <c r="I49" s="724"/>
      <c r="J49" s="727"/>
      <c r="K49" s="718"/>
      <c r="L49" s="718"/>
      <c r="M49" s="736"/>
      <c r="N49" s="718"/>
      <c r="O49" s="748"/>
      <c r="P49" s="739"/>
      <c r="Q49" s="745"/>
      <c r="R49" s="745"/>
      <c r="S49" s="745"/>
      <c r="T49" s="747"/>
    </row>
    <row r="50" spans="1:20" x14ac:dyDescent="0.25">
      <c r="A50" s="740" t="e">
        <f>'Mapa Final'!#REF!</f>
        <v>#REF!</v>
      </c>
      <c r="B50" s="713" t="e">
        <f>'Mapa Final'!#REF!</f>
        <v>#REF!</v>
      </c>
      <c r="C50" s="728" t="e">
        <f>'Mapa Final'!#REF!</f>
        <v>#REF!</v>
      </c>
      <c r="D50" s="728" t="e">
        <f>'Mapa Final'!#REF!</f>
        <v>#REF!</v>
      </c>
      <c r="E50" s="719" t="e">
        <f>'Mapa Final'!#REF!</f>
        <v>#REF!</v>
      </c>
      <c r="F50" s="719" t="e">
        <f>'Mapa Final'!#REF!</f>
        <v>#REF!</v>
      </c>
      <c r="G50" s="719" t="e">
        <f>'Mapa Final'!#REF!</f>
        <v>#REF!</v>
      </c>
      <c r="H50" s="731" t="e">
        <f>'Mapa Final'!#REF!</f>
        <v>#REF!</v>
      </c>
      <c r="I50" s="722" t="e">
        <f>'Mapa Final'!#REF!</f>
        <v>#REF!</v>
      </c>
      <c r="J50" s="725" t="e">
        <f>'Mapa Final'!#REF!</f>
        <v>#REF!</v>
      </c>
      <c r="K50" s="716" t="e">
        <f>'Mapa Final'!#REF!</f>
        <v>#REF!</v>
      </c>
      <c r="L50" s="716" t="e">
        <f>'Mapa Final'!#REF!</f>
        <v>#REF!</v>
      </c>
      <c r="M50" s="734" t="e">
        <f>'Mapa Final'!#REF!</f>
        <v>#REF!</v>
      </c>
      <c r="N50" s="716" t="e">
        <f>'Mapa Final'!#REF!</f>
        <v>#REF!</v>
      </c>
      <c r="O50" s="737"/>
      <c r="P50" s="737"/>
      <c r="Q50" s="737"/>
      <c r="R50" s="737"/>
      <c r="S50" s="737"/>
      <c r="T50" s="737"/>
    </row>
    <row r="51" spans="1:20" x14ac:dyDescent="0.25">
      <c r="A51" s="741"/>
      <c r="B51" s="714"/>
      <c r="C51" s="729"/>
      <c r="D51" s="729"/>
      <c r="E51" s="720"/>
      <c r="F51" s="720"/>
      <c r="G51" s="720"/>
      <c r="H51" s="732"/>
      <c r="I51" s="723"/>
      <c r="J51" s="726"/>
      <c r="K51" s="717"/>
      <c r="L51" s="717"/>
      <c r="M51" s="735"/>
      <c r="N51" s="717"/>
      <c r="O51" s="738"/>
      <c r="P51" s="738"/>
      <c r="Q51" s="738"/>
      <c r="R51" s="738"/>
      <c r="S51" s="738"/>
      <c r="T51" s="738"/>
    </row>
    <row r="52" spans="1:20" x14ac:dyDescent="0.25">
      <c r="A52" s="741"/>
      <c r="B52" s="714"/>
      <c r="C52" s="729"/>
      <c r="D52" s="729"/>
      <c r="E52" s="720"/>
      <c r="F52" s="720"/>
      <c r="G52" s="720"/>
      <c r="H52" s="732"/>
      <c r="I52" s="723"/>
      <c r="J52" s="726"/>
      <c r="K52" s="717"/>
      <c r="L52" s="717"/>
      <c r="M52" s="735"/>
      <c r="N52" s="717"/>
      <c r="O52" s="738"/>
      <c r="P52" s="738"/>
      <c r="Q52" s="738"/>
      <c r="R52" s="738"/>
      <c r="S52" s="738"/>
      <c r="T52" s="738"/>
    </row>
    <row r="53" spans="1:20" x14ac:dyDescent="0.25">
      <c r="A53" s="741"/>
      <c r="B53" s="714"/>
      <c r="C53" s="729"/>
      <c r="D53" s="729"/>
      <c r="E53" s="720"/>
      <c r="F53" s="720"/>
      <c r="G53" s="720"/>
      <c r="H53" s="732"/>
      <c r="I53" s="723"/>
      <c r="J53" s="726"/>
      <c r="K53" s="717"/>
      <c r="L53" s="717"/>
      <c r="M53" s="735"/>
      <c r="N53" s="717"/>
      <c r="O53" s="738"/>
      <c r="P53" s="738"/>
      <c r="Q53" s="738"/>
      <c r="R53" s="738"/>
      <c r="S53" s="738"/>
      <c r="T53" s="738"/>
    </row>
    <row r="54" spans="1:20" ht="15.75" thickBot="1" x14ac:dyDescent="0.3">
      <c r="A54" s="742"/>
      <c r="B54" s="715"/>
      <c r="C54" s="730"/>
      <c r="D54" s="730"/>
      <c r="E54" s="721"/>
      <c r="F54" s="721"/>
      <c r="G54" s="721"/>
      <c r="H54" s="733"/>
      <c r="I54" s="724"/>
      <c r="J54" s="727"/>
      <c r="K54" s="718"/>
      <c r="L54" s="718"/>
      <c r="M54" s="736"/>
      <c r="N54" s="718"/>
      <c r="O54" s="739"/>
      <c r="P54" s="739"/>
      <c r="Q54" s="739"/>
      <c r="R54" s="739"/>
      <c r="S54" s="739"/>
      <c r="T54" s="739"/>
    </row>
    <row r="55" spans="1:20" x14ac:dyDescent="0.25">
      <c r="A55" s="740" t="e">
        <f>'Mapa Final'!#REF!</f>
        <v>#REF!</v>
      </c>
      <c r="B55" s="713" t="e">
        <f>'Mapa Final'!#REF!</f>
        <v>#REF!</v>
      </c>
      <c r="C55" s="728" t="e">
        <f>'Mapa Final'!#REF!</f>
        <v>#REF!</v>
      </c>
      <c r="D55" s="728" t="e">
        <f>'Mapa Final'!#REF!</f>
        <v>#REF!</v>
      </c>
      <c r="E55" s="719" t="e">
        <f>'Mapa Final'!#REF!</f>
        <v>#REF!</v>
      </c>
      <c r="F55" s="719" t="e">
        <f>'Mapa Final'!#REF!</f>
        <v>#REF!</v>
      </c>
      <c r="G55" s="719" t="e">
        <f>'Mapa Final'!#REF!</f>
        <v>#REF!</v>
      </c>
      <c r="H55" s="731" t="e">
        <f>'Mapa Final'!#REF!</f>
        <v>#REF!</v>
      </c>
      <c r="I55" s="722" t="e">
        <f>'Mapa Final'!#REF!</f>
        <v>#REF!</v>
      </c>
      <c r="J55" s="725" t="e">
        <f>'Mapa Final'!#REF!</f>
        <v>#REF!</v>
      </c>
      <c r="K55" s="716" t="e">
        <f>'Mapa Final'!#REF!</f>
        <v>#REF!</v>
      </c>
      <c r="L55" s="716" t="e">
        <f>'Mapa Final'!#REF!</f>
        <v>#REF!</v>
      </c>
      <c r="M55" s="734" t="e">
        <f>'Mapa Final'!#REF!</f>
        <v>#REF!</v>
      </c>
      <c r="N55" s="716" t="e">
        <f>'Mapa Final'!#REF!</f>
        <v>#REF!</v>
      </c>
      <c r="O55" s="737"/>
      <c r="P55" s="737"/>
      <c r="Q55" s="737"/>
      <c r="R55" s="737"/>
      <c r="S55" s="737"/>
      <c r="T55" s="737"/>
    </row>
    <row r="56" spans="1:20" x14ac:dyDescent="0.25">
      <c r="A56" s="741"/>
      <c r="B56" s="714"/>
      <c r="C56" s="729"/>
      <c r="D56" s="729"/>
      <c r="E56" s="720"/>
      <c r="F56" s="720"/>
      <c r="G56" s="720"/>
      <c r="H56" s="732"/>
      <c r="I56" s="723"/>
      <c r="J56" s="726"/>
      <c r="K56" s="717"/>
      <c r="L56" s="717"/>
      <c r="M56" s="735"/>
      <c r="N56" s="717"/>
      <c r="O56" s="738"/>
      <c r="P56" s="738"/>
      <c r="Q56" s="738"/>
      <c r="R56" s="738"/>
      <c r="S56" s="738"/>
      <c r="T56" s="738"/>
    </row>
    <row r="57" spans="1:20" x14ac:dyDescent="0.25">
      <c r="A57" s="741"/>
      <c r="B57" s="714"/>
      <c r="C57" s="729"/>
      <c r="D57" s="729"/>
      <c r="E57" s="720"/>
      <c r="F57" s="720"/>
      <c r="G57" s="720"/>
      <c r="H57" s="732"/>
      <c r="I57" s="723"/>
      <c r="J57" s="726"/>
      <c r="K57" s="717"/>
      <c r="L57" s="717"/>
      <c r="M57" s="735"/>
      <c r="N57" s="717"/>
      <c r="O57" s="738"/>
      <c r="P57" s="738"/>
      <c r="Q57" s="738"/>
      <c r="R57" s="738"/>
      <c r="S57" s="738"/>
      <c r="T57" s="738"/>
    </row>
    <row r="58" spans="1:20" x14ac:dyDescent="0.25">
      <c r="A58" s="741"/>
      <c r="B58" s="714"/>
      <c r="C58" s="729"/>
      <c r="D58" s="729"/>
      <c r="E58" s="720"/>
      <c r="F58" s="720"/>
      <c r="G58" s="720"/>
      <c r="H58" s="732"/>
      <c r="I58" s="723"/>
      <c r="J58" s="726"/>
      <c r="K58" s="717"/>
      <c r="L58" s="717"/>
      <c r="M58" s="735"/>
      <c r="N58" s="717"/>
      <c r="O58" s="738"/>
      <c r="P58" s="738"/>
      <c r="Q58" s="738"/>
      <c r="R58" s="738"/>
      <c r="S58" s="738"/>
      <c r="T58" s="738"/>
    </row>
    <row r="59" spans="1:20" ht="15.75" thickBot="1" x14ac:dyDescent="0.3">
      <c r="A59" s="742"/>
      <c r="B59" s="715"/>
      <c r="C59" s="730"/>
      <c r="D59" s="730"/>
      <c r="E59" s="721"/>
      <c r="F59" s="721"/>
      <c r="G59" s="721"/>
      <c r="H59" s="733"/>
      <c r="I59" s="724"/>
      <c r="J59" s="727"/>
      <c r="K59" s="718"/>
      <c r="L59" s="718"/>
      <c r="M59" s="736"/>
      <c r="N59" s="718"/>
      <c r="O59" s="739"/>
      <c r="P59" s="739"/>
      <c r="Q59" s="739"/>
      <c r="R59" s="739"/>
      <c r="S59" s="739"/>
      <c r="T59" s="739"/>
    </row>
  </sheetData>
  <mergeCells count="220">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I45:I49"/>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U25:U2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s>
  <conditionalFormatting sqref="D8:G8 H7 H60:J1048576 A7:B7">
    <cfRule type="containsText" dxfId="1781" priority="703" operator="containsText" text="3- Moderado">
      <formula>NOT(ISERROR(SEARCH("3- Moderado",A7)))</formula>
    </cfRule>
    <cfRule type="containsText" dxfId="1780" priority="704" operator="containsText" text="6- Moderado">
      <formula>NOT(ISERROR(SEARCH("6- Moderado",A7)))</formula>
    </cfRule>
    <cfRule type="containsText" dxfId="1779" priority="705" operator="containsText" text="4- Moderado">
      <formula>NOT(ISERROR(SEARCH("4- Moderado",A7)))</formula>
    </cfRule>
    <cfRule type="containsText" dxfId="1778" priority="706" operator="containsText" text="3- Bajo">
      <formula>NOT(ISERROR(SEARCH("3- Bajo",A7)))</formula>
    </cfRule>
    <cfRule type="containsText" dxfId="1777" priority="707" operator="containsText" text="4- Bajo">
      <formula>NOT(ISERROR(SEARCH("4- Bajo",A7)))</formula>
    </cfRule>
    <cfRule type="containsText" dxfId="1776" priority="708" operator="containsText" text="1- Bajo">
      <formula>NOT(ISERROR(SEARCH("1- Bajo",A7)))</formula>
    </cfRule>
  </conditionalFormatting>
  <conditionalFormatting sqref="H8:J8">
    <cfRule type="containsText" dxfId="1775" priority="696" operator="containsText" text="3- Moderado">
      <formula>NOT(ISERROR(SEARCH("3- Moderado",H8)))</formula>
    </cfRule>
    <cfRule type="containsText" dxfId="1774" priority="697" operator="containsText" text="6- Moderado">
      <formula>NOT(ISERROR(SEARCH("6- Moderado",H8)))</formula>
    </cfRule>
    <cfRule type="containsText" dxfId="1773" priority="698" operator="containsText" text="4- Moderado">
      <formula>NOT(ISERROR(SEARCH("4- Moderado",H8)))</formula>
    </cfRule>
    <cfRule type="containsText" dxfId="1772" priority="699" operator="containsText" text="3- Bajo">
      <formula>NOT(ISERROR(SEARCH("3- Bajo",H8)))</formula>
    </cfRule>
    <cfRule type="containsText" dxfId="1771" priority="700" operator="containsText" text="4- Bajo">
      <formula>NOT(ISERROR(SEARCH("4- Bajo",H8)))</formula>
    </cfRule>
    <cfRule type="containsText" dxfId="1770" priority="702" operator="containsText" text="1- Bajo">
      <formula>NOT(ISERROR(SEARCH("1- Bajo",H8)))</formula>
    </cfRule>
  </conditionalFormatting>
  <conditionalFormatting sqref="J8 J60:J1048576">
    <cfRule type="containsText" dxfId="1769" priority="685" operator="containsText" text="25- Extremo">
      <formula>NOT(ISERROR(SEARCH("25- Extremo",J8)))</formula>
    </cfRule>
    <cfRule type="containsText" dxfId="1768" priority="686" operator="containsText" text="20- Extremo">
      <formula>NOT(ISERROR(SEARCH("20- Extremo",J8)))</formula>
    </cfRule>
    <cfRule type="containsText" dxfId="1767" priority="687" operator="containsText" text="15- Extremo">
      <formula>NOT(ISERROR(SEARCH("15- Extremo",J8)))</formula>
    </cfRule>
    <cfRule type="containsText" dxfId="1766" priority="688" operator="containsText" text="10- Extremo">
      <formula>NOT(ISERROR(SEARCH("10- Extremo",J8)))</formula>
    </cfRule>
    <cfRule type="containsText" dxfId="1765" priority="689" operator="containsText" text="5- Extremo">
      <formula>NOT(ISERROR(SEARCH("5- Extremo",J8)))</formula>
    </cfRule>
    <cfRule type="containsText" dxfId="1764" priority="690" operator="containsText" text="12- Alto">
      <formula>NOT(ISERROR(SEARCH("12- Alto",J8)))</formula>
    </cfRule>
    <cfRule type="containsText" dxfId="1763" priority="691" operator="containsText" text="10- Alto">
      <formula>NOT(ISERROR(SEARCH("10- Alto",J8)))</formula>
    </cfRule>
    <cfRule type="containsText" dxfId="1762" priority="692" operator="containsText" text="9- Alto">
      <formula>NOT(ISERROR(SEARCH("9- Alto",J8)))</formula>
    </cfRule>
    <cfRule type="containsText" dxfId="1761" priority="693" operator="containsText" text="8- Alto">
      <formula>NOT(ISERROR(SEARCH("8- Alto",J8)))</formula>
    </cfRule>
    <cfRule type="containsText" dxfId="1760" priority="694" operator="containsText" text="5- Alto">
      <formula>NOT(ISERROR(SEARCH("5- Alto",J8)))</formula>
    </cfRule>
    <cfRule type="containsText" dxfId="1759" priority="695" operator="containsText" text="4- Alto">
      <formula>NOT(ISERROR(SEARCH("4- Alto",J8)))</formula>
    </cfRule>
    <cfRule type="containsText" dxfId="1758" priority="701" operator="containsText" text="2- Bajo">
      <formula>NOT(ISERROR(SEARCH("2- Bajo",J8)))</formula>
    </cfRule>
  </conditionalFormatting>
  <conditionalFormatting sqref="K10:L10 K15:L15 K20:L20">
    <cfRule type="containsText" dxfId="1757" priority="679" operator="containsText" text="3- Moderado">
      <formula>NOT(ISERROR(SEARCH("3- Moderado",K10)))</formula>
    </cfRule>
    <cfRule type="containsText" dxfId="1756" priority="680" operator="containsText" text="6- Moderado">
      <formula>NOT(ISERROR(SEARCH("6- Moderado",K10)))</formula>
    </cfRule>
    <cfRule type="containsText" dxfId="1755" priority="681" operator="containsText" text="4- Moderado">
      <formula>NOT(ISERROR(SEARCH("4- Moderado",K10)))</formula>
    </cfRule>
    <cfRule type="containsText" dxfId="1754" priority="682" operator="containsText" text="3- Bajo">
      <formula>NOT(ISERROR(SEARCH("3- Bajo",K10)))</formula>
    </cfRule>
    <cfRule type="containsText" dxfId="1753" priority="683" operator="containsText" text="4- Bajo">
      <formula>NOT(ISERROR(SEARCH("4- Bajo",K10)))</formula>
    </cfRule>
    <cfRule type="containsText" dxfId="1752" priority="684" operator="containsText" text="1- Bajo">
      <formula>NOT(ISERROR(SEARCH("1- Bajo",K10)))</formula>
    </cfRule>
  </conditionalFormatting>
  <conditionalFormatting sqref="H10:I10 H15:I15 H20:I20">
    <cfRule type="containsText" dxfId="1751" priority="673" operator="containsText" text="3- Moderado">
      <formula>NOT(ISERROR(SEARCH("3- Moderado",H10)))</formula>
    </cfRule>
    <cfRule type="containsText" dxfId="1750" priority="674" operator="containsText" text="6- Moderado">
      <formula>NOT(ISERROR(SEARCH("6- Moderado",H10)))</formula>
    </cfRule>
    <cfRule type="containsText" dxfId="1749" priority="675" operator="containsText" text="4- Moderado">
      <formula>NOT(ISERROR(SEARCH("4- Moderado",H10)))</formula>
    </cfRule>
    <cfRule type="containsText" dxfId="1748" priority="676" operator="containsText" text="3- Bajo">
      <formula>NOT(ISERROR(SEARCH("3- Bajo",H10)))</formula>
    </cfRule>
    <cfRule type="containsText" dxfId="1747" priority="677" operator="containsText" text="4- Bajo">
      <formula>NOT(ISERROR(SEARCH("4- Bajo",H10)))</formula>
    </cfRule>
    <cfRule type="containsText" dxfId="1746" priority="678" operator="containsText" text="1- Bajo">
      <formula>NOT(ISERROR(SEARCH("1- Bajo",H10)))</formula>
    </cfRule>
  </conditionalFormatting>
  <conditionalFormatting sqref="A10:E10 E15 A15:B15 B20 B25 B30 B35 B40 B45 B50 B55">
    <cfRule type="containsText" dxfId="1745" priority="667" operator="containsText" text="3- Moderado">
      <formula>NOT(ISERROR(SEARCH("3- Moderado",A10)))</formula>
    </cfRule>
    <cfRule type="containsText" dxfId="1744" priority="668" operator="containsText" text="6- Moderado">
      <formula>NOT(ISERROR(SEARCH("6- Moderado",A10)))</formula>
    </cfRule>
    <cfRule type="containsText" dxfId="1743" priority="669" operator="containsText" text="4- Moderado">
      <formula>NOT(ISERROR(SEARCH("4- Moderado",A10)))</formula>
    </cfRule>
    <cfRule type="containsText" dxfId="1742" priority="670" operator="containsText" text="3- Bajo">
      <formula>NOT(ISERROR(SEARCH("3- Bajo",A10)))</formula>
    </cfRule>
    <cfRule type="containsText" dxfId="1741" priority="671" operator="containsText" text="4- Bajo">
      <formula>NOT(ISERROR(SEARCH("4- Bajo",A10)))</formula>
    </cfRule>
    <cfRule type="containsText" dxfId="1740" priority="672" operator="containsText" text="1- Bajo">
      <formula>NOT(ISERROR(SEARCH("1- Bajo",A10)))</formula>
    </cfRule>
  </conditionalFormatting>
  <conditionalFormatting sqref="F10:G10 F15:G15">
    <cfRule type="containsText" dxfId="1739" priority="661" operator="containsText" text="3- Moderado">
      <formula>NOT(ISERROR(SEARCH("3- Moderado",F10)))</formula>
    </cfRule>
    <cfRule type="containsText" dxfId="1738" priority="662" operator="containsText" text="6- Moderado">
      <formula>NOT(ISERROR(SEARCH("6- Moderado",F10)))</formula>
    </cfRule>
    <cfRule type="containsText" dxfId="1737" priority="663" operator="containsText" text="4- Moderado">
      <formula>NOT(ISERROR(SEARCH("4- Moderado",F10)))</formula>
    </cfRule>
    <cfRule type="containsText" dxfId="1736" priority="664" operator="containsText" text="3- Bajo">
      <formula>NOT(ISERROR(SEARCH("3- Bajo",F10)))</formula>
    </cfRule>
    <cfRule type="containsText" dxfId="1735" priority="665" operator="containsText" text="4- Bajo">
      <formula>NOT(ISERROR(SEARCH("4- Bajo",F10)))</formula>
    </cfRule>
    <cfRule type="containsText" dxfId="1734" priority="666" operator="containsText" text="1- Bajo">
      <formula>NOT(ISERROR(SEARCH("1- Bajo",F10)))</formula>
    </cfRule>
  </conditionalFormatting>
  <conditionalFormatting sqref="K8">
    <cfRule type="containsText" dxfId="1733" priority="655" operator="containsText" text="3- Moderado">
      <formula>NOT(ISERROR(SEARCH("3- Moderado",K8)))</formula>
    </cfRule>
    <cfRule type="containsText" dxfId="1732" priority="656" operator="containsText" text="6- Moderado">
      <formula>NOT(ISERROR(SEARCH("6- Moderado",K8)))</formula>
    </cfRule>
    <cfRule type="containsText" dxfId="1731" priority="657" operator="containsText" text="4- Moderado">
      <formula>NOT(ISERROR(SEARCH("4- Moderado",K8)))</formula>
    </cfRule>
    <cfRule type="containsText" dxfId="1730" priority="658" operator="containsText" text="3- Bajo">
      <formula>NOT(ISERROR(SEARCH("3- Bajo",K8)))</formula>
    </cfRule>
    <cfRule type="containsText" dxfId="1729" priority="659" operator="containsText" text="4- Bajo">
      <formula>NOT(ISERROR(SEARCH("4- Bajo",K8)))</formula>
    </cfRule>
    <cfRule type="containsText" dxfId="1728" priority="660" operator="containsText" text="1- Bajo">
      <formula>NOT(ISERROR(SEARCH("1- Bajo",K8)))</formula>
    </cfRule>
  </conditionalFormatting>
  <conditionalFormatting sqref="L8">
    <cfRule type="containsText" dxfId="1727" priority="649" operator="containsText" text="3- Moderado">
      <formula>NOT(ISERROR(SEARCH("3- Moderado",L8)))</formula>
    </cfRule>
    <cfRule type="containsText" dxfId="1726" priority="650" operator="containsText" text="6- Moderado">
      <formula>NOT(ISERROR(SEARCH("6- Moderado",L8)))</formula>
    </cfRule>
    <cfRule type="containsText" dxfId="1725" priority="651" operator="containsText" text="4- Moderado">
      <formula>NOT(ISERROR(SEARCH("4- Moderado",L8)))</formula>
    </cfRule>
    <cfRule type="containsText" dxfId="1724" priority="652" operator="containsText" text="3- Bajo">
      <formula>NOT(ISERROR(SEARCH("3- Bajo",L8)))</formula>
    </cfRule>
    <cfRule type="containsText" dxfId="1723" priority="653" operator="containsText" text="4- Bajo">
      <formula>NOT(ISERROR(SEARCH("4- Bajo",L8)))</formula>
    </cfRule>
    <cfRule type="containsText" dxfId="1722" priority="654" operator="containsText" text="1- Bajo">
      <formula>NOT(ISERROR(SEARCH("1- Bajo",L8)))</formula>
    </cfRule>
  </conditionalFormatting>
  <conditionalFormatting sqref="M8">
    <cfRule type="containsText" dxfId="1721" priority="643" operator="containsText" text="3- Moderado">
      <formula>NOT(ISERROR(SEARCH("3- Moderado",M8)))</formula>
    </cfRule>
    <cfRule type="containsText" dxfId="1720" priority="644" operator="containsText" text="6- Moderado">
      <formula>NOT(ISERROR(SEARCH("6- Moderado",M8)))</formula>
    </cfRule>
    <cfRule type="containsText" dxfId="1719" priority="645" operator="containsText" text="4- Moderado">
      <formula>NOT(ISERROR(SEARCH("4- Moderado",M8)))</formula>
    </cfRule>
    <cfRule type="containsText" dxfId="1718" priority="646" operator="containsText" text="3- Bajo">
      <formula>NOT(ISERROR(SEARCH("3- Bajo",M8)))</formula>
    </cfRule>
    <cfRule type="containsText" dxfId="1717" priority="647" operator="containsText" text="4- Bajo">
      <formula>NOT(ISERROR(SEARCH("4- Bajo",M8)))</formula>
    </cfRule>
    <cfRule type="containsText" dxfId="1716" priority="648" operator="containsText" text="1- Bajo">
      <formula>NOT(ISERROR(SEARCH("1- Bajo",M8)))</formula>
    </cfRule>
  </conditionalFormatting>
  <conditionalFormatting sqref="J10:J24">
    <cfRule type="containsText" dxfId="1715" priority="638" operator="containsText" text="Bajo">
      <formula>NOT(ISERROR(SEARCH("Bajo",J10)))</formula>
    </cfRule>
    <cfRule type="containsText" dxfId="1714" priority="639" operator="containsText" text="Moderado">
      <formula>NOT(ISERROR(SEARCH("Moderado",J10)))</formula>
    </cfRule>
    <cfRule type="containsText" dxfId="1713" priority="640" operator="containsText" text="Alto">
      <formula>NOT(ISERROR(SEARCH("Alto",J10)))</formula>
    </cfRule>
    <cfRule type="containsText" dxfId="1712"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11" priority="573" operator="containsText" text="Moderado">
      <formula>NOT(ISERROR(SEARCH("Moderado",M10)))</formula>
    </cfRule>
    <cfRule type="containsText" dxfId="1710" priority="633" operator="containsText" text="Bajo">
      <formula>NOT(ISERROR(SEARCH("Bajo",M10)))</formula>
    </cfRule>
    <cfRule type="containsText" dxfId="1709" priority="634" operator="containsText" text="Moderado">
      <formula>NOT(ISERROR(SEARCH("Moderado",M10)))</formula>
    </cfRule>
    <cfRule type="containsText" dxfId="1708" priority="635" operator="containsText" text="Alto">
      <formula>NOT(ISERROR(SEARCH("Alto",M10)))</formula>
    </cfRule>
    <cfRule type="containsText" dxfId="1707"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06" priority="627" operator="containsText" text="3- Moderado">
      <formula>NOT(ISERROR(SEARCH("3- Moderado",N10)))</formula>
    </cfRule>
    <cfRule type="containsText" dxfId="1705" priority="628" operator="containsText" text="6- Moderado">
      <formula>NOT(ISERROR(SEARCH("6- Moderado",N10)))</formula>
    </cfRule>
    <cfRule type="containsText" dxfId="1704" priority="629" operator="containsText" text="4- Moderado">
      <formula>NOT(ISERROR(SEARCH("4- Moderado",N10)))</formula>
    </cfRule>
    <cfRule type="containsText" dxfId="1703" priority="630" operator="containsText" text="3- Bajo">
      <formula>NOT(ISERROR(SEARCH("3- Bajo",N10)))</formula>
    </cfRule>
    <cfRule type="containsText" dxfId="1702" priority="631" operator="containsText" text="4- Bajo">
      <formula>NOT(ISERROR(SEARCH("4- Bajo",N10)))</formula>
    </cfRule>
    <cfRule type="containsText" dxfId="1701" priority="632" operator="containsText" text="1- Bajo">
      <formula>NOT(ISERROR(SEARCH("1- Bajo",N10)))</formula>
    </cfRule>
  </conditionalFormatting>
  <conditionalFormatting sqref="H10:H24">
    <cfRule type="containsText" dxfId="1700" priority="574" operator="containsText" text="Muy Alta">
      <formula>NOT(ISERROR(SEARCH("Muy Alta",H10)))</formula>
    </cfRule>
    <cfRule type="containsText" dxfId="1699" priority="575" operator="containsText" text="Alta">
      <formula>NOT(ISERROR(SEARCH("Alta",H10)))</formula>
    </cfRule>
    <cfRule type="containsText" dxfId="1698" priority="576" operator="containsText" text="Muy Alta">
      <formula>NOT(ISERROR(SEARCH("Muy Alta",H10)))</formula>
    </cfRule>
    <cfRule type="containsText" dxfId="1697" priority="581" operator="containsText" text="Muy Baja">
      <formula>NOT(ISERROR(SEARCH("Muy Baja",H10)))</formula>
    </cfRule>
    <cfRule type="containsText" dxfId="1696" priority="582" operator="containsText" text="Baja">
      <formula>NOT(ISERROR(SEARCH("Baja",H10)))</formula>
    </cfRule>
    <cfRule type="containsText" dxfId="1695" priority="583" operator="containsText" text="Media">
      <formula>NOT(ISERROR(SEARCH("Media",H10)))</formula>
    </cfRule>
    <cfRule type="containsText" dxfId="1694" priority="584" operator="containsText" text="Alta">
      <formula>NOT(ISERROR(SEARCH("Alta",H10)))</formula>
    </cfRule>
    <cfRule type="containsText" dxfId="1693" priority="586" operator="containsText" text="Muy Alta">
      <formula>NOT(ISERROR(SEARCH("Muy Alta",H10)))</formula>
    </cfRule>
  </conditionalFormatting>
  <conditionalFormatting sqref="I10:I24">
    <cfRule type="containsText" dxfId="1692" priority="577" operator="containsText" text="Catastrófico">
      <formula>NOT(ISERROR(SEARCH("Catastrófico",I10)))</formula>
    </cfRule>
    <cfRule type="containsText" dxfId="1691" priority="578" operator="containsText" text="Mayor">
      <formula>NOT(ISERROR(SEARCH("Mayor",I10)))</formula>
    </cfRule>
    <cfRule type="containsText" dxfId="1690" priority="579" operator="containsText" text="Menor">
      <formula>NOT(ISERROR(SEARCH("Menor",I10)))</formula>
    </cfRule>
    <cfRule type="containsText" dxfId="1689" priority="580" operator="containsText" text="Leve">
      <formula>NOT(ISERROR(SEARCH("Leve",I10)))</formula>
    </cfRule>
    <cfRule type="containsText" dxfId="1688" priority="585" operator="containsText" text="Moderado">
      <formula>NOT(ISERROR(SEARCH("Moderado",I10)))</formula>
    </cfRule>
  </conditionalFormatting>
  <conditionalFormatting sqref="K10:K24">
    <cfRule type="containsText" dxfId="1687" priority="572" operator="containsText" text="Media">
      <formula>NOT(ISERROR(SEARCH("Media",K10)))</formula>
    </cfRule>
  </conditionalFormatting>
  <conditionalFormatting sqref="L10:L24">
    <cfRule type="containsText" dxfId="1686" priority="571" operator="containsText" text="Moderado">
      <formula>NOT(ISERROR(SEARCH("Moderado",L10)))</formula>
    </cfRule>
  </conditionalFormatting>
  <conditionalFormatting sqref="C15">
    <cfRule type="containsText" dxfId="1685" priority="565" operator="containsText" text="3- Moderado">
      <formula>NOT(ISERROR(SEARCH("3- Moderado",C15)))</formula>
    </cfRule>
    <cfRule type="containsText" dxfId="1684" priority="566" operator="containsText" text="6- Moderado">
      <formula>NOT(ISERROR(SEARCH("6- Moderado",C15)))</formula>
    </cfRule>
    <cfRule type="containsText" dxfId="1683" priority="567" operator="containsText" text="4- Moderado">
      <formula>NOT(ISERROR(SEARCH("4- Moderado",C15)))</formula>
    </cfRule>
    <cfRule type="containsText" dxfId="1682" priority="568" operator="containsText" text="3- Bajo">
      <formula>NOT(ISERROR(SEARCH("3- Bajo",C15)))</formula>
    </cfRule>
    <cfRule type="containsText" dxfId="1681" priority="569" operator="containsText" text="4- Bajo">
      <formula>NOT(ISERROR(SEARCH("4- Bajo",C15)))</formula>
    </cfRule>
    <cfRule type="containsText" dxfId="1680" priority="570" operator="containsText" text="1- Bajo">
      <formula>NOT(ISERROR(SEARCH("1- Bajo",C15)))</formula>
    </cfRule>
  </conditionalFormatting>
  <conditionalFormatting sqref="D15">
    <cfRule type="containsText" dxfId="1679" priority="559" operator="containsText" text="3- Moderado">
      <formula>NOT(ISERROR(SEARCH("3- Moderado",D15)))</formula>
    </cfRule>
    <cfRule type="containsText" dxfId="1678" priority="560" operator="containsText" text="6- Moderado">
      <formula>NOT(ISERROR(SEARCH("6- Moderado",D15)))</formula>
    </cfRule>
    <cfRule type="containsText" dxfId="1677" priority="561" operator="containsText" text="4- Moderado">
      <formula>NOT(ISERROR(SEARCH("4- Moderado",D15)))</formula>
    </cfRule>
    <cfRule type="containsText" dxfId="1676" priority="562" operator="containsText" text="3- Bajo">
      <formula>NOT(ISERROR(SEARCH("3- Bajo",D15)))</formula>
    </cfRule>
    <cfRule type="containsText" dxfId="1675" priority="563" operator="containsText" text="4- Bajo">
      <formula>NOT(ISERROR(SEARCH("4- Bajo",D15)))</formula>
    </cfRule>
    <cfRule type="containsText" dxfId="1674" priority="564" operator="containsText" text="1- Bajo">
      <formula>NOT(ISERROR(SEARCH("1- Bajo",D15)))</formula>
    </cfRule>
  </conditionalFormatting>
  <conditionalFormatting sqref="J10:J24">
    <cfRule type="containsText" dxfId="1673" priority="558" operator="containsText" text="Moderado">
      <formula>NOT(ISERROR(SEARCH("Moderado",J10)))</formula>
    </cfRule>
  </conditionalFormatting>
  <conditionalFormatting sqref="J10:J24">
    <cfRule type="containsText" dxfId="1672" priority="556" operator="containsText" text="Bajo">
      <formula>NOT(ISERROR(SEARCH("Bajo",J10)))</formula>
    </cfRule>
    <cfRule type="containsText" dxfId="1671" priority="557" operator="containsText" text="Extremo">
      <formula>NOT(ISERROR(SEARCH("Extremo",J10)))</formula>
    </cfRule>
  </conditionalFormatting>
  <conditionalFormatting sqref="K10:K24">
    <cfRule type="containsText" dxfId="1670" priority="554" operator="containsText" text="Baja">
      <formula>NOT(ISERROR(SEARCH("Baja",K10)))</formula>
    </cfRule>
    <cfRule type="containsText" dxfId="1669" priority="555" operator="containsText" text="Muy Baja">
      <formula>NOT(ISERROR(SEARCH("Muy Baja",K10)))</formula>
    </cfRule>
  </conditionalFormatting>
  <conditionalFormatting sqref="K10:K24">
    <cfRule type="containsText" dxfId="1668" priority="552" operator="containsText" text="Muy Alta">
      <formula>NOT(ISERROR(SEARCH("Muy Alta",K10)))</formula>
    </cfRule>
    <cfRule type="containsText" dxfId="1667" priority="553" operator="containsText" text="Alta">
      <formula>NOT(ISERROR(SEARCH("Alta",K10)))</formula>
    </cfRule>
  </conditionalFormatting>
  <conditionalFormatting sqref="L10:L24">
    <cfRule type="containsText" dxfId="1666" priority="548" operator="containsText" text="Catastrófico">
      <formula>NOT(ISERROR(SEARCH("Catastrófico",L10)))</formula>
    </cfRule>
    <cfRule type="containsText" dxfId="1665" priority="549" operator="containsText" text="Mayor">
      <formula>NOT(ISERROR(SEARCH("Mayor",L10)))</formula>
    </cfRule>
    <cfRule type="containsText" dxfId="1664" priority="550" operator="containsText" text="Menor">
      <formula>NOT(ISERROR(SEARCH("Menor",L10)))</formula>
    </cfRule>
    <cfRule type="containsText" dxfId="1663" priority="551" operator="containsText" text="Leve">
      <formula>NOT(ISERROR(SEARCH("Leve",L10)))</formula>
    </cfRule>
  </conditionalFormatting>
  <conditionalFormatting sqref="A20 E20">
    <cfRule type="containsText" dxfId="1662" priority="542" operator="containsText" text="3- Moderado">
      <formula>NOT(ISERROR(SEARCH("3- Moderado",A20)))</formula>
    </cfRule>
    <cfRule type="containsText" dxfId="1661" priority="543" operator="containsText" text="6- Moderado">
      <formula>NOT(ISERROR(SEARCH("6- Moderado",A20)))</formula>
    </cfRule>
    <cfRule type="containsText" dxfId="1660" priority="544" operator="containsText" text="4- Moderado">
      <formula>NOT(ISERROR(SEARCH("4- Moderado",A20)))</formula>
    </cfRule>
    <cfRule type="containsText" dxfId="1659" priority="545" operator="containsText" text="3- Bajo">
      <formula>NOT(ISERROR(SEARCH("3- Bajo",A20)))</formula>
    </cfRule>
    <cfRule type="containsText" dxfId="1658" priority="546" operator="containsText" text="4- Bajo">
      <formula>NOT(ISERROR(SEARCH("4- Bajo",A20)))</formula>
    </cfRule>
    <cfRule type="containsText" dxfId="1657" priority="547" operator="containsText" text="1- Bajo">
      <formula>NOT(ISERROR(SEARCH("1- Bajo",A20)))</formula>
    </cfRule>
  </conditionalFormatting>
  <conditionalFormatting sqref="F20:G20">
    <cfRule type="containsText" dxfId="1656" priority="536" operator="containsText" text="3- Moderado">
      <formula>NOT(ISERROR(SEARCH("3- Moderado",F20)))</formula>
    </cfRule>
    <cfRule type="containsText" dxfId="1655" priority="537" operator="containsText" text="6- Moderado">
      <formula>NOT(ISERROR(SEARCH("6- Moderado",F20)))</formula>
    </cfRule>
    <cfRule type="containsText" dxfId="1654" priority="538" operator="containsText" text="4- Moderado">
      <formula>NOT(ISERROR(SEARCH("4- Moderado",F20)))</formula>
    </cfRule>
    <cfRule type="containsText" dxfId="1653" priority="539" operator="containsText" text="3- Bajo">
      <formula>NOT(ISERROR(SEARCH("3- Bajo",F20)))</formula>
    </cfRule>
    <cfRule type="containsText" dxfId="1652" priority="540" operator="containsText" text="4- Bajo">
      <formula>NOT(ISERROR(SEARCH("4- Bajo",F20)))</formula>
    </cfRule>
    <cfRule type="containsText" dxfId="1651" priority="541" operator="containsText" text="1- Bajo">
      <formula>NOT(ISERROR(SEARCH("1- Bajo",F20)))</formula>
    </cfRule>
  </conditionalFormatting>
  <conditionalFormatting sqref="C20">
    <cfRule type="containsText" dxfId="1650" priority="530" operator="containsText" text="3- Moderado">
      <formula>NOT(ISERROR(SEARCH("3- Moderado",C20)))</formula>
    </cfRule>
    <cfRule type="containsText" dxfId="1649" priority="531" operator="containsText" text="6- Moderado">
      <formula>NOT(ISERROR(SEARCH("6- Moderado",C20)))</formula>
    </cfRule>
    <cfRule type="containsText" dxfId="1648" priority="532" operator="containsText" text="4- Moderado">
      <formula>NOT(ISERROR(SEARCH("4- Moderado",C20)))</formula>
    </cfRule>
    <cfRule type="containsText" dxfId="1647" priority="533" operator="containsText" text="3- Bajo">
      <formula>NOT(ISERROR(SEARCH("3- Bajo",C20)))</formula>
    </cfRule>
    <cfRule type="containsText" dxfId="1646" priority="534" operator="containsText" text="4- Bajo">
      <formula>NOT(ISERROR(SEARCH("4- Bajo",C20)))</formula>
    </cfRule>
    <cfRule type="containsText" dxfId="1645" priority="535" operator="containsText" text="1- Bajo">
      <formula>NOT(ISERROR(SEARCH("1- Bajo",C20)))</formula>
    </cfRule>
  </conditionalFormatting>
  <conditionalFormatting sqref="D20">
    <cfRule type="containsText" dxfId="1644" priority="524" operator="containsText" text="3- Moderado">
      <formula>NOT(ISERROR(SEARCH("3- Moderado",D20)))</formula>
    </cfRule>
    <cfRule type="containsText" dxfId="1643" priority="525" operator="containsText" text="6- Moderado">
      <formula>NOT(ISERROR(SEARCH("6- Moderado",D20)))</formula>
    </cfRule>
    <cfRule type="containsText" dxfId="1642" priority="526" operator="containsText" text="4- Moderado">
      <formula>NOT(ISERROR(SEARCH("4- Moderado",D20)))</formula>
    </cfRule>
    <cfRule type="containsText" dxfId="1641" priority="527" operator="containsText" text="3- Bajo">
      <formula>NOT(ISERROR(SEARCH("3- Bajo",D20)))</formula>
    </cfRule>
    <cfRule type="containsText" dxfId="1640" priority="528" operator="containsText" text="4- Bajo">
      <formula>NOT(ISERROR(SEARCH("4- Bajo",D20)))</formula>
    </cfRule>
    <cfRule type="containsText" dxfId="1639" priority="529" operator="containsText" text="1- Bajo">
      <formula>NOT(ISERROR(SEARCH("1- Bajo",D20)))</formula>
    </cfRule>
  </conditionalFormatting>
  <conditionalFormatting sqref="K25:L25">
    <cfRule type="containsText" dxfId="1638" priority="518" operator="containsText" text="3- Moderado">
      <formula>NOT(ISERROR(SEARCH("3- Moderado",K25)))</formula>
    </cfRule>
    <cfRule type="containsText" dxfId="1637" priority="519" operator="containsText" text="6- Moderado">
      <formula>NOT(ISERROR(SEARCH("6- Moderado",K25)))</formula>
    </cfRule>
    <cfRule type="containsText" dxfId="1636" priority="520" operator="containsText" text="4- Moderado">
      <formula>NOT(ISERROR(SEARCH("4- Moderado",K25)))</formula>
    </cfRule>
    <cfRule type="containsText" dxfId="1635" priority="521" operator="containsText" text="3- Bajo">
      <formula>NOT(ISERROR(SEARCH("3- Bajo",K25)))</formula>
    </cfRule>
    <cfRule type="containsText" dxfId="1634" priority="522" operator="containsText" text="4- Bajo">
      <formula>NOT(ISERROR(SEARCH("4- Bajo",K25)))</formula>
    </cfRule>
    <cfRule type="containsText" dxfId="1633" priority="523" operator="containsText" text="1- Bajo">
      <formula>NOT(ISERROR(SEARCH("1- Bajo",K25)))</formula>
    </cfRule>
  </conditionalFormatting>
  <conditionalFormatting sqref="H25:I25">
    <cfRule type="containsText" dxfId="1632" priority="512" operator="containsText" text="3- Moderado">
      <formula>NOT(ISERROR(SEARCH("3- Moderado",H25)))</formula>
    </cfRule>
    <cfRule type="containsText" dxfId="1631" priority="513" operator="containsText" text="6- Moderado">
      <formula>NOT(ISERROR(SEARCH("6- Moderado",H25)))</formula>
    </cfRule>
    <cfRule type="containsText" dxfId="1630" priority="514" operator="containsText" text="4- Moderado">
      <formula>NOT(ISERROR(SEARCH("4- Moderado",H25)))</formula>
    </cfRule>
    <cfRule type="containsText" dxfId="1629" priority="515" operator="containsText" text="3- Bajo">
      <formula>NOT(ISERROR(SEARCH("3- Bajo",H25)))</formula>
    </cfRule>
    <cfRule type="containsText" dxfId="1628" priority="516" operator="containsText" text="4- Bajo">
      <formula>NOT(ISERROR(SEARCH("4- Bajo",H25)))</formula>
    </cfRule>
    <cfRule type="containsText" dxfId="1627" priority="517" operator="containsText" text="1- Bajo">
      <formula>NOT(ISERROR(SEARCH("1- Bajo",H25)))</formula>
    </cfRule>
  </conditionalFormatting>
  <conditionalFormatting sqref="A25 C25:E25">
    <cfRule type="containsText" dxfId="1626" priority="506" operator="containsText" text="3- Moderado">
      <formula>NOT(ISERROR(SEARCH("3- Moderado",A25)))</formula>
    </cfRule>
    <cfRule type="containsText" dxfId="1625" priority="507" operator="containsText" text="6- Moderado">
      <formula>NOT(ISERROR(SEARCH("6- Moderado",A25)))</formula>
    </cfRule>
    <cfRule type="containsText" dxfId="1624" priority="508" operator="containsText" text="4- Moderado">
      <formula>NOT(ISERROR(SEARCH("4- Moderado",A25)))</formula>
    </cfRule>
    <cfRule type="containsText" dxfId="1623" priority="509" operator="containsText" text="3- Bajo">
      <formula>NOT(ISERROR(SEARCH("3- Bajo",A25)))</formula>
    </cfRule>
    <cfRule type="containsText" dxfId="1622" priority="510" operator="containsText" text="4- Bajo">
      <formula>NOT(ISERROR(SEARCH("4- Bajo",A25)))</formula>
    </cfRule>
    <cfRule type="containsText" dxfId="1621" priority="511" operator="containsText" text="1- Bajo">
      <formula>NOT(ISERROR(SEARCH("1- Bajo",A25)))</formula>
    </cfRule>
  </conditionalFormatting>
  <conditionalFormatting sqref="F25:G25">
    <cfRule type="containsText" dxfId="1620" priority="500" operator="containsText" text="3- Moderado">
      <formula>NOT(ISERROR(SEARCH("3- Moderado",F25)))</formula>
    </cfRule>
    <cfRule type="containsText" dxfId="1619" priority="501" operator="containsText" text="6- Moderado">
      <formula>NOT(ISERROR(SEARCH("6- Moderado",F25)))</formula>
    </cfRule>
    <cfRule type="containsText" dxfId="1618" priority="502" operator="containsText" text="4- Moderado">
      <formula>NOT(ISERROR(SEARCH("4- Moderado",F25)))</formula>
    </cfRule>
    <cfRule type="containsText" dxfId="1617" priority="503" operator="containsText" text="3- Bajo">
      <formula>NOT(ISERROR(SEARCH("3- Bajo",F25)))</formula>
    </cfRule>
    <cfRule type="containsText" dxfId="1616" priority="504" operator="containsText" text="4- Bajo">
      <formula>NOT(ISERROR(SEARCH("4- Bajo",F25)))</formula>
    </cfRule>
    <cfRule type="containsText" dxfId="1615" priority="505" operator="containsText" text="1- Bajo">
      <formula>NOT(ISERROR(SEARCH("1- Bajo",F25)))</formula>
    </cfRule>
  </conditionalFormatting>
  <conditionalFormatting sqref="J25:J29">
    <cfRule type="containsText" dxfId="1614" priority="495" operator="containsText" text="Bajo">
      <formula>NOT(ISERROR(SEARCH("Bajo",J25)))</formula>
    </cfRule>
    <cfRule type="containsText" dxfId="1613" priority="496" operator="containsText" text="Moderado">
      <formula>NOT(ISERROR(SEARCH("Moderado",J25)))</formula>
    </cfRule>
    <cfRule type="containsText" dxfId="1612" priority="497" operator="containsText" text="Alto">
      <formula>NOT(ISERROR(SEARCH("Alto",J25)))</formula>
    </cfRule>
    <cfRule type="containsText" dxfId="161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10" priority="470" operator="containsText" text="Moderado">
      <formula>NOT(ISERROR(SEARCH("Moderado",M25)))</formula>
    </cfRule>
    <cfRule type="containsText" dxfId="1609" priority="490" operator="containsText" text="Bajo">
      <formula>NOT(ISERROR(SEARCH("Bajo",M25)))</formula>
    </cfRule>
    <cfRule type="containsText" dxfId="1608" priority="491" operator="containsText" text="Moderado">
      <formula>NOT(ISERROR(SEARCH("Moderado",M25)))</formula>
    </cfRule>
    <cfRule type="containsText" dxfId="1607" priority="492" operator="containsText" text="Alto">
      <formula>NOT(ISERROR(SEARCH("Alto",M25)))</formula>
    </cfRule>
    <cfRule type="containsText" dxfId="1606" priority="493" operator="containsText" text="Extremo">
      <formula>NOT(ISERROR(SEARCH("Extremo",M25)))</formula>
    </cfRule>
    <cfRule type="colorScale" priority="494">
      <colorScale>
        <cfvo type="min"/>
        <cfvo type="max"/>
        <color rgb="FFFF7128"/>
        <color rgb="FFFFEF9C"/>
      </colorScale>
    </cfRule>
  </conditionalFormatting>
  <conditionalFormatting sqref="H25:H29">
    <cfRule type="containsText" dxfId="1605" priority="471" operator="containsText" text="Muy Alta">
      <formula>NOT(ISERROR(SEARCH("Muy Alta",H25)))</formula>
    </cfRule>
    <cfRule type="containsText" dxfId="1604" priority="472" operator="containsText" text="Alta">
      <formula>NOT(ISERROR(SEARCH("Alta",H25)))</formula>
    </cfRule>
    <cfRule type="containsText" dxfId="1603" priority="473" operator="containsText" text="Muy Alta">
      <formula>NOT(ISERROR(SEARCH("Muy Alta",H25)))</formula>
    </cfRule>
    <cfRule type="containsText" dxfId="1602" priority="478" operator="containsText" text="Muy Baja">
      <formula>NOT(ISERROR(SEARCH("Muy Baja",H25)))</formula>
    </cfRule>
    <cfRule type="containsText" dxfId="1601" priority="479" operator="containsText" text="Baja">
      <formula>NOT(ISERROR(SEARCH("Baja",H25)))</formula>
    </cfRule>
    <cfRule type="containsText" dxfId="1600" priority="480" operator="containsText" text="Media">
      <formula>NOT(ISERROR(SEARCH("Media",H25)))</formula>
    </cfRule>
    <cfRule type="containsText" dxfId="1599" priority="481" operator="containsText" text="Alta">
      <formula>NOT(ISERROR(SEARCH("Alta",H25)))</formula>
    </cfRule>
    <cfRule type="containsText" dxfId="1598" priority="483" operator="containsText" text="Muy Alta">
      <formula>NOT(ISERROR(SEARCH("Muy Alta",H25)))</formula>
    </cfRule>
  </conditionalFormatting>
  <conditionalFormatting sqref="I25:I29">
    <cfRule type="containsText" dxfId="1597" priority="474" operator="containsText" text="Catastrófico">
      <formula>NOT(ISERROR(SEARCH("Catastrófico",I25)))</formula>
    </cfRule>
    <cfRule type="containsText" dxfId="1596" priority="475" operator="containsText" text="Mayor">
      <formula>NOT(ISERROR(SEARCH("Mayor",I25)))</formula>
    </cfRule>
    <cfRule type="containsText" dxfId="1595" priority="476" operator="containsText" text="Menor">
      <formula>NOT(ISERROR(SEARCH("Menor",I25)))</formula>
    </cfRule>
    <cfRule type="containsText" dxfId="1594" priority="477" operator="containsText" text="Leve">
      <formula>NOT(ISERROR(SEARCH("Leve",I25)))</formula>
    </cfRule>
    <cfRule type="containsText" dxfId="1593" priority="482" operator="containsText" text="Moderado">
      <formula>NOT(ISERROR(SEARCH("Moderado",I25)))</formula>
    </cfRule>
  </conditionalFormatting>
  <conditionalFormatting sqref="K25:K29">
    <cfRule type="containsText" dxfId="1592" priority="469" operator="containsText" text="Media">
      <formula>NOT(ISERROR(SEARCH("Media",K25)))</formula>
    </cfRule>
  </conditionalFormatting>
  <conditionalFormatting sqref="L25:L29">
    <cfRule type="containsText" dxfId="1591" priority="468" operator="containsText" text="Moderado">
      <formula>NOT(ISERROR(SEARCH("Moderado",L25)))</formula>
    </cfRule>
  </conditionalFormatting>
  <conditionalFormatting sqref="J25:J29">
    <cfRule type="containsText" dxfId="1590" priority="467" operator="containsText" text="Moderado">
      <formula>NOT(ISERROR(SEARCH("Moderado",J25)))</formula>
    </cfRule>
  </conditionalFormatting>
  <conditionalFormatting sqref="J25:J29">
    <cfRule type="containsText" dxfId="1589" priority="465" operator="containsText" text="Bajo">
      <formula>NOT(ISERROR(SEARCH("Bajo",J25)))</formula>
    </cfRule>
    <cfRule type="containsText" dxfId="1588" priority="466" operator="containsText" text="Extremo">
      <formula>NOT(ISERROR(SEARCH("Extremo",J25)))</formula>
    </cfRule>
  </conditionalFormatting>
  <conditionalFormatting sqref="K25:K29">
    <cfRule type="containsText" dxfId="1587" priority="463" operator="containsText" text="Baja">
      <formula>NOT(ISERROR(SEARCH("Baja",K25)))</formula>
    </cfRule>
    <cfRule type="containsText" dxfId="1586" priority="464" operator="containsText" text="Muy Baja">
      <formula>NOT(ISERROR(SEARCH("Muy Baja",K25)))</formula>
    </cfRule>
  </conditionalFormatting>
  <conditionalFormatting sqref="K25:K29">
    <cfRule type="containsText" dxfId="1585" priority="461" operator="containsText" text="Muy Alta">
      <formula>NOT(ISERROR(SEARCH("Muy Alta",K25)))</formula>
    </cfRule>
    <cfRule type="containsText" dxfId="1584" priority="462" operator="containsText" text="Alta">
      <formula>NOT(ISERROR(SEARCH("Alta",K25)))</formula>
    </cfRule>
  </conditionalFormatting>
  <conditionalFormatting sqref="L25:L29">
    <cfRule type="containsText" dxfId="1583" priority="457" operator="containsText" text="Catastrófico">
      <formula>NOT(ISERROR(SEARCH("Catastrófico",L25)))</formula>
    </cfRule>
    <cfRule type="containsText" dxfId="1582" priority="458" operator="containsText" text="Mayor">
      <formula>NOT(ISERROR(SEARCH("Mayor",L25)))</formula>
    </cfRule>
    <cfRule type="containsText" dxfId="1581" priority="459" operator="containsText" text="Menor">
      <formula>NOT(ISERROR(SEARCH("Menor",L25)))</formula>
    </cfRule>
    <cfRule type="containsText" dxfId="1580" priority="460" operator="containsText" text="Leve">
      <formula>NOT(ISERROR(SEARCH("Leve",L25)))</formula>
    </cfRule>
  </conditionalFormatting>
  <conditionalFormatting sqref="K30:L30">
    <cfRule type="containsText" dxfId="1579" priority="451" operator="containsText" text="3- Moderado">
      <formula>NOT(ISERROR(SEARCH("3- Moderado",K30)))</formula>
    </cfRule>
    <cfRule type="containsText" dxfId="1578" priority="452" operator="containsText" text="6- Moderado">
      <formula>NOT(ISERROR(SEARCH("6- Moderado",K30)))</formula>
    </cfRule>
    <cfRule type="containsText" dxfId="1577" priority="453" operator="containsText" text="4- Moderado">
      <formula>NOT(ISERROR(SEARCH("4- Moderado",K30)))</formula>
    </cfRule>
    <cfRule type="containsText" dxfId="1576" priority="454" operator="containsText" text="3- Bajo">
      <formula>NOT(ISERROR(SEARCH("3- Bajo",K30)))</formula>
    </cfRule>
    <cfRule type="containsText" dxfId="1575" priority="455" operator="containsText" text="4- Bajo">
      <formula>NOT(ISERROR(SEARCH("4- Bajo",K30)))</formula>
    </cfRule>
    <cfRule type="containsText" dxfId="1574" priority="456" operator="containsText" text="1- Bajo">
      <formula>NOT(ISERROR(SEARCH("1- Bajo",K30)))</formula>
    </cfRule>
  </conditionalFormatting>
  <conditionalFormatting sqref="H30:I30">
    <cfRule type="containsText" dxfId="1573" priority="445" operator="containsText" text="3- Moderado">
      <formula>NOT(ISERROR(SEARCH("3- Moderado",H30)))</formula>
    </cfRule>
    <cfRule type="containsText" dxfId="1572" priority="446" operator="containsText" text="6- Moderado">
      <formula>NOT(ISERROR(SEARCH("6- Moderado",H30)))</formula>
    </cfRule>
    <cfRule type="containsText" dxfId="1571" priority="447" operator="containsText" text="4- Moderado">
      <formula>NOT(ISERROR(SEARCH("4- Moderado",H30)))</formula>
    </cfRule>
    <cfRule type="containsText" dxfId="1570" priority="448" operator="containsText" text="3- Bajo">
      <formula>NOT(ISERROR(SEARCH("3- Bajo",H30)))</formula>
    </cfRule>
    <cfRule type="containsText" dxfId="1569" priority="449" operator="containsText" text="4- Bajo">
      <formula>NOT(ISERROR(SEARCH("4- Bajo",H30)))</formula>
    </cfRule>
    <cfRule type="containsText" dxfId="1568" priority="450" operator="containsText" text="1- Bajo">
      <formula>NOT(ISERROR(SEARCH("1- Bajo",H30)))</formula>
    </cfRule>
  </conditionalFormatting>
  <conditionalFormatting sqref="A30 C30:E30">
    <cfRule type="containsText" dxfId="1567" priority="439" operator="containsText" text="3- Moderado">
      <formula>NOT(ISERROR(SEARCH("3- Moderado",A30)))</formula>
    </cfRule>
    <cfRule type="containsText" dxfId="1566" priority="440" operator="containsText" text="6- Moderado">
      <formula>NOT(ISERROR(SEARCH("6- Moderado",A30)))</formula>
    </cfRule>
    <cfRule type="containsText" dxfId="1565" priority="441" operator="containsText" text="4- Moderado">
      <formula>NOT(ISERROR(SEARCH("4- Moderado",A30)))</formula>
    </cfRule>
    <cfRule type="containsText" dxfId="1564" priority="442" operator="containsText" text="3- Bajo">
      <formula>NOT(ISERROR(SEARCH("3- Bajo",A30)))</formula>
    </cfRule>
    <cfRule type="containsText" dxfId="1563" priority="443" operator="containsText" text="4- Bajo">
      <formula>NOT(ISERROR(SEARCH("4- Bajo",A30)))</formula>
    </cfRule>
    <cfRule type="containsText" dxfId="1562" priority="444" operator="containsText" text="1- Bajo">
      <formula>NOT(ISERROR(SEARCH("1- Bajo",A30)))</formula>
    </cfRule>
  </conditionalFormatting>
  <conditionalFormatting sqref="F30:G30">
    <cfRule type="containsText" dxfId="1561" priority="433" operator="containsText" text="3- Moderado">
      <formula>NOT(ISERROR(SEARCH("3- Moderado",F30)))</formula>
    </cfRule>
    <cfRule type="containsText" dxfId="1560" priority="434" operator="containsText" text="6- Moderado">
      <formula>NOT(ISERROR(SEARCH("6- Moderado",F30)))</formula>
    </cfRule>
    <cfRule type="containsText" dxfId="1559" priority="435" operator="containsText" text="4- Moderado">
      <formula>NOT(ISERROR(SEARCH("4- Moderado",F30)))</formula>
    </cfRule>
    <cfRule type="containsText" dxfId="1558" priority="436" operator="containsText" text="3- Bajo">
      <formula>NOT(ISERROR(SEARCH("3- Bajo",F30)))</formula>
    </cfRule>
    <cfRule type="containsText" dxfId="1557" priority="437" operator="containsText" text="4- Bajo">
      <formula>NOT(ISERROR(SEARCH("4- Bajo",F30)))</formula>
    </cfRule>
    <cfRule type="containsText" dxfId="1556" priority="438" operator="containsText" text="1- Bajo">
      <formula>NOT(ISERROR(SEARCH("1- Bajo",F30)))</formula>
    </cfRule>
  </conditionalFormatting>
  <conditionalFormatting sqref="J30:J34">
    <cfRule type="containsText" dxfId="1555" priority="428" operator="containsText" text="Bajo">
      <formula>NOT(ISERROR(SEARCH("Bajo",J30)))</formula>
    </cfRule>
    <cfRule type="containsText" dxfId="1554" priority="429" operator="containsText" text="Moderado">
      <formula>NOT(ISERROR(SEARCH("Moderado",J30)))</formula>
    </cfRule>
    <cfRule type="containsText" dxfId="1553" priority="430" operator="containsText" text="Alto">
      <formula>NOT(ISERROR(SEARCH("Alto",J30)))</formula>
    </cfRule>
    <cfRule type="containsText" dxfId="1552"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1" priority="403" operator="containsText" text="Moderado">
      <formula>NOT(ISERROR(SEARCH("Moderado",M30)))</formula>
    </cfRule>
    <cfRule type="containsText" dxfId="1550" priority="423" operator="containsText" text="Bajo">
      <formula>NOT(ISERROR(SEARCH("Bajo",M30)))</formula>
    </cfRule>
    <cfRule type="containsText" dxfId="1549" priority="424" operator="containsText" text="Moderado">
      <formula>NOT(ISERROR(SEARCH("Moderado",M30)))</formula>
    </cfRule>
    <cfRule type="containsText" dxfId="1548" priority="425" operator="containsText" text="Alto">
      <formula>NOT(ISERROR(SEARCH("Alto",M30)))</formula>
    </cfRule>
    <cfRule type="containsText" dxfId="1547"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46" priority="417" operator="containsText" text="3- Moderado">
      <formula>NOT(ISERROR(SEARCH("3- Moderado",N30)))</formula>
    </cfRule>
    <cfRule type="containsText" dxfId="1545" priority="418" operator="containsText" text="6- Moderado">
      <formula>NOT(ISERROR(SEARCH("6- Moderado",N30)))</formula>
    </cfRule>
    <cfRule type="containsText" dxfId="1544" priority="419" operator="containsText" text="4- Moderado">
      <formula>NOT(ISERROR(SEARCH("4- Moderado",N30)))</formula>
    </cfRule>
    <cfRule type="containsText" dxfId="1543" priority="420" operator="containsText" text="3- Bajo">
      <formula>NOT(ISERROR(SEARCH("3- Bajo",N30)))</formula>
    </cfRule>
    <cfRule type="containsText" dxfId="1542" priority="421" operator="containsText" text="4- Bajo">
      <formula>NOT(ISERROR(SEARCH("4- Bajo",N30)))</formula>
    </cfRule>
    <cfRule type="containsText" dxfId="1541" priority="422" operator="containsText" text="1- Bajo">
      <formula>NOT(ISERROR(SEARCH("1- Bajo",N30)))</formula>
    </cfRule>
  </conditionalFormatting>
  <conditionalFormatting sqref="H30:H34">
    <cfRule type="containsText" dxfId="1540" priority="404" operator="containsText" text="Muy Alta">
      <formula>NOT(ISERROR(SEARCH("Muy Alta",H30)))</formula>
    </cfRule>
    <cfRule type="containsText" dxfId="1539" priority="405" operator="containsText" text="Alta">
      <formula>NOT(ISERROR(SEARCH("Alta",H30)))</formula>
    </cfRule>
    <cfRule type="containsText" dxfId="1538" priority="406" operator="containsText" text="Muy Alta">
      <formula>NOT(ISERROR(SEARCH("Muy Alta",H30)))</formula>
    </cfRule>
    <cfRule type="containsText" dxfId="1537" priority="411" operator="containsText" text="Muy Baja">
      <formula>NOT(ISERROR(SEARCH("Muy Baja",H30)))</formula>
    </cfRule>
    <cfRule type="containsText" dxfId="1536" priority="412" operator="containsText" text="Baja">
      <formula>NOT(ISERROR(SEARCH("Baja",H30)))</formula>
    </cfRule>
    <cfRule type="containsText" dxfId="1535" priority="413" operator="containsText" text="Media">
      <formula>NOT(ISERROR(SEARCH("Media",H30)))</formula>
    </cfRule>
    <cfRule type="containsText" dxfId="1534" priority="414" operator="containsText" text="Alta">
      <formula>NOT(ISERROR(SEARCH("Alta",H30)))</formula>
    </cfRule>
    <cfRule type="containsText" dxfId="1533" priority="416" operator="containsText" text="Muy Alta">
      <formula>NOT(ISERROR(SEARCH("Muy Alta",H30)))</formula>
    </cfRule>
  </conditionalFormatting>
  <conditionalFormatting sqref="I30:I34">
    <cfRule type="containsText" dxfId="1532" priority="407" operator="containsText" text="Catastrófico">
      <formula>NOT(ISERROR(SEARCH("Catastrófico",I30)))</formula>
    </cfRule>
    <cfRule type="containsText" dxfId="1531" priority="408" operator="containsText" text="Mayor">
      <formula>NOT(ISERROR(SEARCH("Mayor",I30)))</formula>
    </cfRule>
    <cfRule type="containsText" dxfId="1530" priority="409" operator="containsText" text="Menor">
      <formula>NOT(ISERROR(SEARCH("Menor",I30)))</formula>
    </cfRule>
    <cfRule type="containsText" dxfId="1529" priority="410" operator="containsText" text="Leve">
      <formula>NOT(ISERROR(SEARCH("Leve",I30)))</formula>
    </cfRule>
    <cfRule type="containsText" dxfId="1528" priority="415" operator="containsText" text="Moderado">
      <formula>NOT(ISERROR(SEARCH("Moderado",I30)))</formula>
    </cfRule>
  </conditionalFormatting>
  <conditionalFormatting sqref="K30:K34">
    <cfRule type="containsText" dxfId="1527" priority="402" operator="containsText" text="Media">
      <formula>NOT(ISERROR(SEARCH("Media",K30)))</formula>
    </cfRule>
  </conditionalFormatting>
  <conditionalFormatting sqref="L30:L34">
    <cfRule type="containsText" dxfId="1526" priority="401" operator="containsText" text="Moderado">
      <formula>NOT(ISERROR(SEARCH("Moderado",L30)))</formula>
    </cfRule>
  </conditionalFormatting>
  <conditionalFormatting sqref="J30:J34">
    <cfRule type="containsText" dxfId="1525" priority="400" operator="containsText" text="Moderado">
      <formula>NOT(ISERROR(SEARCH("Moderado",J30)))</formula>
    </cfRule>
  </conditionalFormatting>
  <conditionalFormatting sqref="J30:J34">
    <cfRule type="containsText" dxfId="1524" priority="398" operator="containsText" text="Bajo">
      <formula>NOT(ISERROR(SEARCH("Bajo",J30)))</formula>
    </cfRule>
    <cfRule type="containsText" dxfId="1523" priority="399" operator="containsText" text="Extremo">
      <formula>NOT(ISERROR(SEARCH("Extremo",J30)))</formula>
    </cfRule>
  </conditionalFormatting>
  <conditionalFormatting sqref="K30:K34">
    <cfRule type="containsText" dxfId="1522" priority="396" operator="containsText" text="Baja">
      <formula>NOT(ISERROR(SEARCH("Baja",K30)))</formula>
    </cfRule>
    <cfRule type="containsText" dxfId="1521" priority="397" operator="containsText" text="Muy Baja">
      <formula>NOT(ISERROR(SEARCH("Muy Baja",K30)))</formula>
    </cfRule>
  </conditionalFormatting>
  <conditionalFormatting sqref="K30:K34">
    <cfRule type="containsText" dxfId="1520" priority="394" operator="containsText" text="Muy Alta">
      <formula>NOT(ISERROR(SEARCH("Muy Alta",K30)))</formula>
    </cfRule>
    <cfRule type="containsText" dxfId="1519" priority="395" operator="containsText" text="Alta">
      <formula>NOT(ISERROR(SEARCH("Alta",K30)))</formula>
    </cfRule>
  </conditionalFormatting>
  <conditionalFormatting sqref="L30:L34">
    <cfRule type="containsText" dxfId="1518" priority="390" operator="containsText" text="Catastrófico">
      <formula>NOT(ISERROR(SEARCH("Catastrófico",L30)))</formula>
    </cfRule>
    <cfRule type="containsText" dxfId="1517" priority="391" operator="containsText" text="Mayor">
      <formula>NOT(ISERROR(SEARCH("Mayor",L30)))</formula>
    </cfRule>
    <cfRule type="containsText" dxfId="1516" priority="392" operator="containsText" text="Menor">
      <formula>NOT(ISERROR(SEARCH("Menor",L30)))</formula>
    </cfRule>
    <cfRule type="containsText" dxfId="1515" priority="393" operator="containsText" text="Leve">
      <formula>NOT(ISERROR(SEARCH("Leve",L30)))</formula>
    </cfRule>
  </conditionalFormatting>
  <conditionalFormatting sqref="K35:L35">
    <cfRule type="containsText" dxfId="1514" priority="384" operator="containsText" text="3- Moderado">
      <formula>NOT(ISERROR(SEARCH("3- Moderado",K35)))</formula>
    </cfRule>
    <cfRule type="containsText" dxfId="1513" priority="385" operator="containsText" text="6- Moderado">
      <formula>NOT(ISERROR(SEARCH("6- Moderado",K35)))</formula>
    </cfRule>
    <cfRule type="containsText" dxfId="1512" priority="386" operator="containsText" text="4- Moderado">
      <formula>NOT(ISERROR(SEARCH("4- Moderado",K35)))</formula>
    </cfRule>
    <cfRule type="containsText" dxfId="1511" priority="387" operator="containsText" text="3- Bajo">
      <formula>NOT(ISERROR(SEARCH("3- Bajo",K35)))</formula>
    </cfRule>
    <cfRule type="containsText" dxfId="1510" priority="388" operator="containsText" text="4- Bajo">
      <formula>NOT(ISERROR(SEARCH("4- Bajo",K35)))</formula>
    </cfRule>
    <cfRule type="containsText" dxfId="1509" priority="389" operator="containsText" text="1- Bajo">
      <formula>NOT(ISERROR(SEARCH("1- Bajo",K35)))</formula>
    </cfRule>
  </conditionalFormatting>
  <conditionalFormatting sqref="H35:I35">
    <cfRule type="containsText" dxfId="1508" priority="378" operator="containsText" text="3- Moderado">
      <formula>NOT(ISERROR(SEARCH("3- Moderado",H35)))</formula>
    </cfRule>
    <cfRule type="containsText" dxfId="1507" priority="379" operator="containsText" text="6- Moderado">
      <formula>NOT(ISERROR(SEARCH("6- Moderado",H35)))</formula>
    </cfRule>
    <cfRule type="containsText" dxfId="1506" priority="380" operator="containsText" text="4- Moderado">
      <formula>NOT(ISERROR(SEARCH("4- Moderado",H35)))</formula>
    </cfRule>
    <cfRule type="containsText" dxfId="1505" priority="381" operator="containsText" text="3- Bajo">
      <formula>NOT(ISERROR(SEARCH("3- Bajo",H35)))</formula>
    </cfRule>
    <cfRule type="containsText" dxfId="1504" priority="382" operator="containsText" text="4- Bajo">
      <formula>NOT(ISERROR(SEARCH("4- Bajo",H35)))</formula>
    </cfRule>
    <cfRule type="containsText" dxfId="1503" priority="383" operator="containsText" text="1- Bajo">
      <formula>NOT(ISERROR(SEARCH("1- Bajo",H35)))</formula>
    </cfRule>
  </conditionalFormatting>
  <conditionalFormatting sqref="A35 C35:E35">
    <cfRule type="containsText" dxfId="1502" priority="372" operator="containsText" text="3- Moderado">
      <formula>NOT(ISERROR(SEARCH("3- Moderado",A35)))</formula>
    </cfRule>
    <cfRule type="containsText" dxfId="1501" priority="373" operator="containsText" text="6- Moderado">
      <formula>NOT(ISERROR(SEARCH("6- Moderado",A35)))</formula>
    </cfRule>
    <cfRule type="containsText" dxfId="1500" priority="374" operator="containsText" text="4- Moderado">
      <formula>NOT(ISERROR(SEARCH("4- Moderado",A35)))</formula>
    </cfRule>
    <cfRule type="containsText" dxfId="1499" priority="375" operator="containsText" text="3- Bajo">
      <formula>NOT(ISERROR(SEARCH("3- Bajo",A35)))</formula>
    </cfRule>
    <cfRule type="containsText" dxfId="1498" priority="376" operator="containsText" text="4- Bajo">
      <formula>NOT(ISERROR(SEARCH("4- Bajo",A35)))</formula>
    </cfRule>
    <cfRule type="containsText" dxfId="1497" priority="377" operator="containsText" text="1- Bajo">
      <formula>NOT(ISERROR(SEARCH("1- Bajo",A35)))</formula>
    </cfRule>
  </conditionalFormatting>
  <conditionalFormatting sqref="F35:G35">
    <cfRule type="containsText" dxfId="1496" priority="366" operator="containsText" text="3- Moderado">
      <formula>NOT(ISERROR(SEARCH("3- Moderado",F35)))</formula>
    </cfRule>
    <cfRule type="containsText" dxfId="1495" priority="367" operator="containsText" text="6- Moderado">
      <formula>NOT(ISERROR(SEARCH("6- Moderado",F35)))</formula>
    </cfRule>
    <cfRule type="containsText" dxfId="1494" priority="368" operator="containsText" text="4- Moderado">
      <formula>NOT(ISERROR(SEARCH("4- Moderado",F35)))</formula>
    </cfRule>
    <cfRule type="containsText" dxfId="1493" priority="369" operator="containsText" text="3- Bajo">
      <formula>NOT(ISERROR(SEARCH("3- Bajo",F35)))</formula>
    </cfRule>
    <cfRule type="containsText" dxfId="1492" priority="370" operator="containsText" text="4- Bajo">
      <formula>NOT(ISERROR(SEARCH("4- Bajo",F35)))</formula>
    </cfRule>
    <cfRule type="containsText" dxfId="1491" priority="371" operator="containsText" text="1- Bajo">
      <formula>NOT(ISERROR(SEARCH("1- Bajo",F35)))</formula>
    </cfRule>
  </conditionalFormatting>
  <conditionalFormatting sqref="J35:J39">
    <cfRule type="containsText" dxfId="1490" priority="361" operator="containsText" text="Bajo">
      <formula>NOT(ISERROR(SEARCH("Bajo",J35)))</formula>
    </cfRule>
    <cfRule type="containsText" dxfId="1489" priority="362" operator="containsText" text="Moderado">
      <formula>NOT(ISERROR(SEARCH("Moderado",J35)))</formula>
    </cfRule>
    <cfRule type="containsText" dxfId="1488" priority="363" operator="containsText" text="Alto">
      <formula>NOT(ISERROR(SEARCH("Alto",J35)))</formula>
    </cfRule>
    <cfRule type="containsText" dxfId="1487"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86" priority="336" operator="containsText" text="Moderado">
      <formula>NOT(ISERROR(SEARCH("Moderado",M35)))</formula>
    </cfRule>
    <cfRule type="containsText" dxfId="1485" priority="356" operator="containsText" text="Bajo">
      <formula>NOT(ISERROR(SEARCH("Bajo",M35)))</formula>
    </cfRule>
    <cfRule type="containsText" dxfId="1484" priority="357" operator="containsText" text="Moderado">
      <formula>NOT(ISERROR(SEARCH("Moderado",M35)))</formula>
    </cfRule>
    <cfRule type="containsText" dxfId="1483" priority="358" operator="containsText" text="Alto">
      <formula>NOT(ISERROR(SEARCH("Alto",M35)))</formula>
    </cfRule>
    <cfRule type="containsText" dxfId="1482" priority="359" operator="containsText" text="Extremo">
      <formula>NOT(ISERROR(SEARCH("Extremo",M35)))</formula>
    </cfRule>
    <cfRule type="colorScale" priority="360">
      <colorScale>
        <cfvo type="min"/>
        <cfvo type="max"/>
        <color rgb="FFFF7128"/>
        <color rgb="FFFFEF9C"/>
      </colorScale>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hyperlinks>
    <hyperlink ref="O25:O29" r:id="rId1" display="El 02/06/2021, se socializadel plan anticorrupción, el código de buen gobierno y  ética para los servidores judiciales del Consejo Seccional" xr:uid="{00000000-0004-0000-0D00-000000000000}"/>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topLeftCell="F1" zoomScale="71" zoomScaleNormal="71" workbookViewId="0">
      <selection activeCell="O10" sqref="O10:O14"/>
    </sheetView>
  </sheetViews>
  <sheetFormatPr baseColWidth="10" defaultColWidth="11.42578125" defaultRowHeight="15" x14ac:dyDescent="0.25"/>
  <cols>
    <col min="1" max="2" width="18.42578125" style="77" customWidth="1"/>
    <col min="3" max="3" width="15.42578125" customWidth="1"/>
    <col min="4" max="4" width="27.42578125" style="77" customWidth="1"/>
    <col min="5" max="5" width="18" style="136" customWidth="1"/>
    <col min="6" max="6" width="40.140625" customWidth="1"/>
    <col min="7" max="7" width="20.42578125" customWidth="1"/>
    <col min="8" max="8" width="10.42578125" style="137" customWidth="1"/>
    <col min="9" max="9" width="11.42578125" style="137" customWidth="1"/>
    <col min="10" max="10" width="10.140625" style="138" customWidth="1"/>
    <col min="11" max="11" width="11.42578125" style="137" customWidth="1"/>
    <col min="12" max="12" width="10.85546875" style="137" customWidth="1"/>
    <col min="13" max="13" width="18.28515625" style="137"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42578125" customWidth="1"/>
    <col min="21" max="176" width="11.42578125" style="6"/>
  </cols>
  <sheetData>
    <row r="1" spans="1:278" s="127" customFormat="1" ht="16.5" customHeight="1" x14ac:dyDescent="0.3">
      <c r="A1" s="771"/>
      <c r="B1" s="772"/>
      <c r="C1" s="772"/>
      <c r="D1" s="788" t="s">
        <v>443</v>
      </c>
      <c r="E1" s="788"/>
      <c r="F1" s="788"/>
      <c r="G1" s="788"/>
      <c r="H1" s="788"/>
      <c r="I1" s="788"/>
      <c r="J1" s="788"/>
      <c r="K1" s="788"/>
      <c r="L1" s="788"/>
      <c r="M1" s="788"/>
      <c r="N1" s="788"/>
      <c r="O1" s="788"/>
      <c r="P1" s="788"/>
      <c r="Q1" s="789"/>
      <c r="R1" s="683" t="s">
        <v>378</v>
      </c>
      <c r="S1" s="683"/>
      <c r="T1" s="683"/>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row>
    <row r="2" spans="1:278" s="127" customFormat="1" ht="39.75" customHeight="1" x14ac:dyDescent="0.3">
      <c r="A2" s="773"/>
      <c r="B2" s="774"/>
      <c r="C2" s="774"/>
      <c r="D2" s="790"/>
      <c r="E2" s="790"/>
      <c r="F2" s="790"/>
      <c r="G2" s="790"/>
      <c r="H2" s="790"/>
      <c r="I2" s="790"/>
      <c r="J2" s="790"/>
      <c r="K2" s="790"/>
      <c r="L2" s="790"/>
      <c r="M2" s="790"/>
      <c r="N2" s="790"/>
      <c r="O2" s="790"/>
      <c r="P2" s="790"/>
      <c r="Q2" s="791"/>
      <c r="R2" s="683"/>
      <c r="S2" s="683"/>
      <c r="T2" s="683"/>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row>
    <row r="3" spans="1:278" s="127" customFormat="1" ht="3" customHeight="1" x14ac:dyDescent="0.3">
      <c r="A3" s="2"/>
      <c r="B3" s="2"/>
      <c r="C3" s="159"/>
      <c r="D3" s="790"/>
      <c r="E3" s="790"/>
      <c r="F3" s="790"/>
      <c r="G3" s="790"/>
      <c r="H3" s="790"/>
      <c r="I3" s="790"/>
      <c r="J3" s="790"/>
      <c r="K3" s="790"/>
      <c r="L3" s="790"/>
      <c r="M3" s="790"/>
      <c r="N3" s="790"/>
      <c r="O3" s="790"/>
      <c r="P3" s="790"/>
      <c r="Q3" s="791"/>
      <c r="R3" s="683"/>
      <c r="S3" s="683"/>
      <c r="T3" s="683"/>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row>
    <row r="4" spans="1:278" s="127" customFormat="1" ht="41.25" customHeight="1" x14ac:dyDescent="0.3">
      <c r="A4" s="775" t="s">
        <v>379</v>
      </c>
      <c r="B4" s="776"/>
      <c r="C4" s="777"/>
      <c r="D4" s="778" t="str">
        <f>'Mapa Final'!D4</f>
        <v>PROCESO DE REPARTO JUDICIAL
PROCESO GESTION DE SERVICIOS JUDICIALES
PROCESO ATENCIÓN AL USUARIO</v>
      </c>
      <c r="E4" s="779"/>
      <c r="F4" s="779"/>
      <c r="G4" s="779"/>
      <c r="H4" s="779"/>
      <c r="I4" s="779"/>
      <c r="J4" s="779"/>
      <c r="K4" s="779"/>
      <c r="L4" s="779"/>
      <c r="M4" s="779"/>
      <c r="N4" s="780"/>
      <c r="O4" s="781"/>
      <c r="P4" s="781"/>
      <c r="Q4" s="781"/>
      <c r="R4" s="1"/>
      <c r="S4" s="1"/>
      <c r="T4" s="1"/>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row>
    <row r="5" spans="1:278" s="127" customFormat="1" ht="52.5" customHeight="1" x14ac:dyDescent="0.3">
      <c r="A5" s="775" t="s">
        <v>380</v>
      </c>
      <c r="B5" s="776"/>
      <c r="C5" s="777"/>
      <c r="D5" s="782">
        <f>'Mapa Final'!D5</f>
        <v>0</v>
      </c>
      <c r="E5" s="783"/>
      <c r="F5" s="783"/>
      <c r="G5" s="783"/>
      <c r="H5" s="783"/>
      <c r="I5" s="783"/>
      <c r="J5" s="783"/>
      <c r="K5" s="783"/>
      <c r="L5" s="783"/>
      <c r="M5" s="783"/>
      <c r="N5" s="784"/>
      <c r="O5" s="1"/>
      <c r="P5" s="1"/>
      <c r="Q5" s="1"/>
      <c r="R5" s="1"/>
      <c r="S5" s="1"/>
      <c r="T5" s="1"/>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26"/>
      <c r="JR5" s="126"/>
    </row>
    <row r="6" spans="1:278" s="127" customFormat="1" ht="32.25" customHeight="1" thickBot="1" x14ac:dyDescent="0.35">
      <c r="A6" s="775" t="s">
        <v>381</v>
      </c>
      <c r="B6" s="776"/>
      <c r="C6" s="777"/>
      <c r="D6" s="782" t="str">
        <f>'Mapa Final'!D6</f>
        <v>La Matriz de Riesgos aplica para todos los procesos misionales del Centro de Servicios Judiciales de los Juzgados Penales de Manizales,</v>
      </c>
      <c r="E6" s="783"/>
      <c r="F6" s="783"/>
      <c r="G6" s="783"/>
      <c r="H6" s="783"/>
      <c r="I6" s="783"/>
      <c r="J6" s="783"/>
      <c r="K6" s="783"/>
      <c r="L6" s="783"/>
      <c r="M6" s="783"/>
      <c r="N6" s="784"/>
      <c r="O6" s="1"/>
      <c r="P6" s="1"/>
      <c r="Q6" s="1"/>
      <c r="R6" s="1"/>
      <c r="S6" s="1"/>
      <c r="T6" s="1"/>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c r="IX6" s="126"/>
      <c r="IY6" s="126"/>
      <c r="IZ6" s="126"/>
      <c r="JA6" s="126"/>
      <c r="JB6" s="126"/>
      <c r="JC6" s="126"/>
      <c r="JD6" s="126"/>
      <c r="JE6" s="126"/>
      <c r="JF6" s="126"/>
      <c r="JG6" s="126"/>
      <c r="JH6" s="126"/>
      <c r="JI6" s="126"/>
      <c r="JJ6" s="126"/>
      <c r="JK6" s="126"/>
      <c r="JL6" s="126"/>
      <c r="JM6" s="126"/>
      <c r="JN6" s="126"/>
      <c r="JO6" s="126"/>
      <c r="JP6" s="126"/>
      <c r="JQ6" s="126"/>
      <c r="JR6" s="126"/>
    </row>
    <row r="7" spans="1:278" s="132" customFormat="1" ht="39.75" customHeight="1" thickTop="1" thickBot="1" x14ac:dyDescent="0.3">
      <c r="A7" s="768" t="s">
        <v>412</v>
      </c>
      <c r="B7" s="769"/>
      <c r="C7" s="769"/>
      <c r="D7" s="769"/>
      <c r="E7" s="769"/>
      <c r="F7" s="770"/>
      <c r="G7" s="139"/>
      <c r="H7" s="799" t="s">
        <v>413</v>
      </c>
      <c r="I7" s="799"/>
      <c r="J7" s="799"/>
      <c r="K7" s="799" t="s">
        <v>414</v>
      </c>
      <c r="L7" s="799"/>
      <c r="M7" s="799"/>
      <c r="N7" s="800" t="s">
        <v>415</v>
      </c>
      <c r="O7" s="797" t="s">
        <v>416</v>
      </c>
      <c r="P7" s="792" t="s">
        <v>417</v>
      </c>
      <c r="Q7" s="793"/>
      <c r="R7" s="792" t="s">
        <v>418</v>
      </c>
      <c r="S7" s="793"/>
      <c r="T7" s="794" t="s">
        <v>444</v>
      </c>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row>
    <row r="8" spans="1:278" s="133" customFormat="1" ht="60.95" customHeight="1" thickTop="1" thickBot="1" x14ac:dyDescent="0.3">
      <c r="A8" s="147" t="s">
        <v>19</v>
      </c>
      <c r="B8" s="147" t="s">
        <v>388</v>
      </c>
      <c r="C8" s="148" t="s">
        <v>79</v>
      </c>
      <c r="D8" s="140" t="s">
        <v>389</v>
      </c>
      <c r="E8" s="165" t="s">
        <v>83</v>
      </c>
      <c r="F8" s="165" t="s">
        <v>85</v>
      </c>
      <c r="G8" s="165" t="s">
        <v>87</v>
      </c>
      <c r="H8" s="141" t="s">
        <v>419</v>
      </c>
      <c r="I8" s="141" t="s">
        <v>329</v>
      </c>
      <c r="J8" s="141" t="s">
        <v>420</v>
      </c>
      <c r="K8" s="141" t="s">
        <v>419</v>
      </c>
      <c r="L8" s="141" t="s">
        <v>421</v>
      </c>
      <c r="M8" s="141" t="s">
        <v>420</v>
      </c>
      <c r="N8" s="800"/>
      <c r="O8" s="798"/>
      <c r="P8" s="142" t="s">
        <v>422</v>
      </c>
      <c r="Q8" s="142" t="s">
        <v>423</v>
      </c>
      <c r="R8" s="142" t="s">
        <v>424</v>
      </c>
      <c r="S8" s="142" t="s">
        <v>425</v>
      </c>
      <c r="T8" s="794"/>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row>
    <row r="9" spans="1:278" s="134" customFormat="1" ht="10.5" customHeight="1" thickTop="1" thickBot="1" x14ac:dyDescent="0.3">
      <c r="A9" s="795"/>
      <c r="B9" s="796"/>
      <c r="C9" s="796"/>
      <c r="D9" s="796"/>
      <c r="E9" s="796"/>
      <c r="F9" s="796"/>
      <c r="G9" s="796"/>
      <c r="H9" s="796"/>
      <c r="I9" s="796"/>
      <c r="J9" s="796"/>
      <c r="K9" s="796"/>
      <c r="L9" s="796"/>
      <c r="M9" s="796"/>
      <c r="N9" s="796"/>
      <c r="T9" s="143"/>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row>
    <row r="10" spans="1:278" s="135" customFormat="1" ht="15" customHeight="1" x14ac:dyDescent="0.2">
      <c r="A10" s="740">
        <f>'Mapa Final'!A10</f>
        <v>1</v>
      </c>
      <c r="B10" s="713" t="str">
        <f>'Mapa Final'!B10</f>
        <v xml:space="preserve">Corrupción
Recibir , ofrecer, prometer , entregar o aceptar dádivas o beneficios a nombre propio o de terceros para  expedir, alterar,retener , extraviar o entregar  documentos  sin el lleno de requisitos legales </v>
      </c>
      <c r="C10" s="728" t="str">
        <f>'Mapa Final'!C10</f>
        <v>Reputacional</v>
      </c>
      <c r="D10" s="728" t="str">
        <f>'Mapa Final'!D10</f>
        <v>1. Deficiencia del control y seguimiento de la gestión ejercida por los servidores judiciales.</v>
      </c>
      <c r="E10" s="719" t="str">
        <f>'Mapa Final'!E10</f>
        <v xml:space="preserve">Carencia en transparencia, etica y valores . </v>
      </c>
      <c r="F10" s="719" t="str">
        <f>'Mapa Final'!F10</f>
        <v>1. Manipular el reparto para direccionar el proceso a un Despacho Judicial determinado.</v>
      </c>
      <c r="G10" s="719" t="str">
        <f>'Mapa Final'!G10</f>
        <v>Fraude Interno</v>
      </c>
      <c r="H10" s="731" t="str">
        <f>'Mapa Final'!I10</f>
        <v>Muy Alta</v>
      </c>
      <c r="I10" s="722" t="str">
        <f>'Mapa Final'!L10</f>
        <v>Catastrófico</v>
      </c>
      <c r="J10" s="725" t="str">
        <f>'Mapa Final'!N10</f>
        <v>Extremo</v>
      </c>
      <c r="K10" s="716" t="str">
        <f>'Mapa Final'!AA10</f>
        <v>Media</v>
      </c>
      <c r="L10" s="716" t="str">
        <f>'Mapa Final'!AE10</f>
        <v>Catastrófico</v>
      </c>
      <c r="M10" s="734" t="str">
        <f>'Mapa Final'!AG10</f>
        <v>Extremo</v>
      </c>
      <c r="N10" s="716" t="str">
        <f>'Mapa Final'!AH10</f>
        <v>Reducir(mitigar)</v>
      </c>
      <c r="O10" s="737"/>
      <c r="P10" s="737"/>
      <c r="Q10" s="737"/>
      <c r="R10" s="737"/>
      <c r="S10" s="737"/>
      <c r="T10" s="737"/>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row>
    <row r="11" spans="1:278" s="135" customFormat="1" ht="13.5" customHeight="1" x14ac:dyDescent="0.2">
      <c r="A11" s="741"/>
      <c r="B11" s="801"/>
      <c r="C11" s="729"/>
      <c r="D11" s="729"/>
      <c r="E11" s="720"/>
      <c r="F11" s="720"/>
      <c r="G11" s="720"/>
      <c r="H11" s="732"/>
      <c r="I11" s="723"/>
      <c r="J11" s="726"/>
      <c r="K11" s="717"/>
      <c r="L11" s="717"/>
      <c r="M11" s="735"/>
      <c r="N11" s="717"/>
      <c r="O11" s="738"/>
      <c r="P11" s="738"/>
      <c r="Q11" s="738"/>
      <c r="R11" s="738"/>
      <c r="S11" s="738"/>
      <c r="T11" s="738"/>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row>
    <row r="12" spans="1:278" s="135" customFormat="1" ht="13.5" customHeight="1" x14ac:dyDescent="0.2">
      <c r="A12" s="741"/>
      <c r="B12" s="801"/>
      <c r="C12" s="729"/>
      <c r="D12" s="729"/>
      <c r="E12" s="720"/>
      <c r="F12" s="720"/>
      <c r="G12" s="720"/>
      <c r="H12" s="732"/>
      <c r="I12" s="723"/>
      <c r="J12" s="726"/>
      <c r="K12" s="717"/>
      <c r="L12" s="717"/>
      <c r="M12" s="735"/>
      <c r="N12" s="717"/>
      <c r="O12" s="738"/>
      <c r="P12" s="738"/>
      <c r="Q12" s="738"/>
      <c r="R12" s="738"/>
      <c r="S12" s="738"/>
      <c r="T12" s="738"/>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row>
    <row r="13" spans="1:278" s="135" customFormat="1" ht="13.5" customHeight="1" x14ac:dyDescent="0.2">
      <c r="A13" s="741"/>
      <c r="B13" s="801"/>
      <c r="C13" s="729"/>
      <c r="D13" s="729"/>
      <c r="E13" s="720"/>
      <c r="F13" s="720"/>
      <c r="G13" s="720"/>
      <c r="H13" s="732"/>
      <c r="I13" s="723"/>
      <c r="J13" s="726"/>
      <c r="K13" s="717"/>
      <c r="L13" s="717"/>
      <c r="M13" s="735"/>
      <c r="N13" s="717"/>
      <c r="O13" s="738"/>
      <c r="P13" s="738"/>
      <c r="Q13" s="738"/>
      <c r="R13" s="738"/>
      <c r="S13" s="738"/>
      <c r="T13" s="738"/>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row>
    <row r="14" spans="1:278" s="135" customFormat="1" ht="238.5" customHeight="1" thickBot="1" x14ac:dyDescent="0.25">
      <c r="A14" s="742"/>
      <c r="B14" s="802"/>
      <c r="C14" s="730"/>
      <c r="D14" s="730"/>
      <c r="E14" s="721"/>
      <c r="F14" s="721"/>
      <c r="G14" s="721"/>
      <c r="H14" s="733"/>
      <c r="I14" s="724"/>
      <c r="J14" s="727"/>
      <c r="K14" s="718"/>
      <c r="L14" s="718"/>
      <c r="M14" s="736"/>
      <c r="N14" s="718"/>
      <c r="O14" s="739"/>
      <c r="P14" s="739"/>
      <c r="Q14" s="739"/>
      <c r="R14" s="739"/>
      <c r="S14" s="739"/>
      <c r="T14" s="739"/>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row>
    <row r="15" spans="1:278" s="135" customFormat="1" ht="15" customHeight="1" x14ac:dyDescent="0.2">
      <c r="A15" s="740">
        <f>'Mapa Final'!A21</f>
        <v>3</v>
      </c>
      <c r="B15" s="713" t="str">
        <f>'Mapa Final'!B21</f>
        <v>Inconsistencias en la información registrada en los sistemas de información institucionales</v>
      </c>
      <c r="C15" s="728" t="str">
        <f>'Mapa Final'!C21</f>
        <v>Vulneración de los derechos fundamentales de los ciudadanos</v>
      </c>
      <c r="D15" s="728" t="str">
        <f>'Mapa Final'!D21</f>
        <v>1.  Falta de verificación y control de la información provediente de usuarios y partes interesadas.</v>
      </c>
      <c r="E15" s="719" t="str">
        <f>'Mapa Final'!E21</f>
        <v>Falencia en la gestión, control y seguimiento al servicio</v>
      </c>
      <c r="F15" s="719" t="str">
        <f>'Mapa Final'!F21</f>
        <v>1. Detenciones ilegales de ciudadanos por errores de digitación de nombres y números de identificación</v>
      </c>
      <c r="G15" s="719" t="str">
        <f>'Mapa Final'!G21</f>
        <v>Ejecución y Administración de Procesos</v>
      </c>
      <c r="H15" s="731" t="str">
        <f>'Mapa Final'!I21</f>
        <v>Muy Alta</v>
      </c>
      <c r="I15" s="722" t="str">
        <f>'Mapa Final'!L21</f>
        <v>Leve</v>
      </c>
      <c r="J15" s="725" t="str">
        <f>'Mapa Final'!N21</f>
        <v xml:space="preserve">Alto </v>
      </c>
      <c r="K15" s="716" t="str">
        <f>'Mapa Final'!AA21</f>
        <v>Baja</v>
      </c>
      <c r="L15" s="716" t="str">
        <f>'Mapa Final'!AE21</f>
        <v>Leve</v>
      </c>
      <c r="M15" s="734" t="str">
        <f>'Mapa Final'!AG21</f>
        <v>Bajo</v>
      </c>
      <c r="N15" s="716" t="str">
        <f>'Mapa Final'!AH21</f>
        <v>Reducir(mitigar)</v>
      </c>
      <c r="O15" s="737"/>
      <c r="P15" s="737"/>
      <c r="Q15" s="737"/>
      <c r="R15" s="737"/>
      <c r="S15" s="737"/>
      <c r="T15" s="737"/>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row>
    <row r="16" spans="1:278" s="135" customFormat="1" ht="13.5" customHeight="1" x14ac:dyDescent="0.2">
      <c r="A16" s="741"/>
      <c r="B16" s="801"/>
      <c r="C16" s="729"/>
      <c r="D16" s="729"/>
      <c r="E16" s="720"/>
      <c r="F16" s="720"/>
      <c r="G16" s="720"/>
      <c r="H16" s="732"/>
      <c r="I16" s="723"/>
      <c r="J16" s="726"/>
      <c r="K16" s="717"/>
      <c r="L16" s="717"/>
      <c r="M16" s="735"/>
      <c r="N16" s="717"/>
      <c r="O16" s="738"/>
      <c r="P16" s="738"/>
      <c r="Q16" s="738"/>
      <c r="R16" s="738"/>
      <c r="S16" s="738"/>
      <c r="T16" s="738"/>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row>
    <row r="17" spans="1:176" s="135" customFormat="1" ht="13.5" customHeight="1" x14ac:dyDescent="0.2">
      <c r="A17" s="741"/>
      <c r="B17" s="801"/>
      <c r="C17" s="729"/>
      <c r="D17" s="729"/>
      <c r="E17" s="720"/>
      <c r="F17" s="720"/>
      <c r="G17" s="720"/>
      <c r="H17" s="732"/>
      <c r="I17" s="723"/>
      <c r="J17" s="726"/>
      <c r="K17" s="717"/>
      <c r="L17" s="717"/>
      <c r="M17" s="735"/>
      <c r="N17" s="717"/>
      <c r="O17" s="738"/>
      <c r="P17" s="738"/>
      <c r="Q17" s="738"/>
      <c r="R17" s="738"/>
      <c r="S17" s="738"/>
      <c r="T17" s="738"/>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row>
    <row r="18" spans="1:176" s="135" customFormat="1" ht="13.5" customHeight="1" x14ac:dyDescent="0.2">
      <c r="A18" s="741"/>
      <c r="B18" s="801"/>
      <c r="C18" s="729"/>
      <c r="D18" s="729"/>
      <c r="E18" s="720"/>
      <c r="F18" s="720"/>
      <c r="G18" s="720"/>
      <c r="H18" s="732"/>
      <c r="I18" s="723"/>
      <c r="J18" s="726"/>
      <c r="K18" s="717"/>
      <c r="L18" s="717"/>
      <c r="M18" s="735"/>
      <c r="N18" s="717"/>
      <c r="O18" s="738"/>
      <c r="P18" s="738"/>
      <c r="Q18" s="738"/>
      <c r="R18" s="738"/>
      <c r="S18" s="738"/>
      <c r="T18" s="738"/>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row>
    <row r="19" spans="1:176" s="135" customFormat="1" ht="255.75" customHeight="1" thickBot="1" x14ac:dyDescent="0.25">
      <c r="A19" s="742"/>
      <c r="B19" s="802"/>
      <c r="C19" s="730"/>
      <c r="D19" s="730"/>
      <c r="E19" s="721"/>
      <c r="F19" s="721"/>
      <c r="G19" s="721"/>
      <c r="H19" s="733"/>
      <c r="I19" s="724"/>
      <c r="J19" s="727"/>
      <c r="K19" s="718"/>
      <c r="L19" s="718"/>
      <c r="M19" s="736"/>
      <c r="N19" s="718"/>
      <c r="O19" s="739"/>
      <c r="P19" s="739"/>
      <c r="Q19" s="739"/>
      <c r="R19" s="739"/>
      <c r="S19" s="739"/>
      <c r="T19" s="739"/>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row>
    <row r="20" spans="1:176" x14ac:dyDescent="0.25">
      <c r="A20" s="740">
        <f>'Mapa Final'!A26</f>
        <v>4</v>
      </c>
      <c r="B20" s="713" t="str">
        <f>'Mapa Final'!B26</f>
        <v>Pérdida de documentos</v>
      </c>
      <c r="C20" s="728" t="str">
        <f>'Mapa Final'!C26</f>
        <v>Vulneración de los derechos fundamentales de los ciudadanos</v>
      </c>
      <c r="D20" s="728" t="str">
        <f>'Mapa Final'!D26</f>
        <v>1. Faltas de control y seguridades en los repositorios que permiten el almacenamiento de expedinetes digitales y registros de grabación de audiencias.</v>
      </c>
      <c r="E20" s="719" t="str">
        <f>'Mapa Final'!E26</f>
        <v>Falencia en la gestión, control y seguimiento al servicio</v>
      </c>
      <c r="F20" s="719" t="str">
        <f>'Mapa Final'!F26</f>
        <v>1. Perdida de expedientes de proceso penales.</v>
      </c>
      <c r="G20" s="719" t="str">
        <f>'Mapa Final'!G26</f>
        <v>Ejecución y Administración de Procesos</v>
      </c>
      <c r="H20" s="731" t="str">
        <f>'Mapa Final'!I26</f>
        <v>Muy Alta</v>
      </c>
      <c r="I20" s="722" t="str">
        <f>'Mapa Final'!L26</f>
        <v>Leve</v>
      </c>
      <c r="J20" s="725" t="str">
        <f>'Mapa Final'!N26</f>
        <v xml:space="preserve">Alto </v>
      </c>
      <c r="K20" s="716" t="str">
        <f>'Mapa Final'!AA26</f>
        <v>Baja</v>
      </c>
      <c r="L20" s="716" t="str">
        <f>'Mapa Final'!AE26</f>
        <v>Leve</v>
      </c>
      <c r="M20" s="734" t="str">
        <f>'Mapa Final'!AG26</f>
        <v>Bajo</v>
      </c>
      <c r="N20" s="716" t="str">
        <f>'Mapa Final'!AH26</f>
        <v>Reducir(mitigar)</v>
      </c>
      <c r="O20" s="737"/>
      <c r="P20" s="737"/>
      <c r="Q20" s="737"/>
      <c r="R20" s="737"/>
      <c r="S20" s="737"/>
      <c r="T20" s="737"/>
      <c r="U20" s="34"/>
      <c r="V20" s="34"/>
    </row>
    <row r="21" spans="1:176" x14ac:dyDescent="0.25">
      <c r="A21" s="741"/>
      <c r="B21" s="801"/>
      <c r="C21" s="729"/>
      <c r="D21" s="729"/>
      <c r="E21" s="720"/>
      <c r="F21" s="720"/>
      <c r="G21" s="720"/>
      <c r="H21" s="732"/>
      <c r="I21" s="723"/>
      <c r="J21" s="726"/>
      <c r="K21" s="717"/>
      <c r="L21" s="717"/>
      <c r="M21" s="735"/>
      <c r="N21" s="717"/>
      <c r="O21" s="738"/>
      <c r="P21" s="738"/>
      <c r="Q21" s="738"/>
      <c r="R21" s="738"/>
      <c r="S21" s="738"/>
      <c r="T21" s="738"/>
      <c r="U21" s="34"/>
      <c r="V21" s="34"/>
    </row>
    <row r="22" spans="1:176" x14ac:dyDescent="0.25">
      <c r="A22" s="741"/>
      <c r="B22" s="801"/>
      <c r="C22" s="729"/>
      <c r="D22" s="729"/>
      <c r="E22" s="720"/>
      <c r="F22" s="720"/>
      <c r="G22" s="720"/>
      <c r="H22" s="732"/>
      <c r="I22" s="723"/>
      <c r="J22" s="726"/>
      <c r="K22" s="717"/>
      <c r="L22" s="717"/>
      <c r="M22" s="735"/>
      <c r="N22" s="717"/>
      <c r="O22" s="738"/>
      <c r="P22" s="738"/>
      <c r="Q22" s="738"/>
      <c r="R22" s="738"/>
      <c r="S22" s="738"/>
      <c r="T22" s="738"/>
      <c r="U22" s="34"/>
      <c r="V22" s="34"/>
    </row>
    <row r="23" spans="1:176" x14ac:dyDescent="0.25">
      <c r="A23" s="741"/>
      <c r="B23" s="801"/>
      <c r="C23" s="729"/>
      <c r="D23" s="729"/>
      <c r="E23" s="720"/>
      <c r="F23" s="720"/>
      <c r="G23" s="720"/>
      <c r="H23" s="732"/>
      <c r="I23" s="723"/>
      <c r="J23" s="726"/>
      <c r="K23" s="717"/>
      <c r="L23" s="717"/>
      <c r="M23" s="735"/>
      <c r="N23" s="717"/>
      <c r="O23" s="738"/>
      <c r="P23" s="738"/>
      <c r="Q23" s="738"/>
      <c r="R23" s="738"/>
      <c r="S23" s="738"/>
      <c r="T23" s="738"/>
      <c r="U23" s="34"/>
      <c r="V23" s="34"/>
    </row>
    <row r="24" spans="1:176" ht="307.5" customHeight="1" thickBot="1" x14ac:dyDescent="0.3">
      <c r="A24" s="742"/>
      <c r="B24" s="802"/>
      <c r="C24" s="730"/>
      <c r="D24" s="730"/>
      <c r="E24" s="721"/>
      <c r="F24" s="721"/>
      <c r="G24" s="721"/>
      <c r="H24" s="733"/>
      <c r="I24" s="724"/>
      <c r="J24" s="727"/>
      <c r="K24" s="718"/>
      <c r="L24" s="718"/>
      <c r="M24" s="736"/>
      <c r="N24" s="718"/>
      <c r="O24" s="739"/>
      <c r="P24" s="739"/>
      <c r="Q24" s="739"/>
      <c r="R24" s="739"/>
      <c r="S24" s="739"/>
      <c r="T24" s="739"/>
      <c r="U24" s="34"/>
      <c r="V24" s="34"/>
    </row>
    <row r="25" spans="1:176" x14ac:dyDescent="0.25">
      <c r="A25" s="740" t="e">
        <f>'Mapa Final'!#REF!</f>
        <v>#REF!</v>
      </c>
      <c r="B25" s="713" t="e">
        <f>'Mapa Final'!#REF!</f>
        <v>#REF!</v>
      </c>
      <c r="C25" s="728" t="e">
        <f>'Mapa Final'!#REF!</f>
        <v>#REF!</v>
      </c>
      <c r="D25" s="728" t="e">
        <f>'Mapa Final'!#REF!</f>
        <v>#REF!</v>
      </c>
      <c r="E25" s="719" t="e">
        <f>'Mapa Final'!#REF!</f>
        <v>#REF!</v>
      </c>
      <c r="F25" s="719" t="e">
        <f>'Mapa Final'!#REF!</f>
        <v>#REF!</v>
      </c>
      <c r="G25" s="719" t="e">
        <f>'Mapa Final'!#REF!</f>
        <v>#REF!</v>
      </c>
      <c r="H25" s="731" t="e">
        <f>'Mapa Final'!#REF!</f>
        <v>#REF!</v>
      </c>
      <c r="I25" s="722" t="e">
        <f>'Mapa Final'!#REF!</f>
        <v>#REF!</v>
      </c>
      <c r="J25" s="725" t="e">
        <f>'Mapa Final'!#REF!</f>
        <v>#REF!</v>
      </c>
      <c r="K25" s="716" t="e">
        <f>'Mapa Final'!#REF!</f>
        <v>#REF!</v>
      </c>
      <c r="L25" s="716" t="e">
        <f>'Mapa Final'!#REF!</f>
        <v>#REF!</v>
      </c>
      <c r="M25" s="734" t="e">
        <f>'Mapa Final'!#REF!</f>
        <v>#REF!</v>
      </c>
      <c r="N25" s="716" t="e">
        <f>'Mapa Final'!#REF!</f>
        <v>#REF!</v>
      </c>
      <c r="O25" s="737"/>
      <c r="P25" s="737"/>
      <c r="Q25" s="737"/>
      <c r="R25" s="737"/>
      <c r="S25" s="737"/>
      <c r="T25" s="737"/>
    </row>
    <row r="26" spans="1:176" x14ac:dyDescent="0.25">
      <c r="A26" s="741"/>
      <c r="B26" s="801"/>
      <c r="C26" s="729"/>
      <c r="D26" s="729"/>
      <c r="E26" s="720"/>
      <c r="F26" s="720"/>
      <c r="G26" s="720"/>
      <c r="H26" s="732"/>
      <c r="I26" s="723"/>
      <c r="J26" s="726"/>
      <c r="K26" s="717"/>
      <c r="L26" s="717"/>
      <c r="M26" s="735"/>
      <c r="N26" s="717"/>
      <c r="O26" s="738"/>
      <c r="P26" s="738"/>
      <c r="Q26" s="738"/>
      <c r="R26" s="738"/>
      <c r="S26" s="738"/>
      <c r="T26" s="738"/>
    </row>
    <row r="27" spans="1:176" x14ac:dyDescent="0.25">
      <c r="A27" s="741"/>
      <c r="B27" s="801"/>
      <c r="C27" s="729"/>
      <c r="D27" s="729"/>
      <c r="E27" s="720"/>
      <c r="F27" s="720"/>
      <c r="G27" s="720"/>
      <c r="H27" s="732"/>
      <c r="I27" s="723"/>
      <c r="J27" s="726"/>
      <c r="K27" s="717"/>
      <c r="L27" s="717"/>
      <c r="M27" s="735"/>
      <c r="N27" s="717"/>
      <c r="O27" s="738"/>
      <c r="P27" s="738"/>
      <c r="Q27" s="738"/>
      <c r="R27" s="738"/>
      <c r="S27" s="738"/>
      <c r="T27" s="738"/>
    </row>
    <row r="28" spans="1:176" x14ac:dyDescent="0.25">
      <c r="A28" s="741"/>
      <c r="B28" s="801"/>
      <c r="C28" s="729"/>
      <c r="D28" s="729"/>
      <c r="E28" s="720"/>
      <c r="F28" s="720"/>
      <c r="G28" s="720"/>
      <c r="H28" s="732"/>
      <c r="I28" s="723"/>
      <c r="J28" s="726"/>
      <c r="K28" s="717"/>
      <c r="L28" s="717"/>
      <c r="M28" s="735"/>
      <c r="N28" s="717"/>
      <c r="O28" s="738"/>
      <c r="P28" s="738"/>
      <c r="Q28" s="738"/>
      <c r="R28" s="738"/>
      <c r="S28" s="738"/>
      <c r="T28" s="738"/>
    </row>
    <row r="29" spans="1:176" ht="277.5" customHeight="1" thickBot="1" x14ac:dyDescent="0.3">
      <c r="A29" s="742"/>
      <c r="B29" s="802"/>
      <c r="C29" s="730"/>
      <c r="D29" s="730"/>
      <c r="E29" s="721"/>
      <c r="F29" s="721"/>
      <c r="G29" s="721"/>
      <c r="H29" s="733"/>
      <c r="I29" s="724"/>
      <c r="J29" s="727"/>
      <c r="K29" s="718"/>
      <c r="L29" s="718"/>
      <c r="M29" s="736"/>
      <c r="N29" s="718"/>
      <c r="O29" s="739"/>
      <c r="P29" s="739"/>
      <c r="Q29" s="739"/>
      <c r="R29" s="739"/>
      <c r="S29" s="739"/>
      <c r="T29" s="739"/>
    </row>
    <row r="30" spans="1:176" x14ac:dyDescent="0.25">
      <c r="A30" s="740" t="e">
        <f>'Mapa Final'!#REF!</f>
        <v>#REF!</v>
      </c>
      <c r="B30" s="713" t="e">
        <f>'Mapa Final'!#REF!</f>
        <v>#REF!</v>
      </c>
      <c r="C30" s="728" t="e">
        <f>'Mapa Final'!#REF!</f>
        <v>#REF!</v>
      </c>
      <c r="D30" s="728" t="e">
        <f>'Mapa Final'!#REF!</f>
        <v>#REF!</v>
      </c>
      <c r="E30" s="719" t="e">
        <f>'Mapa Final'!#REF!</f>
        <v>#REF!</v>
      </c>
      <c r="F30" s="719" t="e">
        <f>'Mapa Final'!#REF!</f>
        <v>#REF!</v>
      </c>
      <c r="G30" s="719" t="e">
        <f>'Mapa Final'!#REF!</f>
        <v>#REF!</v>
      </c>
      <c r="H30" s="731" t="e">
        <f>'Mapa Final'!#REF!</f>
        <v>#REF!</v>
      </c>
      <c r="I30" s="722" t="e">
        <f>'Mapa Final'!#REF!</f>
        <v>#REF!</v>
      </c>
      <c r="J30" s="725" t="e">
        <f>'Mapa Final'!#REF!</f>
        <v>#REF!</v>
      </c>
      <c r="K30" s="716" t="e">
        <f>'Mapa Final'!#REF!</f>
        <v>#REF!</v>
      </c>
      <c r="L30" s="716" t="e">
        <f>'Mapa Final'!#REF!</f>
        <v>#REF!</v>
      </c>
      <c r="M30" s="734" t="e">
        <f>'Mapa Final'!#REF!</f>
        <v>#REF!</v>
      </c>
      <c r="N30" s="716" t="e">
        <f>'Mapa Final'!#REF!</f>
        <v>#REF!</v>
      </c>
      <c r="O30" s="737"/>
      <c r="P30" s="737"/>
      <c r="Q30" s="737"/>
      <c r="R30" s="737"/>
      <c r="S30" s="737"/>
      <c r="T30" s="737"/>
    </row>
    <row r="31" spans="1:176" x14ac:dyDescent="0.25">
      <c r="A31" s="741"/>
      <c r="B31" s="801"/>
      <c r="C31" s="729"/>
      <c r="D31" s="729"/>
      <c r="E31" s="720"/>
      <c r="F31" s="720"/>
      <c r="G31" s="720"/>
      <c r="H31" s="732"/>
      <c r="I31" s="723"/>
      <c r="J31" s="726"/>
      <c r="K31" s="717"/>
      <c r="L31" s="717"/>
      <c r="M31" s="735"/>
      <c r="N31" s="717"/>
      <c r="O31" s="738"/>
      <c r="P31" s="738"/>
      <c r="Q31" s="738"/>
      <c r="R31" s="738"/>
      <c r="S31" s="738"/>
      <c r="T31" s="738"/>
    </row>
    <row r="32" spans="1:176" x14ac:dyDescent="0.25">
      <c r="A32" s="741"/>
      <c r="B32" s="801"/>
      <c r="C32" s="729"/>
      <c r="D32" s="729"/>
      <c r="E32" s="720"/>
      <c r="F32" s="720"/>
      <c r="G32" s="720"/>
      <c r="H32" s="732"/>
      <c r="I32" s="723"/>
      <c r="J32" s="726"/>
      <c r="K32" s="717"/>
      <c r="L32" s="717"/>
      <c r="M32" s="735"/>
      <c r="N32" s="717"/>
      <c r="O32" s="738"/>
      <c r="P32" s="738"/>
      <c r="Q32" s="738"/>
      <c r="R32" s="738"/>
      <c r="S32" s="738"/>
      <c r="T32" s="738"/>
    </row>
    <row r="33" spans="1:20" x14ac:dyDescent="0.25">
      <c r="A33" s="741"/>
      <c r="B33" s="801"/>
      <c r="C33" s="729"/>
      <c r="D33" s="729"/>
      <c r="E33" s="720"/>
      <c r="F33" s="720"/>
      <c r="G33" s="720"/>
      <c r="H33" s="732"/>
      <c r="I33" s="723"/>
      <c r="J33" s="726"/>
      <c r="K33" s="717"/>
      <c r="L33" s="717"/>
      <c r="M33" s="735"/>
      <c r="N33" s="717"/>
      <c r="O33" s="738"/>
      <c r="P33" s="738"/>
      <c r="Q33" s="738"/>
      <c r="R33" s="738"/>
      <c r="S33" s="738"/>
      <c r="T33" s="738"/>
    </row>
    <row r="34" spans="1:20" ht="102.75" customHeight="1" thickBot="1" x14ac:dyDescent="0.3">
      <c r="A34" s="742"/>
      <c r="B34" s="802"/>
      <c r="C34" s="730"/>
      <c r="D34" s="730"/>
      <c r="E34" s="721"/>
      <c r="F34" s="721"/>
      <c r="G34" s="721"/>
      <c r="H34" s="733"/>
      <c r="I34" s="724"/>
      <c r="J34" s="727"/>
      <c r="K34" s="718"/>
      <c r="L34" s="718"/>
      <c r="M34" s="736"/>
      <c r="N34" s="718"/>
      <c r="O34" s="739"/>
      <c r="P34" s="739"/>
      <c r="Q34" s="739"/>
      <c r="R34" s="739"/>
      <c r="S34" s="739"/>
      <c r="T34" s="739"/>
    </row>
    <row r="35" spans="1:20" x14ac:dyDescent="0.25">
      <c r="A35" s="740" t="e">
        <f>'Mapa Final'!#REF!</f>
        <v>#REF!</v>
      </c>
      <c r="B35" s="713" t="e">
        <f>'Mapa Final'!#REF!</f>
        <v>#REF!</v>
      </c>
      <c r="C35" s="728" t="e">
        <f>'Mapa Final'!#REF!</f>
        <v>#REF!</v>
      </c>
      <c r="D35" s="728" t="e">
        <f>'Mapa Final'!#REF!</f>
        <v>#REF!</v>
      </c>
      <c r="E35" s="719" t="e">
        <f>'Mapa Final'!#REF!</f>
        <v>#REF!</v>
      </c>
      <c r="F35" s="719" t="e">
        <f>'Mapa Final'!#REF!</f>
        <v>#REF!</v>
      </c>
      <c r="G35" s="719" t="e">
        <f>'Mapa Final'!#REF!</f>
        <v>#REF!</v>
      </c>
      <c r="H35" s="731" t="e">
        <f>'Mapa Final'!#REF!</f>
        <v>#REF!</v>
      </c>
      <c r="I35" s="722" t="e">
        <f>'Mapa Final'!#REF!</f>
        <v>#REF!</v>
      </c>
      <c r="J35" s="725" t="e">
        <f>'Mapa Final'!#REF!</f>
        <v>#REF!</v>
      </c>
      <c r="K35" s="716" t="e">
        <f>'Mapa Final'!#REF!</f>
        <v>#REF!</v>
      </c>
      <c r="L35" s="716" t="e">
        <f>'Mapa Final'!#REF!</f>
        <v>#REF!</v>
      </c>
      <c r="M35" s="734" t="e">
        <f>'Mapa Final'!#REF!</f>
        <v>#REF!</v>
      </c>
      <c r="N35" s="716" t="e">
        <f>'Mapa Final'!#REF!</f>
        <v>#REF!</v>
      </c>
      <c r="O35" s="737"/>
      <c r="P35" s="737"/>
      <c r="Q35" s="737"/>
      <c r="R35" s="737"/>
      <c r="S35" s="737"/>
      <c r="T35" s="737"/>
    </row>
    <row r="36" spans="1:20" x14ac:dyDescent="0.25">
      <c r="A36" s="741"/>
      <c r="B36" s="801"/>
      <c r="C36" s="729"/>
      <c r="D36" s="729"/>
      <c r="E36" s="720"/>
      <c r="F36" s="720"/>
      <c r="G36" s="720"/>
      <c r="H36" s="732"/>
      <c r="I36" s="723"/>
      <c r="J36" s="726"/>
      <c r="K36" s="717"/>
      <c r="L36" s="717"/>
      <c r="M36" s="735"/>
      <c r="N36" s="717"/>
      <c r="O36" s="738"/>
      <c r="P36" s="738"/>
      <c r="Q36" s="738"/>
      <c r="R36" s="738"/>
      <c r="S36" s="738"/>
      <c r="T36" s="738"/>
    </row>
    <row r="37" spans="1:20" x14ac:dyDescent="0.25">
      <c r="A37" s="741"/>
      <c r="B37" s="801"/>
      <c r="C37" s="729"/>
      <c r="D37" s="729"/>
      <c r="E37" s="720"/>
      <c r="F37" s="720"/>
      <c r="G37" s="720"/>
      <c r="H37" s="732"/>
      <c r="I37" s="723"/>
      <c r="J37" s="726"/>
      <c r="K37" s="717"/>
      <c r="L37" s="717"/>
      <c r="M37" s="735"/>
      <c r="N37" s="717"/>
      <c r="O37" s="738"/>
      <c r="P37" s="738"/>
      <c r="Q37" s="738"/>
      <c r="R37" s="738"/>
      <c r="S37" s="738"/>
      <c r="T37" s="738"/>
    </row>
    <row r="38" spans="1:20" x14ac:dyDescent="0.25">
      <c r="A38" s="741"/>
      <c r="B38" s="801"/>
      <c r="C38" s="729"/>
      <c r="D38" s="729"/>
      <c r="E38" s="720"/>
      <c r="F38" s="720"/>
      <c r="G38" s="720"/>
      <c r="H38" s="732"/>
      <c r="I38" s="723"/>
      <c r="J38" s="726"/>
      <c r="K38" s="717"/>
      <c r="L38" s="717"/>
      <c r="M38" s="735"/>
      <c r="N38" s="717"/>
      <c r="O38" s="738"/>
      <c r="P38" s="738"/>
      <c r="Q38" s="738"/>
      <c r="R38" s="738"/>
      <c r="S38" s="738"/>
      <c r="T38" s="738"/>
    </row>
    <row r="39" spans="1:20" ht="278.25" customHeight="1" thickBot="1" x14ac:dyDescent="0.3">
      <c r="A39" s="742"/>
      <c r="B39" s="802"/>
      <c r="C39" s="730"/>
      <c r="D39" s="730"/>
      <c r="E39" s="721"/>
      <c r="F39" s="721"/>
      <c r="G39" s="721"/>
      <c r="H39" s="733"/>
      <c r="I39" s="724"/>
      <c r="J39" s="727"/>
      <c r="K39" s="718"/>
      <c r="L39" s="718"/>
      <c r="M39" s="736"/>
      <c r="N39" s="718"/>
      <c r="O39" s="739"/>
      <c r="P39" s="739"/>
      <c r="Q39" s="739"/>
      <c r="R39" s="739"/>
      <c r="S39" s="739"/>
      <c r="T39" s="739"/>
    </row>
    <row r="40" spans="1:20" x14ac:dyDescent="0.25">
      <c r="A40" s="740" t="e">
        <f>'Mapa Final'!#REF!</f>
        <v>#REF!</v>
      </c>
      <c r="B40" s="713" t="e">
        <f>'Mapa Final'!#REF!</f>
        <v>#REF!</v>
      </c>
      <c r="C40" s="728" t="e">
        <f>'Mapa Final'!#REF!</f>
        <v>#REF!</v>
      </c>
      <c r="D40" s="728" t="e">
        <f>'Mapa Final'!#REF!</f>
        <v>#REF!</v>
      </c>
      <c r="E40" s="719" t="e">
        <f>'Mapa Final'!#REF!</f>
        <v>#REF!</v>
      </c>
      <c r="F40" s="719" t="e">
        <f>'Mapa Final'!#REF!</f>
        <v>#REF!</v>
      </c>
      <c r="G40" s="719" t="e">
        <f>'Mapa Final'!#REF!</f>
        <v>#REF!</v>
      </c>
      <c r="H40" s="731" t="e">
        <f>'Mapa Final'!#REF!</f>
        <v>#REF!</v>
      </c>
      <c r="I40" s="722" t="e">
        <f>'Mapa Final'!#REF!</f>
        <v>#REF!</v>
      </c>
      <c r="J40" s="725" t="e">
        <f>'Mapa Final'!#REF!</f>
        <v>#REF!</v>
      </c>
      <c r="K40" s="716" t="e">
        <f>'Mapa Final'!#REF!</f>
        <v>#REF!</v>
      </c>
      <c r="L40" s="716" t="e">
        <f>'Mapa Final'!#REF!</f>
        <v>#REF!</v>
      </c>
      <c r="M40" s="734" t="e">
        <f>'Mapa Final'!#REF!</f>
        <v>#REF!</v>
      </c>
      <c r="N40" s="716" t="e">
        <f>'Mapa Final'!#REF!</f>
        <v>#REF!</v>
      </c>
      <c r="O40" s="737"/>
      <c r="P40" s="737"/>
      <c r="Q40" s="737"/>
      <c r="R40" s="737"/>
      <c r="S40" s="737"/>
      <c r="T40" s="737"/>
    </row>
    <row r="41" spans="1:20" x14ac:dyDescent="0.25">
      <c r="A41" s="741"/>
      <c r="B41" s="801"/>
      <c r="C41" s="729"/>
      <c r="D41" s="729"/>
      <c r="E41" s="720"/>
      <c r="F41" s="720"/>
      <c r="G41" s="720"/>
      <c r="H41" s="732"/>
      <c r="I41" s="723"/>
      <c r="J41" s="726"/>
      <c r="K41" s="717"/>
      <c r="L41" s="717"/>
      <c r="M41" s="735"/>
      <c r="N41" s="717"/>
      <c r="O41" s="738"/>
      <c r="P41" s="738"/>
      <c r="Q41" s="738"/>
      <c r="R41" s="738"/>
      <c r="S41" s="738"/>
      <c r="T41" s="738"/>
    </row>
    <row r="42" spans="1:20" x14ac:dyDescent="0.25">
      <c r="A42" s="741"/>
      <c r="B42" s="801"/>
      <c r="C42" s="729"/>
      <c r="D42" s="729"/>
      <c r="E42" s="720"/>
      <c r="F42" s="720"/>
      <c r="G42" s="720"/>
      <c r="H42" s="732"/>
      <c r="I42" s="723"/>
      <c r="J42" s="726"/>
      <c r="K42" s="717"/>
      <c r="L42" s="717"/>
      <c r="M42" s="735"/>
      <c r="N42" s="717"/>
      <c r="O42" s="738"/>
      <c r="P42" s="738"/>
      <c r="Q42" s="738"/>
      <c r="R42" s="738"/>
      <c r="S42" s="738"/>
      <c r="T42" s="738"/>
    </row>
    <row r="43" spans="1:20" x14ac:dyDescent="0.25">
      <c r="A43" s="741"/>
      <c r="B43" s="801"/>
      <c r="C43" s="729"/>
      <c r="D43" s="729"/>
      <c r="E43" s="720"/>
      <c r="F43" s="720"/>
      <c r="G43" s="720"/>
      <c r="H43" s="732"/>
      <c r="I43" s="723"/>
      <c r="J43" s="726"/>
      <c r="K43" s="717"/>
      <c r="L43" s="717"/>
      <c r="M43" s="735"/>
      <c r="N43" s="717"/>
      <c r="O43" s="738"/>
      <c r="P43" s="738"/>
      <c r="Q43" s="738"/>
      <c r="R43" s="738"/>
      <c r="S43" s="738"/>
      <c r="T43" s="738"/>
    </row>
    <row r="44" spans="1:20" ht="15.75" thickBot="1" x14ac:dyDescent="0.3">
      <c r="A44" s="742"/>
      <c r="B44" s="802"/>
      <c r="C44" s="730"/>
      <c r="D44" s="730"/>
      <c r="E44" s="721"/>
      <c r="F44" s="721"/>
      <c r="G44" s="721"/>
      <c r="H44" s="733"/>
      <c r="I44" s="724"/>
      <c r="J44" s="727"/>
      <c r="K44" s="718"/>
      <c r="L44" s="718"/>
      <c r="M44" s="736"/>
      <c r="N44" s="718"/>
      <c r="O44" s="739"/>
      <c r="P44" s="739"/>
      <c r="Q44" s="739"/>
      <c r="R44" s="739"/>
      <c r="S44" s="739"/>
      <c r="T44" s="739"/>
    </row>
    <row r="45" spans="1:20" x14ac:dyDescent="0.25">
      <c r="A45" s="740" t="e">
        <f>'Mapa Final'!#REF!</f>
        <v>#REF!</v>
      </c>
      <c r="B45" s="713" t="e">
        <f>'Mapa Final'!#REF!</f>
        <v>#REF!</v>
      </c>
      <c r="C45" s="728" t="e">
        <f>'Mapa Final'!#REF!</f>
        <v>#REF!</v>
      </c>
      <c r="D45" s="728" t="e">
        <f>'Mapa Final'!#REF!</f>
        <v>#REF!</v>
      </c>
      <c r="E45" s="719" t="e">
        <f>'Mapa Final'!#REF!</f>
        <v>#REF!</v>
      </c>
      <c r="F45" s="719" t="e">
        <f>'Mapa Final'!#REF!</f>
        <v>#REF!</v>
      </c>
      <c r="G45" s="719" t="e">
        <f>'Mapa Final'!#REF!</f>
        <v>#REF!</v>
      </c>
      <c r="H45" s="731" t="e">
        <f>'Mapa Final'!#REF!</f>
        <v>#REF!</v>
      </c>
      <c r="I45" s="722" t="e">
        <f>'Mapa Final'!#REF!</f>
        <v>#REF!</v>
      </c>
      <c r="J45" s="725" t="e">
        <f>'Mapa Final'!#REF!</f>
        <v>#REF!</v>
      </c>
      <c r="K45" s="716" t="e">
        <f>'Mapa Final'!#REF!</f>
        <v>#REF!</v>
      </c>
      <c r="L45" s="716" t="e">
        <f>'Mapa Final'!#REF!</f>
        <v>#REF!</v>
      </c>
      <c r="M45" s="734" t="e">
        <f>'Mapa Final'!#REF!</f>
        <v>#REF!</v>
      </c>
      <c r="N45" s="716" t="e">
        <f>'Mapa Final'!#REF!</f>
        <v>#REF!</v>
      </c>
      <c r="O45" s="737"/>
      <c r="P45" s="737"/>
      <c r="Q45" s="737"/>
      <c r="R45" s="737"/>
      <c r="S45" s="737"/>
      <c r="T45" s="737"/>
    </row>
    <row r="46" spans="1:20" x14ac:dyDescent="0.25">
      <c r="A46" s="741"/>
      <c r="B46" s="801"/>
      <c r="C46" s="729"/>
      <c r="D46" s="729"/>
      <c r="E46" s="720"/>
      <c r="F46" s="720"/>
      <c r="G46" s="720"/>
      <c r="H46" s="732"/>
      <c r="I46" s="723"/>
      <c r="J46" s="726"/>
      <c r="K46" s="717"/>
      <c r="L46" s="717"/>
      <c r="M46" s="735"/>
      <c r="N46" s="717"/>
      <c r="O46" s="738"/>
      <c r="P46" s="738"/>
      <c r="Q46" s="738"/>
      <c r="R46" s="738"/>
      <c r="S46" s="738"/>
      <c r="T46" s="738"/>
    </row>
    <row r="47" spans="1:20" x14ac:dyDescent="0.25">
      <c r="A47" s="741"/>
      <c r="B47" s="801"/>
      <c r="C47" s="729"/>
      <c r="D47" s="729"/>
      <c r="E47" s="720"/>
      <c r="F47" s="720"/>
      <c r="G47" s="720"/>
      <c r="H47" s="732"/>
      <c r="I47" s="723"/>
      <c r="J47" s="726"/>
      <c r="K47" s="717"/>
      <c r="L47" s="717"/>
      <c r="M47" s="735"/>
      <c r="N47" s="717"/>
      <c r="O47" s="738"/>
      <c r="P47" s="738"/>
      <c r="Q47" s="738"/>
      <c r="R47" s="738"/>
      <c r="S47" s="738"/>
      <c r="T47" s="738"/>
    </row>
    <row r="48" spans="1:20" x14ac:dyDescent="0.25">
      <c r="A48" s="741"/>
      <c r="B48" s="801"/>
      <c r="C48" s="729"/>
      <c r="D48" s="729"/>
      <c r="E48" s="720"/>
      <c r="F48" s="720"/>
      <c r="G48" s="720"/>
      <c r="H48" s="732"/>
      <c r="I48" s="723"/>
      <c r="J48" s="726"/>
      <c r="K48" s="717"/>
      <c r="L48" s="717"/>
      <c r="M48" s="735"/>
      <c r="N48" s="717"/>
      <c r="O48" s="738"/>
      <c r="P48" s="738"/>
      <c r="Q48" s="738"/>
      <c r="R48" s="738"/>
      <c r="S48" s="738"/>
      <c r="T48" s="738"/>
    </row>
    <row r="49" spans="1:20" ht="15.75" thickBot="1" x14ac:dyDescent="0.3">
      <c r="A49" s="742"/>
      <c r="B49" s="802"/>
      <c r="C49" s="730"/>
      <c r="D49" s="730"/>
      <c r="E49" s="721"/>
      <c r="F49" s="721"/>
      <c r="G49" s="721"/>
      <c r="H49" s="733"/>
      <c r="I49" s="724"/>
      <c r="J49" s="727"/>
      <c r="K49" s="718"/>
      <c r="L49" s="718"/>
      <c r="M49" s="736"/>
      <c r="N49" s="718"/>
      <c r="O49" s="739"/>
      <c r="P49" s="739"/>
      <c r="Q49" s="739"/>
      <c r="R49" s="739"/>
      <c r="S49" s="739"/>
      <c r="T49" s="739"/>
    </row>
    <row r="50" spans="1:20" x14ac:dyDescent="0.25">
      <c r="A50" s="740" t="e">
        <f>'Mapa Final'!#REF!</f>
        <v>#REF!</v>
      </c>
      <c r="B50" s="713" t="e">
        <f>'Mapa Final'!#REF!</f>
        <v>#REF!</v>
      </c>
      <c r="C50" s="728" t="e">
        <f>'Mapa Final'!#REF!</f>
        <v>#REF!</v>
      </c>
      <c r="D50" s="728" t="e">
        <f>'Mapa Final'!#REF!</f>
        <v>#REF!</v>
      </c>
      <c r="E50" s="719" t="e">
        <f>'Mapa Final'!#REF!</f>
        <v>#REF!</v>
      </c>
      <c r="F50" s="719" t="e">
        <f>'Mapa Final'!#REF!</f>
        <v>#REF!</v>
      </c>
      <c r="G50" s="719" t="e">
        <f>'Mapa Final'!#REF!</f>
        <v>#REF!</v>
      </c>
      <c r="H50" s="731" t="e">
        <f>'Mapa Final'!#REF!</f>
        <v>#REF!</v>
      </c>
      <c r="I50" s="722" t="e">
        <f>'Mapa Final'!#REF!</f>
        <v>#REF!</v>
      </c>
      <c r="J50" s="725" t="e">
        <f>'Mapa Final'!#REF!</f>
        <v>#REF!</v>
      </c>
      <c r="K50" s="716" t="e">
        <f>'Mapa Final'!#REF!</f>
        <v>#REF!</v>
      </c>
      <c r="L50" s="716" t="e">
        <f>'Mapa Final'!#REF!</f>
        <v>#REF!</v>
      </c>
      <c r="M50" s="734" t="e">
        <f>'Mapa Final'!#REF!</f>
        <v>#REF!</v>
      </c>
      <c r="N50" s="716" t="e">
        <f>'Mapa Final'!#REF!</f>
        <v>#REF!</v>
      </c>
      <c r="O50" s="737"/>
      <c r="P50" s="737"/>
      <c r="Q50" s="737"/>
      <c r="R50" s="737"/>
      <c r="S50" s="737"/>
      <c r="T50" s="737"/>
    </row>
    <row r="51" spans="1:20" x14ac:dyDescent="0.25">
      <c r="A51" s="741"/>
      <c r="B51" s="801"/>
      <c r="C51" s="729"/>
      <c r="D51" s="729"/>
      <c r="E51" s="720"/>
      <c r="F51" s="720"/>
      <c r="G51" s="720"/>
      <c r="H51" s="732"/>
      <c r="I51" s="723"/>
      <c r="J51" s="726"/>
      <c r="K51" s="717"/>
      <c r="L51" s="717"/>
      <c r="M51" s="735"/>
      <c r="N51" s="717"/>
      <c r="O51" s="738"/>
      <c r="P51" s="738"/>
      <c r="Q51" s="738"/>
      <c r="R51" s="738"/>
      <c r="S51" s="738"/>
      <c r="T51" s="738"/>
    </row>
    <row r="52" spans="1:20" x14ac:dyDescent="0.25">
      <c r="A52" s="741"/>
      <c r="B52" s="801"/>
      <c r="C52" s="729"/>
      <c r="D52" s="729"/>
      <c r="E52" s="720"/>
      <c r="F52" s="720"/>
      <c r="G52" s="720"/>
      <c r="H52" s="732"/>
      <c r="I52" s="723"/>
      <c r="J52" s="726"/>
      <c r="K52" s="717"/>
      <c r="L52" s="717"/>
      <c r="M52" s="735"/>
      <c r="N52" s="717"/>
      <c r="O52" s="738"/>
      <c r="P52" s="738"/>
      <c r="Q52" s="738"/>
      <c r="R52" s="738"/>
      <c r="S52" s="738"/>
      <c r="T52" s="738"/>
    </row>
    <row r="53" spans="1:20" x14ac:dyDescent="0.25">
      <c r="A53" s="741"/>
      <c r="B53" s="801"/>
      <c r="C53" s="729"/>
      <c r="D53" s="729"/>
      <c r="E53" s="720"/>
      <c r="F53" s="720"/>
      <c r="G53" s="720"/>
      <c r="H53" s="732"/>
      <c r="I53" s="723"/>
      <c r="J53" s="726"/>
      <c r="K53" s="717"/>
      <c r="L53" s="717"/>
      <c r="M53" s="735"/>
      <c r="N53" s="717"/>
      <c r="O53" s="738"/>
      <c r="P53" s="738"/>
      <c r="Q53" s="738"/>
      <c r="R53" s="738"/>
      <c r="S53" s="738"/>
      <c r="T53" s="738"/>
    </row>
    <row r="54" spans="1:20" ht="15.75" thickBot="1" x14ac:dyDescent="0.3">
      <c r="A54" s="742"/>
      <c r="B54" s="802"/>
      <c r="C54" s="730"/>
      <c r="D54" s="730"/>
      <c r="E54" s="721"/>
      <c r="F54" s="721"/>
      <c r="G54" s="721"/>
      <c r="H54" s="733"/>
      <c r="I54" s="724"/>
      <c r="J54" s="727"/>
      <c r="K54" s="718"/>
      <c r="L54" s="718"/>
      <c r="M54" s="736"/>
      <c r="N54" s="718"/>
      <c r="O54" s="739"/>
      <c r="P54" s="739"/>
      <c r="Q54" s="739"/>
      <c r="R54" s="739"/>
      <c r="S54" s="739"/>
      <c r="T54" s="739"/>
    </row>
    <row r="55" spans="1:20" x14ac:dyDescent="0.25">
      <c r="A55" s="740" t="e">
        <f>'Mapa Final'!#REF!</f>
        <v>#REF!</v>
      </c>
      <c r="B55" s="713" t="e">
        <f>'Mapa Final'!#REF!</f>
        <v>#REF!</v>
      </c>
      <c r="C55" s="728" t="e">
        <f>'Mapa Final'!#REF!</f>
        <v>#REF!</v>
      </c>
      <c r="D55" s="728" t="e">
        <f>'Mapa Final'!#REF!</f>
        <v>#REF!</v>
      </c>
      <c r="E55" s="719" t="e">
        <f>'Mapa Final'!#REF!</f>
        <v>#REF!</v>
      </c>
      <c r="F55" s="719" t="e">
        <f>'Mapa Final'!#REF!</f>
        <v>#REF!</v>
      </c>
      <c r="G55" s="719" t="e">
        <f>'Mapa Final'!#REF!</f>
        <v>#REF!</v>
      </c>
      <c r="H55" s="731" t="e">
        <f>'Mapa Final'!#REF!</f>
        <v>#REF!</v>
      </c>
      <c r="I55" s="722" t="e">
        <f>'Mapa Final'!#REF!</f>
        <v>#REF!</v>
      </c>
      <c r="J55" s="725" t="e">
        <f>'Mapa Final'!#REF!</f>
        <v>#REF!</v>
      </c>
      <c r="K55" s="716" t="e">
        <f>'Mapa Final'!#REF!</f>
        <v>#REF!</v>
      </c>
      <c r="L55" s="716" t="e">
        <f>'Mapa Final'!#REF!</f>
        <v>#REF!</v>
      </c>
      <c r="M55" s="734" t="e">
        <f>'Mapa Final'!#REF!</f>
        <v>#REF!</v>
      </c>
      <c r="N55" s="716" t="e">
        <f>'Mapa Final'!#REF!</f>
        <v>#REF!</v>
      </c>
      <c r="O55" s="737"/>
      <c r="P55" s="737"/>
      <c r="Q55" s="737"/>
      <c r="R55" s="737"/>
      <c r="S55" s="737"/>
      <c r="T55" s="737"/>
    </row>
    <row r="56" spans="1:20" x14ac:dyDescent="0.25">
      <c r="A56" s="741"/>
      <c r="B56" s="801"/>
      <c r="C56" s="729"/>
      <c r="D56" s="729"/>
      <c r="E56" s="720"/>
      <c r="F56" s="720"/>
      <c r="G56" s="720"/>
      <c r="H56" s="732"/>
      <c r="I56" s="723"/>
      <c r="J56" s="726"/>
      <c r="K56" s="717"/>
      <c r="L56" s="717"/>
      <c r="M56" s="735"/>
      <c r="N56" s="717"/>
      <c r="O56" s="738"/>
      <c r="P56" s="738"/>
      <c r="Q56" s="738"/>
      <c r="R56" s="738"/>
      <c r="S56" s="738"/>
      <c r="T56" s="738"/>
    </row>
    <row r="57" spans="1:20" x14ac:dyDescent="0.25">
      <c r="A57" s="741"/>
      <c r="B57" s="801"/>
      <c r="C57" s="729"/>
      <c r="D57" s="729"/>
      <c r="E57" s="720"/>
      <c r="F57" s="720"/>
      <c r="G57" s="720"/>
      <c r="H57" s="732"/>
      <c r="I57" s="723"/>
      <c r="J57" s="726"/>
      <c r="K57" s="717"/>
      <c r="L57" s="717"/>
      <c r="M57" s="735"/>
      <c r="N57" s="717"/>
      <c r="O57" s="738"/>
      <c r="P57" s="738"/>
      <c r="Q57" s="738"/>
      <c r="R57" s="738"/>
      <c r="S57" s="738"/>
      <c r="T57" s="738"/>
    </row>
    <row r="58" spans="1:20" x14ac:dyDescent="0.25">
      <c r="A58" s="741"/>
      <c r="B58" s="801"/>
      <c r="C58" s="729"/>
      <c r="D58" s="729"/>
      <c r="E58" s="720"/>
      <c r="F58" s="720"/>
      <c r="G58" s="720"/>
      <c r="H58" s="732"/>
      <c r="I58" s="723"/>
      <c r="J58" s="726"/>
      <c r="K58" s="717"/>
      <c r="L58" s="717"/>
      <c r="M58" s="735"/>
      <c r="N58" s="717"/>
      <c r="O58" s="738"/>
      <c r="P58" s="738"/>
      <c r="Q58" s="738"/>
      <c r="R58" s="738"/>
      <c r="S58" s="738"/>
      <c r="T58" s="738"/>
    </row>
    <row r="59" spans="1:20" ht="15.75" thickBot="1" x14ac:dyDescent="0.3">
      <c r="A59" s="742"/>
      <c r="B59" s="802"/>
      <c r="C59" s="730"/>
      <c r="D59" s="730"/>
      <c r="E59" s="721"/>
      <c r="F59" s="721"/>
      <c r="G59" s="721"/>
      <c r="H59" s="733"/>
      <c r="I59" s="724"/>
      <c r="J59" s="727"/>
      <c r="K59" s="718"/>
      <c r="L59" s="718"/>
      <c r="M59" s="736"/>
      <c r="N59" s="718"/>
      <c r="O59" s="739"/>
      <c r="P59" s="739"/>
      <c r="Q59" s="739"/>
      <c r="R59" s="739"/>
      <c r="S59" s="739"/>
      <c r="T59" s="739"/>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H96"/>
  <sheetViews>
    <sheetView topLeftCell="A20" zoomScale="85" zoomScaleNormal="85" workbookViewId="0">
      <selection activeCell="B78" sqref="B78"/>
    </sheetView>
  </sheetViews>
  <sheetFormatPr baseColWidth="10" defaultColWidth="10.7109375" defaultRowHeight="12.75" x14ac:dyDescent="0.2"/>
  <cols>
    <col min="1" max="1" width="44.42578125" style="171" customWidth="1"/>
    <col min="2" max="2" width="8.5703125" style="172" customWidth="1"/>
    <col min="3" max="3" width="59.85546875" style="169" customWidth="1"/>
    <col min="4" max="4" width="9" style="172" customWidth="1"/>
    <col min="5" max="5" width="60" style="92" customWidth="1"/>
    <col min="6" max="6" width="10.7109375" style="92"/>
    <col min="7" max="7" width="35.5703125" style="92" customWidth="1"/>
    <col min="8" max="8" width="11.7109375" style="92" customWidth="1"/>
    <col min="9" max="9" width="42.28515625" style="92" customWidth="1"/>
    <col min="10" max="10" width="11.140625" style="92" customWidth="1"/>
    <col min="11" max="11" width="42.28515625" style="92" customWidth="1"/>
    <col min="12" max="16384" width="10.7109375" style="92"/>
  </cols>
  <sheetData>
    <row r="1" spans="1:8" ht="36.75" customHeight="1" x14ac:dyDescent="0.2">
      <c r="A1" s="286"/>
      <c r="B1" s="375" t="s">
        <v>501</v>
      </c>
      <c r="C1" s="375"/>
      <c r="D1" s="375"/>
      <c r="E1" s="287"/>
      <c r="F1" s="166"/>
      <c r="G1" s="166"/>
      <c r="H1" s="166"/>
    </row>
    <row r="2" spans="1:8" ht="36.75" customHeight="1" x14ac:dyDescent="0.2">
      <c r="A2" s="288"/>
      <c r="B2" s="376"/>
      <c r="C2" s="376"/>
      <c r="D2" s="376"/>
      <c r="E2" s="289"/>
      <c r="F2" s="166"/>
      <c r="G2" s="166"/>
      <c r="H2" s="166"/>
    </row>
    <row r="3" spans="1:8" ht="36.75" customHeight="1" x14ac:dyDescent="0.2">
      <c r="A3" s="288"/>
      <c r="B3" s="378" t="s">
        <v>10</v>
      </c>
      <c r="C3" s="378"/>
      <c r="D3" s="378"/>
      <c r="E3" s="289"/>
      <c r="F3" s="166"/>
      <c r="G3" s="166"/>
      <c r="H3" s="166"/>
    </row>
    <row r="4" spans="1:8" ht="9.75" customHeight="1" thickBot="1" x14ac:dyDescent="0.25">
      <c r="A4" s="288"/>
      <c r="B4" s="282"/>
      <c r="C4" s="283"/>
      <c r="D4" s="282"/>
      <c r="E4" s="289"/>
      <c r="F4" s="166"/>
      <c r="G4" s="166"/>
      <c r="H4" s="166"/>
    </row>
    <row r="5" spans="1:8" ht="54.75" customHeight="1" thickBot="1" x14ac:dyDescent="0.25">
      <c r="A5" s="290" t="s">
        <v>11</v>
      </c>
      <c r="B5" s="379" t="s">
        <v>12</v>
      </c>
      <c r="C5" s="379"/>
      <c r="D5" s="291" t="s">
        <v>13</v>
      </c>
      <c r="E5" s="292" t="s">
        <v>14</v>
      </c>
    </row>
    <row r="6" spans="1:8" ht="16.7" customHeight="1" thickBot="1" x14ac:dyDescent="0.25">
      <c r="A6" s="88"/>
      <c r="B6" s="89"/>
      <c r="C6" s="167"/>
      <c r="D6" s="88"/>
      <c r="E6" s="168"/>
    </row>
    <row r="7" spans="1:8" ht="54.75" customHeight="1" thickBot="1" x14ac:dyDescent="0.25">
      <c r="A7" s="285" t="s">
        <v>15</v>
      </c>
      <c r="B7" s="380" t="s">
        <v>501</v>
      </c>
      <c r="C7" s="380"/>
      <c r="D7" s="380"/>
      <c r="E7" s="381"/>
    </row>
    <row r="8" spans="1:8" ht="13.35" customHeight="1" thickBot="1" x14ac:dyDescent="0.25">
      <c r="A8" s="91"/>
      <c r="B8" s="91"/>
      <c r="D8" s="170"/>
      <c r="E8" s="170"/>
    </row>
    <row r="9" spans="1:8" ht="189" customHeight="1" thickBot="1" x14ac:dyDescent="0.25">
      <c r="A9" s="284" t="s">
        <v>16</v>
      </c>
      <c r="B9" s="382" t="s">
        <v>627</v>
      </c>
      <c r="C9" s="383"/>
      <c r="D9" s="383"/>
      <c r="E9" s="384"/>
    </row>
    <row r="11" spans="1:8" ht="13.5" thickBot="1" x14ac:dyDescent="0.25"/>
    <row r="12" spans="1:8" ht="14.25" x14ac:dyDescent="0.2">
      <c r="A12" s="385" t="s">
        <v>17</v>
      </c>
      <c r="B12" s="386"/>
      <c r="C12" s="386"/>
      <c r="D12" s="386"/>
      <c r="E12" s="387"/>
    </row>
    <row r="13" spans="1:8" ht="14.25" x14ac:dyDescent="0.2">
      <c r="A13" s="301" t="s">
        <v>519</v>
      </c>
      <c r="B13" s="293" t="s">
        <v>18</v>
      </c>
      <c r="C13" s="293" t="s">
        <v>520</v>
      </c>
      <c r="D13" s="293" t="s">
        <v>19</v>
      </c>
      <c r="E13" s="302" t="s">
        <v>521</v>
      </c>
    </row>
    <row r="14" spans="1:8" ht="60" customHeight="1" x14ac:dyDescent="0.2">
      <c r="A14" s="388" t="s">
        <v>522</v>
      </c>
      <c r="B14" s="297">
        <v>1</v>
      </c>
      <c r="C14" s="298" t="s">
        <v>523</v>
      </c>
      <c r="D14" s="401">
        <v>1</v>
      </c>
      <c r="E14" s="403" t="s">
        <v>628</v>
      </c>
    </row>
    <row r="15" spans="1:8" ht="132" customHeight="1" x14ac:dyDescent="0.2">
      <c r="A15" s="389"/>
      <c r="B15" s="297">
        <v>2</v>
      </c>
      <c r="C15" s="298" t="s">
        <v>524</v>
      </c>
      <c r="D15" s="402"/>
      <c r="E15" s="404"/>
    </row>
    <row r="16" spans="1:8" ht="75" customHeight="1" thickBot="1" x14ac:dyDescent="0.25">
      <c r="A16" s="303" t="s">
        <v>525</v>
      </c>
      <c r="B16" s="304"/>
      <c r="C16" s="305"/>
      <c r="D16" s="304"/>
      <c r="E16" s="306"/>
    </row>
    <row r="17" spans="1:5" ht="54" customHeight="1" x14ac:dyDescent="0.2">
      <c r="A17" s="390" t="s">
        <v>526</v>
      </c>
      <c r="B17" s="307">
        <v>3</v>
      </c>
      <c r="C17" s="308" t="s">
        <v>527</v>
      </c>
      <c r="D17" s="307">
        <v>2</v>
      </c>
      <c r="E17" s="309" t="s">
        <v>528</v>
      </c>
    </row>
    <row r="18" spans="1:5" ht="54" customHeight="1" x14ac:dyDescent="0.2">
      <c r="A18" s="391"/>
      <c r="B18" s="299">
        <v>4</v>
      </c>
      <c r="C18" s="300" t="s">
        <v>529</v>
      </c>
      <c r="D18" s="299">
        <v>3</v>
      </c>
      <c r="E18" s="310" t="s">
        <v>629</v>
      </c>
    </row>
    <row r="19" spans="1:5" ht="54" customHeight="1" x14ac:dyDescent="0.2">
      <c r="A19" s="391"/>
      <c r="B19" s="299">
        <v>5</v>
      </c>
      <c r="C19" s="300" t="s">
        <v>530</v>
      </c>
      <c r="D19" s="299"/>
      <c r="E19" s="310"/>
    </row>
    <row r="20" spans="1:5" ht="54" customHeight="1" x14ac:dyDescent="0.2">
      <c r="A20" s="391"/>
      <c r="B20" s="299">
        <v>6</v>
      </c>
      <c r="C20" s="300" t="s">
        <v>531</v>
      </c>
      <c r="D20" s="299"/>
      <c r="E20" s="310"/>
    </row>
    <row r="21" spans="1:5" ht="54" customHeight="1" x14ac:dyDescent="0.2">
      <c r="A21" s="391"/>
      <c r="B21" s="299">
        <v>7</v>
      </c>
      <c r="C21" s="300" t="s">
        <v>532</v>
      </c>
      <c r="D21" s="299"/>
      <c r="E21" s="310"/>
    </row>
    <row r="22" spans="1:5" ht="54" customHeight="1" x14ac:dyDescent="0.2">
      <c r="A22" s="391"/>
      <c r="B22" s="299">
        <v>8</v>
      </c>
      <c r="C22" s="300" t="s">
        <v>533</v>
      </c>
      <c r="D22" s="299"/>
      <c r="E22" s="310"/>
    </row>
    <row r="23" spans="1:5" ht="54" customHeight="1" thickBot="1" x14ac:dyDescent="0.25">
      <c r="A23" s="392"/>
      <c r="B23" s="311">
        <v>9</v>
      </c>
      <c r="C23" s="312" t="s">
        <v>534</v>
      </c>
      <c r="D23" s="311"/>
      <c r="E23" s="313"/>
    </row>
    <row r="24" spans="1:5" ht="44.25" customHeight="1" x14ac:dyDescent="0.2">
      <c r="A24" s="393" t="s">
        <v>535</v>
      </c>
      <c r="B24" s="316">
        <v>10</v>
      </c>
      <c r="C24" s="317" t="s">
        <v>536</v>
      </c>
      <c r="D24" s="316">
        <v>4</v>
      </c>
      <c r="E24" s="318" t="s">
        <v>537</v>
      </c>
    </row>
    <row r="25" spans="1:5" ht="56.25" customHeight="1" x14ac:dyDescent="0.2">
      <c r="A25" s="394"/>
      <c r="B25" s="314">
        <v>11</v>
      </c>
      <c r="C25" s="315" t="s">
        <v>538</v>
      </c>
      <c r="D25" s="314">
        <v>5</v>
      </c>
      <c r="E25" s="319" t="s">
        <v>539</v>
      </c>
    </row>
    <row r="26" spans="1:5" ht="57.75" customHeight="1" x14ac:dyDescent="0.2">
      <c r="A26" s="394"/>
      <c r="B26" s="314">
        <v>12</v>
      </c>
      <c r="C26" s="315" t="s">
        <v>540</v>
      </c>
      <c r="D26" s="314">
        <v>6</v>
      </c>
      <c r="E26" s="319" t="s">
        <v>541</v>
      </c>
    </row>
    <row r="27" spans="1:5" ht="75.75" customHeight="1" thickBot="1" x14ac:dyDescent="0.25">
      <c r="A27" s="395"/>
      <c r="B27" s="320">
        <v>13</v>
      </c>
      <c r="C27" s="321" t="s">
        <v>542</v>
      </c>
      <c r="D27" s="320"/>
      <c r="E27" s="322" t="s">
        <v>630</v>
      </c>
    </row>
    <row r="28" spans="1:5" ht="45" customHeight="1" x14ac:dyDescent="0.2">
      <c r="A28" s="323" t="s">
        <v>543</v>
      </c>
      <c r="B28" s="324">
        <v>14</v>
      </c>
      <c r="C28" s="325" t="s">
        <v>544</v>
      </c>
      <c r="D28" s="324">
        <v>7</v>
      </c>
      <c r="E28" s="325" t="s">
        <v>631</v>
      </c>
    </row>
    <row r="29" spans="1:5" ht="45" customHeight="1" x14ac:dyDescent="0.2">
      <c r="A29" s="396" t="s">
        <v>545</v>
      </c>
      <c r="B29" s="344">
        <v>15</v>
      </c>
      <c r="C29" s="355" t="s">
        <v>546</v>
      </c>
      <c r="D29" s="344"/>
      <c r="E29" s="355"/>
    </row>
    <row r="30" spans="1:5" ht="45" customHeight="1" x14ac:dyDescent="0.2">
      <c r="A30" s="397"/>
      <c r="B30" s="344">
        <v>16</v>
      </c>
      <c r="C30" s="355" t="s">
        <v>547</v>
      </c>
      <c r="D30" s="344"/>
      <c r="E30" s="355"/>
    </row>
    <row r="31" spans="1:5" ht="14.25" x14ac:dyDescent="0.2">
      <c r="A31" s="413" t="s">
        <v>20</v>
      </c>
      <c r="B31" s="413"/>
      <c r="C31" s="413"/>
      <c r="D31" s="413"/>
      <c r="E31" s="413"/>
    </row>
    <row r="32" spans="1:5" ht="36" customHeight="1" x14ac:dyDescent="0.2">
      <c r="A32" s="294" t="s">
        <v>519</v>
      </c>
      <c r="B32" s="295" t="s">
        <v>18</v>
      </c>
      <c r="C32" s="296" t="s">
        <v>548</v>
      </c>
      <c r="D32" s="296" t="s">
        <v>19</v>
      </c>
      <c r="E32" s="296" t="s">
        <v>549</v>
      </c>
    </row>
    <row r="33" spans="1:5" ht="39" customHeight="1" x14ac:dyDescent="0.2">
      <c r="A33" s="405" t="s">
        <v>550</v>
      </c>
      <c r="B33" s="405">
        <v>1</v>
      </c>
      <c r="C33" s="406" t="s">
        <v>551</v>
      </c>
      <c r="D33" s="327">
        <v>1</v>
      </c>
      <c r="E33" s="328" t="s">
        <v>552</v>
      </c>
    </row>
    <row r="34" spans="1:5" ht="57.75" customHeight="1" x14ac:dyDescent="0.2">
      <c r="A34" s="405"/>
      <c r="B34" s="405"/>
      <c r="C34" s="407"/>
      <c r="D34" s="327">
        <v>2</v>
      </c>
      <c r="E34" s="328" t="s">
        <v>554</v>
      </c>
    </row>
    <row r="35" spans="1:5" ht="39" customHeight="1" x14ac:dyDescent="0.2">
      <c r="A35" s="405"/>
      <c r="B35" s="405"/>
      <c r="C35" s="408"/>
      <c r="D35" s="327">
        <v>3</v>
      </c>
      <c r="E35" s="328" t="s">
        <v>555</v>
      </c>
    </row>
    <row r="36" spans="1:5" ht="41.25" customHeight="1" x14ac:dyDescent="0.2">
      <c r="A36" s="405"/>
      <c r="B36" s="409">
        <v>2</v>
      </c>
      <c r="C36" s="411" t="s">
        <v>553</v>
      </c>
      <c r="D36" s="327">
        <v>4</v>
      </c>
      <c r="E36" s="328" t="s">
        <v>556</v>
      </c>
    </row>
    <row r="37" spans="1:5" ht="41.25" customHeight="1" x14ac:dyDescent="0.2">
      <c r="A37" s="405"/>
      <c r="B37" s="410"/>
      <c r="C37" s="412"/>
      <c r="D37" s="327">
        <v>5</v>
      </c>
      <c r="E37" s="328" t="s">
        <v>557</v>
      </c>
    </row>
    <row r="38" spans="1:5" ht="36.75" customHeight="1" x14ac:dyDescent="0.2">
      <c r="A38" s="405"/>
      <c r="B38" s="327"/>
      <c r="C38" s="329"/>
      <c r="D38" s="327">
        <v>6</v>
      </c>
      <c r="E38" s="328" t="s">
        <v>558</v>
      </c>
    </row>
    <row r="39" spans="1:5" ht="36.75" customHeight="1" x14ac:dyDescent="0.2">
      <c r="A39" s="405"/>
      <c r="B39" s="327"/>
      <c r="C39" s="329"/>
      <c r="D39" s="327">
        <v>7</v>
      </c>
      <c r="E39" s="329" t="s">
        <v>559</v>
      </c>
    </row>
    <row r="40" spans="1:5" ht="24.75" customHeight="1" x14ac:dyDescent="0.2">
      <c r="A40" s="414" t="s">
        <v>21</v>
      </c>
      <c r="B40" s="330"/>
      <c r="C40" s="331"/>
      <c r="D40" s="330"/>
      <c r="E40" s="331"/>
    </row>
    <row r="41" spans="1:5" ht="24.75" customHeight="1" x14ac:dyDescent="0.2">
      <c r="A41" s="414"/>
      <c r="B41" s="330"/>
      <c r="C41" s="331"/>
      <c r="D41" s="330"/>
      <c r="E41" s="331"/>
    </row>
    <row r="42" spans="1:5" ht="24.75" customHeight="1" x14ac:dyDescent="0.2">
      <c r="A42" s="414"/>
      <c r="B42" s="330"/>
      <c r="C42" s="331"/>
      <c r="D42" s="330"/>
      <c r="E42" s="331"/>
    </row>
    <row r="43" spans="1:5" ht="24.75" customHeight="1" x14ac:dyDescent="0.2">
      <c r="A43" s="414"/>
      <c r="B43" s="330"/>
      <c r="C43" s="332"/>
      <c r="D43" s="330"/>
      <c r="E43" s="331"/>
    </row>
    <row r="44" spans="1:5" ht="52.5" customHeight="1" x14ac:dyDescent="0.2">
      <c r="A44" s="415" t="s">
        <v>560</v>
      </c>
      <c r="B44" s="333">
        <v>3</v>
      </c>
      <c r="C44" s="334" t="s">
        <v>561</v>
      </c>
      <c r="D44" s="333">
        <v>8</v>
      </c>
      <c r="E44" s="335" t="s">
        <v>562</v>
      </c>
    </row>
    <row r="45" spans="1:5" ht="52.5" customHeight="1" x14ac:dyDescent="0.2">
      <c r="A45" s="415"/>
      <c r="B45" s="333">
        <v>4</v>
      </c>
      <c r="C45" s="334" t="s">
        <v>563</v>
      </c>
      <c r="D45" s="333">
        <v>9</v>
      </c>
      <c r="E45" s="334" t="s">
        <v>564</v>
      </c>
    </row>
    <row r="46" spans="1:5" ht="54" customHeight="1" x14ac:dyDescent="0.2">
      <c r="A46" s="415"/>
      <c r="B46" s="333">
        <v>5</v>
      </c>
      <c r="C46" s="334" t="s">
        <v>565</v>
      </c>
      <c r="D46" s="333">
        <v>10</v>
      </c>
      <c r="E46" s="334" t="s">
        <v>566</v>
      </c>
    </row>
    <row r="47" spans="1:5" ht="54" customHeight="1" x14ac:dyDescent="0.2">
      <c r="A47" s="415"/>
      <c r="B47" s="333">
        <v>6</v>
      </c>
      <c r="C47" s="334" t="s">
        <v>567</v>
      </c>
      <c r="D47" s="333">
        <v>11</v>
      </c>
      <c r="E47" s="334" t="s">
        <v>568</v>
      </c>
    </row>
    <row r="48" spans="1:5" ht="66" x14ac:dyDescent="0.2">
      <c r="A48" s="415"/>
      <c r="B48" s="333">
        <v>7</v>
      </c>
      <c r="C48" s="335" t="s">
        <v>569</v>
      </c>
      <c r="D48" s="333">
        <v>12</v>
      </c>
      <c r="E48" s="334" t="s">
        <v>570</v>
      </c>
    </row>
    <row r="49" spans="1:5" ht="54" customHeight="1" x14ac:dyDescent="0.2">
      <c r="A49" s="415"/>
      <c r="B49" s="333">
        <v>8</v>
      </c>
      <c r="C49" s="334" t="s">
        <v>571</v>
      </c>
      <c r="D49" s="333"/>
      <c r="E49" s="334"/>
    </row>
    <row r="50" spans="1:5" ht="113.25" customHeight="1" x14ac:dyDescent="0.2">
      <c r="A50" s="416" t="s">
        <v>572</v>
      </c>
      <c r="B50" s="336">
        <v>9</v>
      </c>
      <c r="C50" s="337" t="s">
        <v>573</v>
      </c>
      <c r="D50" s="336">
        <v>13</v>
      </c>
      <c r="E50" s="356" t="s">
        <v>574</v>
      </c>
    </row>
    <row r="51" spans="1:5" ht="66" x14ac:dyDescent="0.2">
      <c r="A51" s="416"/>
      <c r="B51" s="336">
        <v>10</v>
      </c>
      <c r="C51" s="337" t="s">
        <v>575</v>
      </c>
      <c r="D51" s="338">
        <v>14</v>
      </c>
      <c r="E51" s="356" t="s">
        <v>576</v>
      </c>
    </row>
    <row r="52" spans="1:5" ht="58.5" customHeight="1" x14ac:dyDescent="0.2">
      <c r="A52" s="416"/>
      <c r="B52" s="336">
        <v>11</v>
      </c>
      <c r="C52" s="337" t="s">
        <v>577</v>
      </c>
      <c r="D52" s="338">
        <v>15</v>
      </c>
      <c r="E52" s="356" t="s">
        <v>578</v>
      </c>
    </row>
    <row r="53" spans="1:5" ht="66" x14ac:dyDescent="0.2">
      <c r="A53" s="417" t="s">
        <v>22</v>
      </c>
      <c r="B53" s="339">
        <v>13</v>
      </c>
      <c r="C53" s="357" t="s">
        <v>579</v>
      </c>
      <c r="D53" s="358">
        <v>20</v>
      </c>
      <c r="E53" s="359" t="s">
        <v>580</v>
      </c>
    </row>
    <row r="54" spans="1:5" ht="46.5" customHeight="1" x14ac:dyDescent="0.2">
      <c r="A54" s="417"/>
      <c r="B54" s="339">
        <v>14</v>
      </c>
      <c r="C54" s="357" t="s">
        <v>581</v>
      </c>
      <c r="D54" s="358">
        <v>21</v>
      </c>
      <c r="E54" s="359" t="s">
        <v>582</v>
      </c>
    </row>
    <row r="55" spans="1:5" ht="99" x14ac:dyDescent="0.2">
      <c r="A55" s="417"/>
      <c r="B55" s="339">
        <v>15</v>
      </c>
      <c r="C55" s="357" t="s">
        <v>583</v>
      </c>
      <c r="D55" s="358"/>
      <c r="E55" s="359"/>
    </row>
    <row r="56" spans="1:5" ht="43.5" customHeight="1" x14ac:dyDescent="0.2">
      <c r="A56" s="417"/>
      <c r="B56" s="339">
        <v>16</v>
      </c>
      <c r="C56" s="357" t="s">
        <v>584</v>
      </c>
      <c r="D56" s="358"/>
      <c r="E56" s="359"/>
    </row>
    <row r="57" spans="1:5" ht="43.5" customHeight="1" x14ac:dyDescent="0.2">
      <c r="A57" s="417"/>
      <c r="B57" s="339">
        <v>17</v>
      </c>
      <c r="C57" s="357" t="s">
        <v>585</v>
      </c>
      <c r="D57" s="358"/>
      <c r="E57" s="359"/>
    </row>
    <row r="58" spans="1:5" ht="43.5" customHeight="1" x14ac:dyDescent="0.2">
      <c r="A58" s="417"/>
      <c r="B58" s="339">
        <v>18</v>
      </c>
      <c r="C58" s="357" t="s">
        <v>586</v>
      </c>
      <c r="D58" s="358"/>
      <c r="E58" s="359"/>
    </row>
    <row r="59" spans="1:5" ht="43.5" customHeight="1" x14ac:dyDescent="0.2">
      <c r="A59" s="417"/>
      <c r="B59" s="339">
        <v>19</v>
      </c>
      <c r="C59" s="357" t="s">
        <v>587</v>
      </c>
      <c r="D59" s="358"/>
      <c r="E59" s="359"/>
    </row>
    <row r="60" spans="1:5" ht="43.5" customHeight="1" x14ac:dyDescent="0.2">
      <c r="A60" s="417"/>
      <c r="B60" s="339">
        <v>20</v>
      </c>
      <c r="C60" s="357" t="s">
        <v>588</v>
      </c>
      <c r="D60" s="358"/>
      <c r="E60" s="359"/>
    </row>
    <row r="61" spans="1:5" ht="62.25" customHeight="1" x14ac:dyDescent="0.2">
      <c r="A61" s="417"/>
      <c r="B61" s="339">
        <v>21</v>
      </c>
      <c r="C61" s="357" t="s">
        <v>589</v>
      </c>
      <c r="D61" s="358"/>
      <c r="E61" s="359"/>
    </row>
    <row r="62" spans="1:5" ht="43.5" customHeight="1" x14ac:dyDescent="0.2">
      <c r="A62" s="417"/>
      <c r="B62" s="339">
        <v>22</v>
      </c>
      <c r="C62" s="357" t="s">
        <v>590</v>
      </c>
      <c r="D62" s="358"/>
      <c r="E62" s="360"/>
    </row>
    <row r="63" spans="1:5" ht="54.75" customHeight="1" x14ac:dyDescent="0.2">
      <c r="A63" s="399" t="s">
        <v>591</v>
      </c>
      <c r="B63" s="340">
        <v>23</v>
      </c>
      <c r="C63" s="341" t="s">
        <v>592</v>
      </c>
      <c r="D63" s="342">
        <v>22</v>
      </c>
      <c r="E63" s="343" t="s">
        <v>593</v>
      </c>
    </row>
    <row r="64" spans="1:5" ht="54.75" customHeight="1" x14ac:dyDescent="0.2">
      <c r="A64" s="399"/>
      <c r="B64" s="340">
        <v>24</v>
      </c>
      <c r="C64" s="341" t="s">
        <v>594</v>
      </c>
      <c r="D64" s="342">
        <v>23</v>
      </c>
      <c r="E64" s="341" t="s">
        <v>595</v>
      </c>
    </row>
    <row r="65" spans="1:5" ht="54.75" customHeight="1" x14ac:dyDescent="0.2">
      <c r="A65" s="399"/>
      <c r="B65" s="340">
        <v>25</v>
      </c>
      <c r="C65" s="341" t="s">
        <v>596</v>
      </c>
      <c r="D65" s="342"/>
      <c r="E65" s="343"/>
    </row>
    <row r="66" spans="1:5" ht="66" x14ac:dyDescent="0.2">
      <c r="A66" s="377" t="s">
        <v>597</v>
      </c>
      <c r="B66" s="344">
        <v>26</v>
      </c>
      <c r="C66" s="345" t="s">
        <v>598</v>
      </c>
      <c r="D66" s="346">
        <v>24</v>
      </c>
      <c r="E66" s="347" t="s">
        <v>599</v>
      </c>
    </row>
    <row r="67" spans="1:5" ht="49.5" x14ac:dyDescent="0.2">
      <c r="A67" s="377"/>
      <c r="B67" s="344">
        <v>27</v>
      </c>
      <c r="C67" s="345" t="s">
        <v>600</v>
      </c>
      <c r="D67" s="346"/>
      <c r="E67" s="347"/>
    </row>
    <row r="68" spans="1:5" ht="39.75" customHeight="1" x14ac:dyDescent="0.2">
      <c r="A68" s="398" t="s">
        <v>601</v>
      </c>
      <c r="B68" s="326">
        <v>28</v>
      </c>
      <c r="C68" s="348" t="s">
        <v>602</v>
      </c>
      <c r="D68" s="349">
        <v>25</v>
      </c>
      <c r="E68" s="348" t="s">
        <v>603</v>
      </c>
    </row>
    <row r="69" spans="1:5" ht="39.75" customHeight="1" x14ac:dyDescent="0.2">
      <c r="A69" s="398"/>
      <c r="B69" s="326"/>
      <c r="C69" s="348"/>
      <c r="D69" s="349">
        <v>26</v>
      </c>
      <c r="E69" s="348" t="s">
        <v>604</v>
      </c>
    </row>
    <row r="70" spans="1:5" ht="39.75" customHeight="1" x14ac:dyDescent="0.2">
      <c r="A70" s="399" t="s">
        <v>605</v>
      </c>
      <c r="B70" s="340">
        <v>29</v>
      </c>
      <c r="C70" s="343" t="s">
        <v>606</v>
      </c>
      <c r="D70" s="342">
        <v>27</v>
      </c>
      <c r="E70" s="343" t="s">
        <v>607</v>
      </c>
    </row>
    <row r="71" spans="1:5" ht="39.75" customHeight="1" x14ac:dyDescent="0.2">
      <c r="A71" s="399"/>
      <c r="B71" s="340">
        <v>30</v>
      </c>
      <c r="C71" s="343" t="s">
        <v>608</v>
      </c>
      <c r="D71" s="342">
        <v>28</v>
      </c>
      <c r="E71" s="343" t="s">
        <v>609</v>
      </c>
    </row>
    <row r="72" spans="1:5" ht="39.75" customHeight="1" x14ac:dyDescent="0.3">
      <c r="A72" s="399"/>
      <c r="B72" s="340"/>
      <c r="C72" s="350"/>
      <c r="D72" s="342">
        <v>29</v>
      </c>
      <c r="E72" s="343" t="s">
        <v>610</v>
      </c>
    </row>
    <row r="73" spans="1:5" ht="39.75" customHeight="1" x14ac:dyDescent="0.2">
      <c r="A73" s="399"/>
      <c r="B73" s="340"/>
      <c r="C73" s="351"/>
      <c r="D73" s="342">
        <v>30</v>
      </c>
      <c r="E73" s="343" t="s">
        <v>611</v>
      </c>
    </row>
    <row r="74" spans="1:5" ht="39.75" customHeight="1" x14ac:dyDescent="0.2">
      <c r="A74" s="399"/>
      <c r="B74" s="340"/>
      <c r="C74" s="343"/>
      <c r="D74" s="342">
        <v>31</v>
      </c>
      <c r="E74" s="343" t="s">
        <v>612</v>
      </c>
    </row>
    <row r="75" spans="1:5" ht="39.75" customHeight="1" x14ac:dyDescent="0.2">
      <c r="A75" s="399"/>
      <c r="B75" s="340"/>
      <c r="C75" s="343"/>
      <c r="D75" s="342">
        <v>32</v>
      </c>
      <c r="E75" s="343" t="s">
        <v>613</v>
      </c>
    </row>
    <row r="76" spans="1:5" ht="39.75" customHeight="1" x14ac:dyDescent="0.2">
      <c r="A76" s="399"/>
      <c r="B76" s="340"/>
      <c r="C76" s="343"/>
      <c r="D76" s="342">
        <v>33</v>
      </c>
      <c r="E76" s="351" t="s">
        <v>614</v>
      </c>
    </row>
    <row r="77" spans="1:5" ht="39.75" customHeight="1" x14ac:dyDescent="0.2">
      <c r="A77" s="399"/>
      <c r="B77" s="340"/>
      <c r="C77" s="342"/>
      <c r="D77" s="342">
        <v>34</v>
      </c>
      <c r="E77" s="343" t="s">
        <v>615</v>
      </c>
    </row>
    <row r="78" spans="1:5" ht="55.5" customHeight="1" x14ac:dyDescent="0.2">
      <c r="A78" s="400" t="s">
        <v>616</v>
      </c>
      <c r="B78" s="314">
        <v>31</v>
      </c>
      <c r="C78" s="352" t="s">
        <v>617</v>
      </c>
      <c r="D78" s="353">
        <v>35</v>
      </c>
      <c r="E78" s="352" t="s">
        <v>618</v>
      </c>
    </row>
    <row r="79" spans="1:5" ht="55.5" customHeight="1" x14ac:dyDescent="0.2">
      <c r="A79" s="400"/>
      <c r="B79" s="314">
        <v>32</v>
      </c>
      <c r="C79" s="352" t="s">
        <v>619</v>
      </c>
      <c r="D79" s="353">
        <v>36</v>
      </c>
      <c r="E79" s="352" t="s">
        <v>620</v>
      </c>
    </row>
    <row r="80" spans="1:5" ht="55.5" customHeight="1" x14ac:dyDescent="0.2">
      <c r="A80" s="400"/>
      <c r="B80" s="314">
        <v>33</v>
      </c>
      <c r="C80" s="352" t="s">
        <v>621</v>
      </c>
      <c r="D80" s="354">
        <v>37</v>
      </c>
      <c r="E80" s="352" t="s">
        <v>622</v>
      </c>
    </row>
    <row r="81" spans="1:5" ht="55.5" customHeight="1" x14ac:dyDescent="0.2">
      <c r="A81" s="400"/>
      <c r="B81" s="314">
        <v>34</v>
      </c>
      <c r="C81" s="352" t="s">
        <v>623</v>
      </c>
      <c r="D81" s="354">
        <v>38</v>
      </c>
      <c r="E81" s="352" t="s">
        <v>624</v>
      </c>
    </row>
    <row r="82" spans="1:5" ht="55.5" customHeight="1" x14ac:dyDescent="0.2">
      <c r="A82" s="400"/>
      <c r="B82" s="314">
        <v>35</v>
      </c>
      <c r="C82" s="352" t="s">
        <v>625</v>
      </c>
      <c r="D82" s="354">
        <v>39</v>
      </c>
      <c r="E82" s="352" t="s">
        <v>626</v>
      </c>
    </row>
    <row r="83" spans="1:5" x14ac:dyDescent="0.2">
      <c r="A83" s="92"/>
      <c r="B83" s="92"/>
      <c r="C83" s="92"/>
      <c r="D83" s="92"/>
    </row>
    <row r="84" spans="1:5" x14ac:dyDescent="0.2">
      <c r="A84" s="92"/>
      <c r="B84" s="92"/>
      <c r="C84" s="92"/>
      <c r="D84" s="92"/>
    </row>
    <row r="85" spans="1:5" x14ac:dyDescent="0.2">
      <c r="A85" s="92"/>
      <c r="B85" s="92"/>
      <c r="C85" s="92"/>
      <c r="D85" s="92"/>
    </row>
    <row r="86" spans="1:5" x14ac:dyDescent="0.2">
      <c r="A86" s="92"/>
      <c r="B86" s="92"/>
      <c r="C86" s="92"/>
      <c r="D86" s="92"/>
    </row>
    <row r="87" spans="1:5" x14ac:dyDescent="0.2">
      <c r="A87" s="92"/>
      <c r="B87" s="92"/>
      <c r="C87" s="92"/>
      <c r="D87" s="92"/>
    </row>
    <row r="88" spans="1:5" x14ac:dyDescent="0.2">
      <c r="A88" s="92"/>
      <c r="B88" s="92"/>
      <c r="C88" s="92"/>
      <c r="D88" s="92"/>
    </row>
    <row r="89" spans="1:5" x14ac:dyDescent="0.2">
      <c r="A89" s="92"/>
      <c r="B89" s="92"/>
      <c r="C89" s="92"/>
      <c r="D89" s="92"/>
    </row>
    <row r="90" spans="1:5" x14ac:dyDescent="0.2">
      <c r="A90" s="92"/>
      <c r="B90" s="92"/>
      <c r="C90" s="92"/>
      <c r="D90" s="92"/>
    </row>
    <row r="91" spans="1:5" x14ac:dyDescent="0.2">
      <c r="A91" s="92"/>
      <c r="B91" s="92"/>
      <c r="C91" s="92"/>
      <c r="D91" s="92"/>
    </row>
    <row r="92" spans="1:5" x14ac:dyDescent="0.2">
      <c r="A92" s="92"/>
      <c r="B92" s="92"/>
      <c r="C92" s="92"/>
      <c r="D92" s="92"/>
    </row>
    <row r="93" spans="1:5" x14ac:dyDescent="0.2">
      <c r="A93" s="92"/>
      <c r="B93" s="92"/>
      <c r="C93" s="92"/>
      <c r="D93" s="92"/>
    </row>
    <row r="94" spans="1:5" x14ac:dyDescent="0.2">
      <c r="A94" s="92"/>
      <c r="B94" s="92"/>
      <c r="C94" s="92"/>
      <c r="D94" s="92"/>
    </row>
    <row r="95" spans="1:5" x14ac:dyDescent="0.2">
      <c r="A95" s="92"/>
      <c r="B95" s="92"/>
      <c r="C95" s="92"/>
      <c r="D95" s="92"/>
    </row>
    <row r="96" spans="1:5" x14ac:dyDescent="0.2">
      <c r="A96" s="92"/>
      <c r="B96" s="92"/>
      <c r="C96" s="92"/>
      <c r="D96" s="92"/>
    </row>
  </sheetData>
  <mergeCells count="27">
    <mergeCell ref="A68:A69"/>
    <mergeCell ref="A70:A77"/>
    <mergeCell ref="A78:A82"/>
    <mergeCell ref="D14:D15"/>
    <mergeCell ref="E14:E15"/>
    <mergeCell ref="B33:B35"/>
    <mergeCell ref="C33:C35"/>
    <mergeCell ref="B36:B37"/>
    <mergeCell ref="C36:C37"/>
    <mergeCell ref="A31:E31"/>
    <mergeCell ref="A33:A39"/>
    <mergeCell ref="A40:A43"/>
    <mergeCell ref="A44:A49"/>
    <mergeCell ref="A50:A52"/>
    <mergeCell ref="A53:A62"/>
    <mergeCell ref="A63:A65"/>
    <mergeCell ref="B1:D2"/>
    <mergeCell ref="A66:A67"/>
    <mergeCell ref="B3:D3"/>
    <mergeCell ref="B5:C5"/>
    <mergeCell ref="B7:E7"/>
    <mergeCell ref="B9:E9"/>
    <mergeCell ref="A12:E12"/>
    <mergeCell ref="A14:A15"/>
    <mergeCell ref="A17:A23"/>
    <mergeCell ref="A24:A27"/>
    <mergeCell ref="A29:A30"/>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zoomScale="71" zoomScaleNormal="71" workbookViewId="0">
      <selection activeCell="D10" sqref="D10:D14"/>
    </sheetView>
  </sheetViews>
  <sheetFormatPr baseColWidth="10" defaultColWidth="11.42578125" defaultRowHeight="15" x14ac:dyDescent="0.25"/>
  <cols>
    <col min="1" max="2" width="18.42578125" style="77" customWidth="1"/>
    <col min="3" max="3" width="15.42578125" customWidth="1"/>
    <col min="4" max="4" width="27.42578125" style="77" customWidth="1"/>
    <col min="5" max="5" width="18" style="136" customWidth="1"/>
    <col min="6" max="6" width="40.140625" customWidth="1"/>
    <col min="7" max="7" width="20.42578125" customWidth="1"/>
    <col min="8" max="8" width="10.42578125" style="137" customWidth="1"/>
    <col min="9" max="9" width="11.42578125" style="137" customWidth="1"/>
    <col min="10" max="10" width="10.140625" style="138" customWidth="1"/>
    <col min="11" max="11" width="11.42578125" style="137" customWidth="1"/>
    <col min="12" max="12" width="10.85546875" style="137" customWidth="1"/>
    <col min="13" max="13" width="18.28515625" style="137"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6"/>
  </cols>
  <sheetData>
    <row r="1" spans="1:278" s="127" customFormat="1" ht="16.5" customHeight="1" x14ac:dyDescent="0.3">
      <c r="A1" s="771"/>
      <c r="B1" s="772"/>
      <c r="C1" s="772"/>
      <c r="D1" s="788" t="s">
        <v>445</v>
      </c>
      <c r="E1" s="788"/>
      <c r="F1" s="788"/>
      <c r="G1" s="788"/>
      <c r="H1" s="788"/>
      <c r="I1" s="788"/>
      <c r="J1" s="788"/>
      <c r="K1" s="788"/>
      <c r="L1" s="788"/>
      <c r="M1" s="788"/>
      <c r="N1" s="788"/>
      <c r="O1" s="788"/>
      <c r="P1" s="788"/>
      <c r="Q1" s="789"/>
      <c r="R1" s="683" t="s">
        <v>378</v>
      </c>
      <c r="S1" s="683"/>
      <c r="T1" s="683"/>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row>
    <row r="2" spans="1:278" s="127" customFormat="1" ht="39.75" customHeight="1" x14ac:dyDescent="0.3">
      <c r="A2" s="773"/>
      <c r="B2" s="774"/>
      <c r="C2" s="774"/>
      <c r="D2" s="790"/>
      <c r="E2" s="790"/>
      <c r="F2" s="790"/>
      <c r="G2" s="790"/>
      <c r="H2" s="790"/>
      <c r="I2" s="790"/>
      <c r="J2" s="790"/>
      <c r="K2" s="790"/>
      <c r="L2" s="790"/>
      <c r="M2" s="790"/>
      <c r="N2" s="790"/>
      <c r="O2" s="790"/>
      <c r="P2" s="790"/>
      <c r="Q2" s="791"/>
      <c r="R2" s="683"/>
      <c r="S2" s="683"/>
      <c r="T2" s="683"/>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row>
    <row r="3" spans="1:278" s="127" customFormat="1" ht="3" customHeight="1" x14ac:dyDescent="0.3">
      <c r="A3" s="2"/>
      <c r="B3" s="2"/>
      <c r="C3" s="159"/>
      <c r="D3" s="790"/>
      <c r="E3" s="790"/>
      <c r="F3" s="790"/>
      <c r="G3" s="790"/>
      <c r="H3" s="790"/>
      <c r="I3" s="790"/>
      <c r="J3" s="790"/>
      <c r="K3" s="790"/>
      <c r="L3" s="790"/>
      <c r="M3" s="790"/>
      <c r="N3" s="790"/>
      <c r="O3" s="790"/>
      <c r="P3" s="790"/>
      <c r="Q3" s="791"/>
      <c r="R3" s="683"/>
      <c r="S3" s="683"/>
      <c r="T3" s="683"/>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row>
    <row r="4" spans="1:278" s="127" customFormat="1" ht="41.25" customHeight="1" x14ac:dyDescent="0.3">
      <c r="A4" s="775" t="s">
        <v>379</v>
      </c>
      <c r="B4" s="776"/>
      <c r="C4" s="777"/>
      <c r="D4" s="778" t="str">
        <f>'Mapa Final'!D4</f>
        <v>PROCESO DE REPARTO JUDICIAL
PROCESO GESTION DE SERVICIOS JUDICIALES
PROCESO ATENCIÓN AL USUARIO</v>
      </c>
      <c r="E4" s="779"/>
      <c r="F4" s="779"/>
      <c r="G4" s="779"/>
      <c r="H4" s="779"/>
      <c r="I4" s="779"/>
      <c r="J4" s="779"/>
      <c r="K4" s="779"/>
      <c r="L4" s="779"/>
      <c r="M4" s="779"/>
      <c r="N4" s="780"/>
      <c r="O4" s="781"/>
      <c r="P4" s="781"/>
      <c r="Q4" s="781"/>
      <c r="R4" s="1"/>
      <c r="S4" s="1"/>
      <c r="T4" s="1"/>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row>
    <row r="5" spans="1:278" s="127" customFormat="1" ht="52.5" customHeight="1" x14ac:dyDescent="0.3">
      <c r="A5" s="775" t="s">
        <v>380</v>
      </c>
      <c r="B5" s="776"/>
      <c r="C5" s="777"/>
      <c r="D5" s="782">
        <f>'Mapa Final'!D5</f>
        <v>0</v>
      </c>
      <c r="E5" s="783"/>
      <c r="F5" s="783"/>
      <c r="G5" s="783"/>
      <c r="H5" s="783"/>
      <c r="I5" s="783"/>
      <c r="J5" s="783"/>
      <c r="K5" s="783"/>
      <c r="L5" s="783"/>
      <c r="M5" s="783"/>
      <c r="N5" s="784"/>
      <c r="O5" s="1"/>
      <c r="P5" s="1"/>
      <c r="Q5" s="1"/>
      <c r="R5" s="1"/>
      <c r="S5" s="1"/>
      <c r="T5" s="1"/>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26"/>
      <c r="JR5" s="126"/>
    </row>
    <row r="6" spans="1:278" s="127" customFormat="1" ht="32.25" customHeight="1" thickBot="1" x14ac:dyDescent="0.35">
      <c r="A6" s="775" t="s">
        <v>381</v>
      </c>
      <c r="B6" s="776"/>
      <c r="C6" s="777"/>
      <c r="D6" s="782" t="str">
        <f>'Mapa Final'!D6</f>
        <v>La Matriz de Riesgos aplica para todos los procesos misionales del Centro de Servicios Judiciales de los Juzgados Penales de Manizales,</v>
      </c>
      <c r="E6" s="783"/>
      <c r="F6" s="783"/>
      <c r="G6" s="783"/>
      <c r="H6" s="783"/>
      <c r="I6" s="783"/>
      <c r="J6" s="783"/>
      <c r="K6" s="783"/>
      <c r="L6" s="783"/>
      <c r="M6" s="783"/>
      <c r="N6" s="784"/>
      <c r="O6" s="1"/>
      <c r="P6" s="1"/>
      <c r="Q6" s="1"/>
      <c r="R6" s="1"/>
      <c r="S6" s="1"/>
      <c r="T6" s="1"/>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c r="IX6" s="126"/>
      <c r="IY6" s="126"/>
      <c r="IZ6" s="126"/>
      <c r="JA6" s="126"/>
      <c r="JB6" s="126"/>
      <c r="JC6" s="126"/>
      <c r="JD6" s="126"/>
      <c r="JE6" s="126"/>
      <c r="JF6" s="126"/>
      <c r="JG6" s="126"/>
      <c r="JH6" s="126"/>
      <c r="JI6" s="126"/>
      <c r="JJ6" s="126"/>
      <c r="JK6" s="126"/>
      <c r="JL6" s="126"/>
      <c r="JM6" s="126"/>
      <c r="JN6" s="126"/>
      <c r="JO6" s="126"/>
      <c r="JP6" s="126"/>
      <c r="JQ6" s="126"/>
      <c r="JR6" s="126"/>
    </row>
    <row r="7" spans="1:278" s="132" customFormat="1" ht="38.25" customHeight="1" thickTop="1" thickBot="1" x14ac:dyDescent="0.3">
      <c r="A7" s="768" t="s">
        <v>412</v>
      </c>
      <c r="B7" s="769"/>
      <c r="C7" s="769"/>
      <c r="D7" s="769"/>
      <c r="E7" s="769"/>
      <c r="F7" s="770"/>
      <c r="G7" s="139"/>
      <c r="H7" s="799" t="s">
        <v>413</v>
      </c>
      <c r="I7" s="799"/>
      <c r="J7" s="799"/>
      <c r="K7" s="799" t="s">
        <v>414</v>
      </c>
      <c r="L7" s="799"/>
      <c r="M7" s="799"/>
      <c r="N7" s="800" t="s">
        <v>415</v>
      </c>
      <c r="O7" s="797" t="s">
        <v>416</v>
      </c>
      <c r="P7" s="792" t="s">
        <v>417</v>
      </c>
      <c r="Q7" s="793"/>
      <c r="R7" s="792" t="s">
        <v>418</v>
      </c>
      <c r="S7" s="793"/>
      <c r="T7" s="794" t="s">
        <v>446</v>
      </c>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row>
    <row r="8" spans="1:278" s="133" customFormat="1" ht="60.95" customHeight="1" thickTop="1" thickBot="1" x14ac:dyDescent="0.3">
      <c r="A8" s="147" t="s">
        <v>19</v>
      </c>
      <c r="B8" s="147" t="s">
        <v>388</v>
      </c>
      <c r="C8" s="148" t="s">
        <v>79</v>
      </c>
      <c r="D8" s="140" t="s">
        <v>389</v>
      </c>
      <c r="E8" s="165" t="s">
        <v>83</v>
      </c>
      <c r="F8" s="165" t="s">
        <v>85</v>
      </c>
      <c r="G8" s="165" t="s">
        <v>87</v>
      </c>
      <c r="H8" s="141" t="s">
        <v>419</v>
      </c>
      <c r="I8" s="141" t="s">
        <v>329</v>
      </c>
      <c r="J8" s="141" t="s">
        <v>420</v>
      </c>
      <c r="K8" s="141" t="s">
        <v>419</v>
      </c>
      <c r="L8" s="141" t="s">
        <v>421</v>
      </c>
      <c r="M8" s="141" t="s">
        <v>420</v>
      </c>
      <c r="N8" s="800"/>
      <c r="O8" s="798"/>
      <c r="P8" s="142" t="s">
        <v>422</v>
      </c>
      <c r="Q8" s="142" t="s">
        <v>423</v>
      </c>
      <c r="R8" s="142" t="s">
        <v>424</v>
      </c>
      <c r="S8" s="142" t="s">
        <v>425</v>
      </c>
      <c r="T8" s="794"/>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row>
    <row r="9" spans="1:278" s="134" customFormat="1" ht="10.5" customHeight="1" thickTop="1" thickBot="1" x14ac:dyDescent="0.3">
      <c r="A9" s="795"/>
      <c r="B9" s="796"/>
      <c r="C9" s="796"/>
      <c r="D9" s="796"/>
      <c r="E9" s="796"/>
      <c r="F9" s="796"/>
      <c r="G9" s="796"/>
      <c r="H9" s="796"/>
      <c r="I9" s="796"/>
      <c r="J9" s="796"/>
      <c r="K9" s="796"/>
      <c r="L9" s="796"/>
      <c r="M9" s="796"/>
      <c r="N9" s="796"/>
      <c r="T9" s="143"/>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row>
    <row r="10" spans="1:278" s="135" customFormat="1" ht="15" customHeight="1" x14ac:dyDescent="0.2">
      <c r="A10" s="740">
        <f>'Mapa Final'!A10</f>
        <v>1</v>
      </c>
      <c r="B10" s="713" t="str">
        <f>'Mapa Final'!B10</f>
        <v xml:space="preserve">Corrupción
Recibir , ofrecer, prometer , entregar o aceptar dádivas o beneficios a nombre propio o de terceros para  expedir, alterar,retener , extraviar o entregar  documentos  sin el lleno de requisitos legales </v>
      </c>
      <c r="C10" s="728" t="str">
        <f>'Mapa Final'!C10</f>
        <v>Reputacional</v>
      </c>
      <c r="D10" s="728" t="str">
        <f>'Mapa Final'!D10</f>
        <v>1. Deficiencia del control y seguimiento de la gestión ejercida por los servidores judiciales.</v>
      </c>
      <c r="E10" s="719" t="str">
        <f>'Mapa Final'!E10</f>
        <v xml:space="preserve">Carencia en transparencia, etica y valores . </v>
      </c>
      <c r="F10" s="719" t="str">
        <f>'Mapa Final'!F10</f>
        <v>1. Manipular el reparto para direccionar el proceso a un Despacho Judicial determinado.</v>
      </c>
      <c r="G10" s="719" t="str">
        <f>'Mapa Final'!G10</f>
        <v>Fraude Interno</v>
      </c>
      <c r="H10" s="731" t="str">
        <f>'Mapa Final'!I10</f>
        <v>Muy Alta</v>
      </c>
      <c r="I10" s="722" t="str">
        <f>'Mapa Final'!L10</f>
        <v>Catastrófico</v>
      </c>
      <c r="J10" s="725" t="str">
        <f>'Mapa Final'!N10</f>
        <v>Extremo</v>
      </c>
      <c r="K10" s="716" t="str">
        <f>'Mapa Final'!AA10</f>
        <v>Media</v>
      </c>
      <c r="L10" s="716" t="str">
        <f>'Mapa Final'!AE10</f>
        <v>Catastrófico</v>
      </c>
      <c r="M10" s="734" t="str">
        <f>'Mapa Final'!AG10</f>
        <v>Extremo</v>
      </c>
      <c r="N10" s="716" t="str">
        <f>'Mapa Final'!AH10</f>
        <v>Reducir(mitigar)</v>
      </c>
      <c r="O10" s="737"/>
      <c r="P10" s="737"/>
      <c r="Q10" s="737"/>
      <c r="R10" s="737"/>
      <c r="S10" s="737"/>
      <c r="T10" s="737"/>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row>
    <row r="11" spans="1:278" s="135" customFormat="1" ht="13.5" customHeight="1" x14ac:dyDescent="0.2">
      <c r="A11" s="741"/>
      <c r="B11" s="714"/>
      <c r="C11" s="729"/>
      <c r="D11" s="729"/>
      <c r="E11" s="720"/>
      <c r="F11" s="720"/>
      <c r="G11" s="720"/>
      <c r="H11" s="732"/>
      <c r="I11" s="723"/>
      <c r="J11" s="726"/>
      <c r="K11" s="717"/>
      <c r="L11" s="717"/>
      <c r="M11" s="735"/>
      <c r="N11" s="717"/>
      <c r="O11" s="738"/>
      <c r="P11" s="738"/>
      <c r="Q11" s="738"/>
      <c r="R11" s="738"/>
      <c r="S11" s="738"/>
      <c r="T11" s="738"/>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row>
    <row r="12" spans="1:278" s="135" customFormat="1" ht="13.5" customHeight="1" x14ac:dyDescent="0.2">
      <c r="A12" s="741"/>
      <c r="B12" s="714"/>
      <c r="C12" s="729"/>
      <c r="D12" s="729"/>
      <c r="E12" s="720"/>
      <c r="F12" s="720"/>
      <c r="G12" s="720"/>
      <c r="H12" s="732"/>
      <c r="I12" s="723"/>
      <c r="J12" s="726"/>
      <c r="K12" s="717"/>
      <c r="L12" s="717"/>
      <c r="M12" s="735"/>
      <c r="N12" s="717"/>
      <c r="O12" s="738"/>
      <c r="P12" s="738"/>
      <c r="Q12" s="738"/>
      <c r="R12" s="738"/>
      <c r="S12" s="738"/>
      <c r="T12" s="738"/>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row>
    <row r="13" spans="1:278" s="135" customFormat="1" ht="13.5" customHeight="1" x14ac:dyDescent="0.2">
      <c r="A13" s="741"/>
      <c r="B13" s="714"/>
      <c r="C13" s="729"/>
      <c r="D13" s="729"/>
      <c r="E13" s="720"/>
      <c r="F13" s="720"/>
      <c r="G13" s="720"/>
      <c r="H13" s="732"/>
      <c r="I13" s="723"/>
      <c r="J13" s="726"/>
      <c r="K13" s="717"/>
      <c r="L13" s="717"/>
      <c r="M13" s="735"/>
      <c r="N13" s="717"/>
      <c r="O13" s="738"/>
      <c r="P13" s="738"/>
      <c r="Q13" s="738"/>
      <c r="R13" s="738"/>
      <c r="S13" s="738"/>
      <c r="T13" s="738"/>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row>
    <row r="14" spans="1:278" s="135" customFormat="1" ht="238.5" customHeight="1" thickBot="1" x14ac:dyDescent="0.25">
      <c r="A14" s="742"/>
      <c r="B14" s="715"/>
      <c r="C14" s="730"/>
      <c r="D14" s="730"/>
      <c r="E14" s="721"/>
      <c r="F14" s="721"/>
      <c r="G14" s="721"/>
      <c r="H14" s="733"/>
      <c r="I14" s="724"/>
      <c r="J14" s="727"/>
      <c r="K14" s="718"/>
      <c r="L14" s="718"/>
      <c r="M14" s="736"/>
      <c r="N14" s="718"/>
      <c r="O14" s="739"/>
      <c r="P14" s="739"/>
      <c r="Q14" s="739"/>
      <c r="R14" s="739"/>
      <c r="S14" s="739"/>
      <c r="T14" s="739"/>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row>
    <row r="15" spans="1:278" s="135" customFormat="1" ht="15" customHeight="1" x14ac:dyDescent="0.2">
      <c r="A15" s="740">
        <f>'Mapa Final'!A21</f>
        <v>3</v>
      </c>
      <c r="B15" s="713" t="str">
        <f>'Mapa Final'!B21</f>
        <v>Inconsistencias en la información registrada en los sistemas de información institucionales</v>
      </c>
      <c r="C15" s="728" t="str">
        <f>'Mapa Final'!C21</f>
        <v>Vulneración de los derechos fundamentales de los ciudadanos</v>
      </c>
      <c r="D15" s="728" t="str">
        <f>'Mapa Final'!D21</f>
        <v>1.  Falta de verificación y control de la información provediente de usuarios y partes interesadas.</v>
      </c>
      <c r="E15" s="719" t="str">
        <f>'Mapa Final'!E21</f>
        <v>Falencia en la gestión, control y seguimiento al servicio</v>
      </c>
      <c r="F15" s="719" t="str">
        <f>'Mapa Final'!F21</f>
        <v>1. Detenciones ilegales de ciudadanos por errores de digitación de nombres y números de identificación</v>
      </c>
      <c r="G15" s="719" t="str">
        <f>'Mapa Final'!G21</f>
        <v>Ejecución y Administración de Procesos</v>
      </c>
      <c r="H15" s="731" t="str">
        <f>'Mapa Final'!I21</f>
        <v>Muy Alta</v>
      </c>
      <c r="I15" s="722" t="str">
        <f>'Mapa Final'!L21</f>
        <v>Leve</v>
      </c>
      <c r="J15" s="725" t="str">
        <f>'Mapa Final'!N21</f>
        <v xml:space="preserve">Alto </v>
      </c>
      <c r="K15" s="716" t="str">
        <f>'Mapa Final'!AA21</f>
        <v>Baja</v>
      </c>
      <c r="L15" s="716" t="str">
        <f>'Mapa Final'!AE21</f>
        <v>Leve</v>
      </c>
      <c r="M15" s="734" t="str">
        <f>'Mapa Final'!AG21</f>
        <v>Bajo</v>
      </c>
      <c r="N15" s="716" t="str">
        <f>'Mapa Final'!AH21</f>
        <v>Reducir(mitigar)</v>
      </c>
      <c r="O15" s="737"/>
      <c r="P15" s="737"/>
      <c r="Q15" s="737"/>
      <c r="R15" s="737"/>
      <c r="S15" s="737"/>
      <c r="T15" s="737"/>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row>
    <row r="16" spans="1:278" s="135" customFormat="1" ht="13.5" customHeight="1" x14ac:dyDescent="0.2">
      <c r="A16" s="741"/>
      <c r="B16" s="714"/>
      <c r="C16" s="729"/>
      <c r="D16" s="729"/>
      <c r="E16" s="720"/>
      <c r="F16" s="720"/>
      <c r="G16" s="720"/>
      <c r="H16" s="732"/>
      <c r="I16" s="723"/>
      <c r="J16" s="726"/>
      <c r="K16" s="717"/>
      <c r="L16" s="717"/>
      <c r="M16" s="735"/>
      <c r="N16" s="717"/>
      <c r="O16" s="738"/>
      <c r="P16" s="738"/>
      <c r="Q16" s="738"/>
      <c r="R16" s="738"/>
      <c r="S16" s="738"/>
      <c r="T16" s="738"/>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row>
    <row r="17" spans="1:176" s="135" customFormat="1" ht="13.5" customHeight="1" x14ac:dyDescent="0.2">
      <c r="A17" s="741"/>
      <c r="B17" s="714"/>
      <c r="C17" s="729"/>
      <c r="D17" s="729"/>
      <c r="E17" s="720"/>
      <c r="F17" s="720"/>
      <c r="G17" s="720"/>
      <c r="H17" s="732"/>
      <c r="I17" s="723"/>
      <c r="J17" s="726"/>
      <c r="K17" s="717"/>
      <c r="L17" s="717"/>
      <c r="M17" s="735"/>
      <c r="N17" s="717"/>
      <c r="O17" s="738"/>
      <c r="P17" s="738"/>
      <c r="Q17" s="738"/>
      <c r="R17" s="738"/>
      <c r="S17" s="738"/>
      <c r="T17" s="738"/>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row>
    <row r="18" spans="1:176" s="135" customFormat="1" ht="13.5" customHeight="1" x14ac:dyDescent="0.2">
      <c r="A18" s="741"/>
      <c r="B18" s="714"/>
      <c r="C18" s="729"/>
      <c r="D18" s="729"/>
      <c r="E18" s="720"/>
      <c r="F18" s="720"/>
      <c r="G18" s="720"/>
      <c r="H18" s="732"/>
      <c r="I18" s="723"/>
      <c r="J18" s="726"/>
      <c r="K18" s="717"/>
      <c r="L18" s="717"/>
      <c r="M18" s="735"/>
      <c r="N18" s="717"/>
      <c r="O18" s="738"/>
      <c r="P18" s="738"/>
      <c r="Q18" s="738"/>
      <c r="R18" s="738"/>
      <c r="S18" s="738"/>
      <c r="T18" s="738"/>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row>
    <row r="19" spans="1:176" s="135" customFormat="1" ht="255.75" customHeight="1" thickBot="1" x14ac:dyDescent="0.25">
      <c r="A19" s="742"/>
      <c r="B19" s="715"/>
      <c r="C19" s="730"/>
      <c r="D19" s="730"/>
      <c r="E19" s="721"/>
      <c r="F19" s="721"/>
      <c r="G19" s="721"/>
      <c r="H19" s="733"/>
      <c r="I19" s="724"/>
      <c r="J19" s="727"/>
      <c r="K19" s="718"/>
      <c r="L19" s="718"/>
      <c r="M19" s="736"/>
      <c r="N19" s="718"/>
      <c r="O19" s="739"/>
      <c r="P19" s="739"/>
      <c r="Q19" s="739"/>
      <c r="R19" s="739"/>
      <c r="S19" s="739"/>
      <c r="T19" s="739"/>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row>
    <row r="20" spans="1:176" x14ac:dyDescent="0.25">
      <c r="A20" s="740">
        <f>'Mapa Final'!A26</f>
        <v>4</v>
      </c>
      <c r="B20" s="713" t="str">
        <f>'Mapa Final'!B26</f>
        <v>Pérdida de documentos</v>
      </c>
      <c r="C20" s="728" t="str">
        <f>'Mapa Final'!C26</f>
        <v>Vulneración de los derechos fundamentales de los ciudadanos</v>
      </c>
      <c r="D20" s="728" t="str">
        <f>'Mapa Final'!D26</f>
        <v>1. Faltas de control y seguridades en los repositorios que permiten el almacenamiento de expedinetes digitales y registros de grabación de audiencias.</v>
      </c>
      <c r="E20" s="719" t="str">
        <f>'Mapa Final'!E26</f>
        <v>Falencia en la gestión, control y seguimiento al servicio</v>
      </c>
      <c r="F20" s="719" t="str">
        <f>'Mapa Final'!F26</f>
        <v>1. Perdida de expedientes de proceso penales.</v>
      </c>
      <c r="G20" s="719" t="str">
        <f>'Mapa Final'!G26</f>
        <v>Ejecución y Administración de Procesos</v>
      </c>
      <c r="H20" s="731" t="str">
        <f>'Mapa Final'!I26</f>
        <v>Muy Alta</v>
      </c>
      <c r="I20" s="722" t="str">
        <f>'Mapa Final'!L26</f>
        <v>Leve</v>
      </c>
      <c r="J20" s="725" t="str">
        <f>'Mapa Final'!N26</f>
        <v xml:space="preserve">Alto </v>
      </c>
      <c r="K20" s="716" t="str">
        <f>'Mapa Final'!AA26</f>
        <v>Baja</v>
      </c>
      <c r="L20" s="716" t="str">
        <f>'Mapa Final'!AE26</f>
        <v>Leve</v>
      </c>
      <c r="M20" s="734" t="str">
        <f>'Mapa Final'!AG26</f>
        <v>Bajo</v>
      </c>
      <c r="N20" s="716" t="str">
        <f>'Mapa Final'!AH26</f>
        <v>Reducir(mitigar)</v>
      </c>
      <c r="O20" s="737"/>
      <c r="P20" s="737"/>
      <c r="Q20" s="737"/>
      <c r="R20" s="737"/>
      <c r="S20" s="737"/>
      <c r="T20" s="737"/>
      <c r="U20" s="34"/>
      <c r="V20" s="34"/>
    </row>
    <row r="21" spans="1:176" x14ac:dyDescent="0.25">
      <c r="A21" s="741"/>
      <c r="B21" s="714"/>
      <c r="C21" s="729"/>
      <c r="D21" s="729"/>
      <c r="E21" s="720"/>
      <c r="F21" s="720"/>
      <c r="G21" s="720"/>
      <c r="H21" s="732"/>
      <c r="I21" s="723"/>
      <c r="J21" s="726"/>
      <c r="K21" s="717"/>
      <c r="L21" s="717"/>
      <c r="M21" s="735"/>
      <c r="N21" s="717"/>
      <c r="O21" s="738"/>
      <c r="P21" s="738"/>
      <c r="Q21" s="738"/>
      <c r="R21" s="738"/>
      <c r="S21" s="738"/>
      <c r="T21" s="738"/>
      <c r="U21" s="34"/>
      <c r="V21" s="34"/>
    </row>
    <row r="22" spans="1:176" x14ac:dyDescent="0.25">
      <c r="A22" s="741"/>
      <c r="B22" s="714"/>
      <c r="C22" s="729"/>
      <c r="D22" s="729"/>
      <c r="E22" s="720"/>
      <c r="F22" s="720"/>
      <c r="G22" s="720"/>
      <c r="H22" s="732"/>
      <c r="I22" s="723"/>
      <c r="J22" s="726"/>
      <c r="K22" s="717"/>
      <c r="L22" s="717"/>
      <c r="M22" s="735"/>
      <c r="N22" s="717"/>
      <c r="O22" s="738"/>
      <c r="P22" s="738"/>
      <c r="Q22" s="738"/>
      <c r="R22" s="738"/>
      <c r="S22" s="738"/>
      <c r="T22" s="738"/>
      <c r="U22" s="34"/>
      <c r="V22" s="34"/>
    </row>
    <row r="23" spans="1:176" x14ac:dyDescent="0.25">
      <c r="A23" s="741"/>
      <c r="B23" s="714"/>
      <c r="C23" s="729"/>
      <c r="D23" s="729"/>
      <c r="E23" s="720"/>
      <c r="F23" s="720"/>
      <c r="G23" s="720"/>
      <c r="H23" s="732"/>
      <c r="I23" s="723"/>
      <c r="J23" s="726"/>
      <c r="K23" s="717"/>
      <c r="L23" s="717"/>
      <c r="M23" s="735"/>
      <c r="N23" s="717"/>
      <c r="O23" s="738"/>
      <c r="P23" s="738"/>
      <c r="Q23" s="738"/>
      <c r="R23" s="738"/>
      <c r="S23" s="738"/>
      <c r="T23" s="738"/>
      <c r="U23" s="34"/>
      <c r="V23" s="34"/>
    </row>
    <row r="24" spans="1:176" ht="307.5" customHeight="1" thickBot="1" x14ac:dyDescent="0.3">
      <c r="A24" s="742"/>
      <c r="B24" s="715"/>
      <c r="C24" s="730"/>
      <c r="D24" s="730"/>
      <c r="E24" s="721"/>
      <c r="F24" s="721"/>
      <c r="G24" s="721"/>
      <c r="H24" s="733"/>
      <c r="I24" s="724"/>
      <c r="J24" s="727"/>
      <c r="K24" s="718"/>
      <c r="L24" s="718"/>
      <c r="M24" s="736"/>
      <c r="N24" s="718"/>
      <c r="O24" s="739"/>
      <c r="P24" s="739"/>
      <c r="Q24" s="739"/>
      <c r="R24" s="739"/>
      <c r="S24" s="739"/>
      <c r="T24" s="739"/>
      <c r="U24" s="34"/>
      <c r="V24" s="34"/>
    </row>
    <row r="25" spans="1:176" x14ac:dyDescent="0.25">
      <c r="A25" s="740" t="e">
        <f>'Mapa Final'!#REF!</f>
        <v>#REF!</v>
      </c>
      <c r="B25" s="713" t="e">
        <f>'Mapa Final'!#REF!</f>
        <v>#REF!</v>
      </c>
      <c r="C25" s="728" t="e">
        <f>'Mapa Final'!#REF!</f>
        <v>#REF!</v>
      </c>
      <c r="D25" s="728" t="e">
        <f>'Mapa Final'!#REF!</f>
        <v>#REF!</v>
      </c>
      <c r="E25" s="719" t="e">
        <f>'Mapa Final'!#REF!</f>
        <v>#REF!</v>
      </c>
      <c r="F25" s="719" t="e">
        <f>'Mapa Final'!#REF!</f>
        <v>#REF!</v>
      </c>
      <c r="G25" s="719" t="e">
        <f>'Mapa Final'!#REF!</f>
        <v>#REF!</v>
      </c>
      <c r="H25" s="731" t="e">
        <f>'Mapa Final'!#REF!</f>
        <v>#REF!</v>
      </c>
      <c r="I25" s="722" t="e">
        <f>'Mapa Final'!#REF!</f>
        <v>#REF!</v>
      </c>
      <c r="J25" s="725" t="e">
        <f>'Mapa Final'!#REF!</f>
        <v>#REF!</v>
      </c>
      <c r="K25" s="716" t="e">
        <f>'Mapa Final'!#REF!</f>
        <v>#REF!</v>
      </c>
      <c r="L25" s="716" t="e">
        <f>'Mapa Final'!#REF!</f>
        <v>#REF!</v>
      </c>
      <c r="M25" s="734" t="e">
        <f>'Mapa Final'!#REF!</f>
        <v>#REF!</v>
      </c>
      <c r="N25" s="716" t="e">
        <f>'Mapa Final'!#REF!</f>
        <v>#REF!</v>
      </c>
      <c r="O25" s="737"/>
      <c r="P25" s="737"/>
      <c r="Q25" s="737"/>
      <c r="R25" s="737"/>
      <c r="S25" s="737"/>
      <c r="T25" s="737"/>
    </row>
    <row r="26" spans="1:176" x14ac:dyDescent="0.25">
      <c r="A26" s="741"/>
      <c r="B26" s="714"/>
      <c r="C26" s="729"/>
      <c r="D26" s="729"/>
      <c r="E26" s="720"/>
      <c r="F26" s="720"/>
      <c r="G26" s="720"/>
      <c r="H26" s="732"/>
      <c r="I26" s="723"/>
      <c r="J26" s="726"/>
      <c r="K26" s="717"/>
      <c r="L26" s="717"/>
      <c r="M26" s="735"/>
      <c r="N26" s="717"/>
      <c r="O26" s="738"/>
      <c r="P26" s="738"/>
      <c r="Q26" s="738"/>
      <c r="R26" s="738"/>
      <c r="S26" s="738"/>
      <c r="T26" s="738"/>
    </row>
    <row r="27" spans="1:176" x14ac:dyDescent="0.25">
      <c r="A27" s="741"/>
      <c r="B27" s="714"/>
      <c r="C27" s="729"/>
      <c r="D27" s="729"/>
      <c r="E27" s="720"/>
      <c r="F27" s="720"/>
      <c r="G27" s="720"/>
      <c r="H27" s="732"/>
      <c r="I27" s="723"/>
      <c r="J27" s="726"/>
      <c r="K27" s="717"/>
      <c r="L27" s="717"/>
      <c r="M27" s="735"/>
      <c r="N27" s="717"/>
      <c r="O27" s="738"/>
      <c r="P27" s="738"/>
      <c r="Q27" s="738"/>
      <c r="R27" s="738"/>
      <c r="S27" s="738"/>
      <c r="T27" s="738"/>
    </row>
    <row r="28" spans="1:176" x14ac:dyDescent="0.25">
      <c r="A28" s="741"/>
      <c r="B28" s="714"/>
      <c r="C28" s="729"/>
      <c r="D28" s="729"/>
      <c r="E28" s="720"/>
      <c r="F28" s="720"/>
      <c r="G28" s="720"/>
      <c r="H28" s="732"/>
      <c r="I28" s="723"/>
      <c r="J28" s="726"/>
      <c r="K28" s="717"/>
      <c r="L28" s="717"/>
      <c r="M28" s="735"/>
      <c r="N28" s="717"/>
      <c r="O28" s="738"/>
      <c r="P28" s="738"/>
      <c r="Q28" s="738"/>
      <c r="R28" s="738"/>
      <c r="S28" s="738"/>
      <c r="T28" s="738"/>
    </row>
    <row r="29" spans="1:176" ht="277.5" customHeight="1" thickBot="1" x14ac:dyDescent="0.3">
      <c r="A29" s="742"/>
      <c r="B29" s="715"/>
      <c r="C29" s="730"/>
      <c r="D29" s="730"/>
      <c r="E29" s="721"/>
      <c r="F29" s="721"/>
      <c r="G29" s="721"/>
      <c r="H29" s="733"/>
      <c r="I29" s="724"/>
      <c r="J29" s="727"/>
      <c r="K29" s="718"/>
      <c r="L29" s="718"/>
      <c r="M29" s="736"/>
      <c r="N29" s="718"/>
      <c r="O29" s="739"/>
      <c r="P29" s="739"/>
      <c r="Q29" s="739"/>
      <c r="R29" s="739"/>
      <c r="S29" s="739"/>
      <c r="T29" s="739"/>
    </row>
    <row r="30" spans="1:176" x14ac:dyDescent="0.25">
      <c r="A30" s="740" t="e">
        <f>'Mapa Final'!#REF!</f>
        <v>#REF!</v>
      </c>
      <c r="B30" s="713" t="e">
        <f>'Mapa Final'!#REF!</f>
        <v>#REF!</v>
      </c>
      <c r="C30" s="728" t="e">
        <f>'Mapa Final'!#REF!</f>
        <v>#REF!</v>
      </c>
      <c r="D30" s="728" t="e">
        <f>'Mapa Final'!#REF!</f>
        <v>#REF!</v>
      </c>
      <c r="E30" s="719" t="e">
        <f>'Mapa Final'!#REF!</f>
        <v>#REF!</v>
      </c>
      <c r="F30" s="719" t="e">
        <f>'Mapa Final'!#REF!</f>
        <v>#REF!</v>
      </c>
      <c r="G30" s="719" t="e">
        <f>'Mapa Final'!#REF!</f>
        <v>#REF!</v>
      </c>
      <c r="H30" s="731" t="e">
        <f>'Mapa Final'!#REF!</f>
        <v>#REF!</v>
      </c>
      <c r="I30" s="722" t="e">
        <f>'Mapa Final'!#REF!</f>
        <v>#REF!</v>
      </c>
      <c r="J30" s="725" t="e">
        <f>'Mapa Final'!#REF!</f>
        <v>#REF!</v>
      </c>
      <c r="K30" s="716" t="e">
        <f>'Mapa Final'!#REF!</f>
        <v>#REF!</v>
      </c>
      <c r="L30" s="716" t="e">
        <f>'Mapa Final'!#REF!</f>
        <v>#REF!</v>
      </c>
      <c r="M30" s="734" t="e">
        <f>'Mapa Final'!#REF!</f>
        <v>#REF!</v>
      </c>
      <c r="N30" s="716" t="e">
        <f>'Mapa Final'!#REF!</f>
        <v>#REF!</v>
      </c>
      <c r="O30" s="737"/>
      <c r="P30" s="737"/>
      <c r="Q30" s="737"/>
      <c r="R30" s="737"/>
      <c r="S30" s="737"/>
      <c r="T30" s="737"/>
    </row>
    <row r="31" spans="1:176" x14ac:dyDescent="0.25">
      <c r="A31" s="741"/>
      <c r="B31" s="714"/>
      <c r="C31" s="729"/>
      <c r="D31" s="729"/>
      <c r="E31" s="720"/>
      <c r="F31" s="720"/>
      <c r="G31" s="720"/>
      <c r="H31" s="732"/>
      <c r="I31" s="723"/>
      <c r="J31" s="726"/>
      <c r="K31" s="717"/>
      <c r="L31" s="717"/>
      <c r="M31" s="735"/>
      <c r="N31" s="717"/>
      <c r="O31" s="738"/>
      <c r="P31" s="738"/>
      <c r="Q31" s="738"/>
      <c r="R31" s="738"/>
      <c r="S31" s="738"/>
      <c r="T31" s="738"/>
    </row>
    <row r="32" spans="1:176" x14ac:dyDescent="0.25">
      <c r="A32" s="741"/>
      <c r="B32" s="714"/>
      <c r="C32" s="729"/>
      <c r="D32" s="729"/>
      <c r="E32" s="720"/>
      <c r="F32" s="720"/>
      <c r="G32" s="720"/>
      <c r="H32" s="732"/>
      <c r="I32" s="723"/>
      <c r="J32" s="726"/>
      <c r="K32" s="717"/>
      <c r="L32" s="717"/>
      <c r="M32" s="735"/>
      <c r="N32" s="717"/>
      <c r="O32" s="738"/>
      <c r="P32" s="738"/>
      <c r="Q32" s="738"/>
      <c r="R32" s="738"/>
      <c r="S32" s="738"/>
      <c r="T32" s="738"/>
    </row>
    <row r="33" spans="1:20" x14ac:dyDescent="0.25">
      <c r="A33" s="741"/>
      <c r="B33" s="714"/>
      <c r="C33" s="729"/>
      <c r="D33" s="729"/>
      <c r="E33" s="720"/>
      <c r="F33" s="720"/>
      <c r="G33" s="720"/>
      <c r="H33" s="732"/>
      <c r="I33" s="723"/>
      <c r="J33" s="726"/>
      <c r="K33" s="717"/>
      <c r="L33" s="717"/>
      <c r="M33" s="735"/>
      <c r="N33" s="717"/>
      <c r="O33" s="738"/>
      <c r="P33" s="738"/>
      <c r="Q33" s="738"/>
      <c r="R33" s="738"/>
      <c r="S33" s="738"/>
      <c r="T33" s="738"/>
    </row>
    <row r="34" spans="1:20" ht="102.75" customHeight="1" thickBot="1" x14ac:dyDescent="0.3">
      <c r="A34" s="742"/>
      <c r="B34" s="715"/>
      <c r="C34" s="730"/>
      <c r="D34" s="730"/>
      <c r="E34" s="721"/>
      <c r="F34" s="721"/>
      <c r="G34" s="721"/>
      <c r="H34" s="733"/>
      <c r="I34" s="724"/>
      <c r="J34" s="727"/>
      <c r="K34" s="718"/>
      <c r="L34" s="718"/>
      <c r="M34" s="736"/>
      <c r="N34" s="718"/>
      <c r="O34" s="739"/>
      <c r="P34" s="739"/>
      <c r="Q34" s="739"/>
      <c r="R34" s="739"/>
      <c r="S34" s="739"/>
      <c r="T34" s="739"/>
    </row>
    <row r="35" spans="1:20" x14ac:dyDescent="0.25">
      <c r="A35" s="740" t="e">
        <f>'Mapa Final'!#REF!</f>
        <v>#REF!</v>
      </c>
      <c r="B35" s="713" t="e">
        <f>'Mapa Final'!#REF!</f>
        <v>#REF!</v>
      </c>
      <c r="C35" s="728" t="e">
        <f>'Mapa Final'!#REF!</f>
        <v>#REF!</v>
      </c>
      <c r="D35" s="728" t="e">
        <f>'Mapa Final'!#REF!</f>
        <v>#REF!</v>
      </c>
      <c r="E35" s="719" t="e">
        <f>'Mapa Final'!#REF!</f>
        <v>#REF!</v>
      </c>
      <c r="F35" s="719" t="e">
        <f>'Mapa Final'!#REF!</f>
        <v>#REF!</v>
      </c>
      <c r="G35" s="719" t="e">
        <f>'Mapa Final'!#REF!</f>
        <v>#REF!</v>
      </c>
      <c r="H35" s="731" t="e">
        <f>'Mapa Final'!#REF!</f>
        <v>#REF!</v>
      </c>
      <c r="I35" s="722" t="e">
        <f>'Mapa Final'!#REF!</f>
        <v>#REF!</v>
      </c>
      <c r="J35" s="725" t="e">
        <f>'Mapa Final'!#REF!</f>
        <v>#REF!</v>
      </c>
      <c r="K35" s="716" t="e">
        <f>'Mapa Final'!#REF!</f>
        <v>#REF!</v>
      </c>
      <c r="L35" s="716" t="e">
        <f>'Mapa Final'!#REF!</f>
        <v>#REF!</v>
      </c>
      <c r="M35" s="734" t="e">
        <f>'Mapa Final'!#REF!</f>
        <v>#REF!</v>
      </c>
      <c r="N35" s="716" t="e">
        <f>'Mapa Final'!#REF!</f>
        <v>#REF!</v>
      </c>
      <c r="O35" s="737"/>
      <c r="P35" s="737"/>
      <c r="Q35" s="737"/>
      <c r="R35" s="737"/>
      <c r="S35" s="737"/>
      <c r="T35" s="737"/>
    </row>
    <row r="36" spans="1:20" x14ac:dyDescent="0.25">
      <c r="A36" s="741"/>
      <c r="B36" s="714"/>
      <c r="C36" s="729"/>
      <c r="D36" s="729"/>
      <c r="E36" s="720"/>
      <c r="F36" s="720"/>
      <c r="G36" s="720"/>
      <c r="H36" s="732"/>
      <c r="I36" s="723"/>
      <c r="J36" s="726"/>
      <c r="K36" s="717"/>
      <c r="L36" s="717"/>
      <c r="M36" s="735"/>
      <c r="N36" s="717"/>
      <c r="O36" s="738"/>
      <c r="P36" s="738"/>
      <c r="Q36" s="738"/>
      <c r="R36" s="738"/>
      <c r="S36" s="738"/>
      <c r="T36" s="738"/>
    </row>
    <row r="37" spans="1:20" x14ac:dyDescent="0.25">
      <c r="A37" s="741"/>
      <c r="B37" s="714"/>
      <c r="C37" s="729"/>
      <c r="D37" s="729"/>
      <c r="E37" s="720"/>
      <c r="F37" s="720"/>
      <c r="G37" s="720"/>
      <c r="H37" s="732"/>
      <c r="I37" s="723"/>
      <c r="J37" s="726"/>
      <c r="K37" s="717"/>
      <c r="L37" s="717"/>
      <c r="M37" s="735"/>
      <c r="N37" s="717"/>
      <c r="O37" s="738"/>
      <c r="P37" s="738"/>
      <c r="Q37" s="738"/>
      <c r="R37" s="738"/>
      <c r="S37" s="738"/>
      <c r="T37" s="738"/>
    </row>
    <row r="38" spans="1:20" x14ac:dyDescent="0.25">
      <c r="A38" s="741"/>
      <c r="B38" s="714"/>
      <c r="C38" s="729"/>
      <c r="D38" s="729"/>
      <c r="E38" s="720"/>
      <c r="F38" s="720"/>
      <c r="G38" s="720"/>
      <c r="H38" s="732"/>
      <c r="I38" s="723"/>
      <c r="J38" s="726"/>
      <c r="K38" s="717"/>
      <c r="L38" s="717"/>
      <c r="M38" s="735"/>
      <c r="N38" s="717"/>
      <c r="O38" s="738"/>
      <c r="P38" s="738"/>
      <c r="Q38" s="738"/>
      <c r="R38" s="738"/>
      <c r="S38" s="738"/>
      <c r="T38" s="738"/>
    </row>
    <row r="39" spans="1:20" ht="278.25" customHeight="1" thickBot="1" x14ac:dyDescent="0.3">
      <c r="A39" s="742"/>
      <c r="B39" s="715"/>
      <c r="C39" s="730"/>
      <c r="D39" s="730"/>
      <c r="E39" s="721"/>
      <c r="F39" s="721"/>
      <c r="G39" s="721"/>
      <c r="H39" s="733"/>
      <c r="I39" s="724"/>
      <c r="J39" s="727"/>
      <c r="K39" s="718"/>
      <c r="L39" s="718"/>
      <c r="M39" s="736"/>
      <c r="N39" s="718"/>
      <c r="O39" s="739"/>
      <c r="P39" s="739"/>
      <c r="Q39" s="739"/>
      <c r="R39" s="739"/>
      <c r="S39" s="739"/>
      <c r="T39" s="739"/>
    </row>
    <row r="40" spans="1:20" x14ac:dyDescent="0.25">
      <c r="A40" s="740" t="e">
        <f>'Mapa Final'!#REF!</f>
        <v>#REF!</v>
      </c>
      <c r="B40" s="713" t="e">
        <f>'Mapa Final'!#REF!</f>
        <v>#REF!</v>
      </c>
      <c r="C40" s="728" t="e">
        <f>'Mapa Final'!#REF!</f>
        <v>#REF!</v>
      </c>
      <c r="D40" s="728" t="e">
        <f>'Mapa Final'!#REF!</f>
        <v>#REF!</v>
      </c>
      <c r="E40" s="719" t="e">
        <f>'Mapa Final'!#REF!</f>
        <v>#REF!</v>
      </c>
      <c r="F40" s="719" t="e">
        <f>'Mapa Final'!#REF!</f>
        <v>#REF!</v>
      </c>
      <c r="G40" s="719" t="e">
        <f>'Mapa Final'!#REF!</f>
        <v>#REF!</v>
      </c>
      <c r="H40" s="731" t="e">
        <f>'Mapa Final'!#REF!</f>
        <v>#REF!</v>
      </c>
      <c r="I40" s="722" t="e">
        <f>'Mapa Final'!#REF!</f>
        <v>#REF!</v>
      </c>
      <c r="J40" s="725" t="e">
        <f>'Mapa Final'!#REF!</f>
        <v>#REF!</v>
      </c>
      <c r="K40" s="716" t="e">
        <f>'Mapa Final'!#REF!</f>
        <v>#REF!</v>
      </c>
      <c r="L40" s="716" t="e">
        <f>'Mapa Final'!#REF!</f>
        <v>#REF!</v>
      </c>
      <c r="M40" s="734" t="e">
        <f>'Mapa Final'!#REF!</f>
        <v>#REF!</v>
      </c>
      <c r="N40" s="716" t="e">
        <f>'Mapa Final'!#REF!</f>
        <v>#REF!</v>
      </c>
      <c r="O40" s="737"/>
      <c r="P40" s="737"/>
      <c r="Q40" s="737"/>
      <c r="R40" s="737"/>
      <c r="S40" s="737"/>
      <c r="T40" s="737"/>
    </row>
    <row r="41" spans="1:20" x14ac:dyDescent="0.25">
      <c r="A41" s="741"/>
      <c r="B41" s="714"/>
      <c r="C41" s="729"/>
      <c r="D41" s="729"/>
      <c r="E41" s="720"/>
      <c r="F41" s="720"/>
      <c r="G41" s="720"/>
      <c r="H41" s="732"/>
      <c r="I41" s="723"/>
      <c r="J41" s="726"/>
      <c r="K41" s="717"/>
      <c r="L41" s="717"/>
      <c r="M41" s="735"/>
      <c r="N41" s="717"/>
      <c r="O41" s="738"/>
      <c r="P41" s="738"/>
      <c r="Q41" s="738"/>
      <c r="R41" s="738"/>
      <c r="S41" s="738"/>
      <c r="T41" s="738"/>
    </row>
    <row r="42" spans="1:20" x14ac:dyDescent="0.25">
      <c r="A42" s="741"/>
      <c r="B42" s="714"/>
      <c r="C42" s="729"/>
      <c r="D42" s="729"/>
      <c r="E42" s="720"/>
      <c r="F42" s="720"/>
      <c r="G42" s="720"/>
      <c r="H42" s="732"/>
      <c r="I42" s="723"/>
      <c r="J42" s="726"/>
      <c r="K42" s="717"/>
      <c r="L42" s="717"/>
      <c r="M42" s="735"/>
      <c r="N42" s="717"/>
      <c r="O42" s="738"/>
      <c r="P42" s="738"/>
      <c r="Q42" s="738"/>
      <c r="R42" s="738"/>
      <c r="S42" s="738"/>
      <c r="T42" s="738"/>
    </row>
    <row r="43" spans="1:20" x14ac:dyDescent="0.25">
      <c r="A43" s="741"/>
      <c r="B43" s="714"/>
      <c r="C43" s="729"/>
      <c r="D43" s="729"/>
      <c r="E43" s="720"/>
      <c r="F43" s="720"/>
      <c r="G43" s="720"/>
      <c r="H43" s="732"/>
      <c r="I43" s="723"/>
      <c r="J43" s="726"/>
      <c r="K43" s="717"/>
      <c r="L43" s="717"/>
      <c r="M43" s="735"/>
      <c r="N43" s="717"/>
      <c r="O43" s="738"/>
      <c r="P43" s="738"/>
      <c r="Q43" s="738"/>
      <c r="R43" s="738"/>
      <c r="S43" s="738"/>
      <c r="T43" s="738"/>
    </row>
    <row r="44" spans="1:20" ht="15.75" thickBot="1" x14ac:dyDescent="0.3">
      <c r="A44" s="742"/>
      <c r="B44" s="715"/>
      <c r="C44" s="730"/>
      <c r="D44" s="730"/>
      <c r="E44" s="721"/>
      <c r="F44" s="721"/>
      <c r="G44" s="721"/>
      <c r="H44" s="733"/>
      <c r="I44" s="724"/>
      <c r="J44" s="727"/>
      <c r="K44" s="718"/>
      <c r="L44" s="718"/>
      <c r="M44" s="736"/>
      <c r="N44" s="718"/>
      <c r="O44" s="739"/>
      <c r="P44" s="739"/>
      <c r="Q44" s="739"/>
      <c r="R44" s="739"/>
      <c r="S44" s="739"/>
      <c r="T44" s="739"/>
    </row>
    <row r="45" spans="1:20" x14ac:dyDescent="0.25">
      <c r="A45" s="740" t="e">
        <f>'Mapa Final'!#REF!</f>
        <v>#REF!</v>
      </c>
      <c r="B45" s="713" t="e">
        <f>'Mapa Final'!#REF!</f>
        <v>#REF!</v>
      </c>
      <c r="C45" s="728" t="e">
        <f>'Mapa Final'!#REF!</f>
        <v>#REF!</v>
      </c>
      <c r="D45" s="728" t="e">
        <f>'Mapa Final'!#REF!</f>
        <v>#REF!</v>
      </c>
      <c r="E45" s="719" t="e">
        <f>'Mapa Final'!#REF!</f>
        <v>#REF!</v>
      </c>
      <c r="F45" s="719" t="e">
        <f>'Mapa Final'!#REF!</f>
        <v>#REF!</v>
      </c>
      <c r="G45" s="719" t="e">
        <f>'Mapa Final'!#REF!</f>
        <v>#REF!</v>
      </c>
      <c r="H45" s="731" t="e">
        <f>'Mapa Final'!#REF!</f>
        <v>#REF!</v>
      </c>
      <c r="I45" s="722" t="e">
        <f>'Mapa Final'!#REF!</f>
        <v>#REF!</v>
      </c>
      <c r="J45" s="725" t="e">
        <f>'Mapa Final'!#REF!</f>
        <v>#REF!</v>
      </c>
      <c r="K45" s="716" t="e">
        <f>'Mapa Final'!#REF!</f>
        <v>#REF!</v>
      </c>
      <c r="L45" s="716" t="e">
        <f>'Mapa Final'!#REF!</f>
        <v>#REF!</v>
      </c>
      <c r="M45" s="734" t="e">
        <f>'Mapa Final'!#REF!</f>
        <v>#REF!</v>
      </c>
      <c r="N45" s="716" t="e">
        <f>'Mapa Final'!#REF!</f>
        <v>#REF!</v>
      </c>
      <c r="O45" s="737"/>
      <c r="P45" s="737"/>
      <c r="Q45" s="737"/>
      <c r="R45" s="737"/>
      <c r="S45" s="737"/>
      <c r="T45" s="737"/>
    </row>
    <row r="46" spans="1:20" x14ac:dyDescent="0.25">
      <c r="A46" s="741"/>
      <c r="B46" s="714"/>
      <c r="C46" s="729"/>
      <c r="D46" s="729"/>
      <c r="E46" s="720"/>
      <c r="F46" s="720"/>
      <c r="G46" s="720"/>
      <c r="H46" s="732"/>
      <c r="I46" s="723"/>
      <c r="J46" s="726"/>
      <c r="K46" s="717"/>
      <c r="L46" s="717"/>
      <c r="M46" s="735"/>
      <c r="N46" s="717"/>
      <c r="O46" s="738"/>
      <c r="P46" s="738"/>
      <c r="Q46" s="738"/>
      <c r="R46" s="738"/>
      <c r="S46" s="738"/>
      <c r="T46" s="738"/>
    </row>
    <row r="47" spans="1:20" x14ac:dyDescent="0.25">
      <c r="A47" s="741"/>
      <c r="B47" s="714"/>
      <c r="C47" s="729"/>
      <c r="D47" s="729"/>
      <c r="E47" s="720"/>
      <c r="F47" s="720"/>
      <c r="G47" s="720"/>
      <c r="H47" s="732"/>
      <c r="I47" s="723"/>
      <c r="J47" s="726"/>
      <c r="K47" s="717"/>
      <c r="L47" s="717"/>
      <c r="M47" s="735"/>
      <c r="N47" s="717"/>
      <c r="O47" s="738"/>
      <c r="P47" s="738"/>
      <c r="Q47" s="738"/>
      <c r="R47" s="738"/>
      <c r="S47" s="738"/>
      <c r="T47" s="738"/>
    </row>
    <row r="48" spans="1:20" x14ac:dyDescent="0.25">
      <c r="A48" s="741"/>
      <c r="B48" s="714"/>
      <c r="C48" s="729"/>
      <c r="D48" s="729"/>
      <c r="E48" s="720"/>
      <c r="F48" s="720"/>
      <c r="G48" s="720"/>
      <c r="H48" s="732"/>
      <c r="I48" s="723"/>
      <c r="J48" s="726"/>
      <c r="K48" s="717"/>
      <c r="L48" s="717"/>
      <c r="M48" s="735"/>
      <c r="N48" s="717"/>
      <c r="O48" s="738"/>
      <c r="P48" s="738"/>
      <c r="Q48" s="738"/>
      <c r="R48" s="738"/>
      <c r="S48" s="738"/>
      <c r="T48" s="738"/>
    </row>
    <row r="49" spans="1:20" ht="15.75" thickBot="1" x14ac:dyDescent="0.3">
      <c r="A49" s="742"/>
      <c r="B49" s="715"/>
      <c r="C49" s="730"/>
      <c r="D49" s="730"/>
      <c r="E49" s="721"/>
      <c r="F49" s="721"/>
      <c r="G49" s="721"/>
      <c r="H49" s="733"/>
      <c r="I49" s="724"/>
      <c r="J49" s="727"/>
      <c r="K49" s="718"/>
      <c r="L49" s="718"/>
      <c r="M49" s="736"/>
      <c r="N49" s="718"/>
      <c r="O49" s="739"/>
      <c r="P49" s="739"/>
      <c r="Q49" s="739"/>
      <c r="R49" s="739"/>
      <c r="S49" s="739"/>
      <c r="T49" s="739"/>
    </row>
    <row r="50" spans="1:20" x14ac:dyDescent="0.25">
      <c r="A50" s="740" t="e">
        <f>'Mapa Final'!#REF!</f>
        <v>#REF!</v>
      </c>
      <c r="B50" s="713" t="e">
        <f>'Mapa Final'!#REF!</f>
        <v>#REF!</v>
      </c>
      <c r="C50" s="728" t="e">
        <f>'Mapa Final'!#REF!</f>
        <v>#REF!</v>
      </c>
      <c r="D50" s="728" t="e">
        <f>'Mapa Final'!#REF!</f>
        <v>#REF!</v>
      </c>
      <c r="E50" s="719" t="e">
        <f>'Mapa Final'!#REF!</f>
        <v>#REF!</v>
      </c>
      <c r="F50" s="719" t="e">
        <f>'Mapa Final'!#REF!</f>
        <v>#REF!</v>
      </c>
      <c r="G50" s="719" t="e">
        <f>'Mapa Final'!#REF!</f>
        <v>#REF!</v>
      </c>
      <c r="H50" s="731" t="e">
        <f>'Mapa Final'!#REF!</f>
        <v>#REF!</v>
      </c>
      <c r="I50" s="722" t="e">
        <f>'Mapa Final'!#REF!</f>
        <v>#REF!</v>
      </c>
      <c r="J50" s="725" t="e">
        <f>'Mapa Final'!#REF!</f>
        <v>#REF!</v>
      </c>
      <c r="K50" s="716" t="e">
        <f>'Mapa Final'!#REF!</f>
        <v>#REF!</v>
      </c>
      <c r="L50" s="716" t="e">
        <f>'Mapa Final'!#REF!</f>
        <v>#REF!</v>
      </c>
      <c r="M50" s="734" t="e">
        <f>'Mapa Final'!#REF!</f>
        <v>#REF!</v>
      </c>
      <c r="N50" s="716" t="e">
        <f>'Mapa Final'!#REF!</f>
        <v>#REF!</v>
      </c>
      <c r="O50" s="737"/>
      <c r="P50" s="737"/>
      <c r="Q50" s="737"/>
      <c r="R50" s="737"/>
      <c r="S50" s="737"/>
      <c r="T50" s="737"/>
    </row>
    <row r="51" spans="1:20" x14ac:dyDescent="0.25">
      <c r="A51" s="741"/>
      <c r="B51" s="714"/>
      <c r="C51" s="729"/>
      <c r="D51" s="729"/>
      <c r="E51" s="720"/>
      <c r="F51" s="720"/>
      <c r="G51" s="720"/>
      <c r="H51" s="732"/>
      <c r="I51" s="723"/>
      <c r="J51" s="726"/>
      <c r="K51" s="717"/>
      <c r="L51" s="717"/>
      <c r="M51" s="735"/>
      <c r="N51" s="717"/>
      <c r="O51" s="738"/>
      <c r="P51" s="738"/>
      <c r="Q51" s="738"/>
      <c r="R51" s="738"/>
      <c r="S51" s="738"/>
      <c r="T51" s="738"/>
    </row>
    <row r="52" spans="1:20" x14ac:dyDescent="0.25">
      <c r="A52" s="741"/>
      <c r="B52" s="714"/>
      <c r="C52" s="729"/>
      <c r="D52" s="729"/>
      <c r="E52" s="720"/>
      <c r="F52" s="720"/>
      <c r="G52" s="720"/>
      <c r="H52" s="732"/>
      <c r="I52" s="723"/>
      <c r="J52" s="726"/>
      <c r="K52" s="717"/>
      <c r="L52" s="717"/>
      <c r="M52" s="735"/>
      <c r="N52" s="717"/>
      <c r="O52" s="738"/>
      <c r="P52" s="738"/>
      <c r="Q52" s="738"/>
      <c r="R52" s="738"/>
      <c r="S52" s="738"/>
      <c r="T52" s="738"/>
    </row>
    <row r="53" spans="1:20" x14ac:dyDescent="0.25">
      <c r="A53" s="741"/>
      <c r="B53" s="714"/>
      <c r="C53" s="729"/>
      <c r="D53" s="729"/>
      <c r="E53" s="720"/>
      <c r="F53" s="720"/>
      <c r="G53" s="720"/>
      <c r="H53" s="732"/>
      <c r="I53" s="723"/>
      <c r="J53" s="726"/>
      <c r="K53" s="717"/>
      <c r="L53" s="717"/>
      <c r="M53" s="735"/>
      <c r="N53" s="717"/>
      <c r="O53" s="738"/>
      <c r="P53" s="738"/>
      <c r="Q53" s="738"/>
      <c r="R53" s="738"/>
      <c r="S53" s="738"/>
      <c r="T53" s="738"/>
    </row>
    <row r="54" spans="1:20" ht="15.75" thickBot="1" x14ac:dyDescent="0.3">
      <c r="A54" s="742"/>
      <c r="B54" s="715"/>
      <c r="C54" s="730"/>
      <c r="D54" s="730"/>
      <c r="E54" s="721"/>
      <c r="F54" s="721"/>
      <c r="G54" s="721"/>
      <c r="H54" s="733"/>
      <c r="I54" s="724"/>
      <c r="J54" s="727"/>
      <c r="K54" s="718"/>
      <c r="L54" s="718"/>
      <c r="M54" s="736"/>
      <c r="N54" s="718"/>
      <c r="O54" s="739"/>
      <c r="P54" s="739"/>
      <c r="Q54" s="739"/>
      <c r="R54" s="739"/>
      <c r="S54" s="739"/>
      <c r="T54" s="739"/>
    </row>
    <row r="55" spans="1:20" x14ac:dyDescent="0.25">
      <c r="A55" s="740" t="e">
        <f>'Mapa Final'!#REF!</f>
        <v>#REF!</v>
      </c>
      <c r="B55" s="713" t="e">
        <f>'Mapa Final'!#REF!</f>
        <v>#REF!</v>
      </c>
      <c r="C55" s="728" t="e">
        <f>'Mapa Final'!#REF!</f>
        <v>#REF!</v>
      </c>
      <c r="D55" s="728" t="e">
        <f>'Mapa Final'!#REF!</f>
        <v>#REF!</v>
      </c>
      <c r="E55" s="719" t="e">
        <f>'Mapa Final'!#REF!</f>
        <v>#REF!</v>
      </c>
      <c r="F55" s="719" t="e">
        <f>'Mapa Final'!#REF!</f>
        <v>#REF!</v>
      </c>
      <c r="G55" s="719" t="e">
        <f>'Mapa Final'!#REF!</f>
        <v>#REF!</v>
      </c>
      <c r="H55" s="731" t="e">
        <f>'Mapa Final'!#REF!</f>
        <v>#REF!</v>
      </c>
      <c r="I55" s="722" t="e">
        <f>'Mapa Final'!#REF!</f>
        <v>#REF!</v>
      </c>
      <c r="J55" s="725" t="e">
        <f>'Mapa Final'!#REF!</f>
        <v>#REF!</v>
      </c>
      <c r="K55" s="716" t="e">
        <f>'Mapa Final'!#REF!</f>
        <v>#REF!</v>
      </c>
      <c r="L55" s="716" t="e">
        <f>'Mapa Final'!#REF!</f>
        <v>#REF!</v>
      </c>
      <c r="M55" s="734" t="e">
        <f>'Mapa Final'!#REF!</f>
        <v>#REF!</v>
      </c>
      <c r="N55" s="716" t="e">
        <f>'Mapa Final'!#REF!</f>
        <v>#REF!</v>
      </c>
      <c r="O55" s="737"/>
      <c r="P55" s="737"/>
      <c r="Q55" s="737"/>
      <c r="R55" s="737"/>
      <c r="S55" s="737"/>
      <c r="T55" s="737"/>
    </row>
    <row r="56" spans="1:20" x14ac:dyDescent="0.25">
      <c r="A56" s="741"/>
      <c r="B56" s="714"/>
      <c r="C56" s="729"/>
      <c r="D56" s="729"/>
      <c r="E56" s="720"/>
      <c r="F56" s="720"/>
      <c r="G56" s="720"/>
      <c r="H56" s="732"/>
      <c r="I56" s="723"/>
      <c r="J56" s="726"/>
      <c r="K56" s="717"/>
      <c r="L56" s="717"/>
      <c r="M56" s="735"/>
      <c r="N56" s="717"/>
      <c r="O56" s="738"/>
      <c r="P56" s="738"/>
      <c r="Q56" s="738"/>
      <c r="R56" s="738"/>
      <c r="S56" s="738"/>
      <c r="T56" s="738"/>
    </row>
    <row r="57" spans="1:20" x14ac:dyDescent="0.25">
      <c r="A57" s="741"/>
      <c r="B57" s="714"/>
      <c r="C57" s="729"/>
      <c r="D57" s="729"/>
      <c r="E57" s="720"/>
      <c r="F57" s="720"/>
      <c r="G57" s="720"/>
      <c r="H57" s="732"/>
      <c r="I57" s="723"/>
      <c r="J57" s="726"/>
      <c r="K57" s="717"/>
      <c r="L57" s="717"/>
      <c r="M57" s="735"/>
      <c r="N57" s="717"/>
      <c r="O57" s="738"/>
      <c r="P57" s="738"/>
      <c r="Q57" s="738"/>
      <c r="R57" s="738"/>
      <c r="S57" s="738"/>
      <c r="T57" s="738"/>
    </row>
    <row r="58" spans="1:20" x14ac:dyDescent="0.25">
      <c r="A58" s="741"/>
      <c r="B58" s="714"/>
      <c r="C58" s="729"/>
      <c r="D58" s="729"/>
      <c r="E58" s="720"/>
      <c r="F58" s="720"/>
      <c r="G58" s="720"/>
      <c r="H58" s="732"/>
      <c r="I58" s="723"/>
      <c r="J58" s="726"/>
      <c r="K58" s="717"/>
      <c r="L58" s="717"/>
      <c r="M58" s="735"/>
      <c r="N58" s="717"/>
      <c r="O58" s="738"/>
      <c r="P58" s="738"/>
      <c r="Q58" s="738"/>
      <c r="R58" s="738"/>
      <c r="S58" s="738"/>
      <c r="T58" s="738"/>
    </row>
    <row r="59" spans="1:20" ht="15.75" thickBot="1" x14ac:dyDescent="0.3">
      <c r="A59" s="742"/>
      <c r="B59" s="715"/>
      <c r="C59" s="730"/>
      <c r="D59" s="730"/>
      <c r="E59" s="721"/>
      <c r="F59" s="721"/>
      <c r="G59" s="721"/>
      <c r="H59" s="733"/>
      <c r="I59" s="724"/>
      <c r="J59" s="727"/>
      <c r="K59" s="718"/>
      <c r="L59" s="718"/>
      <c r="M59" s="736"/>
      <c r="N59" s="718"/>
      <c r="O59" s="739"/>
      <c r="P59" s="739"/>
      <c r="Q59" s="739"/>
      <c r="R59" s="739"/>
      <c r="S59" s="739"/>
      <c r="T59" s="739"/>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37"/>
  <sheetViews>
    <sheetView topLeftCell="A26" zoomScaleNormal="100" workbookViewId="0">
      <selection activeCell="E19" sqref="E19"/>
    </sheetView>
  </sheetViews>
  <sheetFormatPr baseColWidth="10" defaultColWidth="10.5703125" defaultRowHeight="12.75" x14ac:dyDescent="0.2"/>
  <cols>
    <col min="1" max="1" width="55.28515625" style="171" customWidth="1"/>
    <col min="2" max="2" width="16.7109375" style="205" customWidth="1"/>
    <col min="3" max="3" width="17.42578125" style="172" customWidth="1"/>
    <col min="4" max="4" width="14.85546875" style="172" bestFit="1" customWidth="1"/>
    <col min="5" max="5" width="17.42578125" style="172" customWidth="1"/>
    <col min="6" max="6" width="44.42578125" style="200" customWidth="1"/>
    <col min="7" max="16384" width="10.5703125" style="92"/>
  </cols>
  <sheetData>
    <row r="1" spans="1:7" ht="22.5" customHeight="1" x14ac:dyDescent="0.2">
      <c r="A1" s="418" t="s">
        <v>501</v>
      </c>
      <c r="B1" s="418"/>
      <c r="C1" s="418"/>
      <c r="D1" s="418"/>
      <c r="E1" s="418"/>
      <c r="F1" s="418"/>
    </row>
    <row r="2" spans="1:7" x14ac:dyDescent="0.2">
      <c r="A2" s="206"/>
      <c r="B2" s="206"/>
      <c r="C2" s="206"/>
      <c r="D2" s="206"/>
      <c r="E2" s="206"/>
      <c r="F2" s="206"/>
    </row>
    <row r="3" spans="1:7" x14ac:dyDescent="0.2">
      <c r="A3" s="206"/>
      <c r="B3" s="206"/>
      <c r="C3" s="206"/>
      <c r="D3" s="206"/>
      <c r="E3" s="206"/>
      <c r="F3" s="206"/>
    </row>
    <row r="4" spans="1:7" x14ac:dyDescent="0.2">
      <c r="A4" s="419" t="s">
        <v>23</v>
      </c>
      <c r="B4" s="419"/>
      <c r="C4" s="419"/>
      <c r="D4" s="419"/>
      <c r="E4" s="419"/>
      <c r="F4" s="419"/>
    </row>
    <row r="5" spans="1:7" x14ac:dyDescent="0.2">
      <c r="A5" s="206"/>
      <c r="B5" s="206"/>
      <c r="C5" s="206"/>
      <c r="D5" s="206"/>
      <c r="E5" s="206"/>
      <c r="F5" s="206"/>
    </row>
    <row r="6" spans="1:7" x14ac:dyDescent="0.2">
      <c r="A6" s="206"/>
      <c r="B6" s="206"/>
      <c r="C6" s="206"/>
      <c r="D6" s="206"/>
      <c r="E6" s="206"/>
      <c r="F6" s="206"/>
    </row>
    <row r="7" spans="1:7" x14ac:dyDescent="0.2">
      <c r="A7" s="206"/>
      <c r="B7" s="206"/>
      <c r="C7" s="206"/>
      <c r="D7" s="206"/>
      <c r="E7" s="206"/>
      <c r="F7" s="206"/>
    </row>
    <row r="8" spans="1:7" x14ac:dyDescent="0.2">
      <c r="A8" s="206"/>
      <c r="B8" s="206"/>
      <c r="C8" s="206"/>
      <c r="D8" s="206"/>
      <c r="E8" s="206"/>
      <c r="F8" s="206"/>
    </row>
    <row r="9" spans="1:7" x14ac:dyDescent="0.2">
      <c r="A9" s="420" t="s">
        <v>24</v>
      </c>
      <c r="B9" s="421"/>
      <c r="C9" s="421"/>
      <c r="D9" s="421"/>
      <c r="E9" s="421"/>
      <c r="F9" s="422"/>
    </row>
    <row r="10" spans="1:7" ht="28.5" customHeight="1" x14ac:dyDescent="0.2">
      <c r="A10" s="423" t="s">
        <v>25</v>
      </c>
      <c r="B10" s="425" t="s">
        <v>26</v>
      </c>
      <c r="C10" s="425"/>
      <c r="D10" s="425"/>
      <c r="E10" s="425"/>
      <c r="F10" s="173" t="s">
        <v>27</v>
      </c>
    </row>
    <row r="11" spans="1:7" ht="46.5" customHeight="1" thickBot="1" x14ac:dyDescent="0.25">
      <c r="A11" s="424"/>
      <c r="B11" s="174" t="s">
        <v>28</v>
      </c>
      <c r="C11" s="174" t="s">
        <v>29</v>
      </c>
      <c r="D11" s="174" t="s">
        <v>30</v>
      </c>
      <c r="E11" s="174" t="s">
        <v>31</v>
      </c>
      <c r="F11" s="175"/>
    </row>
    <row r="12" spans="1:7" ht="51" x14ac:dyDescent="0.2">
      <c r="A12" s="176" t="s">
        <v>32</v>
      </c>
      <c r="B12" s="177" t="s">
        <v>33</v>
      </c>
      <c r="C12" s="178" t="s">
        <v>34</v>
      </c>
      <c r="D12" s="178">
        <v>19</v>
      </c>
      <c r="E12" s="179">
        <v>5</v>
      </c>
      <c r="F12" s="180" t="s">
        <v>35</v>
      </c>
    </row>
    <row r="13" spans="1:7" ht="62.25" customHeight="1" x14ac:dyDescent="0.2">
      <c r="A13" s="181" t="s">
        <v>36</v>
      </c>
      <c r="B13" s="182" t="s">
        <v>37</v>
      </c>
      <c r="C13" s="183" t="s">
        <v>38</v>
      </c>
      <c r="D13" s="184">
        <v>16</v>
      </c>
      <c r="E13" s="185">
        <v>15</v>
      </c>
      <c r="F13" s="186" t="s">
        <v>35</v>
      </c>
    </row>
    <row r="14" spans="1:7" ht="63.75" x14ac:dyDescent="0.2">
      <c r="A14" s="181" t="s">
        <v>39</v>
      </c>
      <c r="B14" s="182" t="s">
        <v>40</v>
      </c>
      <c r="C14" s="183" t="s">
        <v>41</v>
      </c>
      <c r="D14" s="184">
        <v>22</v>
      </c>
      <c r="E14" s="185">
        <v>21</v>
      </c>
      <c r="F14" s="186" t="s">
        <v>42</v>
      </c>
      <c r="G14" s="187"/>
    </row>
    <row r="15" spans="1:7" ht="51" x14ac:dyDescent="0.2">
      <c r="A15" s="181" t="s">
        <v>43</v>
      </c>
      <c r="B15" s="182" t="s">
        <v>44</v>
      </c>
      <c r="C15" s="184" t="s">
        <v>45</v>
      </c>
      <c r="D15" s="183" t="s">
        <v>46</v>
      </c>
      <c r="E15" s="185" t="s">
        <v>47</v>
      </c>
      <c r="F15" s="186" t="s">
        <v>35</v>
      </c>
    </row>
    <row r="16" spans="1:7" ht="63.75" customHeight="1" x14ac:dyDescent="0.2">
      <c r="A16" s="181" t="s">
        <v>48</v>
      </c>
      <c r="B16" s="182" t="s">
        <v>49</v>
      </c>
      <c r="C16" s="184" t="s">
        <v>41</v>
      </c>
      <c r="D16" s="188"/>
      <c r="E16" s="185" t="s">
        <v>50</v>
      </c>
      <c r="F16" s="186" t="s">
        <v>35</v>
      </c>
    </row>
    <row r="17" spans="1:6" ht="51" x14ac:dyDescent="0.2">
      <c r="A17" s="181" t="s">
        <v>51</v>
      </c>
      <c r="B17" s="182" t="s">
        <v>49</v>
      </c>
      <c r="C17" s="184">
        <v>3</v>
      </c>
      <c r="D17" s="184">
        <v>1</v>
      </c>
      <c r="E17" s="185"/>
      <c r="F17" s="186" t="s">
        <v>35</v>
      </c>
    </row>
    <row r="18" spans="1:6" ht="63.75" x14ac:dyDescent="0.2">
      <c r="A18" s="181" t="s">
        <v>52</v>
      </c>
      <c r="B18" s="182" t="s">
        <v>49</v>
      </c>
      <c r="C18" s="184"/>
      <c r="D18" s="184" t="s">
        <v>53</v>
      </c>
      <c r="E18" s="185"/>
      <c r="F18" s="186" t="s">
        <v>35</v>
      </c>
    </row>
    <row r="19" spans="1:6" ht="76.5" x14ac:dyDescent="0.2">
      <c r="A19" s="189" t="s">
        <v>54</v>
      </c>
      <c r="B19" s="182" t="s">
        <v>49</v>
      </c>
      <c r="C19" s="184"/>
      <c r="D19" s="184" t="s">
        <v>55</v>
      </c>
      <c r="E19" s="185" t="s">
        <v>56</v>
      </c>
      <c r="F19" s="186"/>
    </row>
    <row r="20" spans="1:6" ht="63.75" x14ac:dyDescent="0.2">
      <c r="A20" s="189" t="s">
        <v>57</v>
      </c>
      <c r="B20" s="182" t="s">
        <v>49</v>
      </c>
      <c r="C20" s="184"/>
      <c r="D20" s="184" t="s">
        <v>55</v>
      </c>
      <c r="E20" s="185" t="s">
        <v>56</v>
      </c>
      <c r="F20" s="186"/>
    </row>
    <row r="21" spans="1:6" ht="46.5" customHeight="1" x14ac:dyDescent="0.2">
      <c r="A21" s="190" t="s">
        <v>58</v>
      </c>
      <c r="B21" s="182" t="s">
        <v>49</v>
      </c>
      <c r="C21" s="184">
        <v>3</v>
      </c>
      <c r="D21" s="184" t="s">
        <v>59</v>
      </c>
      <c r="E21" s="185"/>
      <c r="F21" s="186"/>
    </row>
    <row r="22" spans="1:6" ht="46.5" customHeight="1" x14ac:dyDescent="0.2">
      <c r="A22" s="191" t="s">
        <v>60</v>
      </c>
      <c r="B22" s="182" t="s">
        <v>49</v>
      </c>
      <c r="C22" s="184">
        <v>3</v>
      </c>
      <c r="D22" s="184" t="s">
        <v>59</v>
      </c>
      <c r="E22" s="185"/>
      <c r="F22" s="186"/>
    </row>
    <row r="23" spans="1:6" ht="46.5" customHeight="1" x14ac:dyDescent="0.2">
      <c r="A23" s="192" t="s">
        <v>61</v>
      </c>
      <c r="B23" s="182" t="s">
        <v>49</v>
      </c>
      <c r="C23" s="184">
        <v>3</v>
      </c>
      <c r="D23" s="184" t="s">
        <v>62</v>
      </c>
      <c r="E23" s="185" t="s">
        <v>62</v>
      </c>
      <c r="F23" s="186"/>
    </row>
    <row r="24" spans="1:6" ht="46.5" customHeight="1" x14ac:dyDescent="0.2">
      <c r="A24" s="192" t="s">
        <v>63</v>
      </c>
      <c r="B24" s="182" t="s">
        <v>49</v>
      </c>
      <c r="C24" s="184"/>
      <c r="D24" s="184" t="s">
        <v>55</v>
      </c>
      <c r="E24" s="185" t="s">
        <v>56</v>
      </c>
      <c r="F24" s="186"/>
    </row>
    <row r="25" spans="1:6" ht="46.5" customHeight="1" thickBot="1" x14ac:dyDescent="0.25">
      <c r="A25" s="193" t="s">
        <v>64</v>
      </c>
      <c r="B25" s="194" t="s">
        <v>49</v>
      </c>
      <c r="C25" s="195"/>
      <c r="D25" s="196" t="s">
        <v>46</v>
      </c>
      <c r="E25" s="197" t="s">
        <v>47</v>
      </c>
      <c r="F25" s="198"/>
    </row>
    <row r="26" spans="1:6" ht="46.5" customHeight="1" x14ac:dyDescent="0.2">
      <c r="A26" s="199"/>
      <c r="B26" s="200"/>
      <c r="C26" s="200"/>
      <c r="D26" s="200"/>
      <c r="E26" s="200"/>
      <c r="F26" s="201"/>
    </row>
    <row r="27" spans="1:6" ht="57" customHeight="1" x14ac:dyDescent="0.2">
      <c r="A27" s="202"/>
      <c r="B27" s="200"/>
      <c r="C27" s="200"/>
      <c r="D27" s="200"/>
      <c r="E27" s="200"/>
      <c r="F27" s="201"/>
    </row>
    <row r="28" spans="1:6" ht="58.5" customHeight="1" x14ac:dyDescent="0.2">
      <c r="A28" s="202"/>
      <c r="B28" s="200"/>
      <c r="C28" s="200"/>
      <c r="D28" s="200"/>
      <c r="E28" s="200"/>
      <c r="F28" s="201"/>
    </row>
    <row r="29" spans="1:6" ht="46.5" customHeight="1" x14ac:dyDescent="0.2">
      <c r="A29" s="202"/>
      <c r="B29" s="200"/>
      <c r="C29" s="200"/>
      <c r="D29" s="200"/>
      <c r="E29" s="200"/>
      <c r="F29" s="201"/>
    </row>
    <row r="30" spans="1:6" ht="61.5" customHeight="1" x14ac:dyDescent="0.2">
      <c r="A30" s="202"/>
      <c r="B30" s="200"/>
      <c r="C30" s="200"/>
      <c r="D30" s="200"/>
      <c r="E30" s="200"/>
      <c r="F30" s="201"/>
    </row>
    <row r="31" spans="1:6" ht="60.75" customHeight="1" x14ac:dyDescent="0.2">
      <c r="A31" s="203"/>
      <c r="B31" s="200"/>
      <c r="C31" s="200"/>
      <c r="D31" s="201"/>
      <c r="E31" s="200"/>
      <c r="F31" s="201"/>
    </row>
    <row r="32" spans="1:6" x14ac:dyDescent="0.2">
      <c r="A32" s="203"/>
      <c r="B32" s="204"/>
      <c r="C32" s="200"/>
      <c r="D32" s="200"/>
      <c r="E32" s="200"/>
      <c r="F32" s="201"/>
    </row>
    <row r="33" spans="2:5" x14ac:dyDescent="0.2">
      <c r="B33" s="204"/>
      <c r="C33" s="200"/>
      <c r="D33" s="200"/>
      <c r="E33" s="200"/>
    </row>
    <row r="34" spans="2:5" x14ac:dyDescent="0.2">
      <c r="B34" s="204"/>
      <c r="C34" s="200"/>
      <c r="D34" s="200"/>
      <c r="E34" s="200"/>
    </row>
    <row r="35" spans="2:5" x14ac:dyDescent="0.2">
      <c r="B35" s="204"/>
      <c r="C35" s="200"/>
      <c r="D35" s="200"/>
      <c r="E35" s="200"/>
    </row>
    <row r="36" spans="2:5" x14ac:dyDescent="0.2">
      <c r="B36" s="204"/>
      <c r="C36" s="200"/>
      <c r="D36" s="200"/>
      <c r="E36" s="200"/>
    </row>
    <row r="37" spans="2:5" x14ac:dyDescent="0.2">
      <c r="B37" s="204"/>
      <c r="C37" s="200"/>
      <c r="D37" s="200"/>
      <c r="E37" s="200"/>
    </row>
  </sheetData>
  <mergeCells count="5">
    <mergeCell ref="A1:F1"/>
    <mergeCell ref="A4:F4"/>
    <mergeCell ref="A9:F9"/>
    <mergeCell ref="A10:A11"/>
    <mergeCell ref="B10:E10"/>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11:J30 F10" xr:uid="{071F5834-96F0-424D-90A8-BAA46D52EED9}"/>
    <dataValidation allowBlank="1" showInputMessage="1" showErrorMessage="1" prompt="Proponer y escribir en una frase la estrategia para gestionar la debilidad, la oportunidad, la amenaza o la fortaleza.Usar verbo de acción en infinitivo._x000a_" sqref="G1 A10" xr:uid="{572822A9-32FB-4BC0-8FD9-8C56AF4A1FDD}"/>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A18" zoomScale="112" zoomScaleNormal="112" workbookViewId="0">
      <selection activeCell="E19" sqref="E19:F19"/>
    </sheetView>
  </sheetViews>
  <sheetFormatPr baseColWidth="10" defaultColWidth="11.42578125" defaultRowHeight="15" x14ac:dyDescent="0.25"/>
  <cols>
    <col min="1" max="1" width="2.85546875" style="6" customWidth="1"/>
    <col min="2" max="3" width="24.7109375" style="6" customWidth="1"/>
    <col min="4" max="4" width="16" style="6" customWidth="1"/>
    <col min="5" max="5" width="24.7109375" style="6" customWidth="1"/>
    <col min="6" max="6" width="27.7109375" style="6" customWidth="1"/>
    <col min="7" max="8" width="24.7109375" style="6" customWidth="1"/>
    <col min="9" max="16384" width="11.42578125" style="6"/>
  </cols>
  <sheetData>
    <row r="1" spans="2:8" ht="15.75" thickBot="1" x14ac:dyDescent="0.3"/>
    <row r="2" spans="2:8" ht="18" x14ac:dyDescent="0.25">
      <c r="B2" s="450" t="s">
        <v>65</v>
      </c>
      <c r="C2" s="451"/>
      <c r="D2" s="451"/>
      <c r="E2" s="451"/>
      <c r="F2" s="451"/>
      <c r="G2" s="451"/>
      <c r="H2" s="452"/>
    </row>
    <row r="3" spans="2:8" ht="16.5" x14ac:dyDescent="0.25">
      <c r="B3" s="453" t="s">
        <v>66</v>
      </c>
      <c r="C3" s="454"/>
      <c r="D3" s="454"/>
      <c r="E3" s="454"/>
      <c r="F3" s="454"/>
      <c r="G3" s="454"/>
      <c r="H3" s="455"/>
    </row>
    <row r="4" spans="2:8" ht="88.5" customHeight="1" x14ac:dyDescent="0.25">
      <c r="B4" s="456" t="s">
        <v>67</v>
      </c>
      <c r="C4" s="457"/>
      <c r="D4" s="457"/>
      <c r="E4" s="457"/>
      <c r="F4" s="457"/>
      <c r="G4" s="457"/>
      <c r="H4" s="458"/>
    </row>
    <row r="5" spans="2:8" ht="16.5" x14ac:dyDescent="0.25">
      <c r="B5" s="7"/>
      <c r="C5" s="8"/>
      <c r="D5" s="8"/>
      <c r="E5" s="8"/>
      <c r="F5" s="8"/>
      <c r="G5" s="8"/>
      <c r="H5" s="9"/>
    </row>
    <row r="6" spans="2:8" ht="16.5" customHeight="1" x14ac:dyDescent="0.25">
      <c r="B6" s="459" t="s">
        <v>68</v>
      </c>
      <c r="C6" s="460"/>
      <c r="D6" s="460"/>
      <c r="E6" s="460"/>
      <c r="F6" s="460"/>
      <c r="G6" s="460"/>
      <c r="H6" s="461"/>
    </row>
    <row r="7" spans="2:8" ht="44.25" customHeight="1" x14ac:dyDescent="0.25">
      <c r="B7" s="459"/>
      <c r="C7" s="460"/>
      <c r="D7" s="460"/>
      <c r="E7" s="460"/>
      <c r="F7" s="460"/>
      <c r="G7" s="460"/>
      <c r="H7" s="461"/>
    </row>
    <row r="8" spans="2:8" ht="15.75" thickBot="1" x14ac:dyDescent="0.3">
      <c r="B8" s="10"/>
      <c r="C8" s="11"/>
      <c r="D8" s="12"/>
      <c r="E8" s="13"/>
      <c r="F8" s="13"/>
      <c r="G8" s="14"/>
      <c r="H8" s="15"/>
    </row>
    <row r="9" spans="2:8" x14ac:dyDescent="0.25">
      <c r="B9" s="10"/>
      <c r="C9" s="446" t="s">
        <v>69</v>
      </c>
      <c r="D9" s="447"/>
      <c r="E9" s="448" t="s">
        <v>70</v>
      </c>
      <c r="F9" s="449"/>
      <c r="G9" s="11"/>
      <c r="H9" s="15"/>
    </row>
    <row r="10" spans="2:8" ht="35.25" customHeight="1" x14ac:dyDescent="0.25">
      <c r="B10" s="10"/>
      <c r="C10" s="442" t="s">
        <v>71</v>
      </c>
      <c r="D10" s="443"/>
      <c r="E10" s="444" t="s">
        <v>72</v>
      </c>
      <c r="F10" s="445"/>
      <c r="G10" s="11"/>
      <c r="H10" s="15"/>
    </row>
    <row r="11" spans="2:8" ht="17.25" customHeight="1" x14ac:dyDescent="0.25">
      <c r="B11" s="10"/>
      <c r="C11" s="442" t="s">
        <v>73</v>
      </c>
      <c r="D11" s="443"/>
      <c r="E11" s="444" t="s">
        <v>74</v>
      </c>
      <c r="F11" s="445"/>
      <c r="G11" s="11"/>
      <c r="H11" s="15"/>
    </row>
    <row r="12" spans="2:8" ht="19.5" customHeight="1" x14ac:dyDescent="0.25">
      <c r="B12" s="10"/>
      <c r="C12" s="442" t="s">
        <v>75</v>
      </c>
      <c r="D12" s="443"/>
      <c r="E12" s="444" t="s">
        <v>76</v>
      </c>
      <c r="F12" s="445"/>
      <c r="G12" s="11"/>
      <c r="H12" s="15"/>
    </row>
    <row r="13" spans="2:8" ht="27" customHeight="1" x14ac:dyDescent="0.25">
      <c r="B13" s="10"/>
      <c r="C13" s="442" t="s">
        <v>77</v>
      </c>
      <c r="D13" s="443"/>
      <c r="E13" s="444" t="s">
        <v>78</v>
      </c>
      <c r="F13" s="445"/>
      <c r="G13" s="11"/>
      <c r="H13" s="15"/>
    </row>
    <row r="14" spans="2:8" ht="34.5" customHeight="1" x14ac:dyDescent="0.25">
      <c r="B14" s="10"/>
      <c r="C14" s="440" t="s">
        <v>79</v>
      </c>
      <c r="D14" s="441"/>
      <c r="E14" s="434" t="s">
        <v>80</v>
      </c>
      <c r="F14" s="435"/>
      <c r="G14" s="11"/>
      <c r="H14" s="15"/>
    </row>
    <row r="15" spans="2:8" ht="27.75" customHeight="1" x14ac:dyDescent="0.25">
      <c r="B15" s="10"/>
      <c r="C15" s="440" t="s">
        <v>81</v>
      </c>
      <c r="D15" s="441"/>
      <c r="E15" s="434" t="s">
        <v>82</v>
      </c>
      <c r="F15" s="435"/>
      <c r="G15" s="11"/>
      <c r="H15" s="15"/>
    </row>
    <row r="16" spans="2:8" ht="28.5" customHeight="1" x14ac:dyDescent="0.25">
      <c r="B16" s="10"/>
      <c r="C16" s="440" t="s">
        <v>83</v>
      </c>
      <c r="D16" s="441"/>
      <c r="E16" s="434" t="s">
        <v>84</v>
      </c>
      <c r="F16" s="435"/>
      <c r="G16" s="11"/>
      <c r="H16" s="15"/>
    </row>
    <row r="17" spans="2:8" ht="72.75" customHeight="1" x14ac:dyDescent="0.25">
      <c r="B17" s="10"/>
      <c r="C17" s="440" t="s">
        <v>85</v>
      </c>
      <c r="D17" s="441"/>
      <c r="E17" s="434" t="s">
        <v>86</v>
      </c>
      <c r="F17" s="435"/>
      <c r="G17" s="11"/>
      <c r="H17" s="15"/>
    </row>
    <row r="18" spans="2:8" ht="64.5" customHeight="1" x14ac:dyDescent="0.25">
      <c r="B18" s="10"/>
      <c r="C18" s="440" t="s">
        <v>87</v>
      </c>
      <c r="D18" s="441"/>
      <c r="E18" s="434" t="s">
        <v>88</v>
      </c>
      <c r="F18" s="435"/>
      <c r="G18" s="11"/>
      <c r="H18" s="15"/>
    </row>
    <row r="19" spans="2:8" ht="71.25" customHeight="1" x14ac:dyDescent="0.25">
      <c r="B19" s="10"/>
      <c r="C19" s="440" t="s">
        <v>89</v>
      </c>
      <c r="D19" s="441"/>
      <c r="E19" s="434" t="s">
        <v>90</v>
      </c>
      <c r="F19" s="435"/>
      <c r="G19" s="11"/>
      <c r="H19" s="15"/>
    </row>
    <row r="20" spans="2:8" ht="55.5" customHeight="1" x14ac:dyDescent="0.25">
      <c r="B20" s="10"/>
      <c r="C20" s="432" t="s">
        <v>91</v>
      </c>
      <c r="D20" s="433"/>
      <c r="E20" s="434" t="s">
        <v>92</v>
      </c>
      <c r="F20" s="435"/>
      <c r="G20" s="11"/>
      <c r="H20" s="15"/>
    </row>
    <row r="21" spans="2:8" ht="42" customHeight="1" x14ac:dyDescent="0.25">
      <c r="B21" s="10"/>
      <c r="C21" s="432" t="s">
        <v>93</v>
      </c>
      <c r="D21" s="433"/>
      <c r="E21" s="434" t="s">
        <v>94</v>
      </c>
      <c r="F21" s="435"/>
      <c r="G21" s="11"/>
      <c r="H21" s="15"/>
    </row>
    <row r="22" spans="2:8" ht="59.25" customHeight="1" x14ac:dyDescent="0.25">
      <c r="B22" s="10"/>
      <c r="C22" s="432" t="s">
        <v>95</v>
      </c>
      <c r="D22" s="433"/>
      <c r="E22" s="434" t="s">
        <v>96</v>
      </c>
      <c r="F22" s="435"/>
      <c r="G22" s="11"/>
      <c r="H22" s="15"/>
    </row>
    <row r="23" spans="2:8" ht="23.25" customHeight="1" x14ac:dyDescent="0.25">
      <c r="B23" s="10"/>
      <c r="C23" s="432" t="s">
        <v>97</v>
      </c>
      <c r="D23" s="433"/>
      <c r="E23" s="434" t="s">
        <v>98</v>
      </c>
      <c r="F23" s="435"/>
      <c r="G23" s="11"/>
      <c r="H23" s="15"/>
    </row>
    <row r="24" spans="2:8" ht="30.75" customHeight="1" x14ac:dyDescent="0.25">
      <c r="B24" s="10"/>
      <c r="C24" s="432" t="s">
        <v>99</v>
      </c>
      <c r="D24" s="433"/>
      <c r="E24" s="434" t="s">
        <v>100</v>
      </c>
      <c r="F24" s="435"/>
      <c r="G24" s="11"/>
      <c r="H24" s="15"/>
    </row>
    <row r="25" spans="2:8" ht="33" customHeight="1" x14ac:dyDescent="0.25">
      <c r="B25" s="10"/>
      <c r="C25" s="432" t="s">
        <v>101</v>
      </c>
      <c r="D25" s="433"/>
      <c r="E25" s="434" t="s">
        <v>102</v>
      </c>
      <c r="F25" s="435"/>
      <c r="G25" s="11"/>
      <c r="H25" s="15"/>
    </row>
    <row r="26" spans="2:8" ht="30" customHeight="1" x14ac:dyDescent="0.25">
      <c r="B26" s="10"/>
      <c r="C26" s="432" t="s">
        <v>103</v>
      </c>
      <c r="D26" s="433"/>
      <c r="E26" s="434" t="s">
        <v>104</v>
      </c>
      <c r="F26" s="435"/>
      <c r="G26" s="11"/>
      <c r="H26" s="15"/>
    </row>
    <row r="27" spans="2:8" ht="35.25" customHeight="1" x14ac:dyDescent="0.25">
      <c r="B27" s="10"/>
      <c r="C27" s="432" t="s">
        <v>105</v>
      </c>
      <c r="D27" s="433"/>
      <c r="E27" s="434" t="s">
        <v>106</v>
      </c>
      <c r="F27" s="435"/>
      <c r="G27" s="11"/>
      <c r="H27" s="15"/>
    </row>
    <row r="28" spans="2:8" ht="31.5" customHeight="1" x14ac:dyDescent="0.25">
      <c r="B28" s="10"/>
      <c r="C28" s="432" t="s">
        <v>107</v>
      </c>
      <c r="D28" s="433"/>
      <c r="E28" s="434" t="s">
        <v>108</v>
      </c>
      <c r="F28" s="435"/>
      <c r="G28" s="11"/>
      <c r="H28" s="15"/>
    </row>
    <row r="29" spans="2:8" ht="35.25" customHeight="1" x14ac:dyDescent="0.25">
      <c r="B29" s="10"/>
      <c r="C29" s="432" t="s">
        <v>109</v>
      </c>
      <c r="D29" s="433"/>
      <c r="E29" s="434" t="s">
        <v>110</v>
      </c>
      <c r="F29" s="435"/>
      <c r="G29" s="11"/>
      <c r="H29" s="15"/>
    </row>
    <row r="30" spans="2:8" ht="59.25" customHeight="1" x14ac:dyDescent="0.25">
      <c r="B30" s="10"/>
      <c r="C30" s="432" t="s">
        <v>111</v>
      </c>
      <c r="D30" s="433"/>
      <c r="E30" s="434" t="s">
        <v>112</v>
      </c>
      <c r="F30" s="435"/>
      <c r="G30" s="11"/>
      <c r="H30" s="15"/>
    </row>
    <row r="31" spans="2:8" ht="57" customHeight="1" x14ac:dyDescent="0.25">
      <c r="B31" s="10"/>
      <c r="C31" s="432" t="s">
        <v>113</v>
      </c>
      <c r="D31" s="433"/>
      <c r="E31" s="434" t="s">
        <v>114</v>
      </c>
      <c r="F31" s="435"/>
      <c r="G31" s="11"/>
      <c r="H31" s="15"/>
    </row>
    <row r="32" spans="2:8" ht="82.5" customHeight="1" x14ac:dyDescent="0.25">
      <c r="B32" s="10"/>
      <c r="C32" s="432" t="s">
        <v>115</v>
      </c>
      <c r="D32" s="433"/>
      <c r="E32" s="434" t="s">
        <v>116</v>
      </c>
      <c r="F32" s="435"/>
      <c r="G32" s="11"/>
      <c r="H32" s="15"/>
    </row>
    <row r="33" spans="2:8" ht="46.5" customHeight="1" x14ac:dyDescent="0.25">
      <c r="B33" s="10"/>
      <c r="C33" s="432" t="s">
        <v>117</v>
      </c>
      <c r="D33" s="433"/>
      <c r="E33" s="434" t="s">
        <v>118</v>
      </c>
      <c r="F33" s="435"/>
      <c r="G33" s="11"/>
      <c r="H33" s="15"/>
    </row>
    <row r="34" spans="2:8" ht="6.75" customHeight="1" thickBot="1" x14ac:dyDescent="0.3">
      <c r="B34" s="10"/>
      <c r="C34" s="436"/>
      <c r="D34" s="437"/>
      <c r="E34" s="438"/>
      <c r="F34" s="439"/>
      <c r="G34" s="11"/>
      <c r="H34" s="15"/>
    </row>
    <row r="35" spans="2:8" ht="15.75" thickTop="1" x14ac:dyDescent="0.25">
      <c r="B35" s="10"/>
      <c r="C35" s="16"/>
      <c r="D35" s="16"/>
      <c r="E35" s="17"/>
      <c r="F35" s="17"/>
      <c r="G35" s="11"/>
      <c r="H35" s="15"/>
    </row>
    <row r="36" spans="2:8" ht="21" customHeight="1" x14ac:dyDescent="0.25">
      <c r="B36" s="429" t="s">
        <v>119</v>
      </c>
      <c r="C36" s="430"/>
      <c r="D36" s="430"/>
      <c r="E36" s="430"/>
      <c r="F36" s="430"/>
      <c r="G36" s="430"/>
      <c r="H36" s="431"/>
    </row>
    <row r="37" spans="2:8" ht="20.25" customHeight="1" x14ac:dyDescent="0.25">
      <c r="B37" s="429" t="s">
        <v>120</v>
      </c>
      <c r="C37" s="430"/>
      <c r="D37" s="430"/>
      <c r="E37" s="430"/>
      <c r="F37" s="430"/>
      <c r="G37" s="430"/>
      <c r="H37" s="431"/>
    </row>
    <row r="38" spans="2:8" ht="20.25" customHeight="1" x14ac:dyDescent="0.25">
      <c r="B38" s="429" t="s">
        <v>121</v>
      </c>
      <c r="C38" s="430"/>
      <c r="D38" s="430"/>
      <c r="E38" s="430"/>
      <c r="F38" s="430"/>
      <c r="G38" s="430"/>
      <c r="H38" s="431"/>
    </row>
    <row r="39" spans="2:8" ht="21.75" customHeight="1" x14ac:dyDescent="0.25">
      <c r="B39" s="429" t="s">
        <v>122</v>
      </c>
      <c r="C39" s="430"/>
      <c r="D39" s="430"/>
      <c r="E39" s="430"/>
      <c r="F39" s="430"/>
      <c r="G39" s="430"/>
      <c r="H39" s="431"/>
    </row>
    <row r="40" spans="2:8" ht="22.5" customHeight="1" x14ac:dyDescent="0.25">
      <c r="B40" s="429" t="s">
        <v>123</v>
      </c>
      <c r="C40" s="430"/>
      <c r="D40" s="430"/>
      <c r="E40" s="430"/>
      <c r="F40" s="430"/>
      <c r="G40" s="430"/>
      <c r="H40" s="431"/>
    </row>
    <row r="41" spans="2:8" ht="32.25" customHeight="1" thickBot="1" x14ac:dyDescent="0.3">
      <c r="B41" s="426" t="s">
        <v>124</v>
      </c>
      <c r="C41" s="427"/>
      <c r="D41" s="427"/>
      <c r="E41" s="427"/>
      <c r="F41" s="427"/>
      <c r="G41" s="427"/>
      <c r="H41" s="428"/>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3:I7"/>
  <sheetViews>
    <sheetView zoomScale="69" zoomScaleNormal="69" workbookViewId="0">
      <selection activeCell="G9" sqref="G9"/>
    </sheetView>
  </sheetViews>
  <sheetFormatPr baseColWidth="10" defaultColWidth="11.42578125" defaultRowHeight="15" x14ac:dyDescent="0.25"/>
  <cols>
    <col min="1" max="1" width="27.42578125" style="6" customWidth="1"/>
    <col min="2" max="2" width="33.28515625" style="6" customWidth="1"/>
    <col min="3" max="3" width="70.42578125" style="6" customWidth="1"/>
    <col min="4" max="4" width="46.42578125" style="6" customWidth="1"/>
    <col min="5" max="5" width="40.42578125" style="6" customWidth="1"/>
    <col min="6" max="6" width="41.28515625" style="6" customWidth="1"/>
    <col min="7" max="7" width="47.7109375" style="6" customWidth="1"/>
    <col min="8" max="8" width="42.85546875" style="6" customWidth="1"/>
    <col min="9" max="9" width="34" style="6" customWidth="1"/>
    <col min="10" max="16384" width="11.42578125" style="6"/>
  </cols>
  <sheetData>
    <row r="3" spans="1:9" x14ac:dyDescent="0.25">
      <c r="A3" s="462" t="s">
        <v>87</v>
      </c>
      <c r="B3" s="462"/>
      <c r="C3" s="462"/>
      <c r="D3" s="462"/>
      <c r="E3" s="462"/>
      <c r="F3" s="462"/>
      <c r="G3" s="462"/>
      <c r="H3" s="462"/>
    </row>
    <row r="4" spans="1:9" x14ac:dyDescent="0.25">
      <c r="A4" s="462"/>
      <c r="B4" s="462"/>
      <c r="C4" s="462"/>
      <c r="D4" s="462"/>
      <c r="E4" s="462"/>
      <c r="F4" s="462"/>
      <c r="G4" s="462"/>
      <c r="H4" s="462"/>
    </row>
    <row r="5" spans="1:9" ht="34.5" thickBot="1" x14ac:dyDescent="0.3">
      <c r="A5" s="18"/>
      <c r="B5" s="18"/>
      <c r="C5" s="18"/>
      <c r="D5" s="18"/>
      <c r="E5" s="18"/>
      <c r="F5" s="18"/>
      <c r="G5" s="18"/>
      <c r="H5" s="18"/>
    </row>
    <row r="6" spans="1:9" ht="71.25" customHeight="1" thickBot="1" x14ac:dyDescent="0.3">
      <c r="A6" s="463" t="s">
        <v>87</v>
      </c>
      <c r="B6" s="79" t="s">
        <v>125</v>
      </c>
      <c r="C6" s="80" t="s">
        <v>126</v>
      </c>
      <c r="D6" s="80" t="s">
        <v>127</v>
      </c>
      <c r="E6" s="80" t="s">
        <v>128</v>
      </c>
      <c r="F6" s="80" t="s">
        <v>129</v>
      </c>
      <c r="G6" s="130" t="s">
        <v>130</v>
      </c>
      <c r="H6" s="79" t="s">
        <v>131</v>
      </c>
      <c r="I6" s="79" t="s">
        <v>132</v>
      </c>
    </row>
    <row r="7" spans="1:9" ht="265.5" customHeight="1" thickBot="1" x14ac:dyDescent="0.3">
      <c r="A7" s="464"/>
      <c r="B7" s="19" t="s">
        <v>133</v>
      </c>
      <c r="C7" s="19" t="s">
        <v>134</v>
      </c>
      <c r="D7" s="19" t="s">
        <v>135</v>
      </c>
      <c r="E7" s="19" t="s">
        <v>136</v>
      </c>
      <c r="F7" s="19" t="s">
        <v>137</v>
      </c>
      <c r="G7" s="20" t="s">
        <v>138</v>
      </c>
      <c r="H7" s="131" t="s">
        <v>139</v>
      </c>
      <c r="I7" s="131" t="s">
        <v>140</v>
      </c>
    </row>
  </sheetData>
  <mergeCells count="2">
    <mergeCell ref="A3:H4"/>
    <mergeCell ref="A6:A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K16"/>
  <sheetViews>
    <sheetView topLeftCell="B1" workbookViewId="0">
      <selection activeCell="E6" sqref="E6"/>
    </sheetView>
  </sheetViews>
  <sheetFormatPr baseColWidth="10" defaultColWidth="14.28515625" defaultRowHeight="12.75" x14ac:dyDescent="0.2"/>
  <cols>
    <col min="1" max="2" width="14.28515625" style="34"/>
    <col min="3" max="3" width="17" style="34" customWidth="1"/>
    <col min="4" max="4" width="14.28515625" style="34"/>
    <col min="5" max="5" width="46" style="34" customWidth="1"/>
    <col min="6" max="16384" width="14.28515625" style="34"/>
  </cols>
  <sheetData>
    <row r="1" spans="2:11" ht="24" customHeight="1" thickBot="1" x14ac:dyDescent="0.25">
      <c r="B1" s="466" t="s">
        <v>141</v>
      </c>
      <c r="C1" s="467"/>
      <c r="D1" s="467"/>
      <c r="E1" s="467"/>
      <c r="F1" s="468"/>
    </row>
    <row r="2" spans="2:11" ht="16.5" thickBot="1" x14ac:dyDescent="0.3">
      <c r="B2" s="35"/>
      <c r="C2" s="35"/>
      <c r="D2" s="35"/>
      <c r="E2" s="35"/>
      <c r="F2" s="35"/>
      <c r="I2" s="120"/>
      <c r="J2" s="129" t="s">
        <v>142</v>
      </c>
      <c r="K2" s="129" t="s">
        <v>143</v>
      </c>
    </row>
    <row r="3" spans="2:11" ht="16.5" thickBot="1" x14ac:dyDescent="0.25">
      <c r="B3" s="469" t="s">
        <v>144</v>
      </c>
      <c r="C3" s="470"/>
      <c r="D3" s="470"/>
      <c r="E3" s="161" t="s">
        <v>145</v>
      </c>
      <c r="F3" s="36" t="s">
        <v>146</v>
      </c>
      <c r="I3" s="128" t="s">
        <v>147</v>
      </c>
      <c r="J3" s="122">
        <v>0.5</v>
      </c>
      <c r="K3" s="122">
        <v>0.45</v>
      </c>
    </row>
    <row r="4" spans="2:11" ht="31.5" x14ac:dyDescent="0.2">
      <c r="B4" s="471" t="s">
        <v>148</v>
      </c>
      <c r="C4" s="473" t="s">
        <v>149</v>
      </c>
      <c r="D4" s="162" t="s">
        <v>147</v>
      </c>
      <c r="E4" s="37" t="s">
        <v>150</v>
      </c>
      <c r="F4" s="38">
        <v>0.25</v>
      </c>
      <c r="I4" s="129" t="s">
        <v>151</v>
      </c>
      <c r="J4" s="122">
        <v>0.4</v>
      </c>
      <c r="K4" s="122">
        <v>0.35</v>
      </c>
    </row>
    <row r="5" spans="2:11" ht="47.25" x14ac:dyDescent="0.2">
      <c r="B5" s="472"/>
      <c r="C5" s="474"/>
      <c r="D5" s="163" t="s">
        <v>151</v>
      </c>
      <c r="E5" s="39" t="s">
        <v>152</v>
      </c>
      <c r="F5" s="40">
        <v>0.15</v>
      </c>
      <c r="I5" s="129" t="s">
        <v>153</v>
      </c>
      <c r="J5" s="122">
        <v>0.35</v>
      </c>
      <c r="K5" s="122">
        <v>0.3</v>
      </c>
    </row>
    <row r="6" spans="2:11" ht="47.25" x14ac:dyDescent="0.2">
      <c r="B6" s="472"/>
      <c r="C6" s="474"/>
      <c r="D6" s="163" t="s">
        <v>153</v>
      </c>
      <c r="E6" s="39" t="s">
        <v>154</v>
      </c>
      <c r="F6" s="40">
        <v>0.1</v>
      </c>
    </row>
    <row r="7" spans="2:11" ht="63" x14ac:dyDescent="0.2">
      <c r="B7" s="472"/>
      <c r="C7" s="474" t="s">
        <v>155</v>
      </c>
      <c r="D7" s="163" t="s">
        <v>142</v>
      </c>
      <c r="E7" s="39" t="s">
        <v>156</v>
      </c>
      <c r="F7" s="40">
        <v>0.25</v>
      </c>
      <c r="G7" s="121"/>
    </row>
    <row r="8" spans="2:11" ht="31.5" x14ac:dyDescent="0.2">
      <c r="B8" s="472"/>
      <c r="C8" s="474"/>
      <c r="D8" s="163" t="s">
        <v>143</v>
      </c>
      <c r="E8" s="39" t="s">
        <v>157</v>
      </c>
      <c r="F8" s="40">
        <v>0.2</v>
      </c>
      <c r="G8" s="121"/>
    </row>
    <row r="9" spans="2:11" ht="47.25" x14ac:dyDescent="0.2">
      <c r="B9" s="472" t="s">
        <v>158</v>
      </c>
      <c r="C9" s="474" t="s">
        <v>159</v>
      </c>
      <c r="D9" s="163" t="s">
        <v>160</v>
      </c>
      <c r="E9" s="39" t="s">
        <v>161</v>
      </c>
      <c r="F9" s="41" t="s">
        <v>162</v>
      </c>
    </row>
    <row r="10" spans="2:11" ht="63" x14ac:dyDescent="0.2">
      <c r="B10" s="472"/>
      <c r="C10" s="474"/>
      <c r="D10" s="163" t="s">
        <v>163</v>
      </c>
      <c r="E10" s="39" t="s">
        <v>164</v>
      </c>
      <c r="F10" s="41" t="s">
        <v>162</v>
      </c>
    </row>
    <row r="11" spans="2:11" ht="47.25" x14ac:dyDescent="0.2">
      <c r="B11" s="472"/>
      <c r="C11" s="474" t="s">
        <v>165</v>
      </c>
      <c r="D11" s="163" t="s">
        <v>166</v>
      </c>
      <c r="E11" s="39" t="s">
        <v>167</v>
      </c>
      <c r="F11" s="41" t="s">
        <v>162</v>
      </c>
    </row>
    <row r="12" spans="2:11" ht="47.25" x14ac:dyDescent="0.2">
      <c r="B12" s="472"/>
      <c r="C12" s="474"/>
      <c r="D12" s="163" t="s">
        <v>168</v>
      </c>
      <c r="E12" s="39" t="s">
        <v>169</v>
      </c>
      <c r="F12" s="41" t="s">
        <v>162</v>
      </c>
    </row>
    <row r="13" spans="2:11" ht="31.5" x14ac:dyDescent="0.2">
      <c r="B13" s="472"/>
      <c r="C13" s="474" t="s">
        <v>170</v>
      </c>
      <c r="D13" s="163" t="s">
        <v>171</v>
      </c>
      <c r="E13" s="39" t="s">
        <v>172</v>
      </c>
      <c r="F13" s="41" t="s">
        <v>162</v>
      </c>
    </row>
    <row r="14" spans="2:11" ht="32.25" thickBot="1" x14ac:dyDescent="0.25">
      <c r="B14" s="475"/>
      <c r="C14" s="476"/>
      <c r="D14" s="164" t="s">
        <v>173</v>
      </c>
      <c r="E14" s="42" t="s">
        <v>174</v>
      </c>
      <c r="F14" s="43" t="s">
        <v>162</v>
      </c>
    </row>
    <row r="15" spans="2:11" ht="49.5" customHeight="1" x14ac:dyDescent="0.2">
      <c r="B15" s="465" t="s">
        <v>175</v>
      </c>
      <c r="C15" s="465"/>
      <c r="D15" s="465"/>
      <c r="E15" s="465"/>
      <c r="F15" s="465"/>
    </row>
    <row r="16" spans="2:11" ht="27" customHeight="1" x14ac:dyDescent="0.25">
      <c r="B16" s="44"/>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35" zoomScale="67" zoomScaleNormal="67" workbookViewId="0">
      <selection activeCell="D40" sqref="D40"/>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14" customWidth="1"/>
    <col min="11" max="258" width="11.42578125" style="6"/>
  </cols>
  <sheetData>
    <row r="1" spans="1:10" s="6" customFormat="1" x14ac:dyDescent="0.25">
      <c r="E1" s="118"/>
    </row>
    <row r="2" spans="1:10" ht="33.75" x14ac:dyDescent="0.25">
      <c r="A2" s="6"/>
      <c r="B2" s="477" t="s">
        <v>176</v>
      </c>
      <c r="C2" s="477"/>
      <c r="D2" s="477"/>
      <c r="E2" s="477"/>
      <c r="F2" s="6"/>
      <c r="G2" s="6"/>
      <c r="H2" s="6"/>
      <c r="I2" s="6"/>
      <c r="J2" s="6"/>
    </row>
    <row r="3" spans="1:10" x14ac:dyDescent="0.25">
      <c r="A3" s="6"/>
      <c r="B3" s="93"/>
      <c r="C3" s="93"/>
      <c r="D3" s="93"/>
      <c r="E3" s="118"/>
      <c r="F3" s="6"/>
      <c r="G3" s="6"/>
      <c r="H3" s="6"/>
      <c r="I3" s="6"/>
      <c r="J3" s="6"/>
    </row>
    <row r="4" spans="1:10" ht="60" x14ac:dyDescent="0.25">
      <c r="A4" s="6"/>
      <c r="B4" s="24"/>
      <c r="C4" s="94" t="s">
        <v>177</v>
      </c>
      <c r="D4" s="94" t="s">
        <v>178</v>
      </c>
      <c r="E4" s="118"/>
      <c r="F4" s="6"/>
      <c r="G4" s="6"/>
      <c r="H4" s="6"/>
      <c r="I4" s="6"/>
      <c r="J4" s="6"/>
    </row>
    <row r="5" spans="1:10" ht="76.5" customHeight="1" x14ac:dyDescent="0.25">
      <c r="A5" s="25" t="s">
        <v>179</v>
      </c>
      <c r="B5" s="95" t="s">
        <v>180</v>
      </c>
      <c r="C5" s="96" t="s">
        <v>181</v>
      </c>
      <c r="D5" s="97" t="s">
        <v>182</v>
      </c>
      <c r="E5" s="119">
        <v>0.2</v>
      </c>
      <c r="F5" s="6"/>
      <c r="G5" s="6"/>
      <c r="H5" s="6"/>
      <c r="I5" s="6"/>
      <c r="J5" s="6"/>
    </row>
    <row r="6" spans="1:10" ht="99" x14ac:dyDescent="0.25">
      <c r="A6" s="25" t="s">
        <v>183</v>
      </c>
      <c r="B6" s="98" t="s">
        <v>183</v>
      </c>
      <c r="C6" s="99" t="s">
        <v>184</v>
      </c>
      <c r="D6" s="100" t="s">
        <v>185</v>
      </c>
      <c r="E6" s="119">
        <v>0.4</v>
      </c>
      <c r="F6" s="6"/>
      <c r="G6" s="6"/>
      <c r="H6" s="6"/>
      <c r="I6" s="6"/>
      <c r="J6" s="6"/>
    </row>
    <row r="7" spans="1:10" ht="66" x14ac:dyDescent="0.25">
      <c r="A7" s="25" t="s">
        <v>186</v>
      </c>
      <c r="B7" s="101" t="s">
        <v>187</v>
      </c>
      <c r="C7" s="99" t="s">
        <v>188</v>
      </c>
      <c r="D7" s="100" t="s">
        <v>189</v>
      </c>
      <c r="E7" s="119">
        <v>0.6</v>
      </c>
      <c r="F7" s="6"/>
      <c r="G7" s="6"/>
      <c r="H7" s="6"/>
      <c r="I7" s="6"/>
      <c r="J7" s="6"/>
    </row>
    <row r="8" spans="1:10" ht="66" x14ac:dyDescent="0.25">
      <c r="A8" s="25" t="s">
        <v>190</v>
      </c>
      <c r="B8" s="102" t="s">
        <v>191</v>
      </c>
      <c r="C8" s="99" t="s">
        <v>192</v>
      </c>
      <c r="D8" s="100" t="s">
        <v>193</v>
      </c>
      <c r="E8" s="119">
        <v>0.8</v>
      </c>
      <c r="F8" s="6"/>
      <c r="G8" s="6"/>
      <c r="H8" s="6"/>
      <c r="I8" s="6"/>
      <c r="J8" s="6"/>
    </row>
    <row r="9" spans="1:10" ht="66" x14ac:dyDescent="0.25">
      <c r="A9" s="25" t="s">
        <v>194</v>
      </c>
      <c r="B9" s="103" t="s">
        <v>195</v>
      </c>
      <c r="C9" s="99" t="s">
        <v>196</v>
      </c>
      <c r="D9" s="100" t="s">
        <v>197</v>
      </c>
      <c r="E9" s="119">
        <v>1</v>
      </c>
      <c r="F9" s="6"/>
      <c r="G9" s="6"/>
      <c r="H9" s="6"/>
      <c r="I9" s="6"/>
      <c r="J9" s="6"/>
    </row>
    <row r="10" spans="1:10" ht="20.25" x14ac:dyDescent="0.25">
      <c r="A10" s="25"/>
      <c r="B10" s="25"/>
      <c r="C10" s="26"/>
      <c r="D10" s="26"/>
      <c r="E10" s="118"/>
      <c r="F10" s="6"/>
      <c r="G10" s="6"/>
      <c r="H10" s="6"/>
      <c r="I10" s="6"/>
      <c r="J10" s="6"/>
    </row>
    <row r="11" spans="1:10" ht="60" x14ac:dyDescent="0.25">
      <c r="A11" s="25"/>
      <c r="B11" s="24"/>
      <c r="C11" s="94" t="s">
        <v>177</v>
      </c>
      <c r="D11" s="94" t="s">
        <v>198</v>
      </c>
      <c r="E11" s="118"/>
      <c r="F11" s="6"/>
      <c r="G11" s="6"/>
      <c r="H11" s="6"/>
      <c r="I11" s="6"/>
      <c r="J11" s="6"/>
    </row>
    <row r="12" spans="1:10" ht="79.5" customHeight="1" x14ac:dyDescent="0.25">
      <c r="A12" s="25"/>
      <c r="B12" s="95" t="s">
        <v>180</v>
      </c>
      <c r="C12" s="96" t="s">
        <v>181</v>
      </c>
      <c r="D12" s="123" t="s">
        <v>199</v>
      </c>
      <c r="E12" s="119">
        <v>0.2</v>
      </c>
      <c r="F12" s="6"/>
      <c r="G12" s="6"/>
      <c r="H12" s="6"/>
      <c r="I12" s="6"/>
      <c r="J12" s="6"/>
    </row>
    <row r="13" spans="1:10" ht="33" x14ac:dyDescent="0.25">
      <c r="A13" s="25"/>
      <c r="B13" s="98" t="s">
        <v>183</v>
      </c>
      <c r="C13" s="99" t="s">
        <v>184</v>
      </c>
      <c r="D13" s="123" t="s">
        <v>200</v>
      </c>
      <c r="E13" s="119">
        <v>0.4</v>
      </c>
      <c r="F13" s="6"/>
      <c r="G13" s="6"/>
      <c r="H13" s="6"/>
      <c r="I13" s="6"/>
      <c r="J13" s="6"/>
    </row>
    <row r="14" spans="1:10" ht="33" x14ac:dyDescent="0.25">
      <c r="A14" s="25"/>
      <c r="B14" s="101" t="s">
        <v>187</v>
      </c>
      <c r="C14" s="99" t="s">
        <v>188</v>
      </c>
      <c r="D14" s="123" t="s">
        <v>201</v>
      </c>
      <c r="E14" s="119">
        <v>0.6</v>
      </c>
      <c r="F14" s="6"/>
      <c r="G14" s="6"/>
      <c r="H14" s="6"/>
      <c r="I14" s="6"/>
      <c r="J14" s="6"/>
    </row>
    <row r="15" spans="1:10" ht="33" x14ac:dyDescent="0.25">
      <c r="A15" s="25"/>
      <c r="B15" s="102" t="s">
        <v>191</v>
      </c>
      <c r="C15" s="99" t="s">
        <v>192</v>
      </c>
      <c r="D15" s="123" t="s">
        <v>202</v>
      </c>
      <c r="E15" s="119">
        <v>0.8</v>
      </c>
      <c r="F15" s="6"/>
      <c r="G15" s="6"/>
      <c r="H15" s="6"/>
      <c r="I15" s="6"/>
      <c r="J15" s="6"/>
    </row>
    <row r="16" spans="1:10" ht="46.5" customHeight="1" x14ac:dyDescent="0.25">
      <c r="A16" s="25"/>
      <c r="B16" s="103" t="s">
        <v>195</v>
      </c>
      <c r="C16" s="99" t="s">
        <v>196</v>
      </c>
      <c r="D16" s="123" t="s">
        <v>203</v>
      </c>
      <c r="E16" s="119">
        <v>1</v>
      </c>
      <c r="F16" s="6"/>
      <c r="G16" s="6"/>
      <c r="H16" s="6"/>
      <c r="I16" s="6"/>
      <c r="J16" s="6"/>
    </row>
    <row r="17" spans="1:10" ht="20.25" x14ac:dyDescent="0.25">
      <c r="A17" s="25"/>
      <c r="B17" s="25"/>
      <c r="C17" s="26"/>
      <c r="D17" s="26"/>
      <c r="E17" s="118"/>
      <c r="F17" s="6"/>
      <c r="G17" s="6"/>
      <c r="H17" s="6"/>
      <c r="I17" s="6"/>
      <c r="J17" s="6"/>
    </row>
    <row r="18" spans="1:10" ht="16.5" x14ac:dyDescent="0.25">
      <c r="A18" s="25"/>
      <c r="B18" s="27"/>
      <c r="C18" s="27"/>
      <c r="D18" s="27"/>
      <c r="E18" s="118"/>
      <c r="F18" s="6"/>
      <c r="G18" s="6"/>
      <c r="H18" s="6"/>
      <c r="I18" s="6"/>
      <c r="J18" s="6"/>
    </row>
    <row r="19" spans="1:10" ht="60" x14ac:dyDescent="0.25">
      <c r="A19" s="25"/>
      <c r="B19" s="24"/>
      <c r="C19" s="94" t="s">
        <v>177</v>
      </c>
      <c r="D19" s="94" t="s">
        <v>204</v>
      </c>
      <c r="E19" s="118"/>
      <c r="F19" s="6"/>
      <c r="G19" s="6"/>
      <c r="H19" s="6"/>
      <c r="I19" s="6"/>
      <c r="J19" s="6"/>
    </row>
    <row r="20" spans="1:10" ht="57.75" customHeight="1" x14ac:dyDescent="0.25">
      <c r="A20" s="25"/>
      <c r="B20" s="95" t="s">
        <v>180</v>
      </c>
      <c r="C20" s="96" t="s">
        <v>181</v>
      </c>
      <c r="D20" s="123" t="s">
        <v>205</v>
      </c>
      <c r="E20" s="119">
        <v>0.2</v>
      </c>
      <c r="F20" s="6"/>
      <c r="G20" s="6"/>
      <c r="H20" s="6"/>
      <c r="I20" s="6"/>
      <c r="J20" s="6"/>
    </row>
    <row r="21" spans="1:10" ht="54" customHeight="1" x14ac:dyDescent="0.25">
      <c r="A21" s="25"/>
      <c r="B21" s="98" t="s">
        <v>183</v>
      </c>
      <c r="C21" s="99" t="s">
        <v>184</v>
      </c>
      <c r="D21" s="123" t="s">
        <v>206</v>
      </c>
      <c r="E21" s="119">
        <v>0.4</v>
      </c>
      <c r="F21" s="6"/>
      <c r="G21" s="6"/>
      <c r="H21" s="6"/>
      <c r="I21" s="6"/>
      <c r="J21" s="6"/>
    </row>
    <row r="22" spans="1:10" ht="64.5" customHeight="1" x14ac:dyDescent="0.25">
      <c r="A22" s="25"/>
      <c r="B22" s="101" t="s">
        <v>187</v>
      </c>
      <c r="C22" s="99" t="s">
        <v>188</v>
      </c>
      <c r="D22" s="123" t="s">
        <v>207</v>
      </c>
      <c r="E22" s="119">
        <v>0.6</v>
      </c>
      <c r="F22" s="6"/>
      <c r="G22" s="6"/>
      <c r="H22" s="6"/>
      <c r="I22" s="6"/>
      <c r="J22" s="6"/>
    </row>
    <row r="23" spans="1:10" ht="51.75" customHeight="1" x14ac:dyDescent="0.25">
      <c r="A23" s="25"/>
      <c r="B23" s="102" t="s">
        <v>191</v>
      </c>
      <c r="C23" s="99" t="s">
        <v>192</v>
      </c>
      <c r="D23" s="123" t="s">
        <v>208</v>
      </c>
      <c r="E23" s="119">
        <v>0.8</v>
      </c>
      <c r="F23" s="6"/>
      <c r="G23" s="6"/>
      <c r="H23" s="6"/>
      <c r="I23" s="6"/>
      <c r="J23" s="6"/>
    </row>
    <row r="24" spans="1:10" ht="51.75" customHeight="1" x14ac:dyDescent="0.25">
      <c r="A24" s="25"/>
      <c r="B24" s="103" t="s">
        <v>195</v>
      </c>
      <c r="C24" s="99" t="s">
        <v>196</v>
      </c>
      <c r="D24" s="123" t="s">
        <v>209</v>
      </c>
      <c r="E24" s="119">
        <v>1</v>
      </c>
      <c r="F24" s="6"/>
      <c r="G24" s="6"/>
      <c r="H24" s="6"/>
      <c r="I24" s="6"/>
      <c r="J24" s="6"/>
    </row>
    <row r="25" spans="1:10" ht="16.5" x14ac:dyDescent="0.25">
      <c r="A25" s="25"/>
      <c r="B25" s="27"/>
      <c r="C25" s="27"/>
      <c r="D25" s="27"/>
      <c r="E25" s="118"/>
      <c r="F25" s="6"/>
      <c r="G25" s="6"/>
      <c r="H25" s="6"/>
      <c r="I25" s="6"/>
      <c r="J25" s="6"/>
    </row>
    <row r="26" spans="1:10" ht="16.5" x14ac:dyDescent="0.25">
      <c r="A26" s="25"/>
      <c r="B26" s="27"/>
      <c r="C26" s="27"/>
      <c r="D26" s="27"/>
      <c r="E26" s="118"/>
      <c r="F26" s="6"/>
      <c r="G26" s="6"/>
      <c r="H26" s="6"/>
      <c r="I26" s="6"/>
      <c r="J26" s="6"/>
    </row>
    <row r="27" spans="1:10" ht="16.5" x14ac:dyDescent="0.25">
      <c r="A27" s="25"/>
      <c r="B27" s="27"/>
      <c r="C27" s="27"/>
      <c r="D27" s="27"/>
      <c r="E27" s="118"/>
      <c r="F27" s="6"/>
      <c r="G27" s="6"/>
      <c r="H27" s="6"/>
      <c r="I27" s="6"/>
      <c r="J27" s="6"/>
    </row>
    <row r="28" spans="1:10" ht="16.5" x14ac:dyDescent="0.25">
      <c r="A28" s="25"/>
      <c r="B28" s="27"/>
      <c r="C28" s="27"/>
      <c r="D28" s="27"/>
      <c r="E28" s="118"/>
      <c r="F28" s="6"/>
      <c r="G28" s="6"/>
      <c r="H28" s="6"/>
      <c r="I28" s="6"/>
      <c r="J28" s="6"/>
    </row>
    <row r="29" spans="1:10" ht="60" x14ac:dyDescent="0.25">
      <c r="A29" s="25"/>
      <c r="B29" s="24"/>
      <c r="C29" s="94" t="s">
        <v>177</v>
      </c>
      <c r="D29" s="94" t="s">
        <v>210</v>
      </c>
      <c r="E29" s="118"/>
      <c r="F29" s="6"/>
      <c r="G29" s="6"/>
      <c r="H29" s="6"/>
      <c r="I29" s="6"/>
      <c r="J29" s="6"/>
    </row>
    <row r="30" spans="1:10" ht="75.75" customHeight="1" x14ac:dyDescent="0.25">
      <c r="A30" s="25"/>
      <c r="B30" s="95" t="s">
        <v>180</v>
      </c>
      <c r="C30" s="96" t="s">
        <v>181</v>
      </c>
      <c r="D30" s="123" t="s">
        <v>211</v>
      </c>
      <c r="E30" s="119">
        <v>0.2</v>
      </c>
      <c r="F30" s="6"/>
      <c r="G30" s="6"/>
      <c r="H30" s="6"/>
      <c r="I30" s="6"/>
      <c r="J30" s="6"/>
    </row>
    <row r="31" spans="1:10" ht="65.25" customHeight="1" x14ac:dyDescent="0.25">
      <c r="A31" s="25"/>
      <c r="B31" s="98" t="s">
        <v>183</v>
      </c>
      <c r="C31" s="99" t="s">
        <v>184</v>
      </c>
      <c r="D31" s="123" t="s">
        <v>212</v>
      </c>
      <c r="E31" s="119">
        <v>0.4</v>
      </c>
      <c r="F31" s="6"/>
      <c r="G31" s="6"/>
      <c r="H31" s="6"/>
      <c r="I31" s="6"/>
      <c r="J31" s="6"/>
    </row>
    <row r="32" spans="1:10" ht="57" customHeight="1" x14ac:dyDescent="0.25">
      <c r="A32" s="25"/>
      <c r="B32" s="101" t="s">
        <v>187</v>
      </c>
      <c r="C32" s="99" t="s">
        <v>188</v>
      </c>
      <c r="D32" s="123" t="s">
        <v>213</v>
      </c>
      <c r="E32" s="119">
        <v>0.6</v>
      </c>
      <c r="F32" s="6"/>
      <c r="G32" s="6"/>
      <c r="H32" s="6"/>
      <c r="I32" s="6"/>
      <c r="J32" s="6"/>
    </row>
    <row r="33" spans="1:10" ht="66.75" customHeight="1" x14ac:dyDescent="0.25">
      <c r="A33" s="25"/>
      <c r="B33" s="102" t="s">
        <v>191</v>
      </c>
      <c r="C33" s="99" t="s">
        <v>192</v>
      </c>
      <c r="D33" s="123" t="s">
        <v>214</v>
      </c>
      <c r="E33" s="119">
        <v>0.8</v>
      </c>
      <c r="F33" s="6"/>
      <c r="G33" s="6"/>
      <c r="H33" s="6"/>
      <c r="I33" s="6"/>
      <c r="J33" s="6"/>
    </row>
    <row r="34" spans="1:10" ht="79.5" customHeight="1" x14ac:dyDescent="0.25">
      <c r="A34" s="25"/>
      <c r="B34" s="103" t="s">
        <v>195</v>
      </c>
      <c r="C34" s="99" t="s">
        <v>196</v>
      </c>
      <c r="D34" s="123" t="s">
        <v>215</v>
      </c>
      <c r="E34" s="119">
        <v>1</v>
      </c>
      <c r="F34" s="6"/>
      <c r="G34" s="6"/>
      <c r="H34" s="6"/>
      <c r="I34" s="6"/>
      <c r="J34" s="6"/>
    </row>
    <row r="35" spans="1:10" x14ac:dyDescent="0.25">
      <c r="A35" s="25"/>
      <c r="B35" s="25"/>
      <c r="C35" s="25" t="s">
        <v>216</v>
      </c>
      <c r="D35" s="25" t="s">
        <v>217</v>
      </c>
      <c r="E35" s="118"/>
      <c r="F35" s="6"/>
      <c r="G35" s="6"/>
      <c r="H35" s="6"/>
      <c r="I35" s="6"/>
      <c r="J35" s="6"/>
    </row>
    <row r="36" spans="1:10" x14ac:dyDescent="0.25">
      <c r="A36" s="25"/>
      <c r="B36" s="25"/>
      <c r="C36" s="25"/>
      <c r="D36" s="25"/>
      <c r="E36" s="118"/>
      <c r="F36" s="6"/>
      <c r="G36" s="6"/>
      <c r="H36" s="6"/>
      <c r="I36" s="6"/>
      <c r="J36" s="6"/>
    </row>
    <row r="37" spans="1:10" x14ac:dyDescent="0.25">
      <c r="A37" s="25"/>
      <c r="B37" s="25"/>
      <c r="C37" s="25"/>
      <c r="D37" s="25"/>
      <c r="E37" s="118"/>
      <c r="F37" s="6"/>
      <c r="G37" s="6"/>
      <c r="H37" s="6"/>
      <c r="I37" s="6"/>
      <c r="J37" s="6"/>
    </row>
    <row r="38" spans="1:10" ht="60" x14ac:dyDescent="0.25">
      <c r="A38" s="25"/>
      <c r="B38" s="24"/>
      <c r="C38" s="94" t="s">
        <v>177</v>
      </c>
      <c r="D38" s="94" t="s">
        <v>218</v>
      </c>
      <c r="E38" s="118"/>
      <c r="F38" s="6"/>
      <c r="G38" s="6"/>
      <c r="H38" s="6"/>
      <c r="I38" s="6"/>
      <c r="J38" s="6"/>
    </row>
    <row r="39" spans="1:10" ht="99" x14ac:dyDescent="0.25">
      <c r="A39" s="25"/>
      <c r="B39" s="95" t="s">
        <v>180</v>
      </c>
      <c r="C39" s="96" t="s">
        <v>181</v>
      </c>
      <c r="D39" s="124" t="s">
        <v>219</v>
      </c>
      <c r="E39" s="119">
        <v>0.2</v>
      </c>
      <c r="F39" s="6"/>
      <c r="G39" s="6"/>
      <c r="H39" s="6"/>
      <c r="I39" s="6"/>
      <c r="J39" s="6"/>
    </row>
    <row r="40" spans="1:10" ht="99" x14ac:dyDescent="0.25">
      <c r="A40" s="25"/>
      <c r="B40" s="98" t="s">
        <v>183</v>
      </c>
      <c r="C40" s="99" t="s">
        <v>184</v>
      </c>
      <c r="D40" s="124" t="s">
        <v>220</v>
      </c>
      <c r="E40" s="119">
        <v>0.4</v>
      </c>
      <c r="F40" s="6"/>
      <c r="G40" s="6"/>
      <c r="H40" s="6"/>
      <c r="I40" s="6"/>
      <c r="J40" s="6"/>
    </row>
    <row r="41" spans="1:10" ht="99" x14ac:dyDescent="0.25">
      <c r="A41" s="25"/>
      <c r="B41" s="101" t="s">
        <v>187</v>
      </c>
      <c r="C41" s="99" t="s">
        <v>188</v>
      </c>
      <c r="D41" s="124" t="s">
        <v>221</v>
      </c>
      <c r="E41" s="119">
        <v>0.6</v>
      </c>
      <c r="F41" s="6"/>
      <c r="G41" s="6"/>
      <c r="H41" s="6"/>
      <c r="I41" s="6"/>
      <c r="J41" s="6"/>
    </row>
    <row r="42" spans="1:10" ht="99" x14ac:dyDescent="0.25">
      <c r="A42" s="25"/>
      <c r="B42" s="102" t="s">
        <v>191</v>
      </c>
      <c r="C42" s="99" t="s">
        <v>192</v>
      </c>
      <c r="D42" s="124" t="s">
        <v>222</v>
      </c>
      <c r="E42" s="119">
        <v>0.8</v>
      </c>
      <c r="F42" s="6"/>
      <c r="G42" s="6"/>
      <c r="H42" s="6"/>
      <c r="I42" s="6"/>
      <c r="J42" s="6"/>
    </row>
    <row r="43" spans="1:10" ht="99" x14ac:dyDescent="0.25">
      <c r="A43" s="25"/>
      <c r="B43" s="103" t="s">
        <v>195</v>
      </c>
      <c r="C43" s="99" t="s">
        <v>196</v>
      </c>
      <c r="D43" s="124" t="s">
        <v>223</v>
      </c>
      <c r="E43" s="119">
        <v>1</v>
      </c>
      <c r="F43" s="6"/>
      <c r="G43" s="6"/>
      <c r="H43" s="6"/>
      <c r="I43" s="6"/>
      <c r="J43" s="6"/>
    </row>
    <row r="44" spans="1:10" x14ac:dyDescent="0.25">
      <c r="A44" s="25"/>
      <c r="B44" s="25"/>
      <c r="C44" s="25"/>
      <c r="D44" s="25"/>
      <c r="E44" s="118"/>
      <c r="F44" s="6"/>
      <c r="G44" s="6"/>
      <c r="H44" s="6"/>
      <c r="I44" s="6"/>
      <c r="J44" s="6"/>
    </row>
    <row r="45" spans="1:10" ht="56.25" customHeight="1" x14ac:dyDescent="0.25">
      <c r="A45" s="25"/>
      <c r="B45" s="25"/>
      <c r="C45" s="25"/>
      <c r="D45" s="94" t="s">
        <v>224</v>
      </c>
      <c r="E45" s="118"/>
      <c r="F45" s="6"/>
      <c r="G45" s="6"/>
      <c r="H45" s="6"/>
      <c r="I45" s="6"/>
      <c r="J45" s="6"/>
    </row>
    <row r="46" spans="1:10" ht="94.5" customHeight="1" x14ac:dyDescent="0.25">
      <c r="A46" s="25"/>
      <c r="B46" s="102" t="s">
        <v>191</v>
      </c>
      <c r="C46" s="25"/>
      <c r="D46" s="100" t="s">
        <v>225</v>
      </c>
      <c r="E46" s="119">
        <v>0.8</v>
      </c>
      <c r="F46" s="6"/>
      <c r="G46" s="6"/>
      <c r="H46" s="6"/>
      <c r="I46" s="6"/>
      <c r="J46" s="6"/>
    </row>
    <row r="47" spans="1:10" ht="105.75" customHeight="1" x14ac:dyDescent="0.25">
      <c r="A47" s="25"/>
      <c r="B47" s="103" t="s">
        <v>195</v>
      </c>
      <c r="C47" s="26"/>
      <c r="D47" s="100" t="s">
        <v>226</v>
      </c>
      <c r="E47" s="119">
        <v>1</v>
      </c>
      <c r="F47" s="6"/>
      <c r="G47" s="6"/>
      <c r="H47" s="6"/>
      <c r="I47" s="6"/>
      <c r="J47" s="6"/>
    </row>
    <row r="48" spans="1:10" x14ac:dyDescent="0.25">
      <c r="A48" s="25"/>
      <c r="B48" s="22"/>
      <c r="C48" s="22"/>
      <c r="D48" s="22"/>
      <c r="E48" s="118"/>
      <c r="F48" s="6"/>
      <c r="G48" s="6"/>
      <c r="H48" s="6"/>
      <c r="I48" s="6"/>
      <c r="J48" s="6"/>
    </row>
    <row r="49" spans="1:10" x14ac:dyDescent="0.25">
      <c r="A49" s="25"/>
      <c r="B49" s="22"/>
      <c r="C49" s="22"/>
      <c r="D49" s="22"/>
      <c r="E49" s="118"/>
      <c r="F49" s="6"/>
      <c r="G49" s="6"/>
      <c r="H49" s="6"/>
      <c r="I49" s="6"/>
      <c r="J49" s="6"/>
    </row>
    <row r="50" spans="1:10" ht="20.25" x14ac:dyDescent="0.25">
      <c r="A50" s="25"/>
      <c r="B50" s="25"/>
      <c r="C50" s="26"/>
      <c r="D50" s="26"/>
      <c r="E50" s="118"/>
      <c r="F50" s="6"/>
      <c r="G50" s="6"/>
      <c r="H50" s="6"/>
      <c r="I50" s="6"/>
      <c r="J50" s="6"/>
    </row>
    <row r="51" spans="1:10" ht="46.5" customHeight="1" x14ac:dyDescent="0.25">
      <c r="A51" s="25"/>
      <c r="B51" s="25"/>
      <c r="C51" s="25"/>
      <c r="D51" s="94" t="s">
        <v>227</v>
      </c>
      <c r="E51" s="118"/>
      <c r="F51" s="6"/>
      <c r="G51" s="6"/>
      <c r="H51" s="6"/>
      <c r="I51" s="6"/>
      <c r="J51" s="6"/>
    </row>
    <row r="52" spans="1:10" ht="90" customHeight="1" x14ac:dyDescent="0.25">
      <c r="A52" s="25"/>
      <c r="B52" s="102" t="s">
        <v>191</v>
      </c>
      <c r="C52" s="25"/>
      <c r="D52" s="100" t="s">
        <v>228</v>
      </c>
      <c r="E52" s="119">
        <v>0.8</v>
      </c>
      <c r="F52" s="6"/>
      <c r="G52" s="6"/>
      <c r="H52" s="6"/>
      <c r="I52" s="6"/>
      <c r="J52" s="6"/>
    </row>
    <row r="53" spans="1:10" ht="66" x14ac:dyDescent="0.25">
      <c r="A53" s="25"/>
      <c r="B53" s="103" t="s">
        <v>195</v>
      </c>
      <c r="C53" s="26"/>
      <c r="D53" s="100" t="s">
        <v>229</v>
      </c>
      <c r="E53" s="119">
        <v>1</v>
      </c>
      <c r="F53" s="6"/>
      <c r="G53" s="6"/>
      <c r="H53" s="6"/>
      <c r="I53" s="6"/>
      <c r="J53" s="6"/>
    </row>
    <row r="54" spans="1:10" ht="20.25" x14ac:dyDescent="0.25">
      <c r="A54" s="25"/>
      <c r="B54" s="25"/>
      <c r="C54" s="26"/>
      <c r="D54" s="26"/>
      <c r="E54" s="118"/>
      <c r="F54" s="6"/>
      <c r="G54" s="6"/>
      <c r="H54" s="6"/>
      <c r="I54" s="6"/>
      <c r="J54" s="6"/>
    </row>
    <row r="55" spans="1:10" ht="20.25" x14ac:dyDescent="0.25">
      <c r="A55" s="25"/>
      <c r="B55" s="25"/>
      <c r="C55" s="26"/>
      <c r="D55" s="26"/>
      <c r="E55" s="118"/>
      <c r="F55" s="6"/>
      <c r="G55" s="6"/>
      <c r="H55" s="6"/>
      <c r="I55" s="6"/>
      <c r="J55" s="6"/>
    </row>
    <row r="56" spans="1:10" ht="20.25" x14ac:dyDescent="0.25">
      <c r="A56" s="25"/>
      <c r="B56" s="25"/>
      <c r="C56" s="26"/>
      <c r="D56" s="26"/>
      <c r="E56" s="118"/>
      <c r="F56" s="6"/>
      <c r="G56" s="6"/>
      <c r="H56" s="6"/>
      <c r="I56" s="6"/>
      <c r="J56" s="6"/>
    </row>
    <row r="57" spans="1:10" ht="20.25" x14ac:dyDescent="0.25">
      <c r="A57" s="25"/>
      <c r="B57" s="25"/>
      <c r="C57" s="26"/>
      <c r="D57" s="26"/>
      <c r="E57" s="118"/>
      <c r="F57" s="6"/>
      <c r="G57" s="6"/>
      <c r="H57" s="6"/>
      <c r="I57" s="6"/>
      <c r="J57" s="6"/>
    </row>
    <row r="58" spans="1:10" ht="20.25" x14ac:dyDescent="0.25">
      <c r="A58" s="25"/>
      <c r="B58" s="25"/>
      <c r="C58" s="26"/>
      <c r="D58" s="26"/>
      <c r="E58" s="118"/>
      <c r="F58" s="6"/>
      <c r="G58" s="6"/>
      <c r="H58" s="6"/>
      <c r="I58" s="6"/>
      <c r="J58" s="6"/>
    </row>
    <row r="59" spans="1:10" ht="20.25" x14ac:dyDescent="0.25">
      <c r="A59" s="25"/>
      <c r="B59" s="25"/>
      <c r="C59" s="26"/>
      <c r="D59" s="26"/>
      <c r="E59" s="118"/>
      <c r="F59" s="6"/>
      <c r="G59" s="6"/>
      <c r="H59" s="6"/>
      <c r="I59" s="6"/>
      <c r="J59" s="6"/>
    </row>
    <row r="60" spans="1:10" ht="20.25" x14ac:dyDescent="0.25">
      <c r="A60" s="25"/>
      <c r="B60" s="25"/>
      <c r="C60" s="26"/>
      <c r="D60" s="26"/>
      <c r="E60" s="118"/>
      <c r="F60" s="6"/>
      <c r="G60" s="6"/>
      <c r="H60" s="6"/>
      <c r="I60" s="6"/>
      <c r="J60" s="6"/>
    </row>
    <row r="61" spans="1:10" ht="20.25" x14ac:dyDescent="0.25">
      <c r="A61" s="25"/>
      <c r="B61" s="25"/>
      <c r="C61" s="26"/>
      <c r="D61" s="26"/>
      <c r="E61" s="118"/>
      <c r="F61" s="6"/>
      <c r="G61" s="6"/>
      <c r="H61" s="6"/>
      <c r="I61" s="6"/>
      <c r="J61" s="6"/>
    </row>
    <row r="62" spans="1:10" ht="20.25" x14ac:dyDescent="0.25">
      <c r="A62" s="25"/>
      <c r="B62" s="25"/>
      <c r="C62" s="26"/>
      <c r="D62" s="26"/>
      <c r="E62" s="118"/>
      <c r="F62" s="6"/>
      <c r="G62" s="6"/>
      <c r="H62" s="6"/>
      <c r="I62" s="6"/>
      <c r="J62" s="6"/>
    </row>
    <row r="63" spans="1:10" ht="20.25" x14ac:dyDescent="0.25">
      <c r="A63" s="25"/>
      <c r="B63" s="25"/>
      <c r="C63" s="26"/>
      <c r="D63" s="26"/>
      <c r="E63" s="118"/>
      <c r="F63" s="6"/>
      <c r="G63" s="6"/>
      <c r="H63" s="6"/>
      <c r="I63" s="6"/>
      <c r="J63" s="6"/>
    </row>
    <row r="64" spans="1:10" ht="20.25" x14ac:dyDescent="0.25">
      <c r="A64" s="25"/>
      <c r="B64" s="25"/>
      <c r="C64" s="26"/>
      <c r="D64" s="26"/>
      <c r="E64" s="118"/>
      <c r="F64" s="6"/>
      <c r="G64" s="6"/>
      <c r="H64" s="6"/>
      <c r="I64" s="6"/>
      <c r="J64" s="6"/>
    </row>
    <row r="65" spans="1:10" ht="20.25" x14ac:dyDescent="0.25">
      <c r="A65" s="25"/>
      <c r="B65" s="25"/>
      <c r="C65" s="26"/>
      <c r="D65" s="26"/>
      <c r="E65" s="118"/>
      <c r="F65" s="6"/>
      <c r="G65" s="6"/>
      <c r="H65" s="6"/>
      <c r="I65" s="6"/>
      <c r="J65" s="6"/>
    </row>
    <row r="66" spans="1:10" ht="20.25" x14ac:dyDescent="0.25">
      <c r="A66" s="25"/>
      <c r="B66" s="25"/>
      <c r="C66" s="26"/>
      <c r="D66" s="26"/>
      <c r="E66" s="118"/>
      <c r="F66" s="6"/>
      <c r="G66" s="6"/>
      <c r="H66" s="6"/>
      <c r="I66" s="6"/>
      <c r="J66" s="6"/>
    </row>
    <row r="67" spans="1:10" ht="20.25" x14ac:dyDescent="0.25">
      <c r="A67" s="25"/>
      <c r="B67" s="25"/>
      <c r="C67" s="26"/>
      <c r="D67" s="26"/>
      <c r="E67" s="118"/>
      <c r="F67" s="6"/>
      <c r="G67" s="6"/>
      <c r="H67" s="6"/>
      <c r="I67" s="6"/>
      <c r="J67" s="6"/>
    </row>
    <row r="68" spans="1:10" ht="20.25" x14ac:dyDescent="0.25">
      <c r="A68" s="25"/>
      <c r="B68" s="25"/>
      <c r="C68" s="26"/>
      <c r="D68" s="26"/>
      <c r="E68" s="118"/>
      <c r="F68" s="6"/>
      <c r="G68" s="6"/>
      <c r="H68" s="6"/>
      <c r="I68" s="6"/>
      <c r="J68" s="6"/>
    </row>
    <row r="69" spans="1:10" ht="20.25" x14ac:dyDescent="0.25">
      <c r="A69" s="25"/>
      <c r="B69" s="25"/>
      <c r="C69" s="26"/>
      <c r="D69" s="26"/>
      <c r="E69" s="118"/>
      <c r="F69" s="6"/>
      <c r="G69" s="6"/>
      <c r="H69" s="6"/>
      <c r="I69" s="6"/>
      <c r="J69" s="6"/>
    </row>
    <row r="70" spans="1:10" ht="20.25" x14ac:dyDescent="0.25">
      <c r="A70" s="25"/>
      <c r="B70" s="25"/>
      <c r="C70" s="26"/>
      <c r="D70" s="26"/>
      <c r="E70" s="118"/>
      <c r="F70" s="6"/>
      <c r="G70" s="6"/>
      <c r="H70" s="6"/>
      <c r="I70" s="6"/>
      <c r="J70" s="6"/>
    </row>
    <row r="71" spans="1:10" ht="20.25" x14ac:dyDescent="0.25">
      <c r="A71" s="25"/>
      <c r="B71" s="25"/>
      <c r="C71" s="26"/>
      <c r="D71" s="26"/>
      <c r="E71" s="118"/>
      <c r="F71" s="6"/>
      <c r="G71" s="6"/>
      <c r="H71" s="6"/>
      <c r="I71" s="6"/>
      <c r="J71" s="6"/>
    </row>
    <row r="72" spans="1:10" ht="20.25" x14ac:dyDescent="0.25">
      <c r="A72" s="25"/>
      <c r="B72" s="25"/>
      <c r="C72" s="26"/>
      <c r="D72" s="26"/>
      <c r="E72" s="118"/>
      <c r="F72" s="6"/>
      <c r="G72" s="6"/>
      <c r="H72" s="6"/>
      <c r="I72" s="6"/>
      <c r="J72" s="6"/>
    </row>
    <row r="73" spans="1:10" ht="20.25" x14ac:dyDescent="0.25">
      <c r="A73" s="25"/>
      <c r="B73" s="25"/>
      <c r="C73" s="26"/>
      <c r="D73" s="26"/>
      <c r="E73" s="118"/>
      <c r="F73" s="6"/>
      <c r="G73" s="6"/>
      <c r="H73" s="6"/>
      <c r="I73" s="6"/>
      <c r="J73" s="6"/>
    </row>
    <row r="74" spans="1:10" ht="20.25" x14ac:dyDescent="0.25">
      <c r="A74" s="25"/>
      <c r="B74" s="25"/>
      <c r="C74" s="26"/>
      <c r="D74" s="26"/>
      <c r="E74" s="118"/>
      <c r="F74" s="6"/>
      <c r="G74" s="6"/>
      <c r="H74" s="6"/>
      <c r="I74" s="6"/>
      <c r="J74" s="6"/>
    </row>
    <row r="75" spans="1:10" ht="20.25" x14ac:dyDescent="0.25">
      <c r="A75" s="25"/>
      <c r="B75" s="25"/>
      <c r="C75" s="26"/>
      <c r="D75" s="26"/>
      <c r="E75" s="118"/>
      <c r="F75" s="6"/>
      <c r="G75" s="6"/>
      <c r="H75" s="6"/>
      <c r="I75" s="6"/>
      <c r="J75" s="6"/>
    </row>
    <row r="76" spans="1:10" ht="20.25" x14ac:dyDescent="0.25">
      <c r="A76" s="25"/>
      <c r="B76" s="25"/>
      <c r="C76" s="26"/>
      <c r="D76" s="26"/>
      <c r="E76" s="118"/>
      <c r="F76" s="6"/>
      <c r="G76" s="6"/>
      <c r="H76" s="6"/>
      <c r="I76" s="6"/>
      <c r="J76" s="6"/>
    </row>
    <row r="77" spans="1:10" ht="20.25" x14ac:dyDescent="0.25">
      <c r="A77" s="25"/>
      <c r="B77" s="25"/>
      <c r="C77" s="26"/>
      <c r="D77" s="26"/>
      <c r="E77" s="118"/>
      <c r="F77" s="6"/>
      <c r="G77" s="6"/>
      <c r="H77" s="6"/>
      <c r="I77" s="6"/>
      <c r="J77" s="6"/>
    </row>
    <row r="78" spans="1:10" ht="20.25" x14ac:dyDescent="0.25">
      <c r="A78" s="25"/>
      <c r="B78" s="25"/>
      <c r="C78" s="26"/>
      <c r="D78" s="26"/>
      <c r="E78" s="118"/>
      <c r="F78" s="6"/>
      <c r="G78" s="6"/>
      <c r="H78" s="6"/>
      <c r="I78" s="6"/>
      <c r="J78" s="6"/>
    </row>
    <row r="79" spans="1:10" ht="20.25" x14ac:dyDescent="0.25">
      <c r="A79" s="25"/>
      <c r="B79" s="25"/>
      <c r="C79" s="26"/>
      <c r="D79" s="26"/>
      <c r="E79" s="118"/>
      <c r="F79" s="6"/>
      <c r="G79" s="6"/>
      <c r="H79" s="6"/>
      <c r="I79" s="6"/>
      <c r="J79" s="6"/>
    </row>
    <row r="80" spans="1:10" s="6" customFormat="1" ht="20.25" x14ac:dyDescent="0.25">
      <c r="A80" s="25"/>
      <c r="B80" s="25"/>
      <c r="C80" s="26"/>
      <c r="D80" s="26"/>
      <c r="E80" s="118"/>
    </row>
    <row r="81" spans="1:5" s="6" customFormat="1" ht="20.25" x14ac:dyDescent="0.25">
      <c r="A81" s="25"/>
      <c r="B81" s="25"/>
      <c r="C81" s="26"/>
      <c r="D81" s="26"/>
      <c r="E81" s="118"/>
    </row>
    <row r="82" spans="1:5" s="6" customFormat="1" ht="20.25" x14ac:dyDescent="0.25">
      <c r="A82" s="25"/>
      <c r="B82" s="25"/>
      <c r="C82" s="26"/>
      <c r="D82" s="26"/>
      <c r="E82" s="118"/>
    </row>
    <row r="83" spans="1:5" s="6" customFormat="1" ht="20.25" x14ac:dyDescent="0.25">
      <c r="A83" s="25"/>
      <c r="B83" s="25"/>
      <c r="C83" s="26"/>
      <c r="D83" s="26"/>
      <c r="E83" s="118"/>
    </row>
    <row r="84" spans="1:5" s="6" customFormat="1" ht="20.25" x14ac:dyDescent="0.25">
      <c r="A84" s="25"/>
      <c r="B84" s="25"/>
      <c r="C84" s="26"/>
      <c r="D84" s="26"/>
      <c r="E84" s="118"/>
    </row>
    <row r="85" spans="1:5" s="6" customFormat="1" ht="20.25" x14ac:dyDescent="0.25">
      <c r="A85" s="25"/>
      <c r="B85" s="25"/>
      <c r="C85" s="26"/>
      <c r="D85" s="26"/>
      <c r="E85" s="118"/>
    </row>
    <row r="86" spans="1:5" s="6" customFormat="1" ht="20.25" x14ac:dyDescent="0.25">
      <c r="A86" s="25"/>
      <c r="B86" s="25"/>
      <c r="C86" s="26"/>
      <c r="D86" s="26"/>
      <c r="E86" s="118"/>
    </row>
    <row r="87" spans="1:5" s="6" customFormat="1" ht="20.25" x14ac:dyDescent="0.25">
      <c r="A87" s="25"/>
      <c r="B87" s="25"/>
      <c r="C87" s="26"/>
      <c r="D87" s="26"/>
      <c r="E87" s="118"/>
    </row>
    <row r="88" spans="1:5" s="6" customFormat="1" ht="20.25" x14ac:dyDescent="0.25">
      <c r="A88" s="25"/>
      <c r="B88" s="25"/>
      <c r="C88" s="26"/>
      <c r="D88" s="26"/>
      <c r="E88" s="118"/>
    </row>
    <row r="89" spans="1:5" s="6" customFormat="1" ht="20.25" x14ac:dyDescent="0.25">
      <c r="A89" s="25"/>
      <c r="B89" s="25"/>
      <c r="C89" s="26"/>
      <c r="D89" s="26"/>
      <c r="E89" s="118"/>
    </row>
    <row r="90" spans="1:5" s="6" customFormat="1" ht="20.25" x14ac:dyDescent="0.25">
      <c r="A90" s="25"/>
      <c r="B90" s="25"/>
      <c r="C90" s="26"/>
      <c r="D90" s="26"/>
      <c r="E90" s="118"/>
    </row>
    <row r="91" spans="1:5" s="6" customFormat="1" ht="20.25" x14ac:dyDescent="0.25">
      <c r="A91" s="25"/>
      <c r="B91" s="25"/>
      <c r="C91" s="26"/>
      <c r="D91" s="26"/>
      <c r="E91" s="118"/>
    </row>
    <row r="92" spans="1:5" s="6" customFormat="1" ht="20.25" x14ac:dyDescent="0.25">
      <c r="A92" s="25"/>
      <c r="B92" s="25"/>
      <c r="C92" s="26"/>
      <c r="D92" s="26"/>
      <c r="E92" s="118"/>
    </row>
    <row r="93" spans="1:5" s="6" customFormat="1" ht="20.25" x14ac:dyDescent="0.25">
      <c r="A93" s="25"/>
      <c r="B93" s="25"/>
      <c r="C93" s="26"/>
      <c r="D93" s="26"/>
      <c r="E93" s="118"/>
    </row>
    <row r="94" spans="1:5" s="6" customFormat="1" ht="20.25" x14ac:dyDescent="0.25">
      <c r="A94" s="25"/>
      <c r="B94" s="25"/>
      <c r="C94" s="26"/>
      <c r="D94" s="26"/>
      <c r="E94" s="118"/>
    </row>
    <row r="95" spans="1:5" s="6" customFormat="1" ht="20.25" x14ac:dyDescent="0.25">
      <c r="A95" s="25"/>
      <c r="B95" s="25"/>
      <c r="C95" s="26"/>
      <c r="D95" s="26"/>
      <c r="E95" s="118"/>
    </row>
    <row r="96" spans="1:5" s="6" customFormat="1" ht="20.25" x14ac:dyDescent="0.25">
      <c r="A96" s="25"/>
      <c r="B96" s="25"/>
      <c r="C96" s="26"/>
      <c r="D96" s="26"/>
      <c r="E96" s="118"/>
    </row>
    <row r="97" spans="1:5" s="6" customFormat="1" ht="20.25" x14ac:dyDescent="0.25">
      <c r="A97" s="25"/>
      <c r="B97" s="25"/>
      <c r="C97" s="26"/>
      <c r="D97" s="26"/>
      <c r="E97" s="118"/>
    </row>
    <row r="98" spans="1:5" s="6" customFormat="1" ht="20.25" x14ac:dyDescent="0.25">
      <c r="A98" s="25"/>
      <c r="B98" s="25"/>
      <c r="C98" s="26"/>
      <c r="D98" s="26"/>
      <c r="E98" s="118"/>
    </row>
    <row r="99" spans="1:5" s="6" customFormat="1" ht="20.25" x14ac:dyDescent="0.25">
      <c r="A99" s="25"/>
      <c r="B99" s="25"/>
      <c r="C99" s="26"/>
      <c r="D99" s="26"/>
      <c r="E99" s="118"/>
    </row>
    <row r="100" spans="1:5" s="6" customFormat="1" ht="20.25" x14ac:dyDescent="0.25">
      <c r="A100" s="25"/>
      <c r="B100" s="25"/>
      <c r="C100" s="26"/>
      <c r="D100" s="26"/>
      <c r="E100" s="118"/>
    </row>
    <row r="101" spans="1:5" s="6" customFormat="1" ht="20.25" x14ac:dyDescent="0.25">
      <c r="A101" s="25"/>
      <c r="B101" s="25"/>
      <c r="C101" s="26"/>
      <c r="D101" s="26"/>
      <c r="E101" s="118"/>
    </row>
    <row r="102" spans="1:5" s="6" customFormat="1" ht="20.25" x14ac:dyDescent="0.25">
      <c r="A102" s="25"/>
      <c r="B102" s="25"/>
      <c r="C102" s="26"/>
      <c r="D102" s="26"/>
      <c r="E102" s="118"/>
    </row>
    <row r="103" spans="1:5" s="6" customFormat="1" ht="20.25" x14ac:dyDescent="0.25">
      <c r="A103" s="25"/>
      <c r="B103" s="25"/>
      <c r="C103" s="26"/>
      <c r="D103" s="26"/>
      <c r="E103" s="118"/>
    </row>
    <row r="104" spans="1:5" s="6" customFormat="1" ht="20.25" x14ac:dyDescent="0.25">
      <c r="A104" s="25"/>
      <c r="B104" s="25"/>
      <c r="C104" s="26"/>
      <c r="D104" s="26"/>
      <c r="E104" s="118"/>
    </row>
    <row r="105" spans="1:5" s="6" customFormat="1" ht="20.25" x14ac:dyDescent="0.25">
      <c r="A105" s="25"/>
      <c r="B105" s="25"/>
      <c r="C105" s="26"/>
      <c r="D105" s="26"/>
      <c r="E105" s="118"/>
    </row>
    <row r="106" spans="1:5" s="6" customFormat="1" ht="20.25" x14ac:dyDescent="0.25">
      <c r="A106" s="25"/>
      <c r="B106" s="25"/>
      <c r="C106" s="26"/>
      <c r="D106" s="26"/>
      <c r="E106" s="118"/>
    </row>
    <row r="107" spans="1:5" s="6" customFormat="1" ht="20.25" x14ac:dyDescent="0.25">
      <c r="A107" s="25"/>
      <c r="B107" s="25"/>
      <c r="C107" s="26"/>
      <c r="D107" s="26"/>
      <c r="E107" s="118"/>
    </row>
    <row r="108" spans="1:5" s="6" customFormat="1" ht="20.25" x14ac:dyDescent="0.25">
      <c r="A108" s="25"/>
      <c r="B108" s="25"/>
      <c r="C108" s="26"/>
      <c r="D108" s="26"/>
      <c r="E108" s="118"/>
    </row>
    <row r="109" spans="1:5" s="6" customFormat="1" ht="20.25" x14ac:dyDescent="0.25">
      <c r="A109" s="25"/>
      <c r="B109" s="25"/>
      <c r="C109" s="26"/>
      <c r="D109" s="26"/>
      <c r="E109" s="118"/>
    </row>
    <row r="110" spans="1:5" s="6" customFormat="1" ht="20.25" x14ac:dyDescent="0.25">
      <c r="A110" s="25"/>
      <c r="B110" s="25"/>
      <c r="C110" s="26"/>
      <c r="D110" s="26"/>
      <c r="E110" s="118"/>
    </row>
    <row r="111" spans="1:5" s="6" customFormat="1" ht="20.25" x14ac:dyDescent="0.25">
      <c r="A111" s="25"/>
      <c r="B111" s="25"/>
      <c r="C111" s="26"/>
      <c r="D111" s="26"/>
      <c r="E111" s="118"/>
    </row>
    <row r="112" spans="1:5" s="6" customFormat="1" ht="20.25" x14ac:dyDescent="0.25">
      <c r="A112" s="25"/>
      <c r="B112" s="25"/>
      <c r="C112" s="26"/>
      <c r="D112" s="26"/>
      <c r="E112" s="118"/>
    </row>
    <row r="113" spans="1:5" s="6" customFormat="1" ht="20.25" x14ac:dyDescent="0.25">
      <c r="A113" s="25"/>
      <c r="B113" s="25"/>
      <c r="C113" s="26"/>
      <c r="D113" s="26"/>
      <c r="E113" s="118"/>
    </row>
    <row r="114" spans="1:5" s="6" customFormat="1" ht="20.25" x14ac:dyDescent="0.25">
      <c r="A114" s="25"/>
      <c r="B114" s="25"/>
      <c r="C114" s="26"/>
      <c r="D114" s="26"/>
      <c r="E114" s="118"/>
    </row>
    <row r="115" spans="1:5" s="6" customFormat="1" ht="20.25" x14ac:dyDescent="0.25">
      <c r="A115" s="25"/>
      <c r="B115" s="25"/>
      <c r="C115" s="26"/>
      <c r="D115" s="26"/>
      <c r="E115" s="118"/>
    </row>
    <row r="116" spans="1:5" s="6" customFormat="1" ht="20.25" x14ac:dyDescent="0.25">
      <c r="A116" s="25"/>
      <c r="B116" s="25"/>
      <c r="C116" s="26"/>
      <c r="D116" s="26"/>
      <c r="E116" s="118"/>
    </row>
    <row r="117" spans="1:5" s="6" customFormat="1" ht="20.25" x14ac:dyDescent="0.25">
      <c r="A117" s="25"/>
      <c r="B117" s="25"/>
      <c r="C117" s="26"/>
      <c r="D117" s="26"/>
      <c r="E117" s="118"/>
    </row>
    <row r="118" spans="1:5" s="6" customFormat="1" ht="20.25" x14ac:dyDescent="0.25">
      <c r="A118" s="25"/>
      <c r="B118" s="25"/>
      <c r="C118" s="26"/>
      <c r="D118" s="26"/>
      <c r="E118" s="118"/>
    </row>
    <row r="119" spans="1:5" s="6" customFormat="1" ht="20.25" x14ac:dyDescent="0.25">
      <c r="A119" s="25"/>
      <c r="B119" s="25"/>
      <c r="C119" s="26"/>
      <c r="D119" s="26"/>
      <c r="E119" s="118"/>
    </row>
    <row r="120" spans="1:5" s="6" customFormat="1" ht="20.25" x14ac:dyDescent="0.25">
      <c r="A120" s="25"/>
      <c r="B120" s="25"/>
      <c r="C120" s="26"/>
      <c r="D120" s="26"/>
      <c r="E120" s="118"/>
    </row>
    <row r="121" spans="1:5" s="6" customFormat="1" ht="20.25" x14ac:dyDescent="0.25">
      <c r="A121" s="25"/>
      <c r="B121" s="25"/>
      <c r="C121" s="26"/>
      <c r="D121" s="26"/>
      <c r="E121" s="118"/>
    </row>
    <row r="122" spans="1:5" s="6" customFormat="1" ht="20.25" x14ac:dyDescent="0.25">
      <c r="A122" s="25"/>
      <c r="B122" s="25"/>
      <c r="C122" s="26"/>
      <c r="D122" s="26"/>
      <c r="E122" s="118"/>
    </row>
    <row r="123" spans="1:5" s="6" customFormat="1" ht="20.25" x14ac:dyDescent="0.25">
      <c r="A123" s="25"/>
      <c r="B123" s="25"/>
      <c r="C123" s="26"/>
      <c r="D123" s="26"/>
      <c r="E123" s="118"/>
    </row>
    <row r="124" spans="1:5" s="6" customFormat="1" ht="20.25" x14ac:dyDescent="0.25">
      <c r="A124" s="25"/>
      <c r="B124" s="25"/>
      <c r="C124" s="26"/>
      <c r="D124" s="26"/>
      <c r="E124" s="118"/>
    </row>
    <row r="125" spans="1:5" s="6" customFormat="1" ht="20.25" x14ac:dyDescent="0.25">
      <c r="A125" s="25"/>
      <c r="B125" s="25"/>
      <c r="C125" s="26"/>
      <c r="D125" s="26"/>
      <c r="E125" s="118"/>
    </row>
    <row r="126" spans="1:5" s="6" customFormat="1" ht="20.25" x14ac:dyDescent="0.25">
      <c r="A126" s="25"/>
      <c r="B126" s="25"/>
      <c r="C126" s="26"/>
      <c r="D126" s="26"/>
      <c r="E126" s="118"/>
    </row>
    <row r="127" spans="1:5" s="6" customFormat="1" ht="20.25" x14ac:dyDescent="0.25">
      <c r="A127" s="25"/>
      <c r="B127" s="25"/>
      <c r="C127" s="26"/>
      <c r="D127" s="26"/>
      <c r="E127" s="118"/>
    </row>
    <row r="128" spans="1:5" s="6" customFormat="1" ht="20.25" x14ac:dyDescent="0.25">
      <c r="A128" s="25"/>
      <c r="B128" s="25"/>
      <c r="C128" s="26"/>
      <c r="D128" s="26"/>
      <c r="E128" s="118"/>
    </row>
    <row r="129" spans="1:5" s="6" customFormat="1" ht="20.25" x14ac:dyDescent="0.25">
      <c r="A129" s="25"/>
      <c r="B129" s="25"/>
      <c r="C129" s="26"/>
      <c r="D129" s="26"/>
      <c r="E129" s="118"/>
    </row>
    <row r="130" spans="1:5" s="6" customFormat="1" ht="20.25" x14ac:dyDescent="0.25">
      <c r="A130" s="25"/>
      <c r="B130" s="25"/>
      <c r="C130" s="26"/>
      <c r="D130" s="26"/>
      <c r="E130" s="118"/>
    </row>
    <row r="131" spans="1:5" s="6" customFormat="1" ht="20.25" x14ac:dyDescent="0.25">
      <c r="A131" s="25"/>
      <c r="B131" s="25"/>
      <c r="C131" s="26"/>
      <c r="D131" s="26"/>
      <c r="E131" s="118"/>
    </row>
    <row r="132" spans="1:5" s="6" customFormat="1" ht="20.25" x14ac:dyDescent="0.25">
      <c r="A132" s="25"/>
      <c r="B132" s="25"/>
      <c r="C132" s="26"/>
      <c r="D132" s="26"/>
      <c r="E132" s="118"/>
    </row>
    <row r="133" spans="1:5" s="6" customFormat="1" ht="20.25" x14ac:dyDescent="0.25">
      <c r="A133" s="25"/>
      <c r="B133" s="25"/>
      <c r="C133" s="26"/>
      <c r="D133" s="26"/>
      <c r="E133" s="118"/>
    </row>
    <row r="134" spans="1:5" s="6" customFormat="1" ht="20.25" x14ac:dyDescent="0.25">
      <c r="A134" s="25"/>
      <c r="B134" s="25"/>
      <c r="C134" s="26"/>
      <c r="D134" s="26"/>
      <c r="E134" s="118"/>
    </row>
    <row r="135" spans="1:5" s="6" customFormat="1" ht="20.25" x14ac:dyDescent="0.25">
      <c r="A135" s="25"/>
      <c r="B135" s="25"/>
      <c r="C135" s="26"/>
      <c r="D135" s="26"/>
      <c r="E135" s="118"/>
    </row>
    <row r="136" spans="1:5" s="6" customFormat="1" ht="20.25" x14ac:dyDescent="0.25">
      <c r="A136" s="25"/>
      <c r="B136" s="25"/>
      <c r="C136" s="26"/>
      <c r="D136" s="26"/>
      <c r="E136" s="118"/>
    </row>
    <row r="137" spans="1:5" s="6" customFormat="1" ht="20.25" x14ac:dyDescent="0.25">
      <c r="A137" s="25"/>
      <c r="B137" s="25"/>
      <c r="C137" s="26"/>
      <c r="D137" s="26"/>
      <c r="E137" s="118"/>
    </row>
    <row r="138" spans="1:5" s="6" customFormat="1" ht="20.25" x14ac:dyDescent="0.25">
      <c r="A138" s="25"/>
      <c r="B138" s="25"/>
      <c r="C138" s="26"/>
      <c r="D138" s="26"/>
      <c r="E138" s="118"/>
    </row>
    <row r="139" spans="1:5" s="6" customFormat="1" ht="20.25" x14ac:dyDescent="0.25">
      <c r="A139" s="25"/>
      <c r="B139" s="25"/>
      <c r="C139" s="26"/>
      <c r="D139" s="26"/>
      <c r="E139" s="118"/>
    </row>
    <row r="140" spans="1:5" s="6" customFormat="1" ht="20.25" x14ac:dyDescent="0.25">
      <c r="A140" s="25"/>
      <c r="B140" s="25"/>
      <c r="C140" s="26"/>
      <c r="D140" s="26"/>
      <c r="E140" s="118"/>
    </row>
    <row r="141" spans="1:5" s="6" customFormat="1" ht="20.25" x14ac:dyDescent="0.25">
      <c r="A141" s="25"/>
      <c r="B141" s="25"/>
      <c r="C141" s="26"/>
      <c r="D141" s="26"/>
      <c r="E141" s="118"/>
    </row>
    <row r="142" spans="1:5" s="6" customFormat="1" ht="20.25" x14ac:dyDescent="0.25">
      <c r="A142" s="25"/>
      <c r="B142" s="25"/>
      <c r="C142" s="26"/>
      <c r="D142" s="26"/>
      <c r="E142" s="118"/>
    </row>
    <row r="143" spans="1:5" s="6" customFormat="1" ht="20.25" x14ac:dyDescent="0.25">
      <c r="A143" s="25"/>
      <c r="B143" s="25"/>
      <c r="C143" s="26"/>
      <c r="D143" s="26"/>
      <c r="E143" s="118"/>
    </row>
    <row r="144" spans="1:5" s="6" customFormat="1" ht="20.25" x14ac:dyDescent="0.25">
      <c r="A144" s="25"/>
      <c r="B144" s="25"/>
      <c r="C144" s="26"/>
      <c r="D144" s="26"/>
      <c r="E144" s="118"/>
    </row>
    <row r="145" spans="1:5" s="6" customFormat="1" ht="20.25" x14ac:dyDescent="0.25">
      <c r="A145" s="25"/>
      <c r="B145" s="25"/>
      <c r="C145" s="26"/>
      <c r="D145" s="26"/>
      <c r="E145" s="118"/>
    </row>
    <row r="146" spans="1:5" s="6" customFormat="1" ht="20.25" x14ac:dyDescent="0.25">
      <c r="A146" s="25"/>
      <c r="B146" s="25"/>
      <c r="C146" s="26"/>
      <c r="D146" s="26"/>
      <c r="E146" s="118"/>
    </row>
    <row r="147" spans="1:5" s="6" customFormat="1" ht="20.25" x14ac:dyDescent="0.25">
      <c r="A147" s="25"/>
      <c r="B147" s="25"/>
      <c r="C147" s="26"/>
      <c r="D147" s="26"/>
      <c r="E147" s="118"/>
    </row>
    <row r="148" spans="1:5" s="6" customFormat="1" ht="20.25" x14ac:dyDescent="0.25">
      <c r="A148" s="25"/>
      <c r="B148" s="25"/>
      <c r="C148" s="26"/>
      <c r="D148" s="26"/>
      <c r="E148" s="118"/>
    </row>
    <row r="149" spans="1:5" s="6" customFormat="1" ht="20.25" x14ac:dyDescent="0.25">
      <c r="A149" s="25"/>
      <c r="B149" s="25"/>
      <c r="C149" s="26"/>
      <c r="D149" s="26"/>
      <c r="E149" s="118"/>
    </row>
    <row r="150" spans="1:5" s="6" customFormat="1" ht="20.25" x14ac:dyDescent="0.25">
      <c r="A150" s="25"/>
      <c r="B150" s="25"/>
      <c r="C150" s="26"/>
      <c r="D150" s="26"/>
      <c r="E150" s="118"/>
    </row>
    <row r="151" spans="1:5" s="6" customFormat="1" ht="20.25" x14ac:dyDescent="0.25">
      <c r="A151" s="25"/>
      <c r="B151" s="25"/>
      <c r="C151" s="26"/>
      <c r="D151" s="26"/>
      <c r="E151" s="118"/>
    </row>
    <row r="152" spans="1:5" s="6" customFormat="1" ht="20.25" x14ac:dyDescent="0.25">
      <c r="A152" s="25"/>
      <c r="B152" s="25"/>
      <c r="C152" s="26"/>
      <c r="D152" s="26"/>
      <c r="E152" s="118"/>
    </row>
    <row r="153" spans="1:5" s="6" customFormat="1" ht="20.25" x14ac:dyDescent="0.25">
      <c r="A153" s="25"/>
      <c r="B153" s="25"/>
      <c r="C153" s="26"/>
      <c r="D153" s="26"/>
      <c r="E153" s="118"/>
    </row>
    <row r="154" spans="1:5" s="6" customFormat="1" ht="20.25" x14ac:dyDescent="0.25">
      <c r="A154" s="25"/>
      <c r="B154" s="25"/>
      <c r="C154" s="26"/>
      <c r="D154" s="26"/>
      <c r="E154" s="118"/>
    </row>
    <row r="155" spans="1:5" s="6" customFormat="1" ht="20.25" x14ac:dyDescent="0.25">
      <c r="A155" s="25"/>
      <c r="B155" s="25"/>
      <c r="C155" s="26"/>
      <c r="D155" s="26"/>
      <c r="E155" s="118"/>
    </row>
    <row r="156" spans="1:5" s="6" customFormat="1" ht="20.25" x14ac:dyDescent="0.25">
      <c r="A156" s="25"/>
      <c r="B156" s="25"/>
      <c r="C156" s="26"/>
      <c r="D156" s="26"/>
      <c r="E156" s="118"/>
    </row>
    <row r="157" spans="1:5" s="6" customFormat="1" ht="20.25" x14ac:dyDescent="0.25">
      <c r="A157" s="25"/>
      <c r="B157" s="25"/>
      <c r="C157" s="26"/>
      <c r="D157" s="26"/>
      <c r="E157" s="118"/>
    </row>
    <row r="158" spans="1:5" s="6" customFormat="1" ht="20.25" x14ac:dyDescent="0.25">
      <c r="A158" s="25"/>
      <c r="B158" s="25"/>
      <c r="C158" s="26"/>
      <c r="D158" s="26"/>
      <c r="E158" s="118"/>
    </row>
    <row r="159" spans="1:5" s="6" customFormat="1" ht="20.25" x14ac:dyDescent="0.25">
      <c r="A159" s="25"/>
      <c r="B159" s="25"/>
      <c r="C159" s="26"/>
      <c r="D159" s="26"/>
      <c r="E159" s="118"/>
    </row>
    <row r="160" spans="1:5" s="6" customFormat="1" ht="20.25" x14ac:dyDescent="0.25">
      <c r="A160" s="25"/>
      <c r="B160" s="25"/>
      <c r="C160" s="26"/>
      <c r="D160" s="26"/>
      <c r="E160" s="118"/>
    </row>
    <row r="161" spans="1:5" s="6" customFormat="1" ht="20.25" x14ac:dyDescent="0.25">
      <c r="A161" s="25"/>
      <c r="B161" s="25"/>
      <c r="C161" s="26"/>
      <c r="D161" s="26"/>
      <c r="E161" s="118"/>
    </row>
    <row r="162" spans="1:5" s="6" customFormat="1" ht="20.25" x14ac:dyDescent="0.25">
      <c r="A162" s="25"/>
      <c r="B162" s="25"/>
      <c r="C162" s="26"/>
      <c r="D162" s="26"/>
      <c r="E162" s="118"/>
    </row>
    <row r="163" spans="1:5" s="6" customFormat="1" ht="20.25" x14ac:dyDescent="0.25">
      <c r="A163" s="25"/>
      <c r="B163" s="25"/>
      <c r="C163" s="26"/>
      <c r="D163" s="26"/>
      <c r="E163" s="118"/>
    </row>
    <row r="164" spans="1:5" s="6" customFormat="1" ht="20.25" x14ac:dyDescent="0.25">
      <c r="A164" s="25"/>
      <c r="B164" s="25"/>
      <c r="C164" s="26"/>
      <c r="D164" s="26"/>
      <c r="E164" s="118"/>
    </row>
    <row r="165" spans="1:5" s="6" customFormat="1" ht="20.25" x14ac:dyDescent="0.25">
      <c r="A165" s="25"/>
      <c r="B165" s="25"/>
      <c r="C165" s="26"/>
      <c r="D165" s="26"/>
      <c r="E165" s="118"/>
    </row>
    <row r="166" spans="1:5" s="6" customFormat="1" ht="20.25" x14ac:dyDescent="0.25">
      <c r="A166" s="25"/>
      <c r="B166" s="25"/>
      <c r="C166" s="26"/>
      <c r="D166" s="26"/>
      <c r="E166" s="118"/>
    </row>
    <row r="167" spans="1:5" s="6" customFormat="1" ht="20.25" x14ac:dyDescent="0.25">
      <c r="A167" s="25"/>
      <c r="B167" s="25"/>
      <c r="C167" s="26"/>
      <c r="D167" s="26"/>
      <c r="E167" s="118"/>
    </row>
    <row r="168" spans="1:5" s="6" customFormat="1" ht="20.25" x14ac:dyDescent="0.25">
      <c r="A168" s="25"/>
      <c r="B168" s="25"/>
      <c r="C168" s="26"/>
      <c r="D168" s="26"/>
      <c r="E168" s="118"/>
    </row>
    <row r="169" spans="1:5" s="6" customFormat="1" ht="20.25" x14ac:dyDescent="0.25">
      <c r="A169" s="25"/>
      <c r="B169" s="25"/>
      <c r="C169" s="26"/>
      <c r="D169" s="26"/>
      <c r="E169" s="118"/>
    </row>
    <row r="170" spans="1:5" s="6" customFormat="1" ht="20.25" x14ac:dyDescent="0.25">
      <c r="A170" s="25"/>
      <c r="B170" s="25"/>
      <c r="C170" s="26"/>
      <c r="D170" s="26"/>
      <c r="E170" s="118"/>
    </row>
    <row r="171" spans="1:5" s="6" customFormat="1" ht="20.25" x14ac:dyDescent="0.25">
      <c r="A171" s="25"/>
      <c r="B171" s="25"/>
      <c r="C171" s="26"/>
      <c r="D171" s="26"/>
      <c r="E171" s="118"/>
    </row>
    <row r="172" spans="1:5" s="6" customFormat="1" ht="20.25" x14ac:dyDescent="0.25">
      <c r="A172" s="25"/>
      <c r="B172" s="25"/>
      <c r="C172" s="26"/>
      <c r="D172" s="26"/>
      <c r="E172" s="118"/>
    </row>
    <row r="173" spans="1:5" s="6" customFormat="1" ht="20.25" x14ac:dyDescent="0.25">
      <c r="A173" s="25"/>
      <c r="B173" s="25"/>
      <c r="C173" s="26"/>
      <c r="D173" s="26"/>
      <c r="E173" s="118"/>
    </row>
    <row r="174" spans="1:5" s="6" customFormat="1" ht="20.25" x14ac:dyDescent="0.25">
      <c r="A174" s="25"/>
      <c r="B174" s="25"/>
      <c r="C174" s="26"/>
      <c r="D174" s="26"/>
      <c r="E174" s="118"/>
    </row>
    <row r="175" spans="1:5" s="6" customFormat="1" ht="20.25" x14ac:dyDescent="0.25">
      <c r="A175" s="25"/>
      <c r="B175" s="25"/>
      <c r="C175" s="26"/>
      <c r="D175" s="26"/>
      <c r="E175" s="118"/>
    </row>
    <row r="176" spans="1:5" s="6" customFormat="1" ht="20.25" x14ac:dyDescent="0.25">
      <c r="A176" s="25"/>
      <c r="B176" s="25"/>
      <c r="C176" s="26"/>
      <c r="D176" s="26"/>
      <c r="E176" s="118"/>
    </row>
    <row r="177" spans="1:5" s="6" customFormat="1" ht="20.25" x14ac:dyDescent="0.25">
      <c r="A177" s="25"/>
      <c r="B177" s="25"/>
      <c r="C177" s="26"/>
      <c r="D177" s="26"/>
      <c r="E177" s="118"/>
    </row>
    <row r="178" spans="1:5" s="6" customFormat="1" ht="20.25" x14ac:dyDescent="0.25">
      <c r="A178" s="25"/>
      <c r="B178" s="25"/>
      <c r="C178" s="26"/>
      <c r="D178" s="26"/>
      <c r="E178" s="118"/>
    </row>
    <row r="179" spans="1:5" s="6" customFormat="1" ht="20.25" x14ac:dyDescent="0.25">
      <c r="A179" s="25"/>
      <c r="B179" s="25"/>
      <c r="C179" s="26"/>
      <c r="D179" s="26"/>
      <c r="E179" s="118"/>
    </row>
    <row r="180" spans="1:5" s="6" customFormat="1" ht="20.25" x14ac:dyDescent="0.25">
      <c r="A180" s="25"/>
      <c r="B180" s="25"/>
      <c r="C180" s="26"/>
      <c r="D180" s="26"/>
      <c r="E180" s="118"/>
    </row>
    <row r="181" spans="1:5" s="6" customFormat="1" ht="20.25" x14ac:dyDescent="0.25">
      <c r="A181" s="25"/>
      <c r="B181" s="25"/>
      <c r="C181" s="26"/>
      <c r="D181" s="26"/>
      <c r="E181" s="118"/>
    </row>
    <row r="182" spans="1:5" s="6" customFormat="1" ht="20.25" x14ac:dyDescent="0.25">
      <c r="A182" s="25"/>
      <c r="B182" s="25"/>
      <c r="C182" s="26"/>
      <c r="D182" s="26"/>
      <c r="E182" s="118"/>
    </row>
    <row r="183" spans="1:5" s="6" customFormat="1" ht="20.25" x14ac:dyDescent="0.25">
      <c r="A183" s="25"/>
      <c r="B183" s="25"/>
      <c r="C183" s="26"/>
      <c r="D183" s="26"/>
      <c r="E183" s="118"/>
    </row>
    <row r="184" spans="1:5" s="6" customFormat="1" ht="20.25" x14ac:dyDescent="0.25">
      <c r="A184" s="25"/>
      <c r="B184" s="25"/>
      <c r="C184" s="26"/>
      <c r="D184" s="26"/>
      <c r="E184" s="118"/>
    </row>
    <row r="185" spans="1:5" s="6" customFormat="1" ht="20.25" x14ac:dyDescent="0.25">
      <c r="A185" s="25"/>
      <c r="B185" s="25"/>
      <c r="C185" s="26"/>
      <c r="D185" s="26"/>
      <c r="E185" s="118"/>
    </row>
    <row r="186" spans="1:5" s="6" customFormat="1" ht="20.25" x14ac:dyDescent="0.25">
      <c r="A186" s="25"/>
      <c r="B186" s="25"/>
      <c r="C186" s="26"/>
      <c r="D186" s="26"/>
      <c r="E186" s="118"/>
    </row>
    <row r="187" spans="1:5" s="6" customFormat="1" ht="20.25" x14ac:dyDescent="0.25">
      <c r="A187" s="25"/>
      <c r="B187" s="25"/>
      <c r="C187" s="26"/>
      <c r="D187" s="26"/>
      <c r="E187" s="118"/>
    </row>
    <row r="188" spans="1:5" s="6" customFormat="1" ht="20.25" x14ac:dyDescent="0.25">
      <c r="A188" s="25"/>
      <c r="B188" s="25"/>
      <c r="C188" s="26"/>
      <c r="D188" s="26"/>
      <c r="E188" s="118"/>
    </row>
    <row r="189" spans="1:5" s="6" customFormat="1" ht="20.25" x14ac:dyDescent="0.25">
      <c r="A189" s="25"/>
      <c r="B189" s="25"/>
      <c r="C189" s="26"/>
      <c r="D189" s="26"/>
      <c r="E189" s="118"/>
    </row>
    <row r="190" spans="1:5" s="6" customFormat="1" ht="20.25" x14ac:dyDescent="0.25">
      <c r="A190" s="25"/>
      <c r="B190" s="25"/>
      <c r="C190" s="26"/>
      <c r="D190" s="26"/>
      <c r="E190" s="118"/>
    </row>
    <row r="191" spans="1:5" s="6" customFormat="1" ht="20.25" x14ac:dyDescent="0.25">
      <c r="A191" s="25"/>
      <c r="B191" s="25"/>
      <c r="C191" s="26"/>
      <c r="D191" s="26"/>
      <c r="E191" s="118"/>
    </row>
    <row r="192" spans="1:5" s="6" customFormat="1" ht="20.25" x14ac:dyDescent="0.25">
      <c r="A192" s="25"/>
      <c r="B192" s="25"/>
      <c r="C192" s="26"/>
      <c r="D192" s="26"/>
      <c r="E192" s="118"/>
    </row>
    <row r="193" spans="1:5" s="6" customFormat="1" ht="20.25" x14ac:dyDescent="0.25">
      <c r="A193" s="25"/>
      <c r="B193" s="25"/>
      <c r="C193" s="26"/>
      <c r="D193" s="26"/>
      <c r="E193" s="118"/>
    </row>
    <row r="194" spans="1:5" s="6" customFormat="1" ht="20.25" x14ac:dyDescent="0.25">
      <c r="A194" s="25"/>
      <c r="B194" s="25"/>
      <c r="C194" s="26"/>
      <c r="D194" s="26"/>
      <c r="E194" s="118"/>
    </row>
    <row r="195" spans="1:5" s="6" customFormat="1" ht="20.25" x14ac:dyDescent="0.25">
      <c r="A195" s="25"/>
      <c r="B195" s="25"/>
      <c r="C195" s="26"/>
      <c r="D195" s="26"/>
      <c r="E195" s="118"/>
    </row>
    <row r="196" spans="1:5" s="6" customFormat="1" ht="20.25" x14ac:dyDescent="0.25">
      <c r="A196" s="25"/>
      <c r="B196" s="25"/>
      <c r="C196" s="26"/>
      <c r="D196" s="26"/>
      <c r="E196" s="118"/>
    </row>
    <row r="197" spans="1:5" s="6" customFormat="1" ht="20.25" x14ac:dyDescent="0.25">
      <c r="A197" s="25"/>
      <c r="B197" s="25"/>
      <c r="C197" s="26"/>
      <c r="D197" s="26"/>
      <c r="E197" s="118"/>
    </row>
    <row r="198" spans="1:5" s="6" customFormat="1" ht="20.25" x14ac:dyDescent="0.25">
      <c r="A198" s="25"/>
      <c r="B198" s="25"/>
      <c r="C198" s="26"/>
      <c r="D198" s="26"/>
      <c r="E198" s="118"/>
    </row>
    <row r="199" spans="1:5" s="6" customFormat="1" ht="20.25" x14ac:dyDescent="0.25">
      <c r="A199" s="25"/>
      <c r="B199" s="25"/>
      <c r="C199" s="26"/>
      <c r="D199" s="26"/>
      <c r="E199" s="118"/>
    </row>
    <row r="200" spans="1:5" s="6" customFormat="1" ht="20.25" x14ac:dyDescent="0.25">
      <c r="A200" s="25"/>
      <c r="B200" s="25"/>
      <c r="C200" s="26"/>
      <c r="D200" s="26"/>
      <c r="E200" s="118"/>
    </row>
    <row r="201" spans="1:5" s="6" customFormat="1" ht="20.25" x14ac:dyDescent="0.25">
      <c r="A201" s="25"/>
      <c r="B201" s="25"/>
      <c r="C201" s="26"/>
      <c r="D201" s="26"/>
      <c r="E201" s="118"/>
    </row>
    <row r="202" spans="1:5" s="6" customFormat="1" ht="20.25" x14ac:dyDescent="0.25">
      <c r="A202" s="25"/>
      <c r="B202" s="25"/>
      <c r="C202" s="26"/>
      <c r="D202" s="26"/>
      <c r="E202" s="118"/>
    </row>
    <row r="203" spans="1:5" s="6" customFormat="1" ht="20.25" x14ac:dyDescent="0.25">
      <c r="A203" s="25"/>
      <c r="B203" s="25"/>
      <c r="C203" s="26"/>
      <c r="D203" s="26"/>
      <c r="E203" s="118"/>
    </row>
    <row r="204" spans="1:5" s="6" customFormat="1" ht="20.25" x14ac:dyDescent="0.25">
      <c r="A204" s="25"/>
      <c r="B204" s="25"/>
      <c r="C204" s="26"/>
      <c r="D204" s="26"/>
      <c r="E204" s="118"/>
    </row>
    <row r="205" spans="1:5" s="6" customFormat="1" ht="20.25" x14ac:dyDescent="0.25">
      <c r="A205" s="25"/>
      <c r="B205" s="25"/>
      <c r="C205" s="26"/>
      <c r="D205" s="26"/>
      <c r="E205" s="118"/>
    </row>
    <row r="206" spans="1:5" s="6" customFormat="1" ht="20.25" x14ac:dyDescent="0.25">
      <c r="A206" s="25"/>
      <c r="B206" s="25"/>
      <c r="C206" s="26"/>
      <c r="D206" s="26"/>
      <c r="E206" s="118"/>
    </row>
    <row r="207" spans="1:5" s="6" customFormat="1" ht="20.25" x14ac:dyDescent="0.25">
      <c r="A207" s="25"/>
      <c r="B207" s="25"/>
      <c r="C207" s="26"/>
      <c r="D207" s="26"/>
      <c r="E207" s="118"/>
    </row>
    <row r="208" spans="1:5" s="6" customFormat="1" ht="20.25" x14ac:dyDescent="0.25">
      <c r="A208" s="25"/>
      <c r="B208" s="25"/>
      <c r="C208" s="26"/>
      <c r="D208" s="26"/>
      <c r="E208" s="118"/>
    </row>
    <row r="209" spans="1:5" s="6" customFormat="1" ht="20.25" x14ac:dyDescent="0.25">
      <c r="A209" s="25"/>
      <c r="B209" s="25"/>
      <c r="C209" s="26"/>
      <c r="D209" s="26"/>
      <c r="E209" s="118"/>
    </row>
    <row r="210" spans="1:5" s="6" customFormat="1" ht="20.25" x14ac:dyDescent="0.25">
      <c r="A210" s="25"/>
      <c r="B210" s="25"/>
      <c r="C210" s="26"/>
      <c r="D210" s="26"/>
      <c r="E210" s="118"/>
    </row>
    <row r="211" spans="1:5" s="6" customFormat="1" ht="20.25" x14ac:dyDescent="0.25">
      <c r="A211" s="25"/>
      <c r="B211" s="25"/>
      <c r="C211" s="26"/>
      <c r="D211" s="26"/>
      <c r="E211" s="118"/>
    </row>
    <row r="212" spans="1:5" s="6" customFormat="1" ht="20.25" x14ac:dyDescent="0.25">
      <c r="A212" s="25"/>
      <c r="B212" s="25"/>
      <c r="C212" s="26"/>
      <c r="D212" s="26"/>
      <c r="E212" s="118"/>
    </row>
    <row r="213" spans="1:5" s="6" customFormat="1" ht="20.25" x14ac:dyDescent="0.25">
      <c r="A213" s="25"/>
      <c r="B213" s="25"/>
      <c r="C213" s="26"/>
      <c r="D213" s="26"/>
      <c r="E213" s="118"/>
    </row>
    <row r="214" spans="1:5" s="6" customFormat="1" ht="20.25" x14ac:dyDescent="0.25">
      <c r="A214" s="25"/>
      <c r="B214" s="25"/>
      <c r="C214" s="26"/>
      <c r="D214" s="26"/>
      <c r="E214" s="118"/>
    </row>
    <row r="215" spans="1:5" s="6" customFormat="1" ht="20.25" x14ac:dyDescent="0.25">
      <c r="A215" s="25"/>
      <c r="B215" s="25"/>
      <c r="C215" s="26"/>
      <c r="D215" s="26"/>
      <c r="E215" s="118"/>
    </row>
    <row r="216" spans="1:5" s="6" customFormat="1" ht="20.25" x14ac:dyDescent="0.25">
      <c r="A216" s="25"/>
      <c r="B216" s="25"/>
      <c r="C216" s="26"/>
      <c r="D216" s="26"/>
      <c r="E216" s="118"/>
    </row>
    <row r="217" spans="1:5" s="6" customFormat="1" ht="20.25" x14ac:dyDescent="0.25">
      <c r="A217" s="25"/>
      <c r="B217" s="25"/>
      <c r="C217" s="26"/>
      <c r="D217" s="26"/>
      <c r="E217" s="118"/>
    </row>
    <row r="218" spans="1:5" s="6" customFormat="1" ht="20.25" x14ac:dyDescent="0.25">
      <c r="A218" s="25"/>
      <c r="B218" s="25"/>
      <c r="C218" s="26"/>
      <c r="D218" s="26"/>
      <c r="E218" s="118"/>
    </row>
    <row r="219" spans="1:5" s="6" customFormat="1" ht="20.25" x14ac:dyDescent="0.25">
      <c r="A219" s="25"/>
      <c r="B219" s="25"/>
      <c r="C219" s="26"/>
      <c r="D219" s="26"/>
      <c r="E219" s="118"/>
    </row>
    <row r="220" spans="1:5" s="6" customFormat="1" ht="20.25" x14ac:dyDescent="0.25">
      <c r="A220" s="25"/>
      <c r="B220" s="25"/>
      <c r="C220" s="26"/>
      <c r="D220" s="26"/>
      <c r="E220" s="118"/>
    </row>
    <row r="221" spans="1:5" s="6" customFormat="1" ht="20.25" x14ac:dyDescent="0.25">
      <c r="A221" s="25"/>
      <c r="B221" s="25"/>
      <c r="C221" s="26"/>
      <c r="D221" s="26"/>
      <c r="E221" s="118"/>
    </row>
    <row r="222" spans="1:5" s="6" customFormat="1" ht="20.25" x14ac:dyDescent="0.25">
      <c r="A222" s="25"/>
      <c r="B222" s="25"/>
      <c r="C222" s="26"/>
      <c r="D222" s="26"/>
      <c r="E222" s="118"/>
    </row>
    <row r="223" spans="1:5" s="6" customFormat="1" ht="20.25" x14ac:dyDescent="0.25">
      <c r="A223" s="25"/>
      <c r="B223" s="25"/>
      <c r="C223" s="26"/>
      <c r="D223" s="26"/>
      <c r="E223" s="118"/>
    </row>
    <row r="224" spans="1:5" s="6" customFormat="1" ht="20.25" x14ac:dyDescent="0.25">
      <c r="A224" s="25"/>
      <c r="B224" s="25"/>
      <c r="C224" s="26"/>
      <c r="D224" s="26"/>
      <c r="E224" s="118"/>
    </row>
    <row r="225" spans="1:7" s="6" customFormat="1" ht="20.25" x14ac:dyDescent="0.25">
      <c r="A225" s="25"/>
      <c r="B225" s="25"/>
      <c r="C225" s="26"/>
      <c r="D225" s="26"/>
      <c r="E225" s="118"/>
    </row>
    <row r="226" spans="1:7" s="6" customFormat="1" ht="20.25" x14ac:dyDescent="0.25">
      <c r="A226" s="25"/>
      <c r="B226" s="25"/>
      <c r="C226" s="26"/>
      <c r="D226" s="26"/>
      <c r="E226" s="118"/>
    </row>
    <row r="227" spans="1:7" s="6" customFormat="1" ht="20.25" x14ac:dyDescent="0.25">
      <c r="A227" s="25"/>
      <c r="B227" s="25"/>
      <c r="C227" s="26"/>
      <c r="D227" s="26"/>
      <c r="E227" s="118"/>
    </row>
    <row r="228" spans="1:7" s="6" customFormat="1" ht="20.25" x14ac:dyDescent="0.25">
      <c r="A228" s="25"/>
      <c r="B228" s="25"/>
      <c r="C228" s="26"/>
      <c r="D228" s="26"/>
      <c r="E228" s="118"/>
    </row>
    <row r="229" spans="1:7" s="6" customFormat="1" ht="20.25" x14ac:dyDescent="0.25">
      <c r="A229" s="25"/>
      <c r="B229" s="25"/>
      <c r="C229" s="26"/>
      <c r="D229" s="26"/>
      <c r="E229" s="118"/>
    </row>
    <row r="230" spans="1:7" s="6" customFormat="1" ht="20.25" x14ac:dyDescent="0.25">
      <c r="A230" s="25"/>
      <c r="B230" s="25"/>
      <c r="C230" s="26"/>
      <c r="D230" s="26"/>
      <c r="E230" s="118"/>
    </row>
    <row r="231" spans="1:7" ht="20.25" x14ac:dyDescent="0.25">
      <c r="A231" s="25"/>
      <c r="B231" s="28"/>
      <c r="C231" s="29"/>
      <c r="D231" s="29"/>
    </row>
    <row r="232" spans="1:7" ht="20.25" x14ac:dyDescent="0.25">
      <c r="A232" s="25"/>
      <c r="B232" s="28"/>
      <c r="C232" s="29"/>
      <c r="D232" s="29"/>
    </row>
    <row r="233" spans="1:7" ht="20.25" x14ac:dyDescent="0.25">
      <c r="A233" s="25"/>
      <c r="B233" s="28"/>
      <c r="C233" s="29"/>
      <c r="D233" s="29"/>
    </row>
    <row r="234" spans="1:7" ht="20.25" x14ac:dyDescent="0.25">
      <c r="A234" s="25"/>
      <c r="B234" s="28"/>
      <c r="C234" s="29"/>
      <c r="D234" s="29"/>
    </row>
    <row r="235" spans="1:7" ht="20.25" x14ac:dyDescent="0.25">
      <c r="A235" s="25"/>
      <c r="B235" s="28"/>
      <c r="C235" s="29"/>
      <c r="D235" s="29"/>
    </row>
    <row r="236" spans="1:7" x14ac:dyDescent="0.25">
      <c r="A236" s="6"/>
      <c r="B236" s="28"/>
      <c r="C236" s="28"/>
      <c r="D236" s="28"/>
    </row>
    <row r="237" spans="1:7" ht="20.25" x14ac:dyDescent="0.25">
      <c r="A237" s="6"/>
      <c r="B237" s="30" t="s">
        <v>230</v>
      </c>
      <c r="C237" s="30" t="s">
        <v>231</v>
      </c>
      <c r="D237" t="s">
        <v>230</v>
      </c>
      <c r="E237" s="114" t="s">
        <v>231</v>
      </c>
    </row>
    <row r="238" spans="1:7" ht="21" x14ac:dyDescent="0.35">
      <c r="A238" s="6"/>
      <c r="B238" s="31" t="s">
        <v>232</v>
      </c>
      <c r="C238" s="31" t="s">
        <v>233</v>
      </c>
      <c r="D238" t="s">
        <v>232</v>
      </c>
      <c r="F238" t="s">
        <v>232</v>
      </c>
      <c r="G238" t="str">
        <f ca="1">IF(NOT(ISERROR(MATCH(F238,_xlfn.ANCHORARRAY(B249),0))),#REF!&amp;"Por favor no seleccionar los criterios de impacto",F238)</f>
        <v>Afectación Económica o presupuestal</v>
      </c>
    </row>
    <row r="239" spans="1:7" ht="21" x14ac:dyDescent="0.35">
      <c r="A239" s="6"/>
      <c r="B239" s="31" t="s">
        <v>232</v>
      </c>
      <c r="C239" s="31" t="s">
        <v>184</v>
      </c>
      <c r="E239" s="114" t="s">
        <v>233</v>
      </c>
    </row>
    <row r="240" spans="1:7" ht="21" x14ac:dyDescent="0.35">
      <c r="A240" s="6"/>
      <c r="B240" s="31" t="s">
        <v>232</v>
      </c>
      <c r="C240" s="31" t="s">
        <v>188</v>
      </c>
      <c r="E240" s="114" t="s">
        <v>184</v>
      </c>
    </row>
    <row r="241" spans="1:5" ht="21" x14ac:dyDescent="0.35">
      <c r="A241" s="6"/>
      <c r="B241" s="31" t="s">
        <v>232</v>
      </c>
      <c r="C241" s="31" t="s">
        <v>192</v>
      </c>
      <c r="E241" s="114" t="s">
        <v>188</v>
      </c>
    </row>
    <row r="242" spans="1:5" ht="21" x14ac:dyDescent="0.35">
      <c r="A242" s="6"/>
      <c r="B242" s="31" t="s">
        <v>232</v>
      </c>
      <c r="C242" s="31" t="s">
        <v>196</v>
      </c>
      <c r="E242" s="114" t="s">
        <v>192</v>
      </c>
    </row>
    <row r="243" spans="1:5" ht="21" x14ac:dyDescent="0.35">
      <c r="A243" s="6"/>
      <c r="B243" s="31" t="s">
        <v>178</v>
      </c>
      <c r="C243" s="31" t="s">
        <v>182</v>
      </c>
      <c r="E243" s="114" t="s">
        <v>196</v>
      </c>
    </row>
    <row r="244" spans="1:5" ht="21" x14ac:dyDescent="0.35">
      <c r="A244" s="6"/>
      <c r="B244" s="31" t="s">
        <v>178</v>
      </c>
      <c r="C244" s="31" t="s">
        <v>234</v>
      </c>
      <c r="D244" t="s">
        <v>178</v>
      </c>
    </row>
    <row r="245" spans="1:5" ht="21" x14ac:dyDescent="0.35">
      <c r="A245" s="6"/>
      <c r="B245" s="31" t="s">
        <v>178</v>
      </c>
      <c r="C245" s="31" t="s">
        <v>189</v>
      </c>
      <c r="E245" s="114" t="s">
        <v>182</v>
      </c>
    </row>
    <row r="246" spans="1:5" ht="21" x14ac:dyDescent="0.35">
      <c r="A246" s="6"/>
      <c r="B246" s="31" t="s">
        <v>178</v>
      </c>
      <c r="C246" s="31" t="s">
        <v>235</v>
      </c>
      <c r="E246" s="114" t="s">
        <v>234</v>
      </c>
    </row>
    <row r="247" spans="1:5" ht="21" x14ac:dyDescent="0.35">
      <c r="A247" s="6"/>
      <c r="B247" s="31" t="s">
        <v>178</v>
      </c>
      <c r="C247" s="31" t="s">
        <v>197</v>
      </c>
      <c r="E247" s="114" t="s">
        <v>189</v>
      </c>
    </row>
    <row r="248" spans="1:5" x14ac:dyDescent="0.25">
      <c r="A248" s="6"/>
      <c r="B248" s="32"/>
      <c r="C248" s="32"/>
      <c r="E248" s="114" t="s">
        <v>235</v>
      </c>
    </row>
    <row r="249" spans="1:5" x14ac:dyDescent="0.25">
      <c r="A249" s="6"/>
      <c r="B249" s="32" t="e">
        <f t="array" aca="1" ref="B249:B251" ca="1">_xlfn.UNIQUE(Tabla1[[#All],[Criterios]])</f>
        <v>#NAME?</v>
      </c>
      <c r="C249" s="32"/>
      <c r="E249" s="114" t="s">
        <v>197</v>
      </c>
    </row>
    <row r="250" spans="1:5" x14ac:dyDescent="0.25">
      <c r="A250" s="6"/>
      <c r="B250" s="32" t="e">
        <f ca="1"/>
        <v>#NAME?</v>
      </c>
      <c r="C250" s="32"/>
    </row>
    <row r="251" spans="1:5" x14ac:dyDescent="0.25">
      <c r="B251" s="32" t="e">
        <f ca="1"/>
        <v>#NAME?</v>
      </c>
      <c r="C251" s="32"/>
    </row>
    <row r="252" spans="1:5" x14ac:dyDescent="0.25">
      <c r="B252" s="33"/>
      <c r="C252" s="33"/>
    </row>
    <row r="253" spans="1:5" x14ac:dyDescent="0.25">
      <c r="B253" s="33"/>
      <c r="C253" s="33"/>
    </row>
    <row r="254" spans="1:5" x14ac:dyDescent="0.25">
      <c r="B254" s="33"/>
      <c r="C254" s="33"/>
    </row>
    <row r="255" spans="1:5" x14ac:dyDescent="0.25">
      <c r="B255" s="33"/>
      <c r="C255" s="33"/>
      <c r="D255" s="33"/>
    </row>
    <row r="256" spans="1:5" x14ac:dyDescent="0.25">
      <c r="B256" s="33"/>
      <c r="C256" s="33"/>
      <c r="D256" s="33"/>
    </row>
    <row r="257" spans="2:4" x14ac:dyDescent="0.25">
      <c r="B257" s="33"/>
      <c r="C257" s="33"/>
      <c r="D257" s="33"/>
    </row>
    <row r="258" spans="2:4" x14ac:dyDescent="0.25">
      <c r="B258" s="33"/>
      <c r="C258" s="33"/>
      <c r="D258" s="33"/>
    </row>
    <row r="259" spans="2:4" x14ac:dyDescent="0.25">
      <c r="B259" s="33"/>
      <c r="C259" s="33"/>
      <c r="D259" s="33"/>
    </row>
    <row r="260" spans="2:4" x14ac:dyDescent="0.25">
      <c r="B260" s="33"/>
      <c r="C260" s="33"/>
      <c r="D260" s="33"/>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4:AU63"/>
  <sheetViews>
    <sheetView topLeftCell="I6" workbookViewId="0">
      <selection activeCell="AT18" sqref="AT18:AU27"/>
    </sheetView>
  </sheetViews>
  <sheetFormatPr baseColWidth="10" defaultColWidth="11.42578125" defaultRowHeight="15" x14ac:dyDescent="0.25"/>
  <cols>
    <col min="1" max="1" width="3.7109375" style="6" customWidth="1"/>
    <col min="2" max="2" width="6.7109375" style="6" customWidth="1"/>
    <col min="3" max="3" width="0.42578125" style="6" hidden="1" customWidth="1"/>
    <col min="4" max="4" width="11.42578125" style="6" hidden="1" customWidth="1"/>
    <col min="5" max="5" width="9.85546875" style="6" customWidth="1"/>
    <col min="6" max="8" width="11.42578125" style="6" hidden="1" customWidth="1"/>
    <col min="9" max="9" width="8.42578125" style="6" customWidth="1"/>
    <col min="10" max="11" width="11.42578125" style="6"/>
    <col min="12" max="12" width="0.140625" style="6" customWidth="1"/>
    <col min="13" max="13" width="0.28515625" style="6" hidden="1" customWidth="1"/>
    <col min="14" max="15" width="11.42578125" style="6" hidden="1" customWidth="1"/>
    <col min="16" max="16" width="11.42578125" style="6"/>
    <col min="17" max="17" width="10.28515625" style="6" customWidth="1"/>
    <col min="18" max="18" width="11.42578125" style="6" hidden="1" customWidth="1"/>
    <col min="19" max="19" width="0.85546875" style="6" hidden="1" customWidth="1"/>
    <col min="20" max="20" width="11.42578125" style="6" hidden="1" customWidth="1"/>
    <col min="21" max="21" width="0.140625" style="6" hidden="1" customWidth="1"/>
    <col min="22" max="22" width="11.42578125" style="6"/>
    <col min="23" max="23" width="10.140625" style="6" customWidth="1"/>
    <col min="24" max="24" width="3.85546875" style="6" hidden="1" customWidth="1"/>
    <col min="25" max="25" width="4.42578125" style="6" hidden="1" customWidth="1"/>
    <col min="26" max="27" width="11.42578125" style="6" hidden="1" customWidth="1"/>
    <col min="28" max="28" width="11.42578125" style="6"/>
    <col min="29" max="29" width="9.7109375" style="6" customWidth="1"/>
    <col min="30" max="30" width="1.42578125" style="6" hidden="1" customWidth="1"/>
    <col min="31" max="32" width="11.42578125" style="6" hidden="1" customWidth="1"/>
    <col min="33" max="33" width="0.85546875" style="6" hidden="1" customWidth="1"/>
    <col min="34" max="34" width="11.42578125" style="6"/>
    <col min="35" max="35" width="13" style="6" customWidth="1"/>
    <col min="36" max="37" width="1.42578125" style="6" hidden="1" customWidth="1"/>
    <col min="38" max="38" width="1" style="6" customWidth="1"/>
    <col min="39" max="40" width="11.42578125" style="6"/>
    <col min="41" max="41" width="4.42578125" style="6" customWidth="1"/>
    <col min="42" max="42" width="2.42578125" style="6" hidden="1" customWidth="1"/>
    <col min="43" max="45" width="11.42578125" style="6" hidden="1" customWidth="1"/>
    <col min="46" max="46" width="11.42578125" style="6"/>
    <col min="47" max="47" width="15.7109375" style="6" customWidth="1"/>
    <col min="48" max="16384" width="11.42578125" style="6"/>
  </cols>
  <sheetData>
    <row r="4" spans="2:47" x14ac:dyDescent="0.25">
      <c r="B4" s="478" t="s">
        <v>236</v>
      </c>
      <c r="C4" s="478"/>
      <c r="D4" s="478"/>
      <c r="E4" s="478"/>
      <c r="F4" s="478"/>
      <c r="G4" s="478"/>
      <c r="H4" s="478"/>
      <c r="I4" s="478"/>
      <c r="J4" s="479" t="s">
        <v>79</v>
      </c>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T4" s="480" t="s">
        <v>113</v>
      </c>
      <c r="AU4" s="480"/>
    </row>
    <row r="5" spans="2:47" x14ac:dyDescent="0.25">
      <c r="B5" s="478"/>
      <c r="C5" s="478"/>
      <c r="D5" s="478"/>
      <c r="E5" s="478"/>
      <c r="F5" s="478"/>
      <c r="G5" s="478"/>
      <c r="H5" s="478"/>
      <c r="I5" s="478"/>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T5" s="480"/>
      <c r="AU5" s="480"/>
    </row>
    <row r="6" spans="2:47" x14ac:dyDescent="0.25">
      <c r="B6" s="478"/>
      <c r="C6" s="478"/>
      <c r="D6" s="478"/>
      <c r="E6" s="478"/>
      <c r="F6" s="478"/>
      <c r="G6" s="478"/>
      <c r="H6" s="478"/>
      <c r="I6" s="478"/>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T6" s="480"/>
      <c r="AU6" s="480"/>
    </row>
    <row r="7" spans="2:47" ht="15.75" thickBot="1" x14ac:dyDescent="0.3"/>
    <row r="8" spans="2:47" ht="15.75" x14ac:dyDescent="0.25">
      <c r="B8" s="481" t="s">
        <v>237</v>
      </c>
      <c r="C8" s="481"/>
      <c r="D8" s="482"/>
      <c r="E8" s="483" t="s">
        <v>238</v>
      </c>
      <c r="F8" s="484"/>
      <c r="G8" s="484"/>
      <c r="H8" s="484"/>
      <c r="I8" s="485"/>
      <c r="J8" s="45" t="s">
        <v>239</v>
      </c>
      <c r="K8" s="46" t="s">
        <v>239</v>
      </c>
      <c r="L8" s="46" t="s">
        <v>239</v>
      </c>
      <c r="M8" s="46" t="s">
        <v>239</v>
      </c>
      <c r="N8" s="46" t="s">
        <v>239</v>
      </c>
      <c r="O8" s="47" t="s">
        <v>239</v>
      </c>
      <c r="P8" s="45" t="s">
        <v>239</v>
      </c>
      <c r="Q8" s="46" t="s">
        <v>239</v>
      </c>
      <c r="R8" s="46" t="s">
        <v>239</v>
      </c>
      <c r="S8" s="46" t="s">
        <v>239</v>
      </c>
      <c r="T8" s="46" t="s">
        <v>239</v>
      </c>
      <c r="U8" s="47" t="s">
        <v>239</v>
      </c>
      <c r="V8" s="45" t="s">
        <v>239</v>
      </c>
      <c r="W8" s="46" t="s">
        <v>239</v>
      </c>
      <c r="X8" s="46" t="s">
        <v>239</v>
      </c>
      <c r="Y8" s="46" t="s">
        <v>239</v>
      </c>
      <c r="Z8" s="46" t="s">
        <v>239</v>
      </c>
      <c r="AA8" s="47" t="s">
        <v>239</v>
      </c>
      <c r="AB8" s="45" t="s">
        <v>239</v>
      </c>
      <c r="AC8" s="46" t="s">
        <v>239</v>
      </c>
      <c r="AD8" s="46" t="s">
        <v>239</v>
      </c>
      <c r="AE8" s="46" t="s">
        <v>239</v>
      </c>
      <c r="AF8" s="46" t="s">
        <v>239</v>
      </c>
      <c r="AG8" s="47" t="s">
        <v>239</v>
      </c>
      <c r="AH8" s="48" t="s">
        <v>239</v>
      </c>
      <c r="AI8" s="49" t="s">
        <v>239</v>
      </c>
      <c r="AJ8" s="49" t="s">
        <v>239</v>
      </c>
      <c r="AK8" s="49" t="s">
        <v>239</v>
      </c>
      <c r="AL8" s="49" t="s">
        <v>239</v>
      </c>
      <c r="AN8" s="492" t="s">
        <v>240</v>
      </c>
      <c r="AO8" s="493"/>
      <c r="AP8" s="493"/>
      <c r="AQ8" s="493"/>
      <c r="AR8" s="493"/>
      <c r="AS8" s="494"/>
      <c r="AT8" s="501" t="s">
        <v>241</v>
      </c>
      <c r="AU8" s="501"/>
    </row>
    <row r="9" spans="2:47" ht="15.75" x14ac:dyDescent="0.25">
      <c r="B9" s="481"/>
      <c r="C9" s="481"/>
      <c r="D9" s="482"/>
      <c r="E9" s="486"/>
      <c r="F9" s="487"/>
      <c r="G9" s="487"/>
      <c r="H9" s="487"/>
      <c r="I9" s="488"/>
      <c r="J9" s="50" t="s">
        <v>239</v>
      </c>
      <c r="K9" s="51" t="s">
        <v>239</v>
      </c>
      <c r="L9" s="51" t="s">
        <v>239</v>
      </c>
      <c r="M9" s="51" t="s">
        <v>239</v>
      </c>
      <c r="N9" s="51" t="s">
        <v>239</v>
      </c>
      <c r="O9" s="52" t="s">
        <v>239</v>
      </c>
      <c r="P9" s="50" t="s">
        <v>239</v>
      </c>
      <c r="Q9" s="51" t="s">
        <v>239</v>
      </c>
      <c r="R9" s="51" t="s">
        <v>239</v>
      </c>
      <c r="S9" s="51" t="s">
        <v>239</v>
      </c>
      <c r="T9" s="51" t="s">
        <v>239</v>
      </c>
      <c r="U9" s="52" t="s">
        <v>239</v>
      </c>
      <c r="V9" s="50" t="s">
        <v>239</v>
      </c>
      <c r="W9" s="51" t="s">
        <v>239</v>
      </c>
      <c r="X9" s="51" t="s">
        <v>239</v>
      </c>
      <c r="Y9" s="51" t="s">
        <v>239</v>
      </c>
      <c r="Z9" s="51" t="s">
        <v>239</v>
      </c>
      <c r="AA9" s="52" t="s">
        <v>239</v>
      </c>
      <c r="AB9" s="50" t="s">
        <v>239</v>
      </c>
      <c r="AC9" s="51" t="s">
        <v>239</v>
      </c>
      <c r="AD9" s="51" t="s">
        <v>239</v>
      </c>
      <c r="AE9" s="51" t="s">
        <v>239</v>
      </c>
      <c r="AF9" s="51" t="s">
        <v>239</v>
      </c>
      <c r="AG9" s="52" t="s">
        <v>239</v>
      </c>
      <c r="AH9" s="53" t="s">
        <v>239</v>
      </c>
      <c r="AI9" s="54" t="s">
        <v>239</v>
      </c>
      <c r="AJ9" s="54" t="s">
        <v>239</v>
      </c>
      <c r="AK9" s="54" t="s">
        <v>239</v>
      </c>
      <c r="AL9" s="54" t="s">
        <v>239</v>
      </c>
      <c r="AN9" s="495"/>
      <c r="AO9" s="496"/>
      <c r="AP9" s="496"/>
      <c r="AQ9" s="496"/>
      <c r="AR9" s="496"/>
      <c r="AS9" s="497"/>
      <c r="AT9" s="501"/>
      <c r="AU9" s="501"/>
    </row>
    <row r="10" spans="2:47" ht="15.75" x14ac:dyDescent="0.25">
      <c r="B10" s="481"/>
      <c r="C10" s="481"/>
      <c r="D10" s="482"/>
      <c r="E10" s="486"/>
      <c r="F10" s="487"/>
      <c r="G10" s="487"/>
      <c r="H10" s="487"/>
      <c r="I10" s="488"/>
      <c r="J10" s="50" t="s">
        <v>239</v>
      </c>
      <c r="K10" s="51" t="s">
        <v>239</v>
      </c>
      <c r="L10" s="51" t="s">
        <v>239</v>
      </c>
      <c r="M10" s="51" t="s">
        <v>239</v>
      </c>
      <c r="N10" s="51" t="s">
        <v>239</v>
      </c>
      <c r="O10" s="52" t="s">
        <v>239</v>
      </c>
      <c r="P10" s="50" t="s">
        <v>239</v>
      </c>
      <c r="Q10" s="51" t="s">
        <v>239</v>
      </c>
      <c r="R10" s="51" t="s">
        <v>239</v>
      </c>
      <c r="S10" s="51" t="s">
        <v>239</v>
      </c>
      <c r="T10" s="51" t="s">
        <v>239</v>
      </c>
      <c r="U10" s="52" t="s">
        <v>239</v>
      </c>
      <c r="V10" s="50" t="s">
        <v>239</v>
      </c>
      <c r="W10" s="51" t="s">
        <v>239</v>
      </c>
      <c r="X10" s="51" t="s">
        <v>239</v>
      </c>
      <c r="Y10" s="51" t="s">
        <v>239</v>
      </c>
      <c r="Z10" s="51" t="s">
        <v>239</v>
      </c>
      <c r="AA10" s="52" t="s">
        <v>239</v>
      </c>
      <c r="AB10" s="50" t="s">
        <v>239</v>
      </c>
      <c r="AC10" s="51" t="s">
        <v>239</v>
      </c>
      <c r="AD10" s="51" t="s">
        <v>239</v>
      </c>
      <c r="AE10" s="51" t="s">
        <v>239</v>
      </c>
      <c r="AF10" s="51" t="s">
        <v>239</v>
      </c>
      <c r="AG10" s="52" t="s">
        <v>239</v>
      </c>
      <c r="AH10" s="53" t="s">
        <v>239</v>
      </c>
      <c r="AI10" s="54" t="s">
        <v>239</v>
      </c>
      <c r="AJ10" s="54" t="s">
        <v>239</v>
      </c>
      <c r="AK10" s="54" t="s">
        <v>239</v>
      </c>
      <c r="AL10" s="54" t="s">
        <v>239</v>
      </c>
      <c r="AN10" s="495"/>
      <c r="AO10" s="496"/>
      <c r="AP10" s="496"/>
      <c r="AQ10" s="496"/>
      <c r="AR10" s="496"/>
      <c r="AS10" s="497"/>
      <c r="AT10" s="501"/>
      <c r="AU10" s="501"/>
    </row>
    <row r="11" spans="2:47" ht="15.75" x14ac:dyDescent="0.25">
      <c r="B11" s="481"/>
      <c r="C11" s="481"/>
      <c r="D11" s="482"/>
      <c r="E11" s="486"/>
      <c r="F11" s="487"/>
      <c r="G11" s="487"/>
      <c r="H11" s="487"/>
      <c r="I11" s="488"/>
      <c r="J11" s="50" t="s">
        <v>239</v>
      </c>
      <c r="K11" s="51" t="s">
        <v>239</v>
      </c>
      <c r="L11" s="51" t="s">
        <v>239</v>
      </c>
      <c r="M11" s="51" t="s">
        <v>239</v>
      </c>
      <c r="N11" s="51" t="s">
        <v>239</v>
      </c>
      <c r="O11" s="52" t="s">
        <v>239</v>
      </c>
      <c r="P11" s="50" t="s">
        <v>239</v>
      </c>
      <c r="Q11" s="51" t="s">
        <v>239</v>
      </c>
      <c r="R11" s="51" t="s">
        <v>239</v>
      </c>
      <c r="S11" s="51" t="s">
        <v>239</v>
      </c>
      <c r="T11" s="51" t="s">
        <v>239</v>
      </c>
      <c r="U11" s="52" t="s">
        <v>239</v>
      </c>
      <c r="V11" s="50" t="s">
        <v>239</v>
      </c>
      <c r="W11" s="51" t="s">
        <v>239</v>
      </c>
      <c r="X11" s="51" t="s">
        <v>239</v>
      </c>
      <c r="Y11" s="51" t="s">
        <v>239</v>
      </c>
      <c r="Z11" s="51" t="s">
        <v>239</v>
      </c>
      <c r="AA11" s="52" t="s">
        <v>239</v>
      </c>
      <c r="AB11" s="50" t="s">
        <v>239</v>
      </c>
      <c r="AC11" s="51" t="s">
        <v>239</v>
      </c>
      <c r="AD11" s="51" t="s">
        <v>239</v>
      </c>
      <c r="AE11" s="51" t="s">
        <v>239</v>
      </c>
      <c r="AF11" s="51" t="s">
        <v>239</v>
      </c>
      <c r="AG11" s="52" t="s">
        <v>239</v>
      </c>
      <c r="AH11" s="53" t="s">
        <v>239</v>
      </c>
      <c r="AI11" s="54" t="s">
        <v>239</v>
      </c>
      <c r="AJ11" s="54" t="s">
        <v>239</v>
      </c>
      <c r="AK11" s="54" t="s">
        <v>239</v>
      </c>
      <c r="AL11" s="54" t="s">
        <v>239</v>
      </c>
      <c r="AN11" s="495"/>
      <c r="AO11" s="496"/>
      <c r="AP11" s="496"/>
      <c r="AQ11" s="496"/>
      <c r="AR11" s="496"/>
      <c r="AS11" s="497"/>
      <c r="AT11" s="501"/>
      <c r="AU11" s="501"/>
    </row>
    <row r="12" spans="2:47" ht="15.75" x14ac:dyDescent="0.25">
      <c r="B12" s="481"/>
      <c r="C12" s="481"/>
      <c r="D12" s="482"/>
      <c r="E12" s="486"/>
      <c r="F12" s="487"/>
      <c r="G12" s="487"/>
      <c r="H12" s="487"/>
      <c r="I12" s="488"/>
      <c r="J12" s="50" t="s">
        <v>239</v>
      </c>
      <c r="K12" s="51" t="s">
        <v>239</v>
      </c>
      <c r="L12" s="51" t="s">
        <v>239</v>
      </c>
      <c r="M12" s="51" t="s">
        <v>239</v>
      </c>
      <c r="N12" s="51" t="s">
        <v>239</v>
      </c>
      <c r="O12" s="52" t="s">
        <v>239</v>
      </c>
      <c r="P12" s="50" t="s">
        <v>239</v>
      </c>
      <c r="Q12" s="51" t="s">
        <v>239</v>
      </c>
      <c r="R12" s="51" t="s">
        <v>239</v>
      </c>
      <c r="S12" s="51" t="s">
        <v>239</v>
      </c>
      <c r="T12" s="51" t="s">
        <v>239</v>
      </c>
      <c r="U12" s="52" t="s">
        <v>239</v>
      </c>
      <c r="V12" s="50" t="s">
        <v>239</v>
      </c>
      <c r="W12" s="51" t="s">
        <v>239</v>
      </c>
      <c r="X12" s="51" t="s">
        <v>239</v>
      </c>
      <c r="Y12" s="51" t="s">
        <v>239</v>
      </c>
      <c r="Z12" s="51" t="s">
        <v>239</v>
      </c>
      <c r="AA12" s="52" t="s">
        <v>239</v>
      </c>
      <c r="AB12" s="50" t="s">
        <v>239</v>
      </c>
      <c r="AC12" s="51" t="s">
        <v>239</v>
      </c>
      <c r="AD12" s="51" t="s">
        <v>239</v>
      </c>
      <c r="AE12" s="51" t="s">
        <v>239</v>
      </c>
      <c r="AF12" s="51" t="s">
        <v>239</v>
      </c>
      <c r="AG12" s="52" t="s">
        <v>239</v>
      </c>
      <c r="AH12" s="53" t="s">
        <v>239</v>
      </c>
      <c r="AI12" s="54" t="s">
        <v>239</v>
      </c>
      <c r="AJ12" s="54" t="s">
        <v>239</v>
      </c>
      <c r="AK12" s="54" t="s">
        <v>239</v>
      </c>
      <c r="AL12" s="54" t="s">
        <v>239</v>
      </c>
      <c r="AN12" s="495"/>
      <c r="AO12" s="496"/>
      <c r="AP12" s="496"/>
      <c r="AQ12" s="496"/>
      <c r="AR12" s="496"/>
      <c r="AS12" s="497"/>
      <c r="AT12" s="501"/>
      <c r="AU12" s="501"/>
    </row>
    <row r="13" spans="2:47" ht="15.75" x14ac:dyDescent="0.25">
      <c r="B13" s="481"/>
      <c r="C13" s="481"/>
      <c r="D13" s="482"/>
      <c r="E13" s="486"/>
      <c r="F13" s="487"/>
      <c r="G13" s="487"/>
      <c r="H13" s="487"/>
      <c r="I13" s="488"/>
      <c r="J13" s="50" t="s">
        <v>239</v>
      </c>
      <c r="K13" s="51" t="s">
        <v>239</v>
      </c>
      <c r="L13" s="51" t="s">
        <v>239</v>
      </c>
      <c r="M13" s="51" t="s">
        <v>239</v>
      </c>
      <c r="N13" s="51" t="s">
        <v>239</v>
      </c>
      <c r="O13" s="52" t="s">
        <v>239</v>
      </c>
      <c r="P13" s="50" t="s">
        <v>239</v>
      </c>
      <c r="Q13" s="51" t="s">
        <v>239</v>
      </c>
      <c r="R13" s="51" t="s">
        <v>239</v>
      </c>
      <c r="S13" s="51" t="s">
        <v>239</v>
      </c>
      <c r="T13" s="51" t="s">
        <v>239</v>
      </c>
      <c r="U13" s="52" t="s">
        <v>239</v>
      </c>
      <c r="V13" s="50" t="s">
        <v>239</v>
      </c>
      <c r="W13" s="51" t="s">
        <v>239</v>
      </c>
      <c r="X13" s="51" t="s">
        <v>239</v>
      </c>
      <c r="Y13" s="51" t="s">
        <v>239</v>
      </c>
      <c r="Z13" s="51" t="s">
        <v>239</v>
      </c>
      <c r="AA13" s="52" t="s">
        <v>239</v>
      </c>
      <c r="AB13" s="50" t="s">
        <v>239</v>
      </c>
      <c r="AC13" s="51" t="s">
        <v>239</v>
      </c>
      <c r="AD13" s="51" t="s">
        <v>239</v>
      </c>
      <c r="AE13" s="51" t="s">
        <v>239</v>
      </c>
      <c r="AF13" s="51" t="s">
        <v>239</v>
      </c>
      <c r="AG13" s="52" t="s">
        <v>239</v>
      </c>
      <c r="AH13" s="53" t="s">
        <v>239</v>
      </c>
      <c r="AI13" s="54" t="s">
        <v>239</v>
      </c>
      <c r="AJ13" s="54" t="s">
        <v>239</v>
      </c>
      <c r="AK13" s="54" t="s">
        <v>239</v>
      </c>
      <c r="AL13" s="54" t="s">
        <v>239</v>
      </c>
      <c r="AN13" s="495"/>
      <c r="AO13" s="496"/>
      <c r="AP13" s="496"/>
      <c r="AQ13" s="496"/>
      <c r="AR13" s="496"/>
      <c r="AS13" s="497"/>
      <c r="AT13" s="501"/>
      <c r="AU13" s="501"/>
    </row>
    <row r="14" spans="2:47" ht="5.25" customHeight="1" thickBot="1" x14ac:dyDescent="0.3">
      <c r="B14" s="481"/>
      <c r="C14" s="481"/>
      <c r="D14" s="482"/>
      <c r="E14" s="486"/>
      <c r="F14" s="487"/>
      <c r="G14" s="487"/>
      <c r="H14" s="487"/>
      <c r="I14" s="488"/>
      <c r="J14" s="50" t="s">
        <v>239</v>
      </c>
      <c r="K14" s="51" t="s">
        <v>239</v>
      </c>
      <c r="L14" s="51" t="s">
        <v>239</v>
      </c>
      <c r="M14" s="51" t="s">
        <v>239</v>
      </c>
      <c r="N14" s="51" t="s">
        <v>239</v>
      </c>
      <c r="O14" s="52" t="s">
        <v>239</v>
      </c>
      <c r="P14" s="50" t="s">
        <v>239</v>
      </c>
      <c r="Q14" s="51" t="s">
        <v>239</v>
      </c>
      <c r="R14" s="51" t="s">
        <v>239</v>
      </c>
      <c r="S14" s="51" t="s">
        <v>239</v>
      </c>
      <c r="T14" s="51" t="s">
        <v>239</v>
      </c>
      <c r="U14" s="52" t="s">
        <v>239</v>
      </c>
      <c r="V14" s="50" t="s">
        <v>239</v>
      </c>
      <c r="W14" s="51" t="s">
        <v>239</v>
      </c>
      <c r="X14" s="51" t="s">
        <v>239</v>
      </c>
      <c r="Y14" s="51" t="s">
        <v>239</v>
      </c>
      <c r="Z14" s="51" t="s">
        <v>239</v>
      </c>
      <c r="AA14" s="52" t="s">
        <v>239</v>
      </c>
      <c r="AB14" s="50" t="s">
        <v>239</v>
      </c>
      <c r="AC14" s="51" t="s">
        <v>239</v>
      </c>
      <c r="AD14" s="51" t="s">
        <v>239</v>
      </c>
      <c r="AE14" s="51" t="s">
        <v>239</v>
      </c>
      <c r="AF14" s="51" t="s">
        <v>239</v>
      </c>
      <c r="AG14" s="52" t="s">
        <v>239</v>
      </c>
      <c r="AH14" s="53" t="s">
        <v>239</v>
      </c>
      <c r="AI14" s="54" t="s">
        <v>239</v>
      </c>
      <c r="AJ14" s="54" t="s">
        <v>239</v>
      </c>
      <c r="AK14" s="54" t="s">
        <v>239</v>
      </c>
      <c r="AL14" s="54" t="s">
        <v>239</v>
      </c>
      <c r="AN14" s="495"/>
      <c r="AO14" s="496"/>
      <c r="AP14" s="496"/>
      <c r="AQ14" s="496"/>
      <c r="AR14" s="496"/>
      <c r="AS14" s="497"/>
      <c r="AT14" s="501"/>
      <c r="AU14" s="501"/>
    </row>
    <row r="15" spans="2:47" ht="16.5" hidden="1" thickBot="1" x14ac:dyDescent="0.3">
      <c r="B15" s="481"/>
      <c r="C15" s="481"/>
      <c r="D15" s="482"/>
      <c r="E15" s="486"/>
      <c r="F15" s="487"/>
      <c r="G15" s="487"/>
      <c r="H15" s="487"/>
      <c r="I15" s="488"/>
      <c r="J15" s="50" t="s">
        <v>239</v>
      </c>
      <c r="K15" s="51" t="s">
        <v>239</v>
      </c>
      <c r="L15" s="51" t="s">
        <v>239</v>
      </c>
      <c r="M15" s="51" t="s">
        <v>239</v>
      </c>
      <c r="N15" s="51" t="s">
        <v>239</v>
      </c>
      <c r="O15" s="52" t="s">
        <v>239</v>
      </c>
      <c r="P15" s="50" t="s">
        <v>239</v>
      </c>
      <c r="Q15" s="51" t="s">
        <v>239</v>
      </c>
      <c r="R15" s="51" t="s">
        <v>239</v>
      </c>
      <c r="S15" s="51" t="s">
        <v>239</v>
      </c>
      <c r="T15" s="51" t="s">
        <v>239</v>
      </c>
      <c r="U15" s="52" t="s">
        <v>239</v>
      </c>
      <c r="V15" s="50" t="s">
        <v>239</v>
      </c>
      <c r="W15" s="51" t="s">
        <v>239</v>
      </c>
      <c r="X15" s="51" t="s">
        <v>239</v>
      </c>
      <c r="Y15" s="51" t="s">
        <v>239</v>
      </c>
      <c r="Z15" s="51" t="s">
        <v>239</v>
      </c>
      <c r="AA15" s="52" t="s">
        <v>239</v>
      </c>
      <c r="AB15" s="50" t="s">
        <v>239</v>
      </c>
      <c r="AC15" s="51" t="s">
        <v>239</v>
      </c>
      <c r="AD15" s="51" t="s">
        <v>239</v>
      </c>
      <c r="AE15" s="51" t="s">
        <v>239</v>
      </c>
      <c r="AF15" s="51" t="s">
        <v>239</v>
      </c>
      <c r="AG15" s="52" t="s">
        <v>239</v>
      </c>
      <c r="AH15" s="53" t="s">
        <v>239</v>
      </c>
      <c r="AI15" s="54" t="s">
        <v>239</v>
      </c>
      <c r="AJ15" s="54" t="s">
        <v>239</v>
      </c>
      <c r="AK15" s="54" t="s">
        <v>239</v>
      </c>
      <c r="AL15" s="54" t="s">
        <v>239</v>
      </c>
      <c r="AN15" s="495"/>
      <c r="AO15" s="496"/>
      <c r="AP15" s="496"/>
      <c r="AQ15" s="496"/>
      <c r="AR15" s="496"/>
      <c r="AS15" s="497"/>
      <c r="AT15" s="35"/>
      <c r="AU15" s="35"/>
    </row>
    <row r="16" spans="2:47" ht="16.5" hidden="1" thickBot="1" x14ac:dyDescent="0.3">
      <c r="B16" s="481"/>
      <c r="C16" s="481"/>
      <c r="D16" s="482"/>
      <c r="E16" s="486"/>
      <c r="F16" s="487"/>
      <c r="G16" s="487"/>
      <c r="H16" s="487"/>
      <c r="I16" s="488"/>
      <c r="J16" s="50" t="s">
        <v>239</v>
      </c>
      <c r="K16" s="51" t="s">
        <v>239</v>
      </c>
      <c r="L16" s="51" t="s">
        <v>239</v>
      </c>
      <c r="M16" s="51" t="s">
        <v>239</v>
      </c>
      <c r="N16" s="51" t="s">
        <v>239</v>
      </c>
      <c r="O16" s="52" t="s">
        <v>239</v>
      </c>
      <c r="P16" s="50" t="s">
        <v>239</v>
      </c>
      <c r="Q16" s="51" t="s">
        <v>239</v>
      </c>
      <c r="R16" s="51" t="s">
        <v>239</v>
      </c>
      <c r="S16" s="51" t="s">
        <v>239</v>
      </c>
      <c r="T16" s="51" t="s">
        <v>239</v>
      </c>
      <c r="U16" s="52" t="s">
        <v>239</v>
      </c>
      <c r="V16" s="50" t="s">
        <v>239</v>
      </c>
      <c r="W16" s="51" t="s">
        <v>239</v>
      </c>
      <c r="X16" s="51" t="s">
        <v>239</v>
      </c>
      <c r="Y16" s="51" t="s">
        <v>239</v>
      </c>
      <c r="Z16" s="51" t="s">
        <v>239</v>
      </c>
      <c r="AA16" s="52" t="s">
        <v>239</v>
      </c>
      <c r="AB16" s="50" t="s">
        <v>239</v>
      </c>
      <c r="AC16" s="51" t="s">
        <v>239</v>
      </c>
      <c r="AD16" s="51" t="s">
        <v>239</v>
      </c>
      <c r="AE16" s="51" t="s">
        <v>239</v>
      </c>
      <c r="AF16" s="51" t="s">
        <v>239</v>
      </c>
      <c r="AG16" s="52" t="s">
        <v>239</v>
      </c>
      <c r="AH16" s="53" t="s">
        <v>239</v>
      </c>
      <c r="AI16" s="54" t="s">
        <v>239</v>
      </c>
      <c r="AJ16" s="54" t="s">
        <v>239</v>
      </c>
      <c r="AK16" s="54" t="s">
        <v>239</v>
      </c>
      <c r="AL16" s="54" t="s">
        <v>239</v>
      </c>
      <c r="AN16" s="495"/>
      <c r="AO16" s="496"/>
      <c r="AP16" s="496"/>
      <c r="AQ16" s="496"/>
      <c r="AR16" s="496"/>
      <c r="AS16" s="497"/>
      <c r="AT16" s="35"/>
      <c r="AU16" s="35"/>
    </row>
    <row r="17" spans="2:47" ht="16.5" hidden="1" thickBot="1" x14ac:dyDescent="0.3">
      <c r="B17" s="481"/>
      <c r="C17" s="481"/>
      <c r="D17" s="482"/>
      <c r="E17" s="489"/>
      <c r="F17" s="490"/>
      <c r="G17" s="490"/>
      <c r="H17" s="490"/>
      <c r="I17" s="491"/>
      <c r="J17" s="55" t="s">
        <v>239</v>
      </c>
      <c r="K17" s="56" t="s">
        <v>239</v>
      </c>
      <c r="L17" s="56" t="s">
        <v>239</v>
      </c>
      <c r="M17" s="56" t="s">
        <v>239</v>
      </c>
      <c r="N17" s="56" t="s">
        <v>239</v>
      </c>
      <c r="O17" s="57" t="s">
        <v>239</v>
      </c>
      <c r="P17" s="50" t="s">
        <v>239</v>
      </c>
      <c r="Q17" s="51" t="s">
        <v>239</v>
      </c>
      <c r="R17" s="51" t="s">
        <v>239</v>
      </c>
      <c r="S17" s="51" t="s">
        <v>239</v>
      </c>
      <c r="T17" s="51" t="s">
        <v>239</v>
      </c>
      <c r="U17" s="52" t="s">
        <v>239</v>
      </c>
      <c r="V17" s="55" t="s">
        <v>239</v>
      </c>
      <c r="W17" s="56" t="s">
        <v>239</v>
      </c>
      <c r="X17" s="56" t="s">
        <v>239</v>
      </c>
      <c r="Y17" s="56" t="s">
        <v>239</v>
      </c>
      <c r="Z17" s="56" t="s">
        <v>239</v>
      </c>
      <c r="AA17" s="57" t="s">
        <v>239</v>
      </c>
      <c r="AB17" s="50" t="s">
        <v>239</v>
      </c>
      <c r="AC17" s="51" t="s">
        <v>239</v>
      </c>
      <c r="AD17" s="51" t="s">
        <v>239</v>
      </c>
      <c r="AE17" s="51" t="s">
        <v>239</v>
      </c>
      <c r="AF17" s="51" t="s">
        <v>239</v>
      </c>
      <c r="AG17" s="52" t="s">
        <v>239</v>
      </c>
      <c r="AH17" s="58" t="s">
        <v>239</v>
      </c>
      <c r="AI17" s="59" t="s">
        <v>239</v>
      </c>
      <c r="AJ17" s="59" t="s">
        <v>239</v>
      </c>
      <c r="AK17" s="59" t="s">
        <v>239</v>
      </c>
      <c r="AL17" s="59" t="s">
        <v>239</v>
      </c>
      <c r="AN17" s="498"/>
      <c r="AO17" s="499"/>
      <c r="AP17" s="499"/>
      <c r="AQ17" s="499"/>
      <c r="AR17" s="499"/>
      <c r="AS17" s="500"/>
      <c r="AT17" s="35"/>
      <c r="AU17" s="35"/>
    </row>
    <row r="18" spans="2:47" ht="15.75" customHeight="1" x14ac:dyDescent="0.25">
      <c r="B18" s="481"/>
      <c r="C18" s="481"/>
      <c r="D18" s="482"/>
      <c r="E18" s="483" t="s">
        <v>242</v>
      </c>
      <c r="F18" s="484"/>
      <c r="G18" s="484"/>
      <c r="H18" s="484"/>
      <c r="I18" s="484"/>
      <c r="J18" s="149" t="s">
        <v>239</v>
      </c>
      <c r="K18" s="150" t="s">
        <v>239</v>
      </c>
      <c r="L18" s="150" t="s">
        <v>239</v>
      </c>
      <c r="M18" s="150" t="s">
        <v>239</v>
      </c>
      <c r="N18" s="150" t="s">
        <v>239</v>
      </c>
      <c r="O18" s="151" t="s">
        <v>239</v>
      </c>
      <c r="P18" s="149" t="s">
        <v>239</v>
      </c>
      <c r="Q18" s="150" t="s">
        <v>239</v>
      </c>
      <c r="R18" s="60" t="s">
        <v>239</v>
      </c>
      <c r="S18" s="60" t="s">
        <v>239</v>
      </c>
      <c r="T18" s="60" t="s">
        <v>239</v>
      </c>
      <c r="U18" s="61" t="s">
        <v>239</v>
      </c>
      <c r="V18" s="45" t="s">
        <v>239</v>
      </c>
      <c r="W18" s="46" t="s">
        <v>239</v>
      </c>
      <c r="X18" s="46" t="s">
        <v>239</v>
      </c>
      <c r="Y18" s="46" t="s">
        <v>239</v>
      </c>
      <c r="Z18" s="46" t="s">
        <v>239</v>
      </c>
      <c r="AA18" s="47" t="s">
        <v>239</v>
      </c>
      <c r="AB18" s="45" t="s">
        <v>239</v>
      </c>
      <c r="AC18" s="46" t="s">
        <v>239</v>
      </c>
      <c r="AD18" s="46" t="s">
        <v>239</v>
      </c>
      <c r="AE18" s="46" t="s">
        <v>239</v>
      </c>
      <c r="AF18" s="46" t="s">
        <v>239</v>
      </c>
      <c r="AG18" s="47" t="s">
        <v>239</v>
      </c>
      <c r="AH18" s="48" t="s">
        <v>239</v>
      </c>
      <c r="AI18" s="49" t="s">
        <v>239</v>
      </c>
      <c r="AJ18" s="49" t="s">
        <v>239</v>
      </c>
      <c r="AK18" s="49" t="s">
        <v>239</v>
      </c>
      <c r="AL18" s="49" t="s">
        <v>239</v>
      </c>
      <c r="AN18" s="503" t="s">
        <v>243</v>
      </c>
      <c r="AO18" s="504"/>
      <c r="AP18" s="504"/>
      <c r="AQ18" s="504"/>
      <c r="AR18" s="504"/>
      <c r="AS18" s="504"/>
      <c r="AT18" s="509" t="s">
        <v>244</v>
      </c>
      <c r="AU18" s="510"/>
    </row>
    <row r="19" spans="2:47" ht="15.75" customHeight="1" x14ac:dyDescent="0.25">
      <c r="B19" s="481"/>
      <c r="C19" s="481"/>
      <c r="D19" s="482"/>
      <c r="E19" s="502"/>
      <c r="F19" s="487"/>
      <c r="G19" s="487"/>
      <c r="H19" s="487"/>
      <c r="I19" s="487"/>
      <c r="J19" s="152" t="s">
        <v>239</v>
      </c>
      <c r="K19" s="153" t="s">
        <v>239</v>
      </c>
      <c r="L19" s="153" t="s">
        <v>239</v>
      </c>
      <c r="M19" s="153" t="s">
        <v>239</v>
      </c>
      <c r="N19" s="153" t="s">
        <v>239</v>
      </c>
      <c r="O19" s="154" t="s">
        <v>239</v>
      </c>
      <c r="P19" s="152" t="s">
        <v>239</v>
      </c>
      <c r="Q19" s="153" t="s">
        <v>239</v>
      </c>
      <c r="R19" s="63" t="s">
        <v>239</v>
      </c>
      <c r="S19" s="63" t="s">
        <v>239</v>
      </c>
      <c r="T19" s="63" t="s">
        <v>239</v>
      </c>
      <c r="U19" s="64" t="s">
        <v>239</v>
      </c>
      <c r="V19" s="50" t="s">
        <v>239</v>
      </c>
      <c r="W19" s="51" t="s">
        <v>239</v>
      </c>
      <c r="X19" s="51" t="s">
        <v>239</v>
      </c>
      <c r="Y19" s="51" t="s">
        <v>239</v>
      </c>
      <c r="Z19" s="51" t="s">
        <v>239</v>
      </c>
      <c r="AA19" s="52" t="s">
        <v>239</v>
      </c>
      <c r="AB19" s="50" t="s">
        <v>239</v>
      </c>
      <c r="AC19" s="51" t="s">
        <v>239</v>
      </c>
      <c r="AD19" s="51" t="s">
        <v>239</v>
      </c>
      <c r="AE19" s="51" t="s">
        <v>239</v>
      </c>
      <c r="AF19" s="51" t="s">
        <v>239</v>
      </c>
      <c r="AG19" s="52" t="s">
        <v>239</v>
      </c>
      <c r="AH19" s="53" t="s">
        <v>239</v>
      </c>
      <c r="AI19" s="54" t="s">
        <v>239</v>
      </c>
      <c r="AJ19" s="54" t="s">
        <v>239</v>
      </c>
      <c r="AK19" s="54" t="s">
        <v>239</v>
      </c>
      <c r="AL19" s="54" t="s">
        <v>239</v>
      </c>
      <c r="AN19" s="505"/>
      <c r="AO19" s="506"/>
      <c r="AP19" s="506"/>
      <c r="AQ19" s="506"/>
      <c r="AR19" s="506"/>
      <c r="AS19" s="506"/>
      <c r="AT19" s="511"/>
      <c r="AU19" s="512"/>
    </row>
    <row r="20" spans="2:47" ht="15.75" customHeight="1" x14ac:dyDescent="0.25">
      <c r="B20" s="481"/>
      <c r="C20" s="481"/>
      <c r="D20" s="482"/>
      <c r="E20" s="486"/>
      <c r="F20" s="487"/>
      <c r="G20" s="487"/>
      <c r="H20" s="487"/>
      <c r="I20" s="487"/>
      <c r="J20" s="152" t="s">
        <v>239</v>
      </c>
      <c r="K20" s="153" t="s">
        <v>239</v>
      </c>
      <c r="L20" s="153" t="s">
        <v>239</v>
      </c>
      <c r="M20" s="153" t="s">
        <v>239</v>
      </c>
      <c r="N20" s="153" t="s">
        <v>239</v>
      </c>
      <c r="O20" s="154" t="s">
        <v>239</v>
      </c>
      <c r="P20" s="152" t="s">
        <v>239</v>
      </c>
      <c r="Q20" s="153" t="s">
        <v>239</v>
      </c>
      <c r="R20" s="63" t="s">
        <v>239</v>
      </c>
      <c r="S20" s="63" t="s">
        <v>239</v>
      </c>
      <c r="T20" s="63" t="s">
        <v>239</v>
      </c>
      <c r="U20" s="64" t="s">
        <v>239</v>
      </c>
      <c r="V20" s="50" t="s">
        <v>239</v>
      </c>
      <c r="W20" s="51" t="s">
        <v>239</v>
      </c>
      <c r="X20" s="51" t="s">
        <v>239</v>
      </c>
      <c r="Y20" s="51" t="s">
        <v>239</v>
      </c>
      <c r="Z20" s="51" t="s">
        <v>239</v>
      </c>
      <c r="AA20" s="52" t="s">
        <v>239</v>
      </c>
      <c r="AB20" s="50" t="s">
        <v>239</v>
      </c>
      <c r="AC20" s="51" t="s">
        <v>239</v>
      </c>
      <c r="AD20" s="51" t="s">
        <v>239</v>
      </c>
      <c r="AE20" s="51" t="s">
        <v>239</v>
      </c>
      <c r="AF20" s="51" t="s">
        <v>239</v>
      </c>
      <c r="AG20" s="52" t="s">
        <v>239</v>
      </c>
      <c r="AH20" s="53" t="s">
        <v>239</v>
      </c>
      <c r="AI20" s="54" t="s">
        <v>239</v>
      </c>
      <c r="AJ20" s="54" t="s">
        <v>239</v>
      </c>
      <c r="AK20" s="54" t="s">
        <v>239</v>
      </c>
      <c r="AL20" s="54" t="s">
        <v>239</v>
      </c>
      <c r="AN20" s="505"/>
      <c r="AO20" s="506"/>
      <c r="AP20" s="506"/>
      <c r="AQ20" s="506"/>
      <c r="AR20" s="506"/>
      <c r="AS20" s="506"/>
      <c r="AT20" s="511"/>
      <c r="AU20" s="512"/>
    </row>
    <row r="21" spans="2:47" ht="15.75" customHeight="1" x14ac:dyDescent="0.25">
      <c r="B21" s="481"/>
      <c r="C21" s="481"/>
      <c r="D21" s="482"/>
      <c r="E21" s="486"/>
      <c r="F21" s="487"/>
      <c r="G21" s="487"/>
      <c r="H21" s="487"/>
      <c r="I21" s="487"/>
      <c r="J21" s="152" t="s">
        <v>239</v>
      </c>
      <c r="K21" s="153" t="s">
        <v>239</v>
      </c>
      <c r="L21" s="153" t="s">
        <v>239</v>
      </c>
      <c r="M21" s="153" t="s">
        <v>239</v>
      </c>
      <c r="N21" s="153" t="s">
        <v>239</v>
      </c>
      <c r="O21" s="154" t="s">
        <v>239</v>
      </c>
      <c r="P21" s="152" t="s">
        <v>239</v>
      </c>
      <c r="Q21" s="153" t="s">
        <v>239</v>
      </c>
      <c r="R21" s="63" t="s">
        <v>239</v>
      </c>
      <c r="S21" s="63" t="s">
        <v>239</v>
      </c>
      <c r="T21" s="63" t="s">
        <v>239</v>
      </c>
      <c r="U21" s="64" t="s">
        <v>239</v>
      </c>
      <c r="V21" s="50" t="s">
        <v>239</v>
      </c>
      <c r="W21" s="51" t="s">
        <v>239</v>
      </c>
      <c r="X21" s="51" t="s">
        <v>239</v>
      </c>
      <c r="Y21" s="51" t="s">
        <v>239</v>
      </c>
      <c r="Z21" s="51" t="s">
        <v>239</v>
      </c>
      <c r="AA21" s="52" t="s">
        <v>239</v>
      </c>
      <c r="AB21" s="50" t="s">
        <v>239</v>
      </c>
      <c r="AC21" s="51" t="s">
        <v>239</v>
      </c>
      <c r="AD21" s="51" t="s">
        <v>239</v>
      </c>
      <c r="AE21" s="51" t="s">
        <v>239</v>
      </c>
      <c r="AF21" s="51" t="s">
        <v>239</v>
      </c>
      <c r="AG21" s="52" t="s">
        <v>239</v>
      </c>
      <c r="AH21" s="53" t="s">
        <v>239</v>
      </c>
      <c r="AI21" s="54" t="s">
        <v>239</v>
      </c>
      <c r="AJ21" s="54" t="s">
        <v>239</v>
      </c>
      <c r="AK21" s="54" t="s">
        <v>239</v>
      </c>
      <c r="AL21" s="54" t="s">
        <v>239</v>
      </c>
      <c r="AN21" s="505"/>
      <c r="AO21" s="506"/>
      <c r="AP21" s="506"/>
      <c r="AQ21" s="506"/>
      <c r="AR21" s="506"/>
      <c r="AS21" s="506"/>
      <c r="AT21" s="511"/>
      <c r="AU21" s="512"/>
    </row>
    <row r="22" spans="2:47" ht="15.75" customHeight="1" x14ac:dyDescent="0.25">
      <c r="B22" s="481"/>
      <c r="C22" s="481"/>
      <c r="D22" s="482"/>
      <c r="E22" s="486"/>
      <c r="F22" s="487"/>
      <c r="G22" s="487"/>
      <c r="H22" s="487"/>
      <c r="I22" s="487"/>
      <c r="J22" s="152" t="s">
        <v>239</v>
      </c>
      <c r="K22" s="153" t="s">
        <v>239</v>
      </c>
      <c r="L22" s="153" t="s">
        <v>239</v>
      </c>
      <c r="M22" s="153" t="s">
        <v>239</v>
      </c>
      <c r="N22" s="153" t="s">
        <v>239</v>
      </c>
      <c r="O22" s="154" t="s">
        <v>239</v>
      </c>
      <c r="P22" s="152" t="s">
        <v>239</v>
      </c>
      <c r="Q22" s="153" t="s">
        <v>239</v>
      </c>
      <c r="R22" s="63" t="s">
        <v>239</v>
      </c>
      <c r="S22" s="63" t="s">
        <v>239</v>
      </c>
      <c r="T22" s="63" t="s">
        <v>239</v>
      </c>
      <c r="U22" s="64" t="s">
        <v>239</v>
      </c>
      <c r="V22" s="50" t="s">
        <v>239</v>
      </c>
      <c r="W22" s="51" t="s">
        <v>239</v>
      </c>
      <c r="X22" s="51" t="s">
        <v>239</v>
      </c>
      <c r="Y22" s="51" t="s">
        <v>239</v>
      </c>
      <c r="Z22" s="51" t="s">
        <v>239</v>
      </c>
      <c r="AA22" s="52" t="s">
        <v>239</v>
      </c>
      <c r="AB22" s="50" t="s">
        <v>239</v>
      </c>
      <c r="AC22" s="51" t="s">
        <v>239</v>
      </c>
      <c r="AD22" s="51" t="s">
        <v>239</v>
      </c>
      <c r="AE22" s="51" t="s">
        <v>239</v>
      </c>
      <c r="AF22" s="51" t="s">
        <v>239</v>
      </c>
      <c r="AG22" s="52" t="s">
        <v>239</v>
      </c>
      <c r="AH22" s="53" t="s">
        <v>239</v>
      </c>
      <c r="AI22" s="54" t="s">
        <v>239</v>
      </c>
      <c r="AJ22" s="54" t="s">
        <v>239</v>
      </c>
      <c r="AK22" s="54" t="s">
        <v>239</v>
      </c>
      <c r="AL22" s="54" t="s">
        <v>239</v>
      </c>
      <c r="AN22" s="505"/>
      <c r="AO22" s="506"/>
      <c r="AP22" s="506"/>
      <c r="AQ22" s="506"/>
      <c r="AR22" s="506"/>
      <c r="AS22" s="506"/>
      <c r="AT22" s="511"/>
      <c r="AU22" s="512"/>
    </row>
    <row r="23" spans="2:47" ht="0.75" customHeight="1" x14ac:dyDescent="0.25">
      <c r="B23" s="481"/>
      <c r="C23" s="481"/>
      <c r="D23" s="482"/>
      <c r="E23" s="486"/>
      <c r="F23" s="487"/>
      <c r="G23" s="487"/>
      <c r="H23" s="487"/>
      <c r="I23" s="487"/>
      <c r="J23" s="152" t="s">
        <v>239</v>
      </c>
      <c r="K23" s="153" t="s">
        <v>239</v>
      </c>
      <c r="L23" s="153" t="s">
        <v>239</v>
      </c>
      <c r="M23" s="153" t="s">
        <v>239</v>
      </c>
      <c r="N23" s="153" t="s">
        <v>239</v>
      </c>
      <c r="O23" s="154" t="s">
        <v>239</v>
      </c>
      <c r="P23" s="152" t="s">
        <v>239</v>
      </c>
      <c r="Q23" s="153" t="s">
        <v>239</v>
      </c>
      <c r="R23" s="63" t="s">
        <v>239</v>
      </c>
      <c r="S23" s="63" t="s">
        <v>239</v>
      </c>
      <c r="T23" s="63" t="s">
        <v>239</v>
      </c>
      <c r="U23" s="64" t="s">
        <v>239</v>
      </c>
      <c r="V23" s="50" t="s">
        <v>239</v>
      </c>
      <c r="W23" s="51" t="s">
        <v>239</v>
      </c>
      <c r="X23" s="51" t="s">
        <v>239</v>
      </c>
      <c r="Y23" s="51" t="s">
        <v>239</v>
      </c>
      <c r="Z23" s="51" t="s">
        <v>239</v>
      </c>
      <c r="AA23" s="52" t="s">
        <v>239</v>
      </c>
      <c r="AB23" s="50" t="s">
        <v>239</v>
      </c>
      <c r="AC23" s="51" t="s">
        <v>239</v>
      </c>
      <c r="AD23" s="51" t="s">
        <v>239</v>
      </c>
      <c r="AE23" s="51" t="s">
        <v>239</v>
      </c>
      <c r="AF23" s="51" t="s">
        <v>239</v>
      </c>
      <c r="AG23" s="52" t="s">
        <v>239</v>
      </c>
      <c r="AH23" s="53" t="s">
        <v>239</v>
      </c>
      <c r="AI23" s="54" t="s">
        <v>239</v>
      </c>
      <c r="AJ23" s="54" t="s">
        <v>239</v>
      </c>
      <c r="AK23" s="54" t="s">
        <v>239</v>
      </c>
      <c r="AL23" s="54" t="s">
        <v>239</v>
      </c>
      <c r="AN23" s="505"/>
      <c r="AO23" s="506"/>
      <c r="AP23" s="506"/>
      <c r="AQ23" s="506"/>
      <c r="AR23" s="506"/>
      <c r="AS23" s="506"/>
      <c r="AT23" s="511"/>
      <c r="AU23" s="512"/>
    </row>
    <row r="24" spans="2:47" ht="15.75" hidden="1" customHeight="1" x14ac:dyDescent="0.25">
      <c r="B24" s="481"/>
      <c r="C24" s="481"/>
      <c r="D24" s="482"/>
      <c r="E24" s="486"/>
      <c r="F24" s="487"/>
      <c r="G24" s="487"/>
      <c r="H24" s="487"/>
      <c r="I24" s="487"/>
      <c r="J24" s="152" t="s">
        <v>239</v>
      </c>
      <c r="K24" s="153" t="s">
        <v>239</v>
      </c>
      <c r="L24" s="153" t="s">
        <v>239</v>
      </c>
      <c r="M24" s="153" t="s">
        <v>239</v>
      </c>
      <c r="N24" s="153" t="s">
        <v>239</v>
      </c>
      <c r="O24" s="154" t="s">
        <v>239</v>
      </c>
      <c r="P24" s="152" t="s">
        <v>239</v>
      </c>
      <c r="Q24" s="153" t="s">
        <v>239</v>
      </c>
      <c r="R24" s="63" t="s">
        <v>239</v>
      </c>
      <c r="S24" s="63" t="s">
        <v>239</v>
      </c>
      <c r="T24" s="63" t="s">
        <v>239</v>
      </c>
      <c r="U24" s="64" t="s">
        <v>239</v>
      </c>
      <c r="V24" s="50" t="s">
        <v>239</v>
      </c>
      <c r="W24" s="51" t="s">
        <v>239</v>
      </c>
      <c r="X24" s="51" t="s">
        <v>239</v>
      </c>
      <c r="Y24" s="51" t="s">
        <v>239</v>
      </c>
      <c r="Z24" s="51" t="s">
        <v>239</v>
      </c>
      <c r="AA24" s="52" t="s">
        <v>239</v>
      </c>
      <c r="AB24" s="50" t="s">
        <v>239</v>
      </c>
      <c r="AC24" s="51" t="s">
        <v>239</v>
      </c>
      <c r="AD24" s="51" t="s">
        <v>239</v>
      </c>
      <c r="AE24" s="51" t="s">
        <v>239</v>
      </c>
      <c r="AF24" s="51" t="s">
        <v>239</v>
      </c>
      <c r="AG24" s="52" t="s">
        <v>239</v>
      </c>
      <c r="AH24" s="53" t="s">
        <v>239</v>
      </c>
      <c r="AI24" s="54" t="s">
        <v>239</v>
      </c>
      <c r="AJ24" s="54" t="s">
        <v>239</v>
      </c>
      <c r="AK24" s="54" t="s">
        <v>239</v>
      </c>
      <c r="AL24" s="54" t="s">
        <v>239</v>
      </c>
      <c r="AN24" s="505"/>
      <c r="AO24" s="506"/>
      <c r="AP24" s="506"/>
      <c r="AQ24" s="506"/>
      <c r="AR24" s="506"/>
      <c r="AS24" s="506"/>
      <c r="AT24" s="511"/>
      <c r="AU24" s="512"/>
    </row>
    <row r="25" spans="2:47" ht="15.75" hidden="1" customHeight="1" thickBot="1" x14ac:dyDescent="0.3">
      <c r="B25" s="481"/>
      <c r="C25" s="481"/>
      <c r="D25" s="482"/>
      <c r="E25" s="486"/>
      <c r="F25" s="487"/>
      <c r="G25" s="487"/>
      <c r="H25" s="487"/>
      <c r="I25" s="487"/>
      <c r="J25" s="152" t="s">
        <v>239</v>
      </c>
      <c r="K25" s="153" t="s">
        <v>239</v>
      </c>
      <c r="L25" s="153" t="s">
        <v>239</v>
      </c>
      <c r="M25" s="153" t="s">
        <v>239</v>
      </c>
      <c r="N25" s="153" t="s">
        <v>239</v>
      </c>
      <c r="O25" s="154" t="s">
        <v>239</v>
      </c>
      <c r="P25" s="152" t="s">
        <v>239</v>
      </c>
      <c r="Q25" s="153" t="s">
        <v>239</v>
      </c>
      <c r="R25" s="63" t="s">
        <v>239</v>
      </c>
      <c r="S25" s="63" t="s">
        <v>239</v>
      </c>
      <c r="T25" s="63" t="s">
        <v>239</v>
      </c>
      <c r="U25" s="64" t="s">
        <v>239</v>
      </c>
      <c r="V25" s="50" t="s">
        <v>239</v>
      </c>
      <c r="W25" s="51" t="s">
        <v>239</v>
      </c>
      <c r="X25" s="51" t="s">
        <v>239</v>
      </c>
      <c r="Y25" s="51" t="s">
        <v>239</v>
      </c>
      <c r="Z25" s="51" t="s">
        <v>239</v>
      </c>
      <c r="AA25" s="52" t="s">
        <v>239</v>
      </c>
      <c r="AB25" s="50" t="s">
        <v>239</v>
      </c>
      <c r="AC25" s="51" t="s">
        <v>239</v>
      </c>
      <c r="AD25" s="51" t="s">
        <v>239</v>
      </c>
      <c r="AE25" s="51" t="s">
        <v>239</v>
      </c>
      <c r="AF25" s="51" t="s">
        <v>239</v>
      </c>
      <c r="AG25" s="52" t="s">
        <v>239</v>
      </c>
      <c r="AH25" s="53" t="s">
        <v>239</v>
      </c>
      <c r="AI25" s="54" t="s">
        <v>239</v>
      </c>
      <c r="AJ25" s="54" t="s">
        <v>239</v>
      </c>
      <c r="AK25" s="54" t="s">
        <v>239</v>
      </c>
      <c r="AL25" s="54" t="s">
        <v>239</v>
      </c>
      <c r="AN25" s="505"/>
      <c r="AO25" s="506"/>
      <c r="AP25" s="506"/>
      <c r="AQ25" s="506"/>
      <c r="AR25" s="506"/>
      <c r="AS25" s="506"/>
      <c r="AT25" s="511"/>
      <c r="AU25" s="512"/>
    </row>
    <row r="26" spans="2:47" ht="15.75" hidden="1" customHeight="1" thickBot="1" x14ac:dyDescent="0.3">
      <c r="B26" s="481"/>
      <c r="C26" s="481"/>
      <c r="D26" s="482"/>
      <c r="E26" s="486"/>
      <c r="F26" s="487"/>
      <c r="G26" s="487"/>
      <c r="H26" s="487"/>
      <c r="I26" s="487"/>
      <c r="J26" s="152" t="s">
        <v>239</v>
      </c>
      <c r="K26" s="153" t="s">
        <v>239</v>
      </c>
      <c r="L26" s="153" t="s">
        <v>239</v>
      </c>
      <c r="M26" s="153" t="s">
        <v>239</v>
      </c>
      <c r="N26" s="153" t="s">
        <v>239</v>
      </c>
      <c r="O26" s="154" t="s">
        <v>239</v>
      </c>
      <c r="P26" s="152" t="s">
        <v>239</v>
      </c>
      <c r="Q26" s="153" t="s">
        <v>239</v>
      </c>
      <c r="R26" s="63" t="s">
        <v>239</v>
      </c>
      <c r="S26" s="63" t="s">
        <v>239</v>
      </c>
      <c r="T26" s="63" t="s">
        <v>239</v>
      </c>
      <c r="U26" s="64" t="s">
        <v>239</v>
      </c>
      <c r="V26" s="50" t="s">
        <v>239</v>
      </c>
      <c r="W26" s="51" t="s">
        <v>239</v>
      </c>
      <c r="X26" s="51" t="s">
        <v>239</v>
      </c>
      <c r="Y26" s="51" t="s">
        <v>239</v>
      </c>
      <c r="Z26" s="51" t="s">
        <v>239</v>
      </c>
      <c r="AA26" s="52" t="s">
        <v>239</v>
      </c>
      <c r="AB26" s="50" t="s">
        <v>239</v>
      </c>
      <c r="AC26" s="51" t="s">
        <v>239</v>
      </c>
      <c r="AD26" s="51" t="s">
        <v>239</v>
      </c>
      <c r="AE26" s="51" t="s">
        <v>239</v>
      </c>
      <c r="AF26" s="51" t="s">
        <v>239</v>
      </c>
      <c r="AG26" s="52" t="s">
        <v>239</v>
      </c>
      <c r="AH26" s="53" t="s">
        <v>239</v>
      </c>
      <c r="AI26" s="54" t="s">
        <v>239</v>
      </c>
      <c r="AJ26" s="54" t="s">
        <v>239</v>
      </c>
      <c r="AK26" s="54" t="s">
        <v>239</v>
      </c>
      <c r="AL26" s="54" t="s">
        <v>239</v>
      </c>
      <c r="AN26" s="505"/>
      <c r="AO26" s="506"/>
      <c r="AP26" s="506"/>
      <c r="AQ26" s="506"/>
      <c r="AR26" s="506"/>
      <c r="AS26" s="506"/>
      <c r="AT26" s="511"/>
      <c r="AU26" s="512"/>
    </row>
    <row r="27" spans="2:47" ht="21" customHeight="1" thickBot="1" x14ac:dyDescent="0.3">
      <c r="B27" s="481"/>
      <c r="C27" s="481"/>
      <c r="D27" s="482"/>
      <c r="E27" s="489"/>
      <c r="F27" s="490"/>
      <c r="G27" s="490"/>
      <c r="H27" s="490"/>
      <c r="I27" s="490"/>
      <c r="J27" s="155" t="s">
        <v>239</v>
      </c>
      <c r="K27" s="156" t="s">
        <v>239</v>
      </c>
      <c r="L27" s="156" t="s">
        <v>239</v>
      </c>
      <c r="M27" s="156" t="s">
        <v>239</v>
      </c>
      <c r="N27" s="156" t="s">
        <v>239</v>
      </c>
      <c r="O27" s="157" t="s">
        <v>239</v>
      </c>
      <c r="P27" s="155" t="s">
        <v>239</v>
      </c>
      <c r="Q27" s="156" t="s">
        <v>239</v>
      </c>
      <c r="R27" s="66" t="s">
        <v>239</v>
      </c>
      <c r="S27" s="66" t="s">
        <v>239</v>
      </c>
      <c r="T27" s="66" t="s">
        <v>239</v>
      </c>
      <c r="U27" s="67" t="s">
        <v>239</v>
      </c>
      <c r="V27" s="55" t="s">
        <v>239</v>
      </c>
      <c r="W27" s="56" t="s">
        <v>239</v>
      </c>
      <c r="X27" s="56" t="s">
        <v>239</v>
      </c>
      <c r="Y27" s="56" t="s">
        <v>239</v>
      </c>
      <c r="Z27" s="56" t="s">
        <v>239</v>
      </c>
      <c r="AA27" s="57" t="s">
        <v>239</v>
      </c>
      <c r="AB27" s="55" t="s">
        <v>239</v>
      </c>
      <c r="AC27" s="56" t="s">
        <v>239</v>
      </c>
      <c r="AD27" s="56" t="s">
        <v>239</v>
      </c>
      <c r="AE27" s="56" t="s">
        <v>239</v>
      </c>
      <c r="AF27" s="56" t="s">
        <v>239</v>
      </c>
      <c r="AG27" s="57" t="s">
        <v>239</v>
      </c>
      <c r="AH27" s="58" t="s">
        <v>239</v>
      </c>
      <c r="AI27" s="59" t="s">
        <v>239</v>
      </c>
      <c r="AJ27" s="59" t="s">
        <v>239</v>
      </c>
      <c r="AK27" s="59" t="s">
        <v>239</v>
      </c>
      <c r="AL27" s="59" t="s">
        <v>239</v>
      </c>
      <c r="AN27" s="507"/>
      <c r="AO27" s="508"/>
      <c r="AP27" s="508"/>
      <c r="AQ27" s="508"/>
      <c r="AR27" s="508"/>
      <c r="AS27" s="508"/>
      <c r="AT27" s="513"/>
      <c r="AU27" s="514"/>
    </row>
    <row r="28" spans="2:47" ht="15.75" customHeight="1" x14ac:dyDescent="0.25">
      <c r="B28" s="481"/>
      <c r="C28" s="481"/>
      <c r="D28" s="482"/>
      <c r="E28" s="483" t="s">
        <v>245</v>
      </c>
      <c r="F28" s="484"/>
      <c r="G28" s="484"/>
      <c r="H28" s="484"/>
      <c r="I28" s="485"/>
      <c r="J28" s="149" t="s">
        <v>239</v>
      </c>
      <c r="K28" s="150" t="s">
        <v>239</v>
      </c>
      <c r="L28" s="150" t="s">
        <v>239</v>
      </c>
      <c r="M28" s="150" t="s">
        <v>239</v>
      </c>
      <c r="N28" s="150" t="s">
        <v>239</v>
      </c>
      <c r="O28" s="151" t="s">
        <v>239</v>
      </c>
      <c r="P28" s="149" t="s">
        <v>239</v>
      </c>
      <c r="Q28" s="150" t="s">
        <v>239</v>
      </c>
      <c r="R28" s="150" t="s">
        <v>239</v>
      </c>
      <c r="S28" s="150" t="s">
        <v>239</v>
      </c>
      <c r="T28" s="150" t="s">
        <v>239</v>
      </c>
      <c r="U28" s="151" t="s">
        <v>239</v>
      </c>
      <c r="V28" s="149" t="s">
        <v>239</v>
      </c>
      <c r="W28" s="150" t="s">
        <v>239</v>
      </c>
      <c r="X28" s="60" t="s">
        <v>239</v>
      </c>
      <c r="Y28" s="60" t="s">
        <v>239</v>
      </c>
      <c r="Z28" s="60" t="s">
        <v>239</v>
      </c>
      <c r="AA28" s="61" t="s">
        <v>239</v>
      </c>
      <c r="AB28" s="45" t="s">
        <v>239</v>
      </c>
      <c r="AC28" s="46" t="s">
        <v>239</v>
      </c>
      <c r="AD28" s="46" t="s">
        <v>239</v>
      </c>
      <c r="AE28" s="46" t="s">
        <v>239</v>
      </c>
      <c r="AF28" s="46" t="s">
        <v>239</v>
      </c>
      <c r="AG28" s="47" t="s">
        <v>239</v>
      </c>
      <c r="AH28" s="48" t="s">
        <v>239</v>
      </c>
      <c r="AI28" s="49" t="s">
        <v>239</v>
      </c>
      <c r="AJ28" s="49" t="s">
        <v>239</v>
      </c>
      <c r="AK28" s="49" t="s">
        <v>239</v>
      </c>
      <c r="AL28" s="49" t="s">
        <v>239</v>
      </c>
      <c r="AN28" s="515" t="s">
        <v>186</v>
      </c>
      <c r="AO28" s="516"/>
      <c r="AP28" s="516"/>
      <c r="AQ28" s="516"/>
      <c r="AR28" s="516"/>
      <c r="AS28" s="516"/>
      <c r="AT28" s="501" t="s">
        <v>246</v>
      </c>
      <c r="AU28" s="501"/>
    </row>
    <row r="29" spans="2:47" ht="15.75" x14ac:dyDescent="0.25">
      <c r="B29" s="481"/>
      <c r="C29" s="481"/>
      <c r="D29" s="482"/>
      <c r="E29" s="502"/>
      <c r="F29" s="487"/>
      <c r="G29" s="487"/>
      <c r="H29" s="487"/>
      <c r="I29" s="488"/>
      <c r="J29" s="152" t="s">
        <v>239</v>
      </c>
      <c r="K29" s="153" t="s">
        <v>239</v>
      </c>
      <c r="L29" s="153" t="s">
        <v>239</v>
      </c>
      <c r="M29" s="153" t="s">
        <v>239</v>
      </c>
      <c r="N29" s="153" t="s">
        <v>239</v>
      </c>
      <c r="O29" s="154" t="s">
        <v>239</v>
      </c>
      <c r="P29" s="152" t="s">
        <v>239</v>
      </c>
      <c r="Q29" s="153" t="s">
        <v>239</v>
      </c>
      <c r="R29" s="153" t="s">
        <v>239</v>
      </c>
      <c r="S29" s="153" t="s">
        <v>239</v>
      </c>
      <c r="T29" s="153" t="s">
        <v>239</v>
      </c>
      <c r="U29" s="154" t="s">
        <v>239</v>
      </c>
      <c r="V29" s="152" t="s">
        <v>239</v>
      </c>
      <c r="W29" s="153" t="s">
        <v>239</v>
      </c>
      <c r="X29" s="63" t="s">
        <v>239</v>
      </c>
      <c r="Y29" s="63" t="s">
        <v>239</v>
      </c>
      <c r="Z29" s="63" t="s">
        <v>239</v>
      </c>
      <c r="AA29" s="64" t="s">
        <v>239</v>
      </c>
      <c r="AB29" s="50" t="s">
        <v>239</v>
      </c>
      <c r="AC29" s="51" t="s">
        <v>239</v>
      </c>
      <c r="AD29" s="51" t="s">
        <v>239</v>
      </c>
      <c r="AE29" s="51" t="s">
        <v>239</v>
      </c>
      <c r="AF29" s="51" t="s">
        <v>239</v>
      </c>
      <c r="AG29" s="52" t="s">
        <v>239</v>
      </c>
      <c r="AH29" s="53" t="s">
        <v>239</v>
      </c>
      <c r="AI29" s="54" t="s">
        <v>239</v>
      </c>
      <c r="AJ29" s="54" t="s">
        <v>239</v>
      </c>
      <c r="AK29" s="54" t="s">
        <v>239</v>
      </c>
      <c r="AL29" s="54" t="s">
        <v>239</v>
      </c>
      <c r="AN29" s="517"/>
      <c r="AO29" s="518"/>
      <c r="AP29" s="518"/>
      <c r="AQ29" s="518"/>
      <c r="AR29" s="518"/>
      <c r="AS29" s="518"/>
      <c r="AT29" s="501"/>
      <c r="AU29" s="501"/>
    </row>
    <row r="30" spans="2:47" ht="15.75" x14ac:dyDescent="0.25">
      <c r="B30" s="481"/>
      <c r="C30" s="481"/>
      <c r="D30" s="482"/>
      <c r="E30" s="486"/>
      <c r="F30" s="487"/>
      <c r="G30" s="487"/>
      <c r="H30" s="487"/>
      <c r="I30" s="488"/>
      <c r="J30" s="152" t="s">
        <v>239</v>
      </c>
      <c r="K30" s="153" t="s">
        <v>239</v>
      </c>
      <c r="L30" s="153" t="s">
        <v>239</v>
      </c>
      <c r="M30" s="153" t="s">
        <v>239</v>
      </c>
      <c r="N30" s="153" t="s">
        <v>239</v>
      </c>
      <c r="O30" s="154" t="s">
        <v>239</v>
      </c>
      <c r="P30" s="152" t="s">
        <v>239</v>
      </c>
      <c r="Q30" s="153" t="s">
        <v>239</v>
      </c>
      <c r="R30" s="153" t="s">
        <v>239</v>
      </c>
      <c r="S30" s="153" t="s">
        <v>239</v>
      </c>
      <c r="T30" s="153" t="s">
        <v>239</v>
      </c>
      <c r="U30" s="154" t="s">
        <v>239</v>
      </c>
      <c r="V30" s="152" t="s">
        <v>239</v>
      </c>
      <c r="W30" s="153" t="s">
        <v>239</v>
      </c>
      <c r="X30" s="63" t="s">
        <v>239</v>
      </c>
      <c r="Y30" s="63" t="s">
        <v>239</v>
      </c>
      <c r="Z30" s="63" t="s">
        <v>239</v>
      </c>
      <c r="AA30" s="64" t="s">
        <v>239</v>
      </c>
      <c r="AB30" s="50" t="s">
        <v>239</v>
      </c>
      <c r="AC30" s="51" t="s">
        <v>239</v>
      </c>
      <c r="AD30" s="51" t="s">
        <v>239</v>
      </c>
      <c r="AE30" s="51" t="s">
        <v>239</v>
      </c>
      <c r="AF30" s="51" t="s">
        <v>239</v>
      </c>
      <c r="AG30" s="52" t="s">
        <v>239</v>
      </c>
      <c r="AH30" s="53" t="s">
        <v>239</v>
      </c>
      <c r="AI30" s="54" t="s">
        <v>239</v>
      </c>
      <c r="AJ30" s="54" t="s">
        <v>239</v>
      </c>
      <c r="AK30" s="54" t="s">
        <v>239</v>
      </c>
      <c r="AL30" s="54" t="s">
        <v>239</v>
      </c>
      <c r="AN30" s="517"/>
      <c r="AO30" s="518"/>
      <c r="AP30" s="518"/>
      <c r="AQ30" s="518"/>
      <c r="AR30" s="518"/>
      <c r="AS30" s="518"/>
      <c r="AT30" s="501"/>
      <c r="AU30" s="501"/>
    </row>
    <row r="31" spans="2:47" ht="15.75" x14ac:dyDescent="0.25">
      <c r="B31" s="481"/>
      <c r="C31" s="481"/>
      <c r="D31" s="482"/>
      <c r="E31" s="486"/>
      <c r="F31" s="487"/>
      <c r="G31" s="487"/>
      <c r="H31" s="487"/>
      <c r="I31" s="488"/>
      <c r="J31" s="152" t="s">
        <v>239</v>
      </c>
      <c r="K31" s="153" t="s">
        <v>239</v>
      </c>
      <c r="L31" s="153" t="s">
        <v>239</v>
      </c>
      <c r="M31" s="153" t="s">
        <v>239</v>
      </c>
      <c r="N31" s="153" t="s">
        <v>239</v>
      </c>
      <c r="O31" s="154" t="s">
        <v>239</v>
      </c>
      <c r="P31" s="152" t="s">
        <v>239</v>
      </c>
      <c r="Q31" s="153" t="s">
        <v>239</v>
      </c>
      <c r="R31" s="153" t="s">
        <v>239</v>
      </c>
      <c r="S31" s="153" t="s">
        <v>239</v>
      </c>
      <c r="T31" s="153" t="s">
        <v>239</v>
      </c>
      <c r="U31" s="154" t="s">
        <v>239</v>
      </c>
      <c r="V31" s="152" t="s">
        <v>239</v>
      </c>
      <c r="W31" s="153" t="s">
        <v>239</v>
      </c>
      <c r="X31" s="63" t="s">
        <v>239</v>
      </c>
      <c r="Y31" s="63" t="s">
        <v>239</v>
      </c>
      <c r="Z31" s="63" t="s">
        <v>239</v>
      </c>
      <c r="AA31" s="64" t="s">
        <v>239</v>
      </c>
      <c r="AB31" s="50" t="s">
        <v>239</v>
      </c>
      <c r="AC31" s="51" t="s">
        <v>239</v>
      </c>
      <c r="AD31" s="51" t="s">
        <v>239</v>
      </c>
      <c r="AE31" s="51" t="s">
        <v>239</v>
      </c>
      <c r="AF31" s="51" t="s">
        <v>239</v>
      </c>
      <c r="AG31" s="52" t="s">
        <v>239</v>
      </c>
      <c r="AH31" s="53" t="s">
        <v>239</v>
      </c>
      <c r="AI31" s="54" t="s">
        <v>239</v>
      </c>
      <c r="AJ31" s="54" t="s">
        <v>239</v>
      </c>
      <c r="AK31" s="54" t="s">
        <v>239</v>
      </c>
      <c r="AL31" s="54" t="s">
        <v>239</v>
      </c>
      <c r="AN31" s="517"/>
      <c r="AO31" s="518"/>
      <c r="AP31" s="518"/>
      <c r="AQ31" s="518"/>
      <c r="AR31" s="518"/>
      <c r="AS31" s="518"/>
      <c r="AT31" s="501"/>
      <c r="AU31" s="501"/>
    </row>
    <row r="32" spans="2:47" ht="15.75" x14ac:dyDescent="0.25">
      <c r="B32" s="481"/>
      <c r="C32" s="481"/>
      <c r="D32" s="482"/>
      <c r="E32" s="486"/>
      <c r="F32" s="487"/>
      <c r="G32" s="487"/>
      <c r="H32" s="487"/>
      <c r="I32" s="488"/>
      <c r="J32" s="152" t="s">
        <v>239</v>
      </c>
      <c r="K32" s="153" t="s">
        <v>239</v>
      </c>
      <c r="L32" s="153" t="s">
        <v>239</v>
      </c>
      <c r="M32" s="153" t="s">
        <v>239</v>
      </c>
      <c r="N32" s="153" t="s">
        <v>239</v>
      </c>
      <c r="O32" s="154" t="s">
        <v>239</v>
      </c>
      <c r="P32" s="152" t="s">
        <v>239</v>
      </c>
      <c r="Q32" s="153" t="s">
        <v>239</v>
      </c>
      <c r="R32" s="153" t="s">
        <v>239</v>
      </c>
      <c r="S32" s="153" t="s">
        <v>239</v>
      </c>
      <c r="T32" s="153" t="s">
        <v>239</v>
      </c>
      <c r="U32" s="154" t="s">
        <v>239</v>
      </c>
      <c r="V32" s="152" t="s">
        <v>239</v>
      </c>
      <c r="W32" s="153" t="s">
        <v>239</v>
      </c>
      <c r="X32" s="63" t="s">
        <v>239</v>
      </c>
      <c r="Y32" s="63" t="s">
        <v>239</v>
      </c>
      <c r="Z32" s="63" t="s">
        <v>239</v>
      </c>
      <c r="AA32" s="64" t="s">
        <v>239</v>
      </c>
      <c r="AB32" s="50" t="s">
        <v>239</v>
      </c>
      <c r="AC32" s="51" t="s">
        <v>239</v>
      </c>
      <c r="AD32" s="51" t="s">
        <v>239</v>
      </c>
      <c r="AE32" s="51" t="s">
        <v>239</v>
      </c>
      <c r="AF32" s="51" t="s">
        <v>239</v>
      </c>
      <c r="AG32" s="52" t="s">
        <v>239</v>
      </c>
      <c r="AH32" s="53" t="s">
        <v>239</v>
      </c>
      <c r="AI32" s="54" t="s">
        <v>239</v>
      </c>
      <c r="AJ32" s="54" t="s">
        <v>239</v>
      </c>
      <c r="AK32" s="54" t="s">
        <v>239</v>
      </c>
      <c r="AL32" s="54" t="s">
        <v>239</v>
      </c>
      <c r="AN32" s="517"/>
      <c r="AO32" s="518"/>
      <c r="AP32" s="518"/>
      <c r="AQ32" s="518"/>
      <c r="AR32" s="518"/>
      <c r="AS32" s="518"/>
      <c r="AT32" s="501"/>
      <c r="AU32" s="501"/>
    </row>
    <row r="33" spans="2:47" ht="15.75" x14ac:dyDescent="0.25">
      <c r="B33" s="481"/>
      <c r="C33" s="481"/>
      <c r="D33" s="482"/>
      <c r="E33" s="486"/>
      <c r="F33" s="487"/>
      <c r="G33" s="487"/>
      <c r="H33" s="487"/>
      <c r="I33" s="488"/>
      <c r="J33" s="152" t="s">
        <v>239</v>
      </c>
      <c r="K33" s="153" t="s">
        <v>239</v>
      </c>
      <c r="L33" s="153" t="s">
        <v>239</v>
      </c>
      <c r="M33" s="153" t="s">
        <v>239</v>
      </c>
      <c r="N33" s="153" t="s">
        <v>239</v>
      </c>
      <c r="O33" s="154" t="s">
        <v>239</v>
      </c>
      <c r="P33" s="152" t="s">
        <v>239</v>
      </c>
      <c r="Q33" s="153" t="s">
        <v>239</v>
      </c>
      <c r="R33" s="153" t="s">
        <v>239</v>
      </c>
      <c r="S33" s="153" t="s">
        <v>239</v>
      </c>
      <c r="T33" s="153" t="s">
        <v>239</v>
      </c>
      <c r="U33" s="154" t="s">
        <v>239</v>
      </c>
      <c r="V33" s="152" t="s">
        <v>239</v>
      </c>
      <c r="W33" s="153" t="s">
        <v>239</v>
      </c>
      <c r="X33" s="63" t="s">
        <v>239</v>
      </c>
      <c r="Y33" s="63" t="s">
        <v>239</v>
      </c>
      <c r="Z33" s="63" t="s">
        <v>239</v>
      </c>
      <c r="AA33" s="64" t="s">
        <v>239</v>
      </c>
      <c r="AB33" s="50" t="s">
        <v>239</v>
      </c>
      <c r="AC33" s="51" t="s">
        <v>239</v>
      </c>
      <c r="AD33" s="51" t="s">
        <v>239</v>
      </c>
      <c r="AE33" s="51" t="s">
        <v>239</v>
      </c>
      <c r="AF33" s="51" t="s">
        <v>239</v>
      </c>
      <c r="AG33" s="52" t="s">
        <v>239</v>
      </c>
      <c r="AH33" s="53" t="s">
        <v>239</v>
      </c>
      <c r="AI33" s="54" t="s">
        <v>239</v>
      </c>
      <c r="AJ33" s="54" t="s">
        <v>239</v>
      </c>
      <c r="AK33" s="54" t="s">
        <v>239</v>
      </c>
      <c r="AL33" s="54" t="s">
        <v>239</v>
      </c>
      <c r="AN33" s="517"/>
      <c r="AO33" s="518"/>
      <c r="AP33" s="518"/>
      <c r="AQ33" s="518"/>
      <c r="AR33" s="518"/>
      <c r="AS33" s="518"/>
      <c r="AT33" s="501"/>
      <c r="AU33" s="501"/>
    </row>
    <row r="34" spans="2:47" ht="15.75" x14ac:dyDescent="0.25">
      <c r="B34" s="481"/>
      <c r="C34" s="481"/>
      <c r="D34" s="482"/>
      <c r="E34" s="486"/>
      <c r="F34" s="487"/>
      <c r="G34" s="487"/>
      <c r="H34" s="487"/>
      <c r="I34" s="488"/>
      <c r="J34" s="152" t="s">
        <v>239</v>
      </c>
      <c r="K34" s="153" t="s">
        <v>239</v>
      </c>
      <c r="L34" s="153" t="s">
        <v>239</v>
      </c>
      <c r="M34" s="153" t="s">
        <v>239</v>
      </c>
      <c r="N34" s="153" t="s">
        <v>239</v>
      </c>
      <c r="O34" s="154" t="s">
        <v>239</v>
      </c>
      <c r="P34" s="152" t="s">
        <v>239</v>
      </c>
      <c r="Q34" s="153" t="s">
        <v>239</v>
      </c>
      <c r="R34" s="153" t="s">
        <v>239</v>
      </c>
      <c r="S34" s="153" t="s">
        <v>239</v>
      </c>
      <c r="T34" s="153" t="s">
        <v>239</v>
      </c>
      <c r="U34" s="154" t="s">
        <v>239</v>
      </c>
      <c r="V34" s="152" t="s">
        <v>239</v>
      </c>
      <c r="W34" s="153" t="s">
        <v>239</v>
      </c>
      <c r="X34" s="63" t="s">
        <v>239</v>
      </c>
      <c r="Y34" s="63" t="s">
        <v>239</v>
      </c>
      <c r="Z34" s="63" t="s">
        <v>239</v>
      </c>
      <c r="AA34" s="64" t="s">
        <v>239</v>
      </c>
      <c r="AB34" s="50" t="s">
        <v>239</v>
      </c>
      <c r="AC34" s="51" t="s">
        <v>239</v>
      </c>
      <c r="AD34" s="51" t="s">
        <v>239</v>
      </c>
      <c r="AE34" s="51" t="s">
        <v>239</v>
      </c>
      <c r="AF34" s="51" t="s">
        <v>239</v>
      </c>
      <c r="AG34" s="52" t="s">
        <v>239</v>
      </c>
      <c r="AH34" s="53" t="s">
        <v>239</v>
      </c>
      <c r="AI34" s="54" t="s">
        <v>239</v>
      </c>
      <c r="AJ34" s="54" t="s">
        <v>239</v>
      </c>
      <c r="AK34" s="54" t="s">
        <v>239</v>
      </c>
      <c r="AL34" s="54" t="s">
        <v>239</v>
      </c>
      <c r="AN34" s="517"/>
      <c r="AO34" s="518"/>
      <c r="AP34" s="518"/>
      <c r="AQ34" s="518"/>
      <c r="AR34" s="518"/>
      <c r="AS34" s="518"/>
      <c r="AT34" s="501"/>
      <c r="AU34" s="501"/>
    </row>
    <row r="35" spans="2:47" ht="6" customHeight="1" thickBot="1" x14ac:dyDescent="0.3">
      <c r="B35" s="481"/>
      <c r="C35" s="481"/>
      <c r="D35" s="482"/>
      <c r="E35" s="486"/>
      <c r="F35" s="487"/>
      <c r="G35" s="487"/>
      <c r="H35" s="487"/>
      <c r="I35" s="488"/>
      <c r="J35" s="152" t="s">
        <v>239</v>
      </c>
      <c r="K35" s="153" t="s">
        <v>239</v>
      </c>
      <c r="L35" s="153" t="s">
        <v>239</v>
      </c>
      <c r="M35" s="153" t="s">
        <v>239</v>
      </c>
      <c r="N35" s="153" t="s">
        <v>239</v>
      </c>
      <c r="O35" s="154" t="s">
        <v>239</v>
      </c>
      <c r="P35" s="152" t="s">
        <v>239</v>
      </c>
      <c r="Q35" s="153" t="s">
        <v>239</v>
      </c>
      <c r="R35" s="153" t="s">
        <v>239</v>
      </c>
      <c r="S35" s="153" t="s">
        <v>239</v>
      </c>
      <c r="T35" s="153" t="s">
        <v>239</v>
      </c>
      <c r="U35" s="154" t="s">
        <v>239</v>
      </c>
      <c r="V35" s="152" t="s">
        <v>239</v>
      </c>
      <c r="W35" s="153" t="s">
        <v>239</v>
      </c>
      <c r="X35" s="63" t="s">
        <v>239</v>
      </c>
      <c r="Y35" s="63" t="s">
        <v>239</v>
      </c>
      <c r="Z35" s="63" t="s">
        <v>239</v>
      </c>
      <c r="AA35" s="64" t="s">
        <v>239</v>
      </c>
      <c r="AB35" s="50" t="s">
        <v>239</v>
      </c>
      <c r="AC35" s="51" t="s">
        <v>239</v>
      </c>
      <c r="AD35" s="51" t="s">
        <v>239</v>
      </c>
      <c r="AE35" s="51" t="s">
        <v>239</v>
      </c>
      <c r="AF35" s="51" t="s">
        <v>239</v>
      </c>
      <c r="AG35" s="52" t="s">
        <v>239</v>
      </c>
      <c r="AH35" s="53" t="s">
        <v>239</v>
      </c>
      <c r="AI35" s="54" t="s">
        <v>239</v>
      </c>
      <c r="AJ35" s="54" t="s">
        <v>239</v>
      </c>
      <c r="AK35" s="54" t="s">
        <v>239</v>
      </c>
      <c r="AL35" s="54" t="s">
        <v>239</v>
      </c>
      <c r="AN35" s="517"/>
      <c r="AO35" s="518"/>
      <c r="AP35" s="518"/>
      <c r="AQ35" s="518"/>
      <c r="AR35" s="518"/>
      <c r="AS35" s="518"/>
      <c r="AT35" s="501"/>
      <c r="AU35" s="501"/>
    </row>
    <row r="36" spans="2:47" ht="16.5" hidden="1" thickBot="1" x14ac:dyDescent="0.3">
      <c r="B36" s="481"/>
      <c r="C36" s="481"/>
      <c r="D36" s="482"/>
      <c r="E36" s="486"/>
      <c r="F36" s="487"/>
      <c r="G36" s="487"/>
      <c r="H36" s="487"/>
      <c r="I36" s="488"/>
      <c r="J36" s="62" t="s">
        <v>239</v>
      </c>
      <c r="K36" s="63" t="s">
        <v>239</v>
      </c>
      <c r="L36" s="63" t="s">
        <v>239</v>
      </c>
      <c r="M36" s="63" t="s">
        <v>239</v>
      </c>
      <c r="N36" s="63" t="s">
        <v>239</v>
      </c>
      <c r="O36" s="64" t="s">
        <v>239</v>
      </c>
      <c r="P36" s="62" t="s">
        <v>239</v>
      </c>
      <c r="Q36" s="63" t="s">
        <v>239</v>
      </c>
      <c r="R36" s="63" t="s">
        <v>239</v>
      </c>
      <c r="S36" s="63" t="s">
        <v>239</v>
      </c>
      <c r="T36" s="63" t="s">
        <v>239</v>
      </c>
      <c r="U36" s="64" t="s">
        <v>239</v>
      </c>
      <c r="V36" s="62" t="s">
        <v>239</v>
      </c>
      <c r="W36" s="63" t="s">
        <v>239</v>
      </c>
      <c r="X36" s="63" t="s">
        <v>239</v>
      </c>
      <c r="Y36" s="63" t="s">
        <v>239</v>
      </c>
      <c r="Z36" s="63" t="s">
        <v>239</v>
      </c>
      <c r="AA36" s="64" t="s">
        <v>239</v>
      </c>
      <c r="AB36" s="50" t="s">
        <v>239</v>
      </c>
      <c r="AC36" s="51" t="s">
        <v>239</v>
      </c>
      <c r="AD36" s="51" t="s">
        <v>239</v>
      </c>
      <c r="AE36" s="51" t="s">
        <v>239</v>
      </c>
      <c r="AF36" s="51" t="s">
        <v>239</v>
      </c>
      <c r="AG36" s="52" t="s">
        <v>239</v>
      </c>
      <c r="AH36" s="53" t="s">
        <v>239</v>
      </c>
      <c r="AI36" s="54" t="s">
        <v>239</v>
      </c>
      <c r="AJ36" s="54" t="s">
        <v>239</v>
      </c>
      <c r="AK36" s="54" t="s">
        <v>239</v>
      </c>
      <c r="AL36" s="54" t="s">
        <v>239</v>
      </c>
      <c r="AN36" s="517"/>
      <c r="AO36" s="518"/>
      <c r="AP36" s="518"/>
      <c r="AQ36" s="518"/>
      <c r="AR36" s="518"/>
      <c r="AS36" s="519"/>
      <c r="AT36" s="35"/>
      <c r="AU36" s="35"/>
    </row>
    <row r="37" spans="2:47" ht="16.5" hidden="1" thickBot="1" x14ac:dyDescent="0.3">
      <c r="B37" s="481"/>
      <c r="C37" s="481"/>
      <c r="D37" s="482"/>
      <c r="E37" s="489"/>
      <c r="F37" s="490"/>
      <c r="G37" s="490"/>
      <c r="H37" s="490"/>
      <c r="I37" s="491"/>
      <c r="J37" s="62" t="s">
        <v>239</v>
      </c>
      <c r="K37" s="63" t="s">
        <v>239</v>
      </c>
      <c r="L37" s="63" t="s">
        <v>239</v>
      </c>
      <c r="M37" s="63" t="s">
        <v>239</v>
      </c>
      <c r="N37" s="63" t="s">
        <v>239</v>
      </c>
      <c r="O37" s="64" t="s">
        <v>239</v>
      </c>
      <c r="P37" s="62" t="s">
        <v>239</v>
      </c>
      <c r="Q37" s="63" t="s">
        <v>239</v>
      </c>
      <c r="R37" s="63" t="s">
        <v>239</v>
      </c>
      <c r="S37" s="63" t="s">
        <v>239</v>
      </c>
      <c r="T37" s="63" t="s">
        <v>239</v>
      </c>
      <c r="U37" s="64" t="s">
        <v>239</v>
      </c>
      <c r="V37" s="62" t="s">
        <v>239</v>
      </c>
      <c r="W37" s="63" t="s">
        <v>239</v>
      </c>
      <c r="X37" s="63" t="s">
        <v>239</v>
      </c>
      <c r="Y37" s="63" t="s">
        <v>239</v>
      </c>
      <c r="Z37" s="63" t="s">
        <v>239</v>
      </c>
      <c r="AA37" s="64" t="s">
        <v>239</v>
      </c>
      <c r="AB37" s="55" t="s">
        <v>239</v>
      </c>
      <c r="AC37" s="56" t="s">
        <v>239</v>
      </c>
      <c r="AD37" s="56" t="s">
        <v>239</v>
      </c>
      <c r="AE37" s="56" t="s">
        <v>239</v>
      </c>
      <c r="AF37" s="56" t="s">
        <v>239</v>
      </c>
      <c r="AG37" s="57" t="s">
        <v>239</v>
      </c>
      <c r="AH37" s="58" t="s">
        <v>239</v>
      </c>
      <c r="AI37" s="59" t="s">
        <v>239</v>
      </c>
      <c r="AJ37" s="59" t="s">
        <v>239</v>
      </c>
      <c r="AK37" s="59" t="s">
        <v>239</v>
      </c>
      <c r="AL37" s="59" t="s">
        <v>239</v>
      </c>
      <c r="AN37" s="520"/>
      <c r="AO37" s="521"/>
      <c r="AP37" s="521"/>
      <c r="AQ37" s="521"/>
      <c r="AR37" s="521"/>
      <c r="AS37" s="522"/>
      <c r="AT37" s="35"/>
      <c r="AU37" s="35"/>
    </row>
    <row r="38" spans="2:47" ht="15.75" x14ac:dyDescent="0.25">
      <c r="B38" s="481"/>
      <c r="C38" s="481"/>
      <c r="D38" s="482"/>
      <c r="E38" s="483" t="s">
        <v>247</v>
      </c>
      <c r="F38" s="484"/>
      <c r="G38" s="484"/>
      <c r="H38" s="484"/>
      <c r="I38" s="484"/>
      <c r="J38" s="68" t="s">
        <v>239</v>
      </c>
      <c r="K38" s="69" t="s">
        <v>239</v>
      </c>
      <c r="L38" s="69" t="s">
        <v>239</v>
      </c>
      <c r="M38" s="69" t="s">
        <v>239</v>
      </c>
      <c r="N38" s="69" t="s">
        <v>239</v>
      </c>
      <c r="O38" s="70" t="s">
        <v>239</v>
      </c>
      <c r="P38" s="149" t="s">
        <v>239</v>
      </c>
      <c r="Q38" s="150" t="s">
        <v>239</v>
      </c>
      <c r="R38" s="150" t="s">
        <v>239</v>
      </c>
      <c r="S38" s="150" t="s">
        <v>239</v>
      </c>
      <c r="T38" s="150" t="s">
        <v>239</v>
      </c>
      <c r="U38" s="151" t="s">
        <v>239</v>
      </c>
      <c r="V38" s="149"/>
      <c r="W38" s="150"/>
      <c r="X38" s="60" t="s">
        <v>239</v>
      </c>
      <c r="Y38" s="60" t="s">
        <v>239</v>
      </c>
      <c r="Z38" s="60" t="s">
        <v>239</v>
      </c>
      <c r="AA38" s="61" t="s">
        <v>239</v>
      </c>
      <c r="AB38" s="45" t="s">
        <v>239</v>
      </c>
      <c r="AC38" s="46" t="s">
        <v>239</v>
      </c>
      <c r="AD38" s="46" t="s">
        <v>239</v>
      </c>
      <c r="AE38" s="46" t="s">
        <v>239</v>
      </c>
      <c r="AF38" s="46" t="s">
        <v>239</v>
      </c>
      <c r="AG38" s="47" t="s">
        <v>239</v>
      </c>
      <c r="AH38" s="48" t="s">
        <v>239</v>
      </c>
      <c r="AI38" s="49" t="s">
        <v>239</v>
      </c>
      <c r="AJ38" s="49" t="s">
        <v>239</v>
      </c>
      <c r="AK38" s="49" t="s">
        <v>239</v>
      </c>
      <c r="AL38" s="49" t="s">
        <v>239</v>
      </c>
      <c r="AN38" s="523" t="s">
        <v>248</v>
      </c>
      <c r="AO38" s="524"/>
      <c r="AP38" s="524"/>
      <c r="AQ38" s="524"/>
      <c r="AR38" s="524"/>
      <c r="AS38" s="524"/>
      <c r="AT38" s="501" t="s">
        <v>249</v>
      </c>
      <c r="AU38" s="531"/>
    </row>
    <row r="39" spans="2:47" ht="15.75" x14ac:dyDescent="0.25">
      <c r="B39" s="481"/>
      <c r="C39" s="481"/>
      <c r="D39" s="482"/>
      <c r="E39" s="502"/>
      <c r="F39" s="487"/>
      <c r="G39" s="487"/>
      <c r="H39" s="487"/>
      <c r="I39" s="487"/>
      <c r="J39" s="71" t="s">
        <v>239</v>
      </c>
      <c r="K39" s="72" t="s">
        <v>239</v>
      </c>
      <c r="L39" s="72" t="s">
        <v>239</v>
      </c>
      <c r="M39" s="72" t="s">
        <v>239</v>
      </c>
      <c r="N39" s="72" t="s">
        <v>239</v>
      </c>
      <c r="O39" s="73" t="s">
        <v>239</v>
      </c>
      <c r="P39" s="152" t="s">
        <v>239</v>
      </c>
      <c r="Q39" s="153" t="s">
        <v>239</v>
      </c>
      <c r="R39" s="153" t="s">
        <v>239</v>
      </c>
      <c r="S39" s="153" t="s">
        <v>239</v>
      </c>
      <c r="T39" s="153" t="s">
        <v>239</v>
      </c>
      <c r="U39" s="154" t="s">
        <v>239</v>
      </c>
      <c r="V39" s="152" t="s">
        <v>239</v>
      </c>
      <c r="W39" s="153" t="s">
        <v>239</v>
      </c>
      <c r="X39" s="63" t="s">
        <v>239</v>
      </c>
      <c r="Y39" s="63" t="s">
        <v>239</v>
      </c>
      <c r="Z39" s="63" t="s">
        <v>239</v>
      </c>
      <c r="AA39" s="64" t="s">
        <v>239</v>
      </c>
      <c r="AB39" s="50" t="s">
        <v>239</v>
      </c>
      <c r="AC39" s="51" t="s">
        <v>239</v>
      </c>
      <c r="AD39" s="51" t="s">
        <v>239</v>
      </c>
      <c r="AE39" s="51" t="s">
        <v>239</v>
      </c>
      <c r="AF39" s="51" t="s">
        <v>239</v>
      </c>
      <c r="AG39" s="52" t="s">
        <v>239</v>
      </c>
      <c r="AH39" s="53" t="s">
        <v>239</v>
      </c>
      <c r="AI39" s="54" t="s">
        <v>239</v>
      </c>
      <c r="AJ39" s="54" t="s">
        <v>239</v>
      </c>
      <c r="AK39" s="54" t="s">
        <v>239</v>
      </c>
      <c r="AL39" s="54" t="s">
        <v>239</v>
      </c>
      <c r="AN39" s="525"/>
      <c r="AO39" s="526"/>
      <c r="AP39" s="526"/>
      <c r="AQ39" s="526"/>
      <c r="AR39" s="526"/>
      <c r="AS39" s="526"/>
      <c r="AT39" s="531"/>
      <c r="AU39" s="531"/>
    </row>
    <row r="40" spans="2:47" ht="15.75" x14ac:dyDescent="0.25">
      <c r="B40" s="481"/>
      <c r="C40" s="481"/>
      <c r="D40" s="482"/>
      <c r="E40" s="486"/>
      <c r="F40" s="487"/>
      <c r="G40" s="487"/>
      <c r="H40" s="487"/>
      <c r="I40" s="487"/>
      <c r="J40" s="71" t="s">
        <v>239</v>
      </c>
      <c r="K40" s="72" t="s">
        <v>239</v>
      </c>
      <c r="L40" s="72" t="s">
        <v>239</v>
      </c>
      <c r="M40" s="72" t="s">
        <v>239</v>
      </c>
      <c r="N40" s="72" t="s">
        <v>239</v>
      </c>
      <c r="O40" s="73" t="s">
        <v>239</v>
      </c>
      <c r="P40" s="152" t="s">
        <v>239</v>
      </c>
      <c r="Q40" s="153" t="s">
        <v>239</v>
      </c>
      <c r="R40" s="153" t="s">
        <v>239</v>
      </c>
      <c r="S40" s="153" t="s">
        <v>239</v>
      </c>
      <c r="T40" s="153" t="s">
        <v>239</v>
      </c>
      <c r="U40" s="154" t="s">
        <v>239</v>
      </c>
      <c r="V40" s="152" t="s">
        <v>239</v>
      </c>
      <c r="W40" s="153" t="s">
        <v>239</v>
      </c>
      <c r="X40" s="63" t="s">
        <v>239</v>
      </c>
      <c r="Y40" s="63" t="s">
        <v>239</v>
      </c>
      <c r="Z40" s="63" t="s">
        <v>239</v>
      </c>
      <c r="AA40" s="64" t="s">
        <v>239</v>
      </c>
      <c r="AB40" s="50" t="s">
        <v>239</v>
      </c>
      <c r="AC40" s="51" t="s">
        <v>239</v>
      </c>
      <c r="AD40" s="51" t="s">
        <v>239</v>
      </c>
      <c r="AE40" s="51" t="s">
        <v>239</v>
      </c>
      <c r="AF40" s="51" t="s">
        <v>239</v>
      </c>
      <c r="AG40" s="52" t="s">
        <v>239</v>
      </c>
      <c r="AH40" s="53" t="s">
        <v>239</v>
      </c>
      <c r="AI40" s="54" t="s">
        <v>239</v>
      </c>
      <c r="AJ40" s="54" t="s">
        <v>239</v>
      </c>
      <c r="AK40" s="54" t="s">
        <v>239</v>
      </c>
      <c r="AL40" s="54" t="s">
        <v>239</v>
      </c>
      <c r="AN40" s="525"/>
      <c r="AO40" s="526"/>
      <c r="AP40" s="526"/>
      <c r="AQ40" s="526"/>
      <c r="AR40" s="526"/>
      <c r="AS40" s="526"/>
      <c r="AT40" s="531"/>
      <c r="AU40" s="531"/>
    </row>
    <row r="41" spans="2:47" ht="15.75" x14ac:dyDescent="0.25">
      <c r="B41" s="481"/>
      <c r="C41" s="481"/>
      <c r="D41" s="482"/>
      <c r="E41" s="486"/>
      <c r="F41" s="487"/>
      <c r="G41" s="487"/>
      <c r="H41" s="487"/>
      <c r="I41" s="487"/>
      <c r="J41" s="71" t="s">
        <v>239</v>
      </c>
      <c r="K41" s="72" t="s">
        <v>239</v>
      </c>
      <c r="L41" s="72" t="s">
        <v>239</v>
      </c>
      <c r="M41" s="72" t="s">
        <v>239</v>
      </c>
      <c r="N41" s="72" t="s">
        <v>239</v>
      </c>
      <c r="O41" s="73" t="s">
        <v>239</v>
      </c>
      <c r="P41" s="152" t="s">
        <v>239</v>
      </c>
      <c r="Q41" s="153" t="s">
        <v>239</v>
      </c>
      <c r="R41" s="153" t="s">
        <v>239</v>
      </c>
      <c r="S41" s="153" t="s">
        <v>239</v>
      </c>
      <c r="T41" s="153" t="s">
        <v>239</v>
      </c>
      <c r="U41" s="154" t="s">
        <v>239</v>
      </c>
      <c r="V41" s="152" t="s">
        <v>239</v>
      </c>
      <c r="W41" s="153" t="s">
        <v>239</v>
      </c>
      <c r="X41" s="63" t="s">
        <v>239</v>
      </c>
      <c r="Y41" s="63" t="s">
        <v>239</v>
      </c>
      <c r="Z41" s="63" t="s">
        <v>239</v>
      </c>
      <c r="AA41" s="64" t="s">
        <v>239</v>
      </c>
      <c r="AB41" s="50" t="s">
        <v>239</v>
      </c>
      <c r="AC41" s="51" t="s">
        <v>239</v>
      </c>
      <c r="AD41" s="51" t="s">
        <v>239</v>
      </c>
      <c r="AE41" s="51" t="s">
        <v>239</v>
      </c>
      <c r="AF41" s="51" t="s">
        <v>239</v>
      </c>
      <c r="AG41" s="52" t="s">
        <v>239</v>
      </c>
      <c r="AH41" s="53" t="s">
        <v>239</v>
      </c>
      <c r="AI41" s="54" t="s">
        <v>239</v>
      </c>
      <c r="AJ41" s="54" t="s">
        <v>239</v>
      </c>
      <c r="AK41" s="54" t="s">
        <v>239</v>
      </c>
      <c r="AL41" s="54" t="s">
        <v>239</v>
      </c>
      <c r="AN41" s="525"/>
      <c r="AO41" s="526"/>
      <c r="AP41" s="526"/>
      <c r="AQ41" s="526"/>
      <c r="AR41" s="526"/>
      <c r="AS41" s="526"/>
      <c r="AT41" s="531"/>
      <c r="AU41" s="531"/>
    </row>
    <row r="42" spans="2:47" ht="15.75" x14ac:dyDescent="0.25">
      <c r="B42" s="481"/>
      <c r="C42" s="481"/>
      <c r="D42" s="482"/>
      <c r="E42" s="486"/>
      <c r="F42" s="487"/>
      <c r="G42" s="487"/>
      <c r="H42" s="487"/>
      <c r="I42" s="487"/>
      <c r="J42" s="71" t="s">
        <v>239</v>
      </c>
      <c r="K42" s="72" t="s">
        <v>239</v>
      </c>
      <c r="L42" s="72" t="s">
        <v>239</v>
      </c>
      <c r="M42" s="72" t="s">
        <v>239</v>
      </c>
      <c r="N42" s="72" t="s">
        <v>239</v>
      </c>
      <c r="O42" s="73" t="s">
        <v>239</v>
      </c>
      <c r="P42" s="152" t="s">
        <v>239</v>
      </c>
      <c r="Q42" s="153" t="s">
        <v>239</v>
      </c>
      <c r="R42" s="153" t="s">
        <v>239</v>
      </c>
      <c r="S42" s="153" t="s">
        <v>239</v>
      </c>
      <c r="T42" s="153" t="s">
        <v>239</v>
      </c>
      <c r="U42" s="154" t="s">
        <v>239</v>
      </c>
      <c r="V42" s="152" t="s">
        <v>239</v>
      </c>
      <c r="W42" s="153" t="s">
        <v>239</v>
      </c>
      <c r="X42" s="63" t="s">
        <v>239</v>
      </c>
      <c r="Y42" s="63" t="s">
        <v>239</v>
      </c>
      <c r="Z42" s="63" t="s">
        <v>239</v>
      </c>
      <c r="AA42" s="64" t="s">
        <v>239</v>
      </c>
      <c r="AB42" s="50" t="s">
        <v>239</v>
      </c>
      <c r="AC42" s="51" t="s">
        <v>239</v>
      </c>
      <c r="AD42" s="51" t="s">
        <v>239</v>
      </c>
      <c r="AE42" s="51" t="s">
        <v>239</v>
      </c>
      <c r="AF42" s="51" t="s">
        <v>239</v>
      </c>
      <c r="AG42" s="52" t="s">
        <v>239</v>
      </c>
      <c r="AH42" s="53" t="s">
        <v>239</v>
      </c>
      <c r="AI42" s="54" t="s">
        <v>239</v>
      </c>
      <c r="AJ42" s="54" t="s">
        <v>239</v>
      </c>
      <c r="AK42" s="54" t="s">
        <v>239</v>
      </c>
      <c r="AL42" s="54" t="s">
        <v>239</v>
      </c>
      <c r="AN42" s="525"/>
      <c r="AO42" s="526"/>
      <c r="AP42" s="526"/>
      <c r="AQ42" s="526"/>
      <c r="AR42" s="526"/>
      <c r="AS42" s="526"/>
      <c r="AT42" s="531"/>
      <c r="AU42" s="531"/>
    </row>
    <row r="43" spans="2:47" ht="15.75" x14ac:dyDescent="0.25">
      <c r="B43" s="481"/>
      <c r="C43" s="481"/>
      <c r="D43" s="482"/>
      <c r="E43" s="486"/>
      <c r="F43" s="487"/>
      <c r="G43" s="487"/>
      <c r="H43" s="487"/>
      <c r="I43" s="487"/>
      <c r="J43" s="71" t="s">
        <v>239</v>
      </c>
      <c r="K43" s="72" t="s">
        <v>239</v>
      </c>
      <c r="L43" s="72" t="s">
        <v>239</v>
      </c>
      <c r="M43" s="72" t="s">
        <v>239</v>
      </c>
      <c r="N43" s="72" t="s">
        <v>239</v>
      </c>
      <c r="O43" s="73" t="s">
        <v>239</v>
      </c>
      <c r="P43" s="152" t="s">
        <v>239</v>
      </c>
      <c r="Q43" s="153" t="s">
        <v>239</v>
      </c>
      <c r="R43" s="153" t="s">
        <v>239</v>
      </c>
      <c r="S43" s="153" t="s">
        <v>239</v>
      </c>
      <c r="T43" s="153" t="s">
        <v>239</v>
      </c>
      <c r="U43" s="154" t="s">
        <v>239</v>
      </c>
      <c r="V43" s="152" t="s">
        <v>239</v>
      </c>
      <c r="W43" s="153" t="s">
        <v>239</v>
      </c>
      <c r="X43" s="63" t="s">
        <v>239</v>
      </c>
      <c r="Y43" s="63" t="s">
        <v>239</v>
      </c>
      <c r="Z43" s="63" t="s">
        <v>239</v>
      </c>
      <c r="AA43" s="64" t="s">
        <v>239</v>
      </c>
      <c r="AB43" s="50" t="s">
        <v>239</v>
      </c>
      <c r="AC43" s="51" t="s">
        <v>239</v>
      </c>
      <c r="AD43" s="51" t="s">
        <v>239</v>
      </c>
      <c r="AE43" s="51" t="s">
        <v>239</v>
      </c>
      <c r="AF43" s="51" t="s">
        <v>239</v>
      </c>
      <c r="AG43" s="52" t="s">
        <v>239</v>
      </c>
      <c r="AH43" s="53" t="s">
        <v>239</v>
      </c>
      <c r="AI43" s="54" t="s">
        <v>239</v>
      </c>
      <c r="AJ43" s="54" t="s">
        <v>239</v>
      </c>
      <c r="AK43" s="54" t="s">
        <v>239</v>
      </c>
      <c r="AL43" s="54" t="s">
        <v>239</v>
      </c>
      <c r="AN43" s="525"/>
      <c r="AO43" s="526"/>
      <c r="AP43" s="526"/>
      <c r="AQ43" s="526"/>
      <c r="AR43" s="526"/>
      <c r="AS43" s="526"/>
      <c r="AT43" s="531"/>
      <c r="AU43" s="531"/>
    </row>
    <row r="44" spans="2:47" ht="15.75" x14ac:dyDescent="0.25">
      <c r="B44" s="481"/>
      <c r="C44" s="481"/>
      <c r="D44" s="482"/>
      <c r="E44" s="486"/>
      <c r="F44" s="487"/>
      <c r="G44" s="487"/>
      <c r="H44" s="487"/>
      <c r="I44" s="487"/>
      <c r="J44" s="71" t="s">
        <v>239</v>
      </c>
      <c r="K44" s="72" t="s">
        <v>239</v>
      </c>
      <c r="L44" s="72" t="s">
        <v>239</v>
      </c>
      <c r="M44" s="72" t="s">
        <v>239</v>
      </c>
      <c r="N44" s="72" t="s">
        <v>239</v>
      </c>
      <c r="O44" s="73" t="s">
        <v>239</v>
      </c>
      <c r="P44" s="152" t="s">
        <v>239</v>
      </c>
      <c r="Q44" s="153" t="s">
        <v>239</v>
      </c>
      <c r="R44" s="153" t="s">
        <v>239</v>
      </c>
      <c r="S44" s="153" t="s">
        <v>239</v>
      </c>
      <c r="T44" s="153" t="s">
        <v>239</v>
      </c>
      <c r="U44" s="154" t="s">
        <v>239</v>
      </c>
      <c r="V44" s="152" t="s">
        <v>239</v>
      </c>
      <c r="W44" s="153" t="s">
        <v>239</v>
      </c>
      <c r="X44" s="63" t="s">
        <v>239</v>
      </c>
      <c r="Y44" s="63" t="s">
        <v>239</v>
      </c>
      <c r="Z44" s="63" t="s">
        <v>239</v>
      </c>
      <c r="AA44" s="64" t="s">
        <v>239</v>
      </c>
      <c r="AB44" s="50" t="s">
        <v>239</v>
      </c>
      <c r="AC44" s="51" t="s">
        <v>239</v>
      </c>
      <c r="AD44" s="51" t="s">
        <v>239</v>
      </c>
      <c r="AE44" s="51" t="s">
        <v>239</v>
      </c>
      <c r="AF44" s="51" t="s">
        <v>239</v>
      </c>
      <c r="AG44" s="52" t="s">
        <v>239</v>
      </c>
      <c r="AH44" s="53" t="s">
        <v>239</v>
      </c>
      <c r="AI44" s="54" t="s">
        <v>239</v>
      </c>
      <c r="AJ44" s="54" t="s">
        <v>239</v>
      </c>
      <c r="AK44" s="54" t="s">
        <v>239</v>
      </c>
      <c r="AL44" s="54" t="s">
        <v>239</v>
      </c>
      <c r="AN44" s="525"/>
      <c r="AO44" s="526"/>
      <c r="AP44" s="526"/>
      <c r="AQ44" s="526"/>
      <c r="AR44" s="526"/>
      <c r="AS44" s="526"/>
      <c r="AT44" s="531"/>
      <c r="AU44" s="531"/>
    </row>
    <row r="45" spans="2:47" ht="3" customHeight="1" thickBot="1" x14ac:dyDescent="0.3">
      <c r="B45" s="481"/>
      <c r="C45" s="481"/>
      <c r="D45" s="482"/>
      <c r="E45" s="486"/>
      <c r="F45" s="487"/>
      <c r="G45" s="487"/>
      <c r="H45" s="487"/>
      <c r="I45" s="487"/>
      <c r="J45" s="71" t="s">
        <v>239</v>
      </c>
      <c r="K45" s="72" t="s">
        <v>239</v>
      </c>
      <c r="L45" s="72" t="s">
        <v>239</v>
      </c>
      <c r="M45" s="72" t="s">
        <v>239</v>
      </c>
      <c r="N45" s="72" t="s">
        <v>239</v>
      </c>
      <c r="O45" s="73" t="s">
        <v>239</v>
      </c>
      <c r="P45" s="152" t="s">
        <v>239</v>
      </c>
      <c r="Q45" s="153" t="s">
        <v>239</v>
      </c>
      <c r="R45" s="153" t="s">
        <v>239</v>
      </c>
      <c r="S45" s="153" t="s">
        <v>239</v>
      </c>
      <c r="T45" s="153" t="s">
        <v>239</v>
      </c>
      <c r="U45" s="154" t="s">
        <v>239</v>
      </c>
      <c r="V45" s="152" t="s">
        <v>239</v>
      </c>
      <c r="W45" s="153" t="s">
        <v>239</v>
      </c>
      <c r="X45" s="63" t="s">
        <v>239</v>
      </c>
      <c r="Y45" s="63" t="s">
        <v>239</v>
      </c>
      <c r="Z45" s="63" t="s">
        <v>239</v>
      </c>
      <c r="AA45" s="64" t="s">
        <v>239</v>
      </c>
      <c r="AB45" s="50" t="s">
        <v>239</v>
      </c>
      <c r="AC45" s="51" t="s">
        <v>239</v>
      </c>
      <c r="AD45" s="51" t="s">
        <v>239</v>
      </c>
      <c r="AE45" s="51" t="s">
        <v>239</v>
      </c>
      <c r="AF45" s="51" t="s">
        <v>239</v>
      </c>
      <c r="AG45" s="52" t="s">
        <v>239</v>
      </c>
      <c r="AH45" s="53" t="s">
        <v>239</v>
      </c>
      <c r="AI45" s="54" t="s">
        <v>239</v>
      </c>
      <c r="AJ45" s="54" t="s">
        <v>239</v>
      </c>
      <c r="AK45" s="54" t="s">
        <v>239</v>
      </c>
      <c r="AL45" s="54" t="s">
        <v>239</v>
      </c>
      <c r="AN45" s="525"/>
      <c r="AO45" s="526"/>
      <c r="AP45" s="526"/>
      <c r="AQ45" s="526"/>
      <c r="AR45" s="526"/>
      <c r="AS45" s="527"/>
      <c r="AT45" s="35"/>
      <c r="AU45" s="35"/>
    </row>
    <row r="46" spans="2:47" ht="16.5" hidden="1" thickBot="1" x14ac:dyDescent="0.3">
      <c r="B46" s="481"/>
      <c r="C46" s="481"/>
      <c r="D46" s="482"/>
      <c r="E46" s="486"/>
      <c r="F46" s="487"/>
      <c r="G46" s="487"/>
      <c r="H46" s="487"/>
      <c r="I46" s="487"/>
      <c r="J46" s="71" t="s">
        <v>239</v>
      </c>
      <c r="K46" s="72" t="s">
        <v>239</v>
      </c>
      <c r="L46" s="72" t="s">
        <v>239</v>
      </c>
      <c r="M46" s="72" t="s">
        <v>239</v>
      </c>
      <c r="N46" s="72" t="s">
        <v>239</v>
      </c>
      <c r="O46" s="73" t="s">
        <v>239</v>
      </c>
      <c r="P46" s="62" t="s">
        <v>239</v>
      </c>
      <c r="Q46" s="63" t="s">
        <v>239</v>
      </c>
      <c r="R46" s="63" t="s">
        <v>239</v>
      </c>
      <c r="S46" s="63" t="s">
        <v>239</v>
      </c>
      <c r="T46" s="63" t="s">
        <v>239</v>
      </c>
      <c r="U46" s="64" t="s">
        <v>239</v>
      </c>
      <c r="V46" s="62" t="s">
        <v>239</v>
      </c>
      <c r="W46" s="63" t="s">
        <v>239</v>
      </c>
      <c r="X46" s="63" t="s">
        <v>239</v>
      </c>
      <c r="Y46" s="63" t="s">
        <v>239</v>
      </c>
      <c r="Z46" s="63" t="s">
        <v>239</v>
      </c>
      <c r="AA46" s="64" t="s">
        <v>239</v>
      </c>
      <c r="AB46" s="50" t="s">
        <v>239</v>
      </c>
      <c r="AC46" s="51" t="s">
        <v>239</v>
      </c>
      <c r="AD46" s="51" t="s">
        <v>239</v>
      </c>
      <c r="AE46" s="51" t="s">
        <v>239</v>
      </c>
      <c r="AF46" s="51" t="s">
        <v>239</v>
      </c>
      <c r="AG46" s="52" t="s">
        <v>239</v>
      </c>
      <c r="AH46" s="53" t="s">
        <v>239</v>
      </c>
      <c r="AI46" s="54" t="s">
        <v>239</v>
      </c>
      <c r="AJ46" s="54" t="s">
        <v>239</v>
      </c>
      <c r="AK46" s="54" t="s">
        <v>239</v>
      </c>
      <c r="AL46" s="54" t="s">
        <v>239</v>
      </c>
      <c r="AN46" s="525"/>
      <c r="AO46" s="526"/>
      <c r="AP46" s="526"/>
      <c r="AQ46" s="526"/>
      <c r="AR46" s="526"/>
      <c r="AS46" s="527"/>
    </row>
    <row r="47" spans="2:47" ht="16.5" hidden="1" thickBot="1" x14ac:dyDescent="0.3">
      <c r="B47" s="481"/>
      <c r="C47" s="481"/>
      <c r="D47" s="482"/>
      <c r="E47" s="489"/>
      <c r="F47" s="490"/>
      <c r="G47" s="490"/>
      <c r="H47" s="490"/>
      <c r="I47" s="490"/>
      <c r="J47" s="74" t="s">
        <v>239</v>
      </c>
      <c r="K47" s="75" t="s">
        <v>239</v>
      </c>
      <c r="L47" s="75" t="s">
        <v>239</v>
      </c>
      <c r="M47" s="75" t="s">
        <v>239</v>
      </c>
      <c r="N47" s="75" t="s">
        <v>239</v>
      </c>
      <c r="O47" s="76" t="s">
        <v>239</v>
      </c>
      <c r="P47" s="62" t="s">
        <v>239</v>
      </c>
      <c r="Q47" s="63" t="s">
        <v>239</v>
      </c>
      <c r="R47" s="63" t="s">
        <v>239</v>
      </c>
      <c r="S47" s="63" t="s">
        <v>239</v>
      </c>
      <c r="T47" s="63" t="s">
        <v>239</v>
      </c>
      <c r="U47" s="64" t="s">
        <v>239</v>
      </c>
      <c r="V47" s="65" t="s">
        <v>239</v>
      </c>
      <c r="W47" s="66" t="s">
        <v>239</v>
      </c>
      <c r="X47" s="66" t="s">
        <v>239</v>
      </c>
      <c r="Y47" s="66" t="s">
        <v>239</v>
      </c>
      <c r="Z47" s="66" t="s">
        <v>239</v>
      </c>
      <c r="AA47" s="67" t="s">
        <v>239</v>
      </c>
      <c r="AB47" s="55" t="s">
        <v>239</v>
      </c>
      <c r="AC47" s="56" t="s">
        <v>239</v>
      </c>
      <c r="AD47" s="56" t="s">
        <v>239</v>
      </c>
      <c r="AE47" s="56" t="s">
        <v>239</v>
      </c>
      <c r="AF47" s="56" t="s">
        <v>239</v>
      </c>
      <c r="AG47" s="57" t="s">
        <v>239</v>
      </c>
      <c r="AH47" s="58" t="s">
        <v>239</v>
      </c>
      <c r="AI47" s="59" t="s">
        <v>239</v>
      </c>
      <c r="AJ47" s="59" t="s">
        <v>239</v>
      </c>
      <c r="AK47" s="59" t="s">
        <v>239</v>
      </c>
      <c r="AL47" s="59" t="s">
        <v>239</v>
      </c>
      <c r="AN47" s="528"/>
      <c r="AO47" s="529"/>
      <c r="AP47" s="529"/>
      <c r="AQ47" s="529"/>
      <c r="AR47" s="529"/>
      <c r="AS47" s="530"/>
    </row>
    <row r="48" spans="2:47" ht="23.25" x14ac:dyDescent="0.35">
      <c r="B48" s="481"/>
      <c r="C48" s="481"/>
      <c r="D48" s="482"/>
      <c r="E48" s="483" t="s">
        <v>250</v>
      </c>
      <c r="F48" s="484"/>
      <c r="G48" s="484"/>
      <c r="H48" s="484"/>
      <c r="I48" s="485"/>
      <c r="J48" s="68" t="s">
        <v>239</v>
      </c>
      <c r="K48" s="69" t="s">
        <v>239</v>
      </c>
      <c r="L48" s="69" t="s">
        <v>239</v>
      </c>
      <c r="M48" s="69" t="s">
        <v>239</v>
      </c>
      <c r="N48" s="69" t="s">
        <v>239</v>
      </c>
      <c r="O48" s="70" t="s">
        <v>239</v>
      </c>
      <c r="P48" s="68" t="s">
        <v>239</v>
      </c>
      <c r="Q48" s="69" t="s">
        <v>239</v>
      </c>
      <c r="R48" s="69" t="s">
        <v>239</v>
      </c>
      <c r="S48" s="69" t="s">
        <v>239</v>
      </c>
      <c r="T48" s="69" t="s">
        <v>239</v>
      </c>
      <c r="U48" s="70" t="s">
        <v>239</v>
      </c>
      <c r="V48" s="149" t="s">
        <v>239</v>
      </c>
      <c r="W48" s="158" t="s">
        <v>239</v>
      </c>
      <c r="X48" s="60" t="s">
        <v>239</v>
      </c>
      <c r="Y48" s="60" t="s">
        <v>239</v>
      </c>
      <c r="Z48" s="60" t="s">
        <v>239</v>
      </c>
      <c r="AA48" s="61" t="s">
        <v>239</v>
      </c>
      <c r="AB48" s="45" t="s">
        <v>239</v>
      </c>
      <c r="AC48" s="46" t="s">
        <v>239</v>
      </c>
      <c r="AD48" s="46" t="s">
        <v>239</v>
      </c>
      <c r="AE48" s="46" t="s">
        <v>239</v>
      </c>
      <c r="AF48" s="46" t="s">
        <v>239</v>
      </c>
      <c r="AG48" s="47" t="s">
        <v>239</v>
      </c>
      <c r="AH48" s="48" t="s">
        <v>239</v>
      </c>
      <c r="AI48" s="49" t="s">
        <v>239</v>
      </c>
      <c r="AJ48" s="49" t="s">
        <v>239</v>
      </c>
      <c r="AK48" s="49" t="s">
        <v>239</v>
      </c>
      <c r="AL48" s="49" t="s">
        <v>239</v>
      </c>
    </row>
    <row r="49" spans="2:38" ht="15.75" x14ac:dyDescent="0.25">
      <c r="B49" s="481"/>
      <c r="C49" s="481"/>
      <c r="D49" s="482"/>
      <c r="E49" s="502"/>
      <c r="F49" s="487"/>
      <c r="G49" s="487"/>
      <c r="H49" s="487"/>
      <c r="I49" s="488"/>
      <c r="J49" s="71" t="s">
        <v>239</v>
      </c>
      <c r="K49" s="72" t="s">
        <v>239</v>
      </c>
      <c r="L49" s="72" t="s">
        <v>239</v>
      </c>
      <c r="M49" s="72" t="s">
        <v>239</v>
      </c>
      <c r="N49" s="72" t="s">
        <v>239</v>
      </c>
      <c r="O49" s="73" t="s">
        <v>239</v>
      </c>
      <c r="P49" s="71" t="s">
        <v>239</v>
      </c>
      <c r="Q49" s="72" t="s">
        <v>239</v>
      </c>
      <c r="R49" s="72" t="s">
        <v>239</v>
      </c>
      <c r="S49" s="72" t="s">
        <v>239</v>
      </c>
      <c r="T49" s="72" t="s">
        <v>239</v>
      </c>
      <c r="U49" s="73" t="s">
        <v>239</v>
      </c>
      <c r="V49" s="152" t="s">
        <v>239</v>
      </c>
      <c r="W49" s="153" t="s">
        <v>239</v>
      </c>
      <c r="X49" s="63" t="s">
        <v>239</v>
      </c>
      <c r="Y49" s="63" t="s">
        <v>239</v>
      </c>
      <c r="Z49" s="63" t="s">
        <v>239</v>
      </c>
      <c r="AA49" s="64" t="s">
        <v>239</v>
      </c>
      <c r="AB49" s="50" t="s">
        <v>239</v>
      </c>
      <c r="AC49" s="51" t="s">
        <v>239</v>
      </c>
      <c r="AD49" s="51" t="s">
        <v>239</v>
      </c>
      <c r="AE49" s="51" t="s">
        <v>239</v>
      </c>
      <c r="AF49" s="51" t="s">
        <v>239</v>
      </c>
      <c r="AG49" s="52" t="s">
        <v>239</v>
      </c>
      <c r="AH49" s="53" t="s">
        <v>239</v>
      </c>
      <c r="AI49" s="54" t="s">
        <v>239</v>
      </c>
      <c r="AJ49" s="54" t="s">
        <v>239</v>
      </c>
      <c r="AK49" s="54" t="s">
        <v>239</v>
      </c>
      <c r="AL49" s="54" t="s">
        <v>239</v>
      </c>
    </row>
    <row r="50" spans="2:38" ht="15.75" x14ac:dyDescent="0.25">
      <c r="B50" s="481"/>
      <c r="C50" s="481"/>
      <c r="D50" s="482"/>
      <c r="E50" s="502"/>
      <c r="F50" s="487"/>
      <c r="G50" s="487"/>
      <c r="H50" s="487"/>
      <c r="I50" s="488"/>
      <c r="J50" s="71" t="s">
        <v>239</v>
      </c>
      <c r="K50" s="72" t="s">
        <v>239</v>
      </c>
      <c r="L50" s="72" t="s">
        <v>239</v>
      </c>
      <c r="M50" s="72" t="s">
        <v>239</v>
      </c>
      <c r="N50" s="72" t="s">
        <v>239</v>
      </c>
      <c r="O50" s="73" t="s">
        <v>239</v>
      </c>
      <c r="P50" s="71" t="s">
        <v>239</v>
      </c>
      <c r="Q50" s="72" t="s">
        <v>239</v>
      </c>
      <c r="R50" s="72" t="s">
        <v>239</v>
      </c>
      <c r="S50" s="72" t="s">
        <v>239</v>
      </c>
      <c r="T50" s="72" t="s">
        <v>239</v>
      </c>
      <c r="U50" s="73" t="s">
        <v>239</v>
      </c>
      <c r="V50" s="152" t="s">
        <v>239</v>
      </c>
      <c r="W50" s="153" t="s">
        <v>239</v>
      </c>
      <c r="X50" s="63" t="s">
        <v>239</v>
      </c>
      <c r="Y50" s="63" t="s">
        <v>239</v>
      </c>
      <c r="Z50" s="63" t="s">
        <v>239</v>
      </c>
      <c r="AA50" s="64" t="s">
        <v>239</v>
      </c>
      <c r="AB50" s="50" t="s">
        <v>239</v>
      </c>
      <c r="AC50" s="51" t="s">
        <v>239</v>
      </c>
      <c r="AD50" s="51" t="s">
        <v>239</v>
      </c>
      <c r="AE50" s="51" t="s">
        <v>239</v>
      </c>
      <c r="AF50" s="51" t="s">
        <v>239</v>
      </c>
      <c r="AG50" s="52" t="s">
        <v>239</v>
      </c>
      <c r="AH50" s="53" t="s">
        <v>239</v>
      </c>
      <c r="AI50" s="54" t="s">
        <v>239</v>
      </c>
      <c r="AJ50" s="54" t="s">
        <v>239</v>
      </c>
      <c r="AK50" s="54" t="s">
        <v>239</v>
      </c>
      <c r="AL50" s="54" t="s">
        <v>239</v>
      </c>
    </row>
    <row r="51" spans="2:38" ht="15.75" x14ac:dyDescent="0.25">
      <c r="B51" s="481"/>
      <c r="C51" s="481"/>
      <c r="D51" s="482"/>
      <c r="E51" s="486"/>
      <c r="F51" s="487"/>
      <c r="G51" s="487"/>
      <c r="H51" s="487"/>
      <c r="I51" s="488"/>
      <c r="J51" s="71" t="s">
        <v>239</v>
      </c>
      <c r="K51" s="72" t="s">
        <v>239</v>
      </c>
      <c r="L51" s="72" t="s">
        <v>239</v>
      </c>
      <c r="M51" s="72" t="s">
        <v>239</v>
      </c>
      <c r="N51" s="72" t="s">
        <v>239</v>
      </c>
      <c r="O51" s="73" t="s">
        <v>239</v>
      </c>
      <c r="P51" s="71" t="s">
        <v>239</v>
      </c>
      <c r="Q51" s="72" t="s">
        <v>239</v>
      </c>
      <c r="R51" s="72" t="s">
        <v>239</v>
      </c>
      <c r="S51" s="72" t="s">
        <v>239</v>
      </c>
      <c r="T51" s="72" t="s">
        <v>239</v>
      </c>
      <c r="U51" s="73" t="s">
        <v>239</v>
      </c>
      <c r="V51" s="152" t="s">
        <v>239</v>
      </c>
      <c r="W51" s="153" t="s">
        <v>239</v>
      </c>
      <c r="X51" s="63" t="s">
        <v>239</v>
      </c>
      <c r="Y51" s="63" t="s">
        <v>239</v>
      </c>
      <c r="Z51" s="63" t="s">
        <v>239</v>
      </c>
      <c r="AA51" s="64" t="s">
        <v>239</v>
      </c>
      <c r="AB51" s="50" t="s">
        <v>239</v>
      </c>
      <c r="AC51" s="51" t="s">
        <v>239</v>
      </c>
      <c r="AD51" s="51" t="s">
        <v>239</v>
      </c>
      <c r="AE51" s="51" t="s">
        <v>239</v>
      </c>
      <c r="AF51" s="51" t="s">
        <v>239</v>
      </c>
      <c r="AG51" s="52" t="s">
        <v>239</v>
      </c>
      <c r="AH51" s="53" t="s">
        <v>239</v>
      </c>
      <c r="AI51" s="54" t="s">
        <v>239</v>
      </c>
      <c r="AJ51" s="54" t="s">
        <v>239</v>
      </c>
      <c r="AK51" s="54" t="s">
        <v>239</v>
      </c>
      <c r="AL51" s="54" t="s">
        <v>239</v>
      </c>
    </row>
    <row r="52" spans="2:38" ht="15.75" x14ac:dyDescent="0.25">
      <c r="B52" s="481"/>
      <c r="C52" s="481"/>
      <c r="D52" s="482"/>
      <c r="E52" s="486"/>
      <c r="F52" s="487"/>
      <c r="G52" s="487"/>
      <c r="H52" s="487"/>
      <c r="I52" s="488"/>
      <c r="J52" s="71" t="s">
        <v>239</v>
      </c>
      <c r="K52" s="72" t="s">
        <v>239</v>
      </c>
      <c r="L52" s="72" t="s">
        <v>239</v>
      </c>
      <c r="M52" s="72" t="s">
        <v>239</v>
      </c>
      <c r="N52" s="72" t="s">
        <v>239</v>
      </c>
      <c r="O52" s="73" t="s">
        <v>239</v>
      </c>
      <c r="P52" s="71" t="s">
        <v>239</v>
      </c>
      <c r="Q52" s="72" t="s">
        <v>239</v>
      </c>
      <c r="R52" s="72" t="s">
        <v>239</v>
      </c>
      <c r="S52" s="72" t="s">
        <v>239</v>
      </c>
      <c r="T52" s="72" t="s">
        <v>239</v>
      </c>
      <c r="U52" s="73" t="s">
        <v>239</v>
      </c>
      <c r="V52" s="152" t="s">
        <v>239</v>
      </c>
      <c r="W52" s="153" t="s">
        <v>239</v>
      </c>
      <c r="X52" s="63" t="s">
        <v>239</v>
      </c>
      <c r="Y52" s="63" t="s">
        <v>239</v>
      </c>
      <c r="Z52" s="63" t="s">
        <v>239</v>
      </c>
      <c r="AA52" s="64" t="s">
        <v>239</v>
      </c>
      <c r="AB52" s="50" t="s">
        <v>239</v>
      </c>
      <c r="AC52" s="51" t="s">
        <v>239</v>
      </c>
      <c r="AD52" s="51" t="s">
        <v>239</v>
      </c>
      <c r="AE52" s="51" t="s">
        <v>239</v>
      </c>
      <c r="AF52" s="51" t="s">
        <v>239</v>
      </c>
      <c r="AG52" s="52" t="s">
        <v>239</v>
      </c>
      <c r="AH52" s="53" t="s">
        <v>239</v>
      </c>
      <c r="AI52" s="54" t="s">
        <v>239</v>
      </c>
      <c r="AJ52" s="54" t="s">
        <v>239</v>
      </c>
      <c r="AK52" s="54" t="s">
        <v>239</v>
      </c>
      <c r="AL52" s="54" t="s">
        <v>239</v>
      </c>
    </row>
    <row r="53" spans="2:38" ht="5.25" customHeight="1" x14ac:dyDescent="0.25">
      <c r="B53" s="481"/>
      <c r="C53" s="481"/>
      <c r="D53" s="482"/>
      <c r="E53" s="486"/>
      <c r="F53" s="487"/>
      <c r="G53" s="487"/>
      <c r="H53" s="487"/>
      <c r="I53" s="488"/>
      <c r="J53" s="71" t="s">
        <v>239</v>
      </c>
      <c r="K53" s="72" t="s">
        <v>239</v>
      </c>
      <c r="L53" s="72" t="s">
        <v>239</v>
      </c>
      <c r="M53" s="72" t="s">
        <v>239</v>
      </c>
      <c r="N53" s="72" t="s">
        <v>239</v>
      </c>
      <c r="O53" s="73" t="s">
        <v>239</v>
      </c>
      <c r="P53" s="71" t="s">
        <v>239</v>
      </c>
      <c r="Q53" s="72" t="s">
        <v>239</v>
      </c>
      <c r="R53" s="72" t="s">
        <v>239</v>
      </c>
      <c r="S53" s="72" t="s">
        <v>239</v>
      </c>
      <c r="T53" s="72" t="s">
        <v>239</v>
      </c>
      <c r="U53" s="73" t="s">
        <v>239</v>
      </c>
      <c r="V53" s="152" t="s">
        <v>239</v>
      </c>
      <c r="W53" s="153" t="s">
        <v>239</v>
      </c>
      <c r="X53" s="63" t="s">
        <v>239</v>
      </c>
      <c r="Y53" s="63" t="s">
        <v>239</v>
      </c>
      <c r="Z53" s="63" t="s">
        <v>239</v>
      </c>
      <c r="AA53" s="64" t="s">
        <v>239</v>
      </c>
      <c r="AB53" s="50" t="s">
        <v>239</v>
      </c>
      <c r="AC53" s="51" t="s">
        <v>239</v>
      </c>
      <c r="AD53" s="51" t="s">
        <v>239</v>
      </c>
      <c r="AE53" s="51" t="s">
        <v>239</v>
      </c>
      <c r="AF53" s="51" t="s">
        <v>239</v>
      </c>
      <c r="AG53" s="52" t="s">
        <v>239</v>
      </c>
      <c r="AH53" s="53" t="s">
        <v>239</v>
      </c>
      <c r="AI53" s="54" t="s">
        <v>239</v>
      </c>
      <c r="AJ53" s="54" t="s">
        <v>239</v>
      </c>
      <c r="AK53" s="54" t="s">
        <v>239</v>
      </c>
      <c r="AL53" s="54" t="s">
        <v>239</v>
      </c>
    </row>
    <row r="54" spans="2:38" ht="3" hidden="1" customHeight="1" x14ac:dyDescent="0.25">
      <c r="B54" s="481"/>
      <c r="C54" s="481"/>
      <c r="D54" s="482"/>
      <c r="E54" s="486"/>
      <c r="F54" s="487"/>
      <c r="G54" s="487"/>
      <c r="H54" s="487"/>
      <c r="I54" s="488"/>
      <c r="J54" s="71" t="s">
        <v>239</v>
      </c>
      <c r="K54" s="72" t="s">
        <v>239</v>
      </c>
      <c r="L54" s="72" t="s">
        <v>239</v>
      </c>
      <c r="M54" s="72" t="s">
        <v>239</v>
      </c>
      <c r="N54" s="72" t="s">
        <v>239</v>
      </c>
      <c r="O54" s="73" t="s">
        <v>239</v>
      </c>
      <c r="P54" s="71" t="s">
        <v>239</v>
      </c>
      <c r="Q54" s="72" t="s">
        <v>239</v>
      </c>
      <c r="R54" s="72" t="s">
        <v>239</v>
      </c>
      <c r="S54" s="72" t="s">
        <v>239</v>
      </c>
      <c r="T54" s="72" t="s">
        <v>239</v>
      </c>
      <c r="U54" s="73" t="s">
        <v>239</v>
      </c>
      <c r="V54" s="152" t="s">
        <v>239</v>
      </c>
      <c r="W54" s="153" t="s">
        <v>239</v>
      </c>
      <c r="X54" s="63" t="s">
        <v>239</v>
      </c>
      <c r="Y54" s="63" t="s">
        <v>239</v>
      </c>
      <c r="Z54" s="63" t="s">
        <v>239</v>
      </c>
      <c r="AA54" s="64" t="s">
        <v>239</v>
      </c>
      <c r="AB54" s="50" t="s">
        <v>239</v>
      </c>
      <c r="AC54" s="51" t="s">
        <v>239</v>
      </c>
      <c r="AD54" s="51" t="s">
        <v>239</v>
      </c>
      <c r="AE54" s="51" t="s">
        <v>239</v>
      </c>
      <c r="AF54" s="51" t="s">
        <v>239</v>
      </c>
      <c r="AG54" s="52" t="s">
        <v>239</v>
      </c>
      <c r="AH54" s="53" t="s">
        <v>239</v>
      </c>
      <c r="AI54" s="54" t="s">
        <v>239</v>
      </c>
      <c r="AJ54" s="54" t="s">
        <v>239</v>
      </c>
      <c r="AK54" s="54" t="s">
        <v>239</v>
      </c>
      <c r="AL54" s="54" t="s">
        <v>239</v>
      </c>
    </row>
    <row r="55" spans="2:38" ht="15.75" hidden="1" x14ac:dyDescent="0.25">
      <c r="B55" s="481"/>
      <c r="C55" s="481"/>
      <c r="D55" s="482"/>
      <c r="E55" s="486"/>
      <c r="F55" s="487"/>
      <c r="G55" s="487"/>
      <c r="H55" s="487"/>
      <c r="I55" s="488"/>
      <c r="J55" s="71" t="s">
        <v>239</v>
      </c>
      <c r="K55" s="72" t="s">
        <v>239</v>
      </c>
      <c r="L55" s="72" t="s">
        <v>239</v>
      </c>
      <c r="M55" s="72" t="s">
        <v>239</v>
      </c>
      <c r="N55" s="72" t="s">
        <v>239</v>
      </c>
      <c r="O55" s="73" t="s">
        <v>239</v>
      </c>
      <c r="P55" s="71" t="s">
        <v>239</v>
      </c>
      <c r="Q55" s="72" t="s">
        <v>239</v>
      </c>
      <c r="R55" s="72" t="s">
        <v>239</v>
      </c>
      <c r="S55" s="72" t="s">
        <v>239</v>
      </c>
      <c r="T55" s="72" t="s">
        <v>239</v>
      </c>
      <c r="U55" s="73" t="s">
        <v>239</v>
      </c>
      <c r="V55" s="152" t="s">
        <v>239</v>
      </c>
      <c r="W55" s="153" t="s">
        <v>239</v>
      </c>
      <c r="X55" s="63" t="s">
        <v>239</v>
      </c>
      <c r="Y55" s="63" t="s">
        <v>239</v>
      </c>
      <c r="Z55" s="63" t="s">
        <v>239</v>
      </c>
      <c r="AA55" s="64" t="s">
        <v>239</v>
      </c>
      <c r="AB55" s="50" t="s">
        <v>239</v>
      </c>
      <c r="AC55" s="51" t="s">
        <v>239</v>
      </c>
      <c r="AD55" s="51" t="s">
        <v>239</v>
      </c>
      <c r="AE55" s="51" t="s">
        <v>239</v>
      </c>
      <c r="AF55" s="51" t="s">
        <v>239</v>
      </c>
      <c r="AG55" s="52" t="s">
        <v>239</v>
      </c>
      <c r="AH55" s="53" t="s">
        <v>239</v>
      </c>
      <c r="AI55" s="54" t="s">
        <v>239</v>
      </c>
      <c r="AJ55" s="54" t="s">
        <v>239</v>
      </c>
      <c r="AK55" s="54" t="s">
        <v>239</v>
      </c>
      <c r="AL55" s="54" t="s">
        <v>239</v>
      </c>
    </row>
    <row r="56" spans="2:38" ht="15.75" hidden="1" x14ac:dyDescent="0.25">
      <c r="B56" s="481"/>
      <c r="C56" s="481"/>
      <c r="D56" s="482"/>
      <c r="E56" s="486"/>
      <c r="F56" s="487"/>
      <c r="G56" s="487"/>
      <c r="H56" s="487"/>
      <c r="I56" s="488"/>
      <c r="J56" s="71" t="s">
        <v>239</v>
      </c>
      <c r="K56" s="72" t="s">
        <v>239</v>
      </c>
      <c r="L56" s="72" t="s">
        <v>239</v>
      </c>
      <c r="M56" s="72" t="s">
        <v>239</v>
      </c>
      <c r="N56" s="72" t="s">
        <v>239</v>
      </c>
      <c r="O56" s="73" t="s">
        <v>239</v>
      </c>
      <c r="P56" s="71" t="s">
        <v>239</v>
      </c>
      <c r="Q56" s="72" t="s">
        <v>239</v>
      </c>
      <c r="R56" s="72" t="s">
        <v>239</v>
      </c>
      <c r="S56" s="72" t="s">
        <v>239</v>
      </c>
      <c r="T56" s="72" t="s">
        <v>239</v>
      </c>
      <c r="U56" s="73" t="s">
        <v>239</v>
      </c>
      <c r="V56" s="152" t="s">
        <v>239</v>
      </c>
      <c r="W56" s="153" t="s">
        <v>239</v>
      </c>
      <c r="X56" s="63" t="s">
        <v>239</v>
      </c>
      <c r="Y56" s="63" t="s">
        <v>239</v>
      </c>
      <c r="Z56" s="63" t="s">
        <v>239</v>
      </c>
      <c r="AA56" s="64" t="s">
        <v>239</v>
      </c>
      <c r="AB56" s="50" t="s">
        <v>239</v>
      </c>
      <c r="AC56" s="51" t="s">
        <v>239</v>
      </c>
      <c r="AD56" s="51" t="s">
        <v>239</v>
      </c>
      <c r="AE56" s="51" t="s">
        <v>239</v>
      </c>
      <c r="AF56" s="51" t="s">
        <v>239</v>
      </c>
      <c r="AG56" s="52" t="s">
        <v>239</v>
      </c>
      <c r="AH56" s="53" t="s">
        <v>239</v>
      </c>
      <c r="AI56" s="54" t="s">
        <v>239</v>
      </c>
      <c r="AJ56" s="54" t="s">
        <v>239</v>
      </c>
      <c r="AK56" s="54" t="s">
        <v>239</v>
      </c>
      <c r="AL56" s="54" t="s">
        <v>239</v>
      </c>
    </row>
    <row r="57" spans="2:38" ht="16.5" thickBot="1" x14ac:dyDescent="0.3">
      <c r="B57" s="481"/>
      <c r="C57" s="481"/>
      <c r="D57" s="482"/>
      <c r="E57" s="489"/>
      <c r="F57" s="490"/>
      <c r="G57" s="490"/>
      <c r="H57" s="490"/>
      <c r="I57" s="491"/>
      <c r="J57" s="74" t="s">
        <v>239</v>
      </c>
      <c r="K57" s="75" t="s">
        <v>239</v>
      </c>
      <c r="L57" s="75" t="s">
        <v>239</v>
      </c>
      <c r="M57" s="75" t="s">
        <v>239</v>
      </c>
      <c r="N57" s="75" t="s">
        <v>239</v>
      </c>
      <c r="O57" s="76" t="s">
        <v>239</v>
      </c>
      <c r="P57" s="74" t="s">
        <v>239</v>
      </c>
      <c r="Q57" s="75" t="s">
        <v>239</v>
      </c>
      <c r="R57" s="75" t="s">
        <v>239</v>
      </c>
      <c r="S57" s="75" t="s">
        <v>239</v>
      </c>
      <c r="T57" s="75" t="s">
        <v>239</v>
      </c>
      <c r="U57" s="76" t="s">
        <v>239</v>
      </c>
      <c r="V57" s="155" t="s">
        <v>239</v>
      </c>
      <c r="W57" s="156" t="s">
        <v>239</v>
      </c>
      <c r="X57" s="66" t="s">
        <v>239</v>
      </c>
      <c r="Y57" s="66" t="s">
        <v>239</v>
      </c>
      <c r="Z57" s="66" t="s">
        <v>239</v>
      </c>
      <c r="AA57" s="67" t="s">
        <v>239</v>
      </c>
      <c r="AB57" s="55" t="s">
        <v>239</v>
      </c>
      <c r="AC57" s="56" t="s">
        <v>239</v>
      </c>
      <c r="AD57" s="56" t="s">
        <v>239</v>
      </c>
      <c r="AE57" s="56" t="s">
        <v>239</v>
      </c>
      <c r="AF57" s="56" t="s">
        <v>239</v>
      </c>
      <c r="AG57" s="57" t="s">
        <v>239</v>
      </c>
      <c r="AH57" s="53" t="s">
        <v>239</v>
      </c>
      <c r="AI57" s="54" t="s">
        <v>239</v>
      </c>
      <c r="AJ57" s="54" t="s">
        <v>239</v>
      </c>
      <c r="AK57" s="54" t="s">
        <v>239</v>
      </c>
      <c r="AL57" s="54" t="s">
        <v>239</v>
      </c>
    </row>
    <row r="58" spans="2:38" ht="15" customHeight="1" x14ac:dyDescent="0.25">
      <c r="J58" s="483" t="s">
        <v>251</v>
      </c>
      <c r="K58" s="484"/>
      <c r="L58" s="484"/>
      <c r="M58" s="484"/>
      <c r="N58" s="484"/>
      <c r="O58" s="485"/>
      <c r="P58" s="483" t="s">
        <v>252</v>
      </c>
      <c r="Q58" s="484"/>
      <c r="R58" s="484"/>
      <c r="S58" s="484"/>
      <c r="T58" s="484"/>
      <c r="U58" s="485"/>
      <c r="V58" s="483" t="s">
        <v>253</v>
      </c>
      <c r="W58" s="484"/>
      <c r="X58" s="484"/>
      <c r="Y58" s="484"/>
      <c r="Z58" s="484"/>
      <c r="AA58" s="485"/>
      <c r="AB58" s="483" t="s">
        <v>254</v>
      </c>
      <c r="AC58" s="532"/>
      <c r="AD58" s="484"/>
      <c r="AE58" s="484"/>
      <c r="AF58" s="484"/>
      <c r="AG58" s="484"/>
      <c r="AH58" s="483" t="s">
        <v>255</v>
      </c>
      <c r="AI58" s="484"/>
      <c r="AJ58" s="484"/>
      <c r="AK58" s="484"/>
      <c r="AL58" s="485"/>
    </row>
    <row r="59" spans="2:38" ht="15" customHeight="1" x14ac:dyDescent="0.25">
      <c r="J59" s="486"/>
      <c r="K59" s="487"/>
      <c r="L59" s="487"/>
      <c r="M59" s="487"/>
      <c r="N59" s="487"/>
      <c r="O59" s="488"/>
      <c r="P59" s="486"/>
      <c r="Q59" s="487"/>
      <c r="R59" s="487"/>
      <c r="S59" s="487"/>
      <c r="T59" s="487"/>
      <c r="U59" s="488"/>
      <c r="V59" s="486"/>
      <c r="W59" s="487"/>
      <c r="X59" s="487"/>
      <c r="Y59" s="487"/>
      <c r="Z59" s="487"/>
      <c r="AA59" s="488"/>
      <c r="AB59" s="486"/>
      <c r="AC59" s="487"/>
      <c r="AD59" s="487"/>
      <c r="AE59" s="487"/>
      <c r="AF59" s="487"/>
      <c r="AG59" s="487"/>
      <c r="AH59" s="502"/>
      <c r="AI59" s="487"/>
      <c r="AJ59" s="487"/>
      <c r="AK59" s="487"/>
      <c r="AL59" s="488"/>
    </row>
    <row r="60" spans="2:38" ht="15" customHeight="1" x14ac:dyDescent="0.25">
      <c r="J60" s="486"/>
      <c r="K60" s="487"/>
      <c r="L60" s="487"/>
      <c r="M60" s="487"/>
      <c r="N60" s="487"/>
      <c r="O60" s="488"/>
      <c r="P60" s="486"/>
      <c r="Q60" s="487"/>
      <c r="R60" s="487"/>
      <c r="S60" s="487"/>
      <c r="T60" s="487"/>
      <c r="U60" s="488"/>
      <c r="V60" s="486"/>
      <c r="W60" s="487"/>
      <c r="X60" s="487"/>
      <c r="Y60" s="487"/>
      <c r="Z60" s="487"/>
      <c r="AA60" s="488"/>
      <c r="AB60" s="486"/>
      <c r="AC60" s="487"/>
      <c r="AD60" s="487"/>
      <c r="AE60" s="487"/>
      <c r="AF60" s="487"/>
      <c r="AG60" s="487"/>
      <c r="AH60" s="502"/>
      <c r="AI60" s="487"/>
      <c r="AJ60" s="487"/>
      <c r="AK60" s="487"/>
      <c r="AL60" s="488"/>
    </row>
    <row r="61" spans="2:38" ht="15" customHeight="1" x14ac:dyDescent="0.25">
      <c r="J61" s="486"/>
      <c r="K61" s="487"/>
      <c r="L61" s="487"/>
      <c r="M61" s="487"/>
      <c r="N61" s="487"/>
      <c r="O61" s="488"/>
      <c r="P61" s="486"/>
      <c r="Q61" s="487"/>
      <c r="R61" s="487"/>
      <c r="S61" s="487"/>
      <c r="T61" s="487"/>
      <c r="U61" s="488"/>
      <c r="V61" s="486"/>
      <c r="W61" s="487"/>
      <c r="X61" s="487"/>
      <c r="Y61" s="487"/>
      <c r="Z61" s="487"/>
      <c r="AA61" s="488"/>
      <c r="AB61" s="486"/>
      <c r="AC61" s="487"/>
      <c r="AD61" s="487"/>
      <c r="AE61" s="487"/>
      <c r="AF61" s="487"/>
      <c r="AG61" s="487"/>
      <c r="AH61" s="486"/>
      <c r="AI61" s="487"/>
      <c r="AJ61" s="487"/>
      <c r="AK61" s="487"/>
      <c r="AL61" s="488"/>
    </row>
    <row r="62" spans="2:38" ht="15" customHeight="1" x14ac:dyDescent="0.25">
      <c r="J62" s="486"/>
      <c r="K62" s="487"/>
      <c r="L62" s="487"/>
      <c r="M62" s="487"/>
      <c r="N62" s="487"/>
      <c r="O62" s="488"/>
      <c r="P62" s="486"/>
      <c r="Q62" s="487"/>
      <c r="R62" s="487"/>
      <c r="S62" s="487"/>
      <c r="T62" s="487"/>
      <c r="U62" s="488"/>
      <c r="V62" s="486"/>
      <c r="W62" s="487"/>
      <c r="X62" s="487"/>
      <c r="Y62" s="487"/>
      <c r="Z62" s="487"/>
      <c r="AA62" s="488"/>
      <c r="AB62" s="486"/>
      <c r="AC62" s="487"/>
      <c r="AD62" s="487"/>
      <c r="AE62" s="487"/>
      <c r="AF62" s="487"/>
      <c r="AG62" s="487"/>
      <c r="AH62" s="486"/>
      <c r="AI62" s="487"/>
      <c r="AJ62" s="487"/>
      <c r="AK62" s="487"/>
      <c r="AL62" s="488"/>
    </row>
    <row r="63" spans="2:38" ht="28.5" customHeight="1" thickBot="1" x14ac:dyDescent="0.3">
      <c r="J63" s="489"/>
      <c r="K63" s="490"/>
      <c r="L63" s="490"/>
      <c r="M63" s="490"/>
      <c r="N63" s="490"/>
      <c r="O63" s="491"/>
      <c r="P63" s="489"/>
      <c r="Q63" s="490"/>
      <c r="R63" s="490"/>
      <c r="S63" s="490"/>
      <c r="T63" s="490"/>
      <c r="U63" s="491"/>
      <c r="V63" s="489"/>
      <c r="W63" s="490"/>
      <c r="X63" s="490"/>
      <c r="Y63" s="490"/>
      <c r="Z63" s="490"/>
      <c r="AA63" s="491"/>
      <c r="AB63" s="489"/>
      <c r="AC63" s="490"/>
      <c r="AD63" s="490"/>
      <c r="AE63" s="490"/>
      <c r="AF63" s="490"/>
      <c r="AG63" s="490"/>
      <c r="AH63" s="489"/>
      <c r="AI63" s="490"/>
      <c r="AJ63" s="490"/>
      <c r="AK63" s="490"/>
      <c r="AL63" s="491"/>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Z61"/>
  <sheetViews>
    <sheetView workbookViewId="0">
      <selection activeCell="Q15" sqref="Q15"/>
    </sheetView>
  </sheetViews>
  <sheetFormatPr baseColWidth="10" defaultColWidth="11.42578125" defaultRowHeight="15" x14ac:dyDescent="0.25"/>
  <cols>
    <col min="2" max="2" width="25.42578125" customWidth="1"/>
    <col min="6" max="6" width="27.42578125" customWidth="1"/>
    <col min="7" max="7" width="24.7109375" style="116" customWidth="1"/>
    <col min="8" max="8" width="11.42578125" style="116"/>
    <col min="9" max="9" width="18.28515625" style="116" customWidth="1"/>
    <col min="10" max="12" width="11.42578125" style="116"/>
    <col min="17" max="17" width="21.42578125" customWidth="1"/>
    <col min="18" max="18" width="17.42578125" bestFit="1" customWidth="1"/>
    <col min="19" max="19" width="23.85546875" bestFit="1" customWidth="1"/>
    <col min="21" max="21" width="15.42578125" bestFit="1" customWidth="1"/>
    <col min="22" max="22" width="25.28515625" bestFit="1" customWidth="1"/>
    <col min="24" max="24" width="21" bestFit="1" customWidth="1"/>
  </cols>
  <sheetData>
    <row r="1" spans="2:26" x14ac:dyDescent="0.25">
      <c r="G1" s="116" t="s">
        <v>256</v>
      </c>
      <c r="H1" s="116" t="s">
        <v>257</v>
      </c>
    </row>
    <row r="4" spans="2:26" x14ac:dyDescent="0.25">
      <c r="B4" t="s">
        <v>258</v>
      </c>
      <c r="C4" t="s">
        <v>248</v>
      </c>
      <c r="F4" t="s">
        <v>147</v>
      </c>
      <c r="G4" s="115" t="s">
        <v>259</v>
      </c>
      <c r="H4" s="115">
        <v>0.2</v>
      </c>
      <c r="I4" s="115"/>
      <c r="K4" s="115"/>
      <c r="Q4" t="s">
        <v>260</v>
      </c>
      <c r="R4" s="115">
        <v>0.5</v>
      </c>
      <c r="S4" s="116" t="s">
        <v>261</v>
      </c>
      <c r="T4" s="115">
        <v>0.3</v>
      </c>
      <c r="U4" s="116" t="s">
        <v>183</v>
      </c>
      <c r="V4" s="115">
        <v>0.4</v>
      </c>
      <c r="W4" s="116" t="s">
        <v>186</v>
      </c>
    </row>
    <row r="5" spans="2:26" x14ac:dyDescent="0.25">
      <c r="B5" t="s">
        <v>262</v>
      </c>
      <c r="C5" t="s">
        <v>248</v>
      </c>
      <c r="F5" t="s">
        <v>151</v>
      </c>
      <c r="G5" s="115" t="s">
        <v>259</v>
      </c>
      <c r="H5" s="115">
        <v>0.2</v>
      </c>
      <c r="I5" s="115"/>
      <c r="K5" s="115"/>
      <c r="Q5" t="s">
        <v>263</v>
      </c>
      <c r="R5" s="115">
        <v>0.45</v>
      </c>
      <c r="S5" s="116" t="s">
        <v>261</v>
      </c>
      <c r="T5" s="115">
        <v>0.36</v>
      </c>
      <c r="U5" s="116" t="s">
        <v>183</v>
      </c>
      <c r="V5" s="115">
        <v>0.4</v>
      </c>
      <c r="W5" s="116" t="s">
        <v>186</v>
      </c>
    </row>
    <row r="6" spans="2:26" x14ac:dyDescent="0.25">
      <c r="B6" t="s">
        <v>264</v>
      </c>
      <c r="C6" t="s">
        <v>186</v>
      </c>
      <c r="F6" t="s">
        <v>153</v>
      </c>
      <c r="G6" s="115" t="s">
        <v>265</v>
      </c>
      <c r="H6" s="115">
        <v>0.6</v>
      </c>
      <c r="I6" s="115" t="s">
        <v>266</v>
      </c>
      <c r="K6" s="115"/>
      <c r="Q6" t="s">
        <v>267</v>
      </c>
      <c r="R6" s="115">
        <v>0.4</v>
      </c>
      <c r="S6" s="116" t="s">
        <v>261</v>
      </c>
      <c r="T6" s="115">
        <v>0.36</v>
      </c>
      <c r="U6" s="116" t="s">
        <v>183</v>
      </c>
      <c r="V6" s="115">
        <v>0.4</v>
      </c>
      <c r="W6" s="116" t="s">
        <v>186</v>
      </c>
    </row>
    <row r="7" spans="2:26" x14ac:dyDescent="0.25">
      <c r="B7" t="s">
        <v>268</v>
      </c>
      <c r="C7" t="s">
        <v>269</v>
      </c>
      <c r="G7" s="115"/>
      <c r="I7" s="115"/>
      <c r="K7" s="115"/>
      <c r="Q7" t="s">
        <v>270</v>
      </c>
      <c r="R7" s="115">
        <v>0.35</v>
      </c>
      <c r="S7" s="116" t="s">
        <v>265</v>
      </c>
      <c r="T7" s="115">
        <v>0.42</v>
      </c>
      <c r="U7" s="116" t="s">
        <v>183</v>
      </c>
      <c r="V7" s="115">
        <v>0.4</v>
      </c>
      <c r="W7" s="116" t="s">
        <v>186</v>
      </c>
    </row>
    <row r="8" spans="2:26" x14ac:dyDescent="0.25">
      <c r="B8" t="s">
        <v>271</v>
      </c>
      <c r="C8" t="s">
        <v>240</v>
      </c>
      <c r="G8" s="115"/>
      <c r="I8" s="115"/>
      <c r="K8" s="115"/>
      <c r="Q8" t="s">
        <v>272</v>
      </c>
      <c r="R8" s="115">
        <v>0.35</v>
      </c>
      <c r="S8" s="116" t="s">
        <v>265</v>
      </c>
      <c r="T8" s="115">
        <v>0.6</v>
      </c>
      <c r="U8" s="116" t="s">
        <v>183</v>
      </c>
      <c r="V8" s="115">
        <v>0.26</v>
      </c>
      <c r="W8" s="116" t="s">
        <v>186</v>
      </c>
    </row>
    <row r="9" spans="2:26" x14ac:dyDescent="0.25">
      <c r="B9" t="s">
        <v>273</v>
      </c>
      <c r="C9" t="s">
        <v>248</v>
      </c>
      <c r="G9" s="115"/>
      <c r="I9" s="115"/>
      <c r="K9" s="115"/>
      <c r="Q9" t="s">
        <v>274</v>
      </c>
      <c r="R9" s="115">
        <v>0.3</v>
      </c>
      <c r="S9" s="116" t="s">
        <v>265</v>
      </c>
      <c r="T9" s="115">
        <v>0.6</v>
      </c>
      <c r="U9" s="116" t="s">
        <v>183</v>
      </c>
      <c r="V9" s="115">
        <v>0.3</v>
      </c>
      <c r="W9" s="116" t="s">
        <v>186</v>
      </c>
    </row>
    <row r="10" spans="2:26" x14ac:dyDescent="0.25">
      <c r="B10" t="s">
        <v>275</v>
      </c>
      <c r="C10" t="s">
        <v>186</v>
      </c>
    </row>
    <row r="11" spans="2:26" x14ac:dyDescent="0.25">
      <c r="B11" t="s">
        <v>276</v>
      </c>
      <c r="C11" t="s">
        <v>186</v>
      </c>
      <c r="F11" t="s">
        <v>258</v>
      </c>
      <c r="G11" s="116" t="s">
        <v>277</v>
      </c>
      <c r="H11" s="115">
        <v>0.1</v>
      </c>
      <c r="I11" s="116" t="s">
        <v>259</v>
      </c>
      <c r="J11" s="115">
        <v>0.2</v>
      </c>
      <c r="K11" s="116" t="s">
        <v>248</v>
      </c>
    </row>
    <row r="12" spans="2:26" x14ac:dyDescent="0.25">
      <c r="B12" t="s">
        <v>278</v>
      </c>
      <c r="C12" t="s">
        <v>269</v>
      </c>
      <c r="F12" t="s">
        <v>262</v>
      </c>
      <c r="G12" s="116" t="s">
        <v>277</v>
      </c>
      <c r="H12" s="115">
        <v>0.1</v>
      </c>
      <c r="I12" s="116" t="s">
        <v>183</v>
      </c>
      <c r="J12" s="115">
        <v>0.4</v>
      </c>
      <c r="K12" s="116" t="s">
        <v>248</v>
      </c>
      <c r="Q12" t="s">
        <v>279</v>
      </c>
      <c r="R12" t="s">
        <v>280</v>
      </c>
      <c r="S12" s="116" t="s">
        <v>93</v>
      </c>
      <c r="T12" t="s">
        <v>149</v>
      </c>
      <c r="U12" s="116" t="s">
        <v>155</v>
      </c>
      <c r="V12" t="s">
        <v>281</v>
      </c>
      <c r="W12" s="116" t="s">
        <v>257</v>
      </c>
      <c r="X12" t="s">
        <v>256</v>
      </c>
      <c r="Y12" s="116" t="s">
        <v>257</v>
      </c>
      <c r="Z12" t="s">
        <v>282</v>
      </c>
    </row>
    <row r="13" spans="2:26" x14ac:dyDescent="0.25">
      <c r="B13" t="s">
        <v>283</v>
      </c>
      <c r="C13" t="s">
        <v>240</v>
      </c>
      <c r="F13" t="s">
        <v>264</v>
      </c>
      <c r="G13" s="116" t="s">
        <v>277</v>
      </c>
      <c r="H13" s="115">
        <v>0.1</v>
      </c>
      <c r="I13" s="116" t="s">
        <v>186</v>
      </c>
      <c r="J13" s="115">
        <v>0.6</v>
      </c>
      <c r="K13" s="116" t="s">
        <v>186</v>
      </c>
      <c r="Q13" t="s">
        <v>277</v>
      </c>
      <c r="R13" t="s">
        <v>259</v>
      </c>
      <c r="S13" t="s">
        <v>248</v>
      </c>
      <c r="T13" t="s">
        <v>147</v>
      </c>
      <c r="U13" t="s">
        <v>142</v>
      </c>
      <c r="V13" t="s">
        <v>277</v>
      </c>
      <c r="W13" s="114">
        <v>0.1</v>
      </c>
      <c r="X13" t="s">
        <v>259</v>
      </c>
      <c r="Y13" s="114">
        <v>0.2</v>
      </c>
      <c r="Z13" t="s">
        <v>248</v>
      </c>
    </row>
    <row r="14" spans="2:26" x14ac:dyDescent="0.25">
      <c r="B14" t="s">
        <v>284</v>
      </c>
      <c r="C14" t="s">
        <v>186</v>
      </c>
      <c r="F14" t="s">
        <v>268</v>
      </c>
      <c r="G14" s="116" t="s">
        <v>277</v>
      </c>
      <c r="H14" s="115">
        <v>0.1</v>
      </c>
      <c r="I14" s="116" t="s">
        <v>190</v>
      </c>
      <c r="J14" s="115">
        <v>0.8</v>
      </c>
      <c r="K14" s="116" t="s">
        <v>243</v>
      </c>
      <c r="Q14" t="s">
        <v>277</v>
      </c>
      <c r="R14" t="s">
        <v>183</v>
      </c>
      <c r="S14" t="s">
        <v>248</v>
      </c>
      <c r="T14" t="s">
        <v>147</v>
      </c>
      <c r="U14" t="s">
        <v>142</v>
      </c>
      <c r="V14" t="s">
        <v>277</v>
      </c>
      <c r="W14" s="114">
        <v>0.1</v>
      </c>
      <c r="X14" t="s">
        <v>183</v>
      </c>
      <c r="Y14" s="114">
        <v>0.4</v>
      </c>
      <c r="Z14" t="s">
        <v>248</v>
      </c>
    </row>
    <row r="15" spans="2:26" x14ac:dyDescent="0.25">
      <c r="B15" t="s">
        <v>285</v>
      </c>
      <c r="C15" t="s">
        <v>186</v>
      </c>
      <c r="F15" t="s">
        <v>271</v>
      </c>
      <c r="G15" s="116" t="s">
        <v>277</v>
      </c>
      <c r="H15" s="115">
        <v>0.1</v>
      </c>
      <c r="I15" s="116" t="s">
        <v>194</v>
      </c>
      <c r="J15" s="115">
        <v>1</v>
      </c>
      <c r="K15" s="116" t="s">
        <v>240</v>
      </c>
      <c r="Q15" t="s">
        <v>277</v>
      </c>
      <c r="R15" t="s">
        <v>186</v>
      </c>
      <c r="S15" t="s">
        <v>186</v>
      </c>
      <c r="T15" t="s">
        <v>147</v>
      </c>
      <c r="U15" t="s">
        <v>142</v>
      </c>
      <c r="V15" t="s">
        <v>277</v>
      </c>
      <c r="W15" s="114">
        <v>0.1</v>
      </c>
      <c r="X15" t="s">
        <v>186</v>
      </c>
      <c r="Y15" s="114">
        <v>0.6</v>
      </c>
      <c r="Z15" t="s">
        <v>186</v>
      </c>
    </row>
    <row r="16" spans="2:26" x14ac:dyDescent="0.25">
      <c r="B16" t="s">
        <v>286</v>
      </c>
      <c r="C16" t="s">
        <v>186</v>
      </c>
      <c r="F16" t="s">
        <v>273</v>
      </c>
      <c r="G16" s="116" t="s">
        <v>277</v>
      </c>
      <c r="H16" s="115">
        <v>0.2</v>
      </c>
      <c r="I16" s="116" t="s">
        <v>259</v>
      </c>
      <c r="J16" s="115">
        <v>0.2</v>
      </c>
      <c r="K16" s="116" t="s">
        <v>248</v>
      </c>
      <c r="T16" t="s">
        <v>147</v>
      </c>
      <c r="U16" t="s">
        <v>142</v>
      </c>
    </row>
    <row r="17" spans="2:21" x14ac:dyDescent="0.25">
      <c r="B17" t="s">
        <v>287</v>
      </c>
      <c r="C17" t="s">
        <v>269</v>
      </c>
      <c r="F17" t="s">
        <v>275</v>
      </c>
      <c r="G17" s="116" t="s">
        <v>277</v>
      </c>
      <c r="H17" s="115">
        <v>0.2</v>
      </c>
      <c r="I17" s="116" t="s">
        <v>183</v>
      </c>
      <c r="J17" s="115">
        <v>0.4</v>
      </c>
      <c r="K17" s="116" t="s">
        <v>248</v>
      </c>
      <c r="R17" s="115">
        <v>0.5</v>
      </c>
      <c r="S17" s="114">
        <v>0.5</v>
      </c>
      <c r="T17" t="s">
        <v>147</v>
      </c>
      <c r="U17" t="s">
        <v>142</v>
      </c>
    </row>
    <row r="18" spans="2:21" x14ac:dyDescent="0.25">
      <c r="B18" t="s">
        <v>288</v>
      </c>
      <c r="C18" t="s">
        <v>240</v>
      </c>
      <c r="F18" t="s">
        <v>276</v>
      </c>
      <c r="G18" s="116" t="s">
        <v>277</v>
      </c>
      <c r="H18" s="115">
        <v>0.2</v>
      </c>
      <c r="I18" s="116" t="s">
        <v>186</v>
      </c>
      <c r="J18" s="115">
        <v>0.6</v>
      </c>
      <c r="K18" s="116" t="s">
        <v>186</v>
      </c>
      <c r="R18" s="115">
        <v>0.45</v>
      </c>
      <c r="S18" s="114">
        <v>0.35</v>
      </c>
      <c r="T18" t="s">
        <v>147</v>
      </c>
      <c r="U18" t="s">
        <v>142</v>
      </c>
    </row>
    <row r="19" spans="2:21" x14ac:dyDescent="0.25">
      <c r="B19" t="s">
        <v>289</v>
      </c>
      <c r="C19" t="s">
        <v>186</v>
      </c>
      <c r="F19" t="s">
        <v>278</v>
      </c>
      <c r="G19" s="116" t="s">
        <v>277</v>
      </c>
      <c r="H19" s="115">
        <v>0.2</v>
      </c>
      <c r="I19" s="116" t="s">
        <v>190</v>
      </c>
      <c r="J19" s="115">
        <v>0.8</v>
      </c>
      <c r="K19" s="116" t="s">
        <v>243</v>
      </c>
      <c r="R19" s="115">
        <v>0.4</v>
      </c>
      <c r="T19" t="s">
        <v>147</v>
      </c>
      <c r="U19" t="s">
        <v>142</v>
      </c>
    </row>
    <row r="20" spans="2:21" x14ac:dyDescent="0.25">
      <c r="B20" t="s">
        <v>290</v>
      </c>
      <c r="C20" t="s">
        <v>186</v>
      </c>
      <c r="F20" t="s">
        <v>283</v>
      </c>
      <c r="G20" s="116" t="s">
        <v>277</v>
      </c>
      <c r="H20" s="115">
        <v>0.2</v>
      </c>
      <c r="I20" s="116" t="s">
        <v>194</v>
      </c>
      <c r="J20" s="115">
        <v>1</v>
      </c>
      <c r="K20" s="116" t="s">
        <v>240</v>
      </c>
      <c r="R20" s="115">
        <v>0.35</v>
      </c>
      <c r="T20" t="s">
        <v>147</v>
      </c>
      <c r="U20" t="s">
        <v>142</v>
      </c>
    </row>
    <row r="21" spans="2:21" x14ac:dyDescent="0.25">
      <c r="B21" t="s">
        <v>291</v>
      </c>
      <c r="C21" t="s">
        <v>269</v>
      </c>
      <c r="F21" t="s">
        <v>284</v>
      </c>
      <c r="G21" s="116" t="s">
        <v>261</v>
      </c>
      <c r="H21" s="115">
        <v>0.3</v>
      </c>
      <c r="I21" s="116" t="s">
        <v>259</v>
      </c>
      <c r="J21" s="115">
        <v>0.2</v>
      </c>
      <c r="K21" s="116" t="s">
        <v>248</v>
      </c>
      <c r="R21" s="115">
        <v>0.35</v>
      </c>
      <c r="T21" t="s">
        <v>147</v>
      </c>
      <c r="U21" t="s">
        <v>142</v>
      </c>
    </row>
    <row r="22" spans="2:21" x14ac:dyDescent="0.25">
      <c r="B22" t="s">
        <v>292</v>
      </c>
      <c r="C22" t="s">
        <v>269</v>
      </c>
      <c r="F22" t="s">
        <v>285</v>
      </c>
      <c r="G22" s="116" t="s">
        <v>261</v>
      </c>
      <c r="H22" s="115">
        <v>0.3</v>
      </c>
      <c r="I22" s="116" t="s">
        <v>183</v>
      </c>
      <c r="J22" s="115">
        <v>0.4</v>
      </c>
      <c r="K22" s="116" t="s">
        <v>186</v>
      </c>
      <c r="R22" s="115">
        <v>0.3</v>
      </c>
      <c r="T22" t="s">
        <v>147</v>
      </c>
      <c r="U22" t="s">
        <v>142</v>
      </c>
    </row>
    <row r="23" spans="2:21" x14ac:dyDescent="0.25">
      <c r="B23" t="s">
        <v>293</v>
      </c>
      <c r="C23" t="s">
        <v>240</v>
      </c>
      <c r="F23" t="s">
        <v>286</v>
      </c>
      <c r="G23" s="116" t="s">
        <v>261</v>
      </c>
      <c r="H23" s="115">
        <v>0.3</v>
      </c>
      <c r="I23" s="116" t="s">
        <v>186</v>
      </c>
      <c r="J23" s="115">
        <v>0.6</v>
      </c>
      <c r="K23" s="116" t="s">
        <v>186</v>
      </c>
      <c r="T23" t="s">
        <v>147</v>
      </c>
      <c r="U23" t="s">
        <v>142</v>
      </c>
    </row>
    <row r="24" spans="2:21" x14ac:dyDescent="0.25">
      <c r="B24" t="s">
        <v>294</v>
      </c>
      <c r="C24" t="s">
        <v>269</v>
      </c>
      <c r="F24" t="s">
        <v>287</v>
      </c>
      <c r="G24" s="116" t="s">
        <v>261</v>
      </c>
      <c r="H24" s="115">
        <v>0.3</v>
      </c>
      <c r="I24" s="116" t="s">
        <v>190</v>
      </c>
      <c r="J24" s="115">
        <v>0.8</v>
      </c>
      <c r="K24" s="116" t="s">
        <v>243</v>
      </c>
      <c r="T24" t="s">
        <v>147</v>
      </c>
      <c r="U24" t="s">
        <v>142</v>
      </c>
    </row>
    <row r="25" spans="2:21" x14ac:dyDescent="0.25">
      <c r="B25" t="s">
        <v>295</v>
      </c>
      <c r="C25" t="s">
        <v>269</v>
      </c>
      <c r="F25" t="s">
        <v>288</v>
      </c>
      <c r="G25" s="116" t="s">
        <v>261</v>
      </c>
      <c r="H25" s="115">
        <v>0.3</v>
      </c>
      <c r="I25" s="116" t="s">
        <v>194</v>
      </c>
      <c r="J25" s="115">
        <v>1</v>
      </c>
      <c r="K25" s="116" t="s">
        <v>240</v>
      </c>
    </row>
    <row r="26" spans="2:21" x14ac:dyDescent="0.25">
      <c r="B26" t="s">
        <v>296</v>
      </c>
      <c r="C26" t="s">
        <v>269</v>
      </c>
      <c r="F26" t="s">
        <v>289</v>
      </c>
      <c r="G26" s="116" t="s">
        <v>261</v>
      </c>
      <c r="H26" s="115">
        <v>0.4</v>
      </c>
      <c r="I26" s="116" t="s">
        <v>259</v>
      </c>
      <c r="J26" s="115">
        <v>0.2</v>
      </c>
      <c r="K26" s="116" t="s">
        <v>248</v>
      </c>
    </row>
    <row r="27" spans="2:21" x14ac:dyDescent="0.25">
      <c r="B27" t="s">
        <v>297</v>
      </c>
      <c r="C27" t="s">
        <v>269</v>
      </c>
      <c r="F27" t="s">
        <v>290</v>
      </c>
      <c r="G27" s="116" t="s">
        <v>261</v>
      </c>
      <c r="H27" s="115">
        <v>0.4</v>
      </c>
      <c r="I27" s="116" t="s">
        <v>183</v>
      </c>
      <c r="J27" s="115">
        <v>0.4</v>
      </c>
      <c r="K27" s="116" t="s">
        <v>186</v>
      </c>
    </row>
    <row r="28" spans="2:21" x14ac:dyDescent="0.25">
      <c r="B28" t="s">
        <v>298</v>
      </c>
      <c r="C28" t="s">
        <v>240</v>
      </c>
      <c r="F28" t="s">
        <v>291</v>
      </c>
      <c r="G28" s="116" t="s">
        <v>261</v>
      </c>
      <c r="H28" s="115">
        <v>0.4</v>
      </c>
      <c r="I28" s="116" t="s">
        <v>186</v>
      </c>
      <c r="J28" s="115">
        <v>0.6</v>
      </c>
      <c r="K28" s="116" t="s">
        <v>186</v>
      </c>
    </row>
    <row r="29" spans="2:21" x14ac:dyDescent="0.25">
      <c r="F29" t="s">
        <v>292</v>
      </c>
      <c r="G29" s="116" t="s">
        <v>261</v>
      </c>
      <c r="H29" s="115">
        <v>0.4</v>
      </c>
      <c r="I29" s="116" t="s">
        <v>190</v>
      </c>
      <c r="J29" s="115">
        <v>0.8</v>
      </c>
      <c r="K29" s="116" t="s">
        <v>243</v>
      </c>
    </row>
    <row r="30" spans="2:21" x14ac:dyDescent="0.25">
      <c r="F30" t="s">
        <v>293</v>
      </c>
      <c r="G30" s="116" t="s">
        <v>261</v>
      </c>
      <c r="H30" s="115">
        <v>0.4</v>
      </c>
      <c r="I30" s="116" t="s">
        <v>194</v>
      </c>
      <c r="J30" s="115">
        <v>1</v>
      </c>
      <c r="K30" s="116" t="s">
        <v>240</v>
      </c>
    </row>
    <row r="31" spans="2:21" x14ac:dyDescent="0.25">
      <c r="F31" t="s">
        <v>299</v>
      </c>
      <c r="G31" s="116" t="s">
        <v>265</v>
      </c>
      <c r="H31" s="115">
        <v>0.5</v>
      </c>
      <c r="I31" s="116" t="s">
        <v>259</v>
      </c>
      <c r="J31" s="115">
        <v>0.2</v>
      </c>
      <c r="K31" s="116" t="s">
        <v>186</v>
      </c>
    </row>
    <row r="32" spans="2:21" x14ac:dyDescent="0.25">
      <c r="F32" t="s">
        <v>300</v>
      </c>
      <c r="G32" s="116" t="s">
        <v>265</v>
      </c>
      <c r="H32" s="115">
        <v>0.5</v>
      </c>
      <c r="I32" s="116" t="s">
        <v>183</v>
      </c>
      <c r="J32" s="115">
        <v>0.4</v>
      </c>
      <c r="K32" s="116" t="s">
        <v>186</v>
      </c>
    </row>
    <row r="33" spans="6:11" x14ac:dyDescent="0.25">
      <c r="F33" t="s">
        <v>301</v>
      </c>
      <c r="G33" s="116" t="s">
        <v>265</v>
      </c>
      <c r="H33" s="115">
        <v>0.5</v>
      </c>
      <c r="I33" s="116" t="s">
        <v>186</v>
      </c>
      <c r="J33" s="115">
        <v>0.6</v>
      </c>
      <c r="K33" s="116" t="s">
        <v>186</v>
      </c>
    </row>
    <row r="34" spans="6:11" x14ac:dyDescent="0.25">
      <c r="F34" t="s">
        <v>302</v>
      </c>
      <c r="G34" s="116" t="s">
        <v>265</v>
      </c>
      <c r="H34" s="115">
        <v>0.5</v>
      </c>
      <c r="I34" s="116" t="s">
        <v>190</v>
      </c>
      <c r="J34" s="115">
        <v>0.8</v>
      </c>
      <c r="K34" s="116" t="s">
        <v>243</v>
      </c>
    </row>
    <row r="35" spans="6:11" x14ac:dyDescent="0.25">
      <c r="F35" t="s">
        <v>303</v>
      </c>
      <c r="G35" s="116" t="s">
        <v>265</v>
      </c>
      <c r="H35" s="115">
        <v>0.5</v>
      </c>
      <c r="I35" s="116" t="s">
        <v>194</v>
      </c>
      <c r="J35" s="115">
        <v>1</v>
      </c>
      <c r="K35" s="116" t="s">
        <v>240</v>
      </c>
    </row>
    <row r="37" spans="6:11" ht="45" x14ac:dyDescent="0.25">
      <c r="G37" s="117" t="s">
        <v>304</v>
      </c>
    </row>
    <row r="38" spans="6:11" ht="105" x14ac:dyDescent="0.25">
      <c r="G38" s="117" t="s">
        <v>305</v>
      </c>
    </row>
    <row r="39" spans="6:11" ht="75" x14ac:dyDescent="0.25">
      <c r="G39" s="117" t="s">
        <v>306</v>
      </c>
    </row>
    <row r="40" spans="6:11" ht="75" x14ac:dyDescent="0.25">
      <c r="G40" s="117" t="s">
        <v>307</v>
      </c>
    </row>
    <row r="41" spans="6:11" ht="75" x14ac:dyDescent="0.25">
      <c r="G41" s="117" t="s">
        <v>308</v>
      </c>
    </row>
    <row r="42" spans="6:11" ht="45" x14ac:dyDescent="0.25">
      <c r="G42" s="117" t="s">
        <v>309</v>
      </c>
    </row>
    <row r="43" spans="6:11" ht="105" x14ac:dyDescent="0.25">
      <c r="G43" s="117" t="s">
        <v>310</v>
      </c>
    </row>
    <row r="44" spans="6:11" ht="75" x14ac:dyDescent="0.25">
      <c r="G44" s="117" t="s">
        <v>311</v>
      </c>
    </row>
    <row r="45" spans="6:11" ht="75" x14ac:dyDescent="0.25">
      <c r="G45" s="117" t="s">
        <v>312</v>
      </c>
    </row>
    <row r="46" spans="6:11" ht="75" x14ac:dyDescent="0.25">
      <c r="G46" s="117" t="s">
        <v>313</v>
      </c>
    </row>
    <row r="47" spans="6:11" ht="45" x14ac:dyDescent="0.25">
      <c r="G47" s="117" t="s">
        <v>314</v>
      </c>
    </row>
    <row r="48" spans="6:11" ht="105" x14ac:dyDescent="0.25">
      <c r="G48" s="117" t="s">
        <v>315</v>
      </c>
    </row>
    <row r="49" spans="7:7" ht="75" x14ac:dyDescent="0.25">
      <c r="G49" s="117" t="s">
        <v>316</v>
      </c>
    </row>
    <row r="50" spans="7:7" ht="75" x14ac:dyDescent="0.25">
      <c r="G50" s="117" t="s">
        <v>317</v>
      </c>
    </row>
    <row r="51" spans="7:7" ht="75" x14ac:dyDescent="0.25">
      <c r="G51" s="117" t="s">
        <v>318</v>
      </c>
    </row>
    <row r="52" spans="7:7" ht="45" x14ac:dyDescent="0.25">
      <c r="G52" s="117" t="s">
        <v>319</v>
      </c>
    </row>
    <row r="53" spans="7:7" ht="105" x14ac:dyDescent="0.25">
      <c r="G53" s="117" t="s">
        <v>320</v>
      </c>
    </row>
    <row r="54" spans="7:7" ht="75" x14ac:dyDescent="0.25">
      <c r="G54" s="117" t="s">
        <v>321</v>
      </c>
    </row>
    <row r="55" spans="7:7" ht="75" x14ac:dyDescent="0.25">
      <c r="G55" s="117" t="s">
        <v>322</v>
      </c>
    </row>
    <row r="56" spans="7:7" ht="75" x14ac:dyDescent="0.25">
      <c r="G56" s="117" t="s">
        <v>323</v>
      </c>
    </row>
    <row r="57" spans="7:7" ht="45" x14ac:dyDescent="0.25">
      <c r="G57" s="117" t="s">
        <v>324</v>
      </c>
    </row>
    <row r="58" spans="7:7" ht="105" x14ac:dyDescent="0.25">
      <c r="G58" s="117" t="s">
        <v>325</v>
      </c>
    </row>
    <row r="59" spans="7:7" ht="75" x14ac:dyDescent="0.25">
      <c r="G59" s="117" t="s">
        <v>326</v>
      </c>
    </row>
    <row r="60" spans="7:7" ht="75" x14ac:dyDescent="0.25">
      <c r="G60" s="117" t="s">
        <v>327</v>
      </c>
    </row>
    <row r="61" spans="7:7" ht="75" x14ac:dyDescent="0.25">
      <c r="G61" s="117" t="s">
        <v>328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Presentacion </vt:lpstr>
      <vt:lpstr>Análisis de Contexto </vt:lpstr>
      <vt:lpstr>Estrategias</vt:lpstr>
      <vt:lpstr>Instructivo</vt:lpstr>
      <vt:lpstr>Clasificación Riesgo</vt:lpstr>
      <vt:lpstr>Tabla Valoración de Controles</vt:lpstr>
      <vt:lpstr>Tabla Impacto</vt:lpstr>
      <vt:lpstr>Matriz de Calor</vt:lpstr>
      <vt:lpstr>Hoja1</vt:lpstr>
      <vt:lpstr>LISTA</vt:lpstr>
      <vt:lpstr>Tabla probabilidad</vt:lpstr>
      <vt:lpstr>Mapa Final</vt:lpstr>
      <vt:lpstr>Seguimiento 1 Trimestre 2023</vt:lpstr>
      <vt:lpstr>Seguimiento 2 Trimestre 2023</vt:lpstr>
      <vt:lpstr>Seguimiento 3 Trimestre 2023</vt:lpstr>
      <vt:lpstr>Seguimiento 4 Trimestre 2023</vt:lpstr>
      <vt:lpstr>Hoja4</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Jhon Alexander Giraldo Ordoñez</cp:lastModifiedBy>
  <cp:revision/>
  <dcterms:created xsi:type="dcterms:W3CDTF">2021-04-16T16:11:31Z</dcterms:created>
  <dcterms:modified xsi:type="dcterms:W3CDTF">2024-01-26T15:30:38Z</dcterms:modified>
  <cp:category/>
  <cp:contentStatus/>
</cp:coreProperties>
</file>